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15" yWindow="105" windowWidth="25155" windowHeight="5850" tabRatio="871"/>
  </bookViews>
  <sheets>
    <sheet name="CoverSheet" sheetId="4" r:id="rId1"/>
    <sheet name="Annual_Instructions" sheetId="20" r:id="rId2"/>
    <sheet name="Capital Composition" sheetId="14" r:id="rId3"/>
    <sheet name="Exceptions Bucket Calc" sheetId="21" r:id="rId4"/>
    <sheet name="RWA_Advanced" sheetId="18" r:id="rId5"/>
    <sheet name="RWA_General" sheetId="19" r:id="rId6"/>
    <sheet name="Leverage Exposure" sheetId="16" r:id="rId7"/>
    <sheet name="Planned Actions" sheetId="17" r:id="rId8"/>
    <sheet name="Planned Actions-types" sheetId="10" state="hidden" r:id="rId9"/>
  </sheets>
  <externalReferences>
    <externalReference r:id="rId10"/>
    <externalReference r:id="rId11"/>
    <externalReference r:id="rId12"/>
  </externalReferences>
  <definedNames>
    <definedName name="Action_Type" localSheetId="1">#REF!</definedName>
    <definedName name="Action_Type" localSheetId="2">#REF!</definedName>
    <definedName name="Action_Type" localSheetId="3">#REF!</definedName>
    <definedName name="Action_Type" localSheetId="6">#REF!</definedName>
    <definedName name="Action_Type" localSheetId="7">#REF!</definedName>
    <definedName name="Action_Type" localSheetId="8">#REF!</definedName>
    <definedName name="Action_Type" localSheetId="4">#REF!</definedName>
    <definedName name="Action_Type" localSheetId="5">#REF!</definedName>
    <definedName name="Action_Type">#REF!</definedName>
    <definedName name="actiontype" localSheetId="3">'[1]Planned Actions-types'!$A$2:$A$10</definedName>
    <definedName name="actiontype" localSheetId="5">'[2]Planned Actions-types'!$A$2:$A$10</definedName>
    <definedName name="actiontype">'Planned Actions-types'!$A$2:$A$10</definedName>
    <definedName name="confirm" localSheetId="3">'[1]Planned Actions-types'!$D$2:$D$2</definedName>
    <definedName name="confirm" localSheetId="5">'[2]Planned Actions-types'!$D$2:$D$2</definedName>
    <definedName name="confirm">'Planned Actions-types'!$D$2:$D$2</definedName>
    <definedName name="exposuretype" localSheetId="3">'[1]Planned Actions-types'!$B$2:$B$13</definedName>
    <definedName name="exposuretype" localSheetId="5">'[2]Planned Actions-types'!$B$2:$B$13</definedName>
    <definedName name="exposuretype">'Planned Actions-types'!$B$2:$B$13</definedName>
    <definedName name="MAINdata" localSheetId="6">[3]MAINdata!$A$1:$IZ$1000</definedName>
    <definedName name="MAINdata" localSheetId="7">[3]MAINdata!$A$1:$IZ$1000</definedName>
    <definedName name="MAINdata" localSheetId="4">[3]MAINdata!$A$1:$IZ$1000</definedName>
    <definedName name="MAINdata" localSheetId="5">[3]MAINdata!$A$1:$IZ$1000</definedName>
    <definedName name="MAINdata">[3]MAINdata!$A$1:$IZ$1000</definedName>
    <definedName name="MAINid" localSheetId="6">[3]MAINdata!$A$1:$A$1000</definedName>
    <definedName name="MAINid" localSheetId="7">[3]MAINdata!$A$1:$A$1000</definedName>
    <definedName name="MAINid" localSheetId="4">[3]MAINdata!$A$1:$A$1000</definedName>
    <definedName name="MAINid" localSheetId="5">[3]MAINdata!$A$1:$A$1000</definedName>
    <definedName name="MAINid">[3]MAINdata!$A$1:$A$1000</definedName>
    <definedName name="MAINvar" localSheetId="6">[3]MAINdata!$A$1:$IZ$1</definedName>
    <definedName name="MAINvar" localSheetId="7">[3]MAINdata!$A$1:$IZ$1</definedName>
    <definedName name="MAINvar" localSheetId="4">[3]MAINdata!$A$1:$IZ$1</definedName>
    <definedName name="MAINvar" localSheetId="5">[3]MAINdata!$A$1:$IZ$1</definedName>
    <definedName name="MAINvar">[3]MAINdata!$A$1:$IZ$1</definedName>
    <definedName name="_xlnm.Print_Area" localSheetId="1">Annual_Instructions!$A$1:$D$11</definedName>
    <definedName name="_xlnm.Print_Area" localSheetId="2">'Capital Composition'!$A$1:$B$70</definedName>
    <definedName name="_xlnm.Print_Area" localSheetId="0">CoverSheet!$A$1:$N$36</definedName>
    <definedName name="_xlnm.Print_Area" localSheetId="6">'Leverage Exposure'!$A$2:$I$33</definedName>
    <definedName name="_xlnm.Print_Area" localSheetId="7">'Planned Actions'!$A$1:$BC$110</definedName>
    <definedName name="_xlnm.Print_Area" localSheetId="4">RWA_Advanced!$A$1:$I$60</definedName>
    <definedName name="_xlnm.Print_Area" localSheetId="5">RWA_General!$A$1:$I$61</definedName>
    <definedName name="_xlnm.Print_Titles" localSheetId="2">'Capital Composition'!$1:$11</definedName>
    <definedName name="RSSDID" localSheetId="6">'[3]Summary Submission Cover Sheet'!$D$14</definedName>
    <definedName name="RSSDID" localSheetId="7">'[3]Summary Submission Cover Sheet'!$D$14</definedName>
    <definedName name="RSSDID" localSheetId="4">'[3]Summary Submission Cover Sheet'!$D$14</definedName>
    <definedName name="RSSDID" localSheetId="5">'[3]Summary Submission Cover Sheet'!$D$14</definedName>
    <definedName name="RSSDID">'[3]Summary Submission Cover Sheet'!$D$14</definedName>
    <definedName name="rwatype" localSheetId="3">'[1]Planned Actions-types'!$C$2:$C$6</definedName>
    <definedName name="rwatype" localSheetId="5">'[2]Planned Actions-types'!$C$2:$C$6</definedName>
    <definedName name="rwatype">'Planned Actions-types'!$C$2:$C$6</definedName>
    <definedName name="SCENARIO" localSheetId="6">'[3]Summary Submission Cover Sheet'!$B$20</definedName>
    <definedName name="SCENARIO" localSheetId="7">'[3]Summary Submission Cover Sheet'!$B$20</definedName>
    <definedName name="SCENARIO" localSheetId="4">'[3]Summary Submission Cover Sheet'!$B$20</definedName>
    <definedName name="SCENARIO" localSheetId="5">'[3]Summary Submission Cover Sheet'!$B$20</definedName>
    <definedName name="SCENARIO">'[3]Summary Submission Cover Sheet'!$B$20</definedName>
  </definedNames>
  <calcPr calcId="145621"/>
</workbook>
</file>

<file path=xl/calcChain.xml><?xml version="1.0" encoding="utf-8"?>
<calcChain xmlns="http://schemas.openxmlformats.org/spreadsheetml/2006/main">
  <c r="D23" i="21" l="1"/>
  <c r="E23" i="21"/>
  <c r="F23" i="21"/>
  <c r="G23" i="21"/>
  <c r="H23" i="21"/>
  <c r="I23" i="21"/>
  <c r="D18" i="21"/>
  <c r="E18" i="21"/>
  <c r="F18" i="21"/>
  <c r="G18" i="21"/>
  <c r="H18" i="21"/>
  <c r="I18" i="21"/>
  <c r="B28" i="21" l="1"/>
  <c r="B23" i="21"/>
  <c r="B18" i="21"/>
  <c r="B11" i="21"/>
  <c r="C11" i="21"/>
  <c r="D11" i="21"/>
  <c r="E11" i="21"/>
  <c r="F11" i="21"/>
  <c r="G11" i="21"/>
  <c r="H11" i="21"/>
  <c r="I11" i="21"/>
  <c r="I54" i="14" l="1"/>
  <c r="H54" i="14"/>
  <c r="G54" i="14"/>
  <c r="F54" i="14"/>
  <c r="E54" i="14"/>
  <c r="D54" i="14"/>
  <c r="C54" i="14"/>
  <c r="I46" i="14"/>
  <c r="H46" i="14"/>
  <c r="G46" i="14"/>
  <c r="F46" i="14"/>
  <c r="E46" i="14"/>
  <c r="D46" i="14"/>
  <c r="C46" i="14"/>
  <c r="I34" i="14"/>
  <c r="H34" i="14"/>
  <c r="G34" i="14"/>
  <c r="F34" i="14"/>
  <c r="E34" i="14"/>
  <c r="D34" i="14"/>
  <c r="C34" i="14"/>
  <c r="A1" i="21" l="1"/>
  <c r="A1" i="18"/>
  <c r="A1" i="19"/>
  <c r="A1" i="16"/>
  <c r="A1" i="17"/>
  <c r="C62" i="18" l="1"/>
  <c r="B46" i="14" l="1"/>
  <c r="B31" i="21" l="1"/>
  <c r="B10" i="21"/>
  <c r="B54" i="14" l="1"/>
  <c r="D17" i="14" l="1"/>
  <c r="D82" i="14" s="1"/>
  <c r="E17" i="14"/>
  <c r="E82" i="14" s="1"/>
  <c r="F17" i="14"/>
  <c r="F82" i="14" s="1"/>
  <c r="G17" i="14"/>
  <c r="G82" i="14" s="1"/>
  <c r="H17" i="14"/>
  <c r="H82" i="14" s="1"/>
  <c r="I17" i="14"/>
  <c r="I82" i="14" s="1"/>
  <c r="D28" i="21"/>
  <c r="E97" i="14"/>
  <c r="F28" i="21"/>
  <c r="G28" i="21"/>
  <c r="H28" i="21"/>
  <c r="I28" i="21"/>
  <c r="D110" i="14"/>
  <c r="E48" i="14"/>
  <c r="E112" i="14" s="1"/>
  <c r="F48" i="14"/>
  <c r="F112" i="14" s="1"/>
  <c r="G110" i="14"/>
  <c r="I48" i="14"/>
  <c r="I112" i="14" s="1"/>
  <c r="D48" i="14"/>
  <c r="D112" i="14" s="1"/>
  <c r="G48" i="14"/>
  <c r="G112" i="14" s="1"/>
  <c r="H48" i="14"/>
  <c r="H112" i="14" s="1"/>
  <c r="C28" i="21"/>
  <c r="B48" i="14"/>
  <c r="H78" i="14"/>
  <c r="I78" i="14"/>
  <c r="H79" i="14"/>
  <c r="I79" i="14"/>
  <c r="H80" i="14"/>
  <c r="I80" i="14"/>
  <c r="H81" i="14"/>
  <c r="I81" i="14"/>
  <c r="H85" i="14"/>
  <c r="I85" i="14"/>
  <c r="H86" i="14"/>
  <c r="I86" i="14"/>
  <c r="H87" i="14"/>
  <c r="I87" i="14"/>
  <c r="H89" i="14"/>
  <c r="I89" i="14"/>
  <c r="H90" i="14"/>
  <c r="I90" i="14"/>
  <c r="H91" i="14"/>
  <c r="I91" i="14"/>
  <c r="H92" i="14"/>
  <c r="I92" i="14"/>
  <c r="H94" i="14"/>
  <c r="I94" i="14"/>
  <c r="H95" i="14"/>
  <c r="I95" i="14"/>
  <c r="H96" i="14"/>
  <c r="I96" i="14"/>
  <c r="H102" i="14"/>
  <c r="I102" i="14"/>
  <c r="H107" i="14"/>
  <c r="I107" i="14"/>
  <c r="H108" i="14"/>
  <c r="I108" i="14"/>
  <c r="H109" i="14"/>
  <c r="I109" i="14"/>
  <c r="H110" i="14"/>
  <c r="H111" i="14"/>
  <c r="I111" i="14"/>
  <c r="H119" i="14"/>
  <c r="I119" i="14"/>
  <c r="H120" i="14"/>
  <c r="I120" i="14"/>
  <c r="H122" i="14"/>
  <c r="I122" i="14"/>
  <c r="H123" i="14"/>
  <c r="I123" i="14"/>
  <c r="H124" i="14"/>
  <c r="I124" i="14"/>
  <c r="H125" i="14"/>
  <c r="I125" i="14"/>
  <c r="H126" i="14"/>
  <c r="I126" i="14"/>
  <c r="D78" i="14"/>
  <c r="E78" i="14"/>
  <c r="F78" i="14"/>
  <c r="G78" i="14"/>
  <c r="D79" i="14"/>
  <c r="E79" i="14"/>
  <c r="F79" i="14"/>
  <c r="G79" i="14"/>
  <c r="D80" i="14"/>
  <c r="E80" i="14"/>
  <c r="F80" i="14"/>
  <c r="G80" i="14"/>
  <c r="D81" i="14"/>
  <c r="E81" i="14"/>
  <c r="F81" i="14"/>
  <c r="G81" i="14"/>
  <c r="D85" i="14"/>
  <c r="E85" i="14"/>
  <c r="F85" i="14"/>
  <c r="G85" i="14"/>
  <c r="D86" i="14"/>
  <c r="E86" i="14"/>
  <c r="F86" i="14"/>
  <c r="G86" i="14"/>
  <c r="D87" i="14"/>
  <c r="E87" i="14"/>
  <c r="F87" i="14"/>
  <c r="G87" i="14"/>
  <c r="D89" i="14"/>
  <c r="E89" i="14"/>
  <c r="F89" i="14"/>
  <c r="G89" i="14"/>
  <c r="D90" i="14"/>
  <c r="E90" i="14"/>
  <c r="F90" i="14"/>
  <c r="G90" i="14"/>
  <c r="D91" i="14"/>
  <c r="E91" i="14"/>
  <c r="F91" i="14"/>
  <c r="G91" i="14"/>
  <c r="D92" i="14"/>
  <c r="E92" i="14"/>
  <c r="F92" i="14"/>
  <c r="G92" i="14"/>
  <c r="D94" i="14"/>
  <c r="E94" i="14"/>
  <c r="F94" i="14"/>
  <c r="G94" i="14"/>
  <c r="D95" i="14"/>
  <c r="E95" i="14"/>
  <c r="F95" i="14"/>
  <c r="G95" i="14"/>
  <c r="D96" i="14"/>
  <c r="E96" i="14"/>
  <c r="F96" i="14"/>
  <c r="G96" i="14"/>
  <c r="G97" i="14"/>
  <c r="D102" i="14"/>
  <c r="E102" i="14"/>
  <c r="F102" i="14"/>
  <c r="G102" i="14"/>
  <c r="D107" i="14"/>
  <c r="E107" i="14"/>
  <c r="F107" i="14"/>
  <c r="G107" i="14"/>
  <c r="D108" i="14"/>
  <c r="E108" i="14"/>
  <c r="F108" i="14"/>
  <c r="G108" i="14"/>
  <c r="D109" i="14"/>
  <c r="E109" i="14"/>
  <c r="F109" i="14"/>
  <c r="G109" i="14"/>
  <c r="D111" i="14"/>
  <c r="E111" i="14"/>
  <c r="F111" i="14"/>
  <c r="G111" i="14"/>
  <c r="D119" i="14"/>
  <c r="E119" i="14"/>
  <c r="F119" i="14"/>
  <c r="G119" i="14"/>
  <c r="D120" i="14"/>
  <c r="E120" i="14"/>
  <c r="F120" i="14"/>
  <c r="G120" i="14"/>
  <c r="D122" i="14"/>
  <c r="E122" i="14"/>
  <c r="F122" i="14"/>
  <c r="G122" i="14"/>
  <c r="D123" i="14"/>
  <c r="E123" i="14"/>
  <c r="F123" i="14"/>
  <c r="G123" i="14"/>
  <c r="D124" i="14"/>
  <c r="E124" i="14"/>
  <c r="F124" i="14"/>
  <c r="G124" i="14"/>
  <c r="D125" i="14"/>
  <c r="E125" i="14"/>
  <c r="F125" i="14"/>
  <c r="G125" i="14"/>
  <c r="D126" i="14"/>
  <c r="E126" i="14"/>
  <c r="F126" i="14"/>
  <c r="G126" i="14"/>
  <c r="C78" i="14"/>
  <c r="C79" i="14"/>
  <c r="C80" i="14"/>
  <c r="C81" i="14"/>
  <c r="C85" i="14"/>
  <c r="C86" i="14"/>
  <c r="C87" i="14"/>
  <c r="C89" i="14"/>
  <c r="C90" i="14"/>
  <c r="C91" i="14"/>
  <c r="C92" i="14"/>
  <c r="C94" i="14"/>
  <c r="C95" i="14"/>
  <c r="C96" i="14"/>
  <c r="C102" i="14"/>
  <c r="C107" i="14"/>
  <c r="C108" i="14"/>
  <c r="C109" i="14"/>
  <c r="C111" i="14"/>
  <c r="C119" i="14"/>
  <c r="C120" i="14"/>
  <c r="C122" i="14"/>
  <c r="C123" i="14"/>
  <c r="C124" i="14"/>
  <c r="C125" i="14"/>
  <c r="C126" i="14"/>
  <c r="C73" i="14"/>
  <c r="B51" i="14"/>
  <c r="B34" i="14"/>
  <c r="D97" i="14" l="1"/>
  <c r="F97" i="14"/>
  <c r="I97" i="14"/>
  <c r="E28" i="21"/>
  <c r="H97" i="14"/>
  <c r="I110" i="14"/>
  <c r="E110" i="14"/>
  <c r="F110" i="14"/>
  <c r="D40" i="21"/>
  <c r="E40" i="21"/>
  <c r="F40" i="21"/>
  <c r="G40" i="21"/>
  <c r="H40" i="21"/>
  <c r="I40" i="21"/>
  <c r="D41" i="21"/>
  <c r="E41" i="21"/>
  <c r="F41" i="21"/>
  <c r="G41" i="21"/>
  <c r="H41" i="21"/>
  <c r="I41" i="21"/>
  <c r="D42" i="21"/>
  <c r="E42" i="21"/>
  <c r="F42" i="21"/>
  <c r="G42" i="21"/>
  <c r="H42" i="21"/>
  <c r="I42" i="21"/>
  <c r="D47" i="21"/>
  <c r="E47" i="21"/>
  <c r="F47" i="21"/>
  <c r="G47" i="21"/>
  <c r="H47" i="21"/>
  <c r="I47" i="21"/>
  <c r="D48" i="21"/>
  <c r="E48" i="21"/>
  <c r="F48" i="21"/>
  <c r="G48" i="21"/>
  <c r="H48" i="21"/>
  <c r="I48" i="21"/>
  <c r="D49" i="21"/>
  <c r="E49" i="21"/>
  <c r="F49" i="21"/>
  <c r="G49" i="21"/>
  <c r="H49" i="21"/>
  <c r="I49" i="21"/>
  <c r="D54" i="21"/>
  <c r="E54" i="21"/>
  <c r="F54" i="21"/>
  <c r="G54" i="21"/>
  <c r="H54" i="21"/>
  <c r="I54" i="21"/>
  <c r="D59" i="21"/>
  <c r="E59" i="21"/>
  <c r="F59" i="21"/>
  <c r="G59" i="21"/>
  <c r="H59" i="21"/>
  <c r="I59" i="21"/>
  <c r="C110" i="14"/>
  <c r="B41" i="14"/>
  <c r="C17" i="14"/>
  <c r="B17" i="14"/>
  <c r="C82" i="14" l="1"/>
  <c r="C97" i="14"/>
  <c r="C17" i="21"/>
  <c r="C10" i="21"/>
  <c r="D43" i="21"/>
  <c r="E43" i="21"/>
  <c r="F43" i="21"/>
  <c r="G43" i="21"/>
  <c r="H43" i="21"/>
  <c r="I43" i="21"/>
  <c r="D60" i="21"/>
  <c r="E60" i="21"/>
  <c r="F60" i="21"/>
  <c r="G60" i="21"/>
  <c r="H60" i="21"/>
  <c r="I60" i="21"/>
  <c r="B30" i="21"/>
  <c r="B29" i="21"/>
  <c r="B27" i="21"/>
  <c r="B24" i="21"/>
  <c r="B19" i="21"/>
  <c r="B17" i="21"/>
  <c r="B12" i="21"/>
  <c r="C23" i="21" l="1"/>
  <c r="C24" i="21" s="1"/>
  <c r="C18" i="21"/>
  <c r="C19" i="21" s="1"/>
  <c r="C27" i="21"/>
  <c r="I31" i="19" l="1"/>
  <c r="H31" i="19"/>
  <c r="G31" i="19"/>
  <c r="F31" i="19"/>
  <c r="E31" i="19"/>
  <c r="D31" i="19"/>
  <c r="C31" i="19"/>
  <c r="C48" i="14" l="1"/>
  <c r="C112" i="14" s="1"/>
  <c r="B39" i="14" l="1"/>
  <c r="F50" i="21" l="1"/>
  <c r="I50" i="21"/>
  <c r="E50" i="21"/>
  <c r="G50" i="21"/>
  <c r="H50" i="21"/>
  <c r="D50" i="21"/>
  <c r="C37" i="14"/>
  <c r="C100" i="14" s="1"/>
  <c r="C36" i="14"/>
  <c r="C99" i="14" s="1"/>
  <c r="G24" i="21" l="1"/>
  <c r="G55" i="21"/>
  <c r="H24" i="21"/>
  <c r="H55" i="21"/>
  <c r="E24" i="21"/>
  <c r="E55" i="21"/>
  <c r="D24" i="21"/>
  <c r="D55" i="21"/>
  <c r="I24" i="21"/>
  <c r="I55" i="21"/>
  <c r="F24" i="21"/>
  <c r="F55" i="21"/>
  <c r="B40" i="14"/>
  <c r="F37" i="14" l="1"/>
  <c r="F100" i="14" s="1"/>
  <c r="F56" i="21"/>
  <c r="D37" i="14"/>
  <c r="D100" i="14" s="1"/>
  <c r="D56" i="21"/>
  <c r="H37" i="14"/>
  <c r="H100" i="14" s="1"/>
  <c r="H56" i="21"/>
  <c r="I37" i="14"/>
  <c r="I100" i="14" s="1"/>
  <c r="I56" i="21"/>
  <c r="G37" i="14"/>
  <c r="G100" i="14" s="1"/>
  <c r="G56" i="21"/>
  <c r="E37" i="14"/>
  <c r="E100" i="14" s="1"/>
  <c r="E56" i="21"/>
  <c r="C41" i="21"/>
  <c r="D118" i="14" l="1"/>
  <c r="C118" i="14"/>
  <c r="C65" i="14"/>
  <c r="E118" i="14" l="1"/>
  <c r="D65" i="14"/>
  <c r="E65" i="14" l="1"/>
  <c r="F118" i="14"/>
  <c r="D45" i="16"/>
  <c r="E45" i="16"/>
  <c r="F45" i="16"/>
  <c r="G45" i="16"/>
  <c r="H45" i="16"/>
  <c r="C54" i="16"/>
  <c r="D54" i="16"/>
  <c r="E54" i="16"/>
  <c r="F54" i="16"/>
  <c r="G54" i="16"/>
  <c r="H54" i="16"/>
  <c r="I54" i="16"/>
  <c r="D55" i="16"/>
  <c r="E55" i="16"/>
  <c r="F55" i="16"/>
  <c r="G55" i="16"/>
  <c r="H55" i="16"/>
  <c r="I55" i="16"/>
  <c r="C55" i="16"/>
  <c r="D42" i="16"/>
  <c r="E42" i="16"/>
  <c r="F42" i="16"/>
  <c r="G42" i="16"/>
  <c r="H42" i="16"/>
  <c r="I42" i="16"/>
  <c r="D43" i="16"/>
  <c r="E43" i="16"/>
  <c r="F43" i="16"/>
  <c r="G43" i="16"/>
  <c r="H43" i="16"/>
  <c r="I43" i="16"/>
  <c r="C43" i="16"/>
  <c r="D29" i="16"/>
  <c r="E29" i="16"/>
  <c r="F29" i="16"/>
  <c r="G29" i="16"/>
  <c r="H29" i="16"/>
  <c r="I29" i="16"/>
  <c r="C29" i="16"/>
  <c r="D14" i="16"/>
  <c r="E14" i="16"/>
  <c r="F14" i="16"/>
  <c r="G14" i="16"/>
  <c r="H14" i="16"/>
  <c r="I14" i="16"/>
  <c r="C14" i="16"/>
  <c r="G118" i="14" l="1"/>
  <c r="F65" i="14"/>
  <c r="AR110" i="17"/>
  <c r="AK110" i="17"/>
  <c r="AD110" i="17"/>
  <c r="W110" i="17"/>
  <c r="P110" i="17"/>
  <c r="I110" i="17"/>
  <c r="H118" i="14" l="1"/>
  <c r="G65" i="14"/>
  <c r="AQ108" i="17"/>
  <c r="AJ108" i="17"/>
  <c r="AC108" i="17"/>
  <c r="V108" i="17"/>
  <c r="O108" i="17"/>
  <c r="H108" i="17"/>
  <c r="AX108" i="17"/>
  <c r="AX106" i="17"/>
  <c r="AX105" i="17"/>
  <c r="AX104" i="17"/>
  <c r="AX103" i="17"/>
  <c r="AX102" i="17"/>
  <c r="AX101" i="17"/>
  <c r="AX100" i="17"/>
  <c r="AX99" i="17"/>
  <c r="AX98" i="17"/>
  <c r="AX97" i="17"/>
  <c r="AX96" i="17"/>
  <c r="AX95" i="17"/>
  <c r="AX94" i="17"/>
  <c r="AX93" i="17"/>
  <c r="AX92" i="17"/>
  <c r="AX91" i="17"/>
  <c r="AX90" i="17"/>
  <c r="AX89" i="17"/>
  <c r="AX88" i="17"/>
  <c r="AX87" i="17"/>
  <c r="AX86" i="17"/>
  <c r="AX85" i="17"/>
  <c r="AX84" i="17"/>
  <c r="AX83" i="17"/>
  <c r="AX82" i="17"/>
  <c r="AX81" i="17"/>
  <c r="AX80" i="17"/>
  <c r="AX79" i="17"/>
  <c r="AX78" i="17"/>
  <c r="AX77" i="17"/>
  <c r="AX76" i="17"/>
  <c r="AX75" i="17"/>
  <c r="AX74" i="17"/>
  <c r="AX73" i="17"/>
  <c r="AX72" i="17"/>
  <c r="AX71" i="17"/>
  <c r="AX70" i="17"/>
  <c r="AX69" i="17"/>
  <c r="AX68" i="17"/>
  <c r="AX67" i="17"/>
  <c r="AX66" i="17"/>
  <c r="AX65" i="17"/>
  <c r="AX64" i="17"/>
  <c r="AX63" i="17"/>
  <c r="AX62" i="17"/>
  <c r="AX61" i="17"/>
  <c r="AX60" i="17"/>
  <c r="AX59" i="17"/>
  <c r="AX58" i="17"/>
  <c r="AX57" i="17"/>
  <c r="AX56" i="17"/>
  <c r="AX55" i="17"/>
  <c r="AX54" i="17"/>
  <c r="AX53" i="17"/>
  <c r="AX52" i="17"/>
  <c r="AX51" i="17"/>
  <c r="AX50" i="17"/>
  <c r="AX49" i="17"/>
  <c r="AX48" i="17"/>
  <c r="AX47" i="17"/>
  <c r="AX46" i="17"/>
  <c r="AX45" i="17"/>
  <c r="AX44" i="17"/>
  <c r="AX43" i="17"/>
  <c r="AX42" i="17"/>
  <c r="AX41" i="17"/>
  <c r="AX40" i="17"/>
  <c r="AX39" i="17"/>
  <c r="AX38" i="17"/>
  <c r="AX37" i="17"/>
  <c r="AX36" i="17"/>
  <c r="AX35" i="17"/>
  <c r="AX34" i="17"/>
  <c r="AX33" i="17"/>
  <c r="AX32" i="17"/>
  <c r="AX31" i="17"/>
  <c r="AX30" i="17"/>
  <c r="AX29" i="17"/>
  <c r="AX28" i="17"/>
  <c r="AX27" i="17"/>
  <c r="AX26" i="17"/>
  <c r="AX25" i="17"/>
  <c r="AX24" i="17"/>
  <c r="AX23" i="17"/>
  <c r="AX22" i="17"/>
  <c r="AX21" i="17"/>
  <c r="AX20" i="17"/>
  <c r="AX19" i="17"/>
  <c r="AX18" i="17"/>
  <c r="AX17" i="17"/>
  <c r="AX16" i="17"/>
  <c r="AX15" i="17"/>
  <c r="AX14" i="17"/>
  <c r="AX13" i="17"/>
  <c r="AX12" i="17"/>
  <c r="AX11" i="17"/>
  <c r="AX10" i="17"/>
  <c r="AX9" i="17"/>
  <c r="AX8" i="17"/>
  <c r="AX7" i="17"/>
  <c r="I118" i="14" l="1"/>
  <c r="H65" i="14"/>
  <c r="I65" i="14" l="1"/>
  <c r="I87" i="19"/>
  <c r="H87" i="19"/>
  <c r="G87" i="19"/>
  <c r="F87" i="19"/>
  <c r="E87" i="19"/>
  <c r="D87" i="19"/>
  <c r="C87" i="19"/>
  <c r="I86" i="19"/>
  <c r="H86" i="19"/>
  <c r="G86" i="19"/>
  <c r="F86" i="19"/>
  <c r="E86" i="19"/>
  <c r="D86" i="19"/>
  <c r="C86" i="19"/>
  <c r="I85" i="19"/>
  <c r="H85" i="19"/>
  <c r="G85" i="19"/>
  <c r="F85" i="19"/>
  <c r="E85" i="19"/>
  <c r="D85" i="19"/>
  <c r="C85" i="19"/>
  <c r="I84" i="19"/>
  <c r="H84" i="19"/>
  <c r="G84" i="19"/>
  <c r="F84" i="19"/>
  <c r="E84" i="19"/>
  <c r="D84" i="19"/>
  <c r="C84" i="19"/>
  <c r="I83" i="19"/>
  <c r="H83" i="19"/>
  <c r="G83" i="19"/>
  <c r="F83" i="19"/>
  <c r="E83" i="19"/>
  <c r="D83" i="19"/>
  <c r="C83" i="19"/>
  <c r="I82" i="19"/>
  <c r="H82" i="19"/>
  <c r="G82" i="19"/>
  <c r="F82" i="19"/>
  <c r="E82" i="19"/>
  <c r="D82" i="19"/>
  <c r="C82" i="19"/>
  <c r="I81" i="19"/>
  <c r="H81" i="19"/>
  <c r="G81" i="19"/>
  <c r="F81" i="19"/>
  <c r="E81" i="19"/>
  <c r="D81" i="19"/>
  <c r="C81" i="19"/>
  <c r="I80" i="19"/>
  <c r="H80" i="19"/>
  <c r="G80" i="19"/>
  <c r="F80" i="19"/>
  <c r="E80" i="19"/>
  <c r="D80" i="19"/>
  <c r="C80" i="19"/>
  <c r="I79" i="19"/>
  <c r="H79" i="19"/>
  <c r="G79" i="19"/>
  <c r="F79" i="19"/>
  <c r="E79" i="19"/>
  <c r="D79" i="19"/>
  <c r="C79" i="19"/>
  <c r="I78" i="19"/>
  <c r="H78" i="19"/>
  <c r="G78" i="19"/>
  <c r="F78" i="19"/>
  <c r="E78" i="19"/>
  <c r="D78" i="19"/>
  <c r="C78" i="19"/>
  <c r="I77" i="19"/>
  <c r="H77" i="19"/>
  <c r="G77" i="19"/>
  <c r="F77" i="19"/>
  <c r="E77" i="19"/>
  <c r="D77" i="19"/>
  <c r="C77" i="19"/>
  <c r="I76" i="19"/>
  <c r="H76" i="19"/>
  <c r="G76" i="19"/>
  <c r="F76" i="19"/>
  <c r="E76" i="19"/>
  <c r="D76" i="19"/>
  <c r="C76" i="19"/>
  <c r="I75" i="19"/>
  <c r="H75" i="19"/>
  <c r="G75" i="19"/>
  <c r="F75" i="19"/>
  <c r="E75" i="19"/>
  <c r="D75" i="19"/>
  <c r="C75" i="19"/>
  <c r="I74" i="19"/>
  <c r="H74" i="19"/>
  <c r="G74" i="19"/>
  <c r="F74" i="19"/>
  <c r="E74" i="19"/>
  <c r="D74" i="19"/>
  <c r="C74" i="19"/>
  <c r="I73" i="19"/>
  <c r="H73" i="19"/>
  <c r="G73" i="19"/>
  <c r="F73" i="19"/>
  <c r="E73" i="19"/>
  <c r="D73" i="19"/>
  <c r="C73" i="19"/>
  <c r="I72" i="19"/>
  <c r="H72" i="19"/>
  <c r="G72" i="19"/>
  <c r="F72" i="19"/>
  <c r="E72" i="19"/>
  <c r="D72" i="19"/>
  <c r="C72" i="19"/>
  <c r="I71" i="19"/>
  <c r="H71" i="19"/>
  <c r="G71" i="19"/>
  <c r="F71" i="19"/>
  <c r="E71" i="19"/>
  <c r="D71" i="19"/>
  <c r="C71" i="19"/>
  <c r="I70" i="19"/>
  <c r="H70" i="19"/>
  <c r="G70" i="19"/>
  <c r="F70" i="19"/>
  <c r="E70" i="19"/>
  <c r="D70" i="19"/>
  <c r="C70" i="19"/>
  <c r="I69" i="19"/>
  <c r="H69" i="19"/>
  <c r="G69" i="19"/>
  <c r="F69" i="19"/>
  <c r="E69" i="19"/>
  <c r="D69" i="19"/>
  <c r="C69" i="19"/>
  <c r="I68" i="19"/>
  <c r="H68" i="19"/>
  <c r="G68" i="19"/>
  <c r="F68" i="19"/>
  <c r="E68" i="19"/>
  <c r="D68" i="19"/>
  <c r="C68" i="19"/>
  <c r="I67" i="19"/>
  <c r="H67" i="19"/>
  <c r="G67" i="19"/>
  <c r="F67" i="19"/>
  <c r="E67" i="19"/>
  <c r="D67" i="19"/>
  <c r="C67" i="19"/>
  <c r="I66" i="19"/>
  <c r="H66" i="19"/>
  <c r="G66" i="19"/>
  <c r="F66" i="19"/>
  <c r="E66" i="19"/>
  <c r="D66" i="19"/>
  <c r="C66" i="19"/>
  <c r="A51" i="18" l="1"/>
  <c r="A54" i="18" s="1"/>
  <c r="I65" i="19" l="1"/>
  <c r="H65" i="19"/>
  <c r="G65" i="19"/>
  <c r="F65" i="19"/>
  <c r="E65" i="19"/>
  <c r="D65" i="19"/>
  <c r="C65" i="19"/>
  <c r="A10" i="19"/>
  <c r="A11" i="19" s="1"/>
  <c r="A12" i="19" s="1"/>
  <c r="A13" i="19" s="1"/>
  <c r="A14" i="19" s="1"/>
  <c r="A15" i="19" s="1"/>
  <c r="A16" i="19" s="1"/>
  <c r="A17" i="19" s="1"/>
  <c r="A18" i="19" s="1"/>
  <c r="A19" i="19" s="1"/>
  <c r="A20" i="19" l="1"/>
  <c r="A21" i="19" s="1"/>
  <c r="A22" i="19" s="1"/>
  <c r="A23" i="19" s="1"/>
  <c r="A24" i="19" s="1"/>
  <c r="A25" i="19" s="1"/>
  <c r="A26" i="19" s="1"/>
  <c r="A27" i="19" s="1"/>
  <c r="A28" i="19" s="1"/>
  <c r="A29" i="19" s="1"/>
  <c r="A30" i="19" s="1"/>
  <c r="A31" i="19" s="1"/>
  <c r="C104" i="18"/>
  <c r="D104" i="18"/>
  <c r="E104" i="18"/>
  <c r="F104" i="18"/>
  <c r="G104" i="18"/>
  <c r="H104" i="18"/>
  <c r="I104" i="18"/>
  <c r="C105" i="18"/>
  <c r="D105" i="18"/>
  <c r="E105" i="18"/>
  <c r="F105" i="18"/>
  <c r="G105" i="18"/>
  <c r="H105" i="18"/>
  <c r="I105" i="18"/>
  <c r="A34" i="19" l="1"/>
  <c r="A35" i="19" s="1"/>
  <c r="A36" i="19" s="1"/>
  <c r="A37" i="19" s="1"/>
  <c r="A38" i="19" s="1"/>
  <c r="A39" i="19" s="1"/>
  <c r="A40" i="19" s="1"/>
  <c r="A41" i="19" s="1"/>
  <c r="A42" i="19" s="1"/>
  <c r="A43" i="19" s="1"/>
  <c r="A44" i="19" s="1"/>
  <c r="A45" i="19" s="1"/>
  <c r="A46" i="19" s="1"/>
  <c r="A47" i="19" s="1"/>
  <c r="A50" i="19" s="1"/>
  <c r="A52" i="19" l="1"/>
  <c r="A55" i="19" s="1"/>
  <c r="I17" i="21" l="1"/>
  <c r="I10" i="21"/>
  <c r="H17" i="21"/>
  <c r="H10" i="21"/>
  <c r="G17" i="21"/>
  <c r="G10" i="21"/>
  <c r="F17" i="21"/>
  <c r="F10" i="21"/>
  <c r="E17" i="21"/>
  <c r="E10" i="21"/>
  <c r="D17" i="21"/>
  <c r="D10" i="21"/>
  <c r="D19" i="21" l="1"/>
  <c r="H19" i="21"/>
  <c r="G27" i="21"/>
  <c r="G12" i="21"/>
  <c r="D27" i="21"/>
  <c r="D12" i="21"/>
  <c r="F27" i="21"/>
  <c r="F12" i="21"/>
  <c r="H27" i="21"/>
  <c r="H12" i="21"/>
  <c r="F19" i="21"/>
  <c r="E27" i="21"/>
  <c r="E12" i="21"/>
  <c r="I27" i="21"/>
  <c r="I12" i="21"/>
  <c r="E19" i="21"/>
  <c r="G19" i="21"/>
  <c r="I19" i="21"/>
  <c r="AV17" i="17"/>
  <c r="AV18" i="17"/>
  <c r="AV19" i="17"/>
  <c r="AV20" i="17"/>
  <c r="AV21" i="17"/>
  <c r="AV22" i="17"/>
  <c r="AV23" i="17"/>
  <c r="AV24" i="17"/>
  <c r="AV25" i="17"/>
  <c r="AV26" i="17"/>
  <c r="AV27" i="17"/>
  <c r="AV28" i="17"/>
  <c r="AV29" i="17"/>
  <c r="AV30" i="17"/>
  <c r="AV31" i="17"/>
  <c r="AV32" i="17"/>
  <c r="AV33" i="17"/>
  <c r="AV34" i="17"/>
  <c r="AV35" i="17"/>
  <c r="AV36" i="17"/>
  <c r="AV37" i="17"/>
  <c r="AV38" i="17"/>
  <c r="AV39" i="17"/>
  <c r="AV40" i="17"/>
  <c r="AV41" i="17"/>
  <c r="AV42" i="17"/>
  <c r="AV43" i="17"/>
  <c r="AV44" i="17"/>
  <c r="AV45" i="17"/>
  <c r="AV46" i="17"/>
  <c r="AV47" i="17"/>
  <c r="AV48" i="17"/>
  <c r="AV49" i="17"/>
  <c r="AV50" i="17"/>
  <c r="AV51" i="17"/>
  <c r="AV52" i="17"/>
  <c r="AV53" i="17"/>
  <c r="AV54" i="17"/>
  <c r="AV55" i="17"/>
  <c r="AV56" i="17"/>
  <c r="AV57" i="17"/>
  <c r="AV58" i="17"/>
  <c r="AV59" i="17"/>
  <c r="AV60" i="17"/>
  <c r="AV61" i="17"/>
  <c r="AV62" i="17"/>
  <c r="AV63" i="17"/>
  <c r="AV64" i="17"/>
  <c r="AV65" i="17"/>
  <c r="AV66" i="17"/>
  <c r="AW17" i="17"/>
  <c r="AW18" i="17"/>
  <c r="AW19" i="17"/>
  <c r="AW20" i="17"/>
  <c r="AW21" i="17"/>
  <c r="AW22" i="17"/>
  <c r="AW23" i="17"/>
  <c r="AW24" i="17"/>
  <c r="AW25" i="17"/>
  <c r="AW26" i="17"/>
  <c r="AW27" i="17"/>
  <c r="AW28" i="17"/>
  <c r="AW29" i="17"/>
  <c r="AW30" i="17"/>
  <c r="AW31" i="17"/>
  <c r="AW32" i="17"/>
  <c r="AW33" i="17"/>
  <c r="AW34" i="17"/>
  <c r="AW35" i="17"/>
  <c r="AW36" i="17"/>
  <c r="AW37" i="17"/>
  <c r="AW38" i="17"/>
  <c r="AW39" i="17"/>
  <c r="AW40" i="17"/>
  <c r="AW41" i="17"/>
  <c r="AW42" i="17"/>
  <c r="AW43" i="17"/>
  <c r="AW44" i="17"/>
  <c r="AW45" i="17"/>
  <c r="AW46" i="17"/>
  <c r="AW47" i="17"/>
  <c r="AW48" i="17"/>
  <c r="AW49" i="17"/>
  <c r="AW50" i="17"/>
  <c r="AW51" i="17"/>
  <c r="AW52" i="17"/>
  <c r="AW53" i="17"/>
  <c r="AW54" i="17"/>
  <c r="AW55" i="17"/>
  <c r="AW56" i="17"/>
  <c r="AW57" i="17"/>
  <c r="AW58" i="17"/>
  <c r="AW59" i="17"/>
  <c r="AW60" i="17"/>
  <c r="AW61" i="17"/>
  <c r="AW62" i="17"/>
  <c r="AW63" i="17"/>
  <c r="AW64" i="17"/>
  <c r="AW65" i="17"/>
  <c r="AW66" i="17"/>
  <c r="AY17" i="17"/>
  <c r="AY18" i="17"/>
  <c r="AY19" i="17"/>
  <c r="AY20" i="17"/>
  <c r="AY21" i="17"/>
  <c r="AY22" i="17"/>
  <c r="AY23" i="17"/>
  <c r="AY24" i="17"/>
  <c r="AY25" i="17"/>
  <c r="AY26" i="17"/>
  <c r="AY27" i="17"/>
  <c r="AY28" i="17"/>
  <c r="AY29" i="17"/>
  <c r="AY30" i="17"/>
  <c r="AY31" i="17"/>
  <c r="AY32" i="17"/>
  <c r="AY33" i="17"/>
  <c r="AY34" i="17"/>
  <c r="AY35" i="17"/>
  <c r="AY36" i="17"/>
  <c r="AY37" i="17"/>
  <c r="AY38" i="17"/>
  <c r="AY39" i="17"/>
  <c r="AY40" i="17"/>
  <c r="AY41" i="17"/>
  <c r="AY42" i="17"/>
  <c r="AY43" i="17"/>
  <c r="AY44" i="17"/>
  <c r="AY45" i="17"/>
  <c r="AY46" i="17"/>
  <c r="AY47" i="17"/>
  <c r="AY48" i="17"/>
  <c r="AY49" i="17"/>
  <c r="AY50" i="17"/>
  <c r="AY51" i="17"/>
  <c r="AY52" i="17"/>
  <c r="AY53" i="17"/>
  <c r="AY54" i="17"/>
  <c r="AY55" i="17"/>
  <c r="AY56" i="17"/>
  <c r="AY57" i="17"/>
  <c r="AY58" i="17"/>
  <c r="AY59" i="17"/>
  <c r="AY60" i="17"/>
  <c r="AY61" i="17"/>
  <c r="AY62" i="17"/>
  <c r="AY63" i="17"/>
  <c r="AY64" i="17"/>
  <c r="AY65" i="17"/>
  <c r="AY66" i="17"/>
  <c r="AZ17" i="17"/>
  <c r="AZ18" i="17"/>
  <c r="AZ19" i="17"/>
  <c r="AZ20" i="17"/>
  <c r="AZ21" i="17"/>
  <c r="AZ22" i="17"/>
  <c r="AZ23" i="17"/>
  <c r="AZ24" i="17"/>
  <c r="AZ25" i="17"/>
  <c r="AZ26" i="17"/>
  <c r="AZ27" i="17"/>
  <c r="AZ28" i="17"/>
  <c r="AZ29" i="17"/>
  <c r="AZ30" i="17"/>
  <c r="AZ31" i="17"/>
  <c r="AZ32" i="17"/>
  <c r="AZ33" i="17"/>
  <c r="AZ34" i="17"/>
  <c r="AZ35" i="17"/>
  <c r="AZ36" i="17"/>
  <c r="AZ37" i="17"/>
  <c r="AZ38" i="17"/>
  <c r="AZ39" i="17"/>
  <c r="AZ40" i="17"/>
  <c r="AZ41" i="17"/>
  <c r="AZ42" i="17"/>
  <c r="AZ43" i="17"/>
  <c r="AZ44" i="17"/>
  <c r="AZ45" i="17"/>
  <c r="AZ46" i="17"/>
  <c r="AZ47" i="17"/>
  <c r="AZ48" i="17"/>
  <c r="AZ49" i="17"/>
  <c r="AZ50" i="17"/>
  <c r="AZ51" i="17"/>
  <c r="AZ52" i="17"/>
  <c r="AZ53" i="17"/>
  <c r="AZ54" i="17"/>
  <c r="AZ55" i="17"/>
  <c r="AZ56" i="17"/>
  <c r="AZ57" i="17"/>
  <c r="AZ58" i="17"/>
  <c r="AZ59" i="17"/>
  <c r="AZ60" i="17"/>
  <c r="AZ61" i="17"/>
  <c r="AZ62" i="17"/>
  <c r="AZ63" i="17"/>
  <c r="AZ64" i="17"/>
  <c r="AZ65" i="17"/>
  <c r="AZ66" i="17"/>
  <c r="BA17" i="17"/>
  <c r="BA18" i="17"/>
  <c r="BA19" i="17"/>
  <c r="BA20" i="17"/>
  <c r="BA21" i="17"/>
  <c r="BA22" i="17"/>
  <c r="BA23" i="17"/>
  <c r="BA24" i="17"/>
  <c r="BA25" i="17"/>
  <c r="BA26" i="17"/>
  <c r="BA27" i="17"/>
  <c r="BA28" i="17"/>
  <c r="BA29" i="17"/>
  <c r="BA30" i="17"/>
  <c r="BA31" i="17"/>
  <c r="BA32" i="17"/>
  <c r="BA33" i="17"/>
  <c r="BA34" i="17"/>
  <c r="BA35" i="17"/>
  <c r="BA36" i="17"/>
  <c r="BA37" i="17"/>
  <c r="BA38" i="17"/>
  <c r="BA39" i="17"/>
  <c r="BA40" i="17"/>
  <c r="BA41" i="17"/>
  <c r="BA42" i="17"/>
  <c r="BA43" i="17"/>
  <c r="BA44" i="17"/>
  <c r="BA45" i="17"/>
  <c r="BA46" i="17"/>
  <c r="BA47" i="17"/>
  <c r="BA48" i="17"/>
  <c r="BA49" i="17"/>
  <c r="BA50" i="17"/>
  <c r="BA51" i="17"/>
  <c r="BA52" i="17"/>
  <c r="BA53" i="17"/>
  <c r="BA54" i="17"/>
  <c r="BA55" i="17"/>
  <c r="BA56" i="17"/>
  <c r="BA57" i="17"/>
  <c r="BA58" i="17"/>
  <c r="BA59" i="17"/>
  <c r="BA60" i="17"/>
  <c r="BA61" i="17"/>
  <c r="BA62" i="17"/>
  <c r="BA63" i="17"/>
  <c r="BA64" i="17"/>
  <c r="BA65" i="17"/>
  <c r="BA66" i="17"/>
  <c r="BB17" i="17"/>
  <c r="BB18" i="17"/>
  <c r="BB19" i="17"/>
  <c r="BB20" i="17"/>
  <c r="BB21" i="17"/>
  <c r="BB22" i="17"/>
  <c r="BB23" i="17"/>
  <c r="BB24" i="17"/>
  <c r="BB25" i="17"/>
  <c r="BB26" i="17"/>
  <c r="BB27" i="17"/>
  <c r="BB28" i="17"/>
  <c r="BB29" i="17"/>
  <c r="BB30" i="17"/>
  <c r="BB31" i="17"/>
  <c r="BB32" i="17"/>
  <c r="BB33" i="17"/>
  <c r="BB34" i="17"/>
  <c r="BB35" i="17"/>
  <c r="BB36" i="17"/>
  <c r="BB37" i="17"/>
  <c r="BB38" i="17"/>
  <c r="BB39" i="17"/>
  <c r="BB40" i="17"/>
  <c r="BB41" i="17"/>
  <c r="BB42" i="17"/>
  <c r="BB43" i="17"/>
  <c r="BB44" i="17"/>
  <c r="BB45" i="17"/>
  <c r="BB46" i="17"/>
  <c r="BB47" i="17"/>
  <c r="BB48" i="17"/>
  <c r="BB49" i="17"/>
  <c r="BB50" i="17"/>
  <c r="BB51" i="17"/>
  <c r="BB52" i="17"/>
  <c r="BB53" i="17"/>
  <c r="BB54" i="17"/>
  <c r="BB55" i="17"/>
  <c r="BB56" i="17"/>
  <c r="BB57" i="17"/>
  <c r="BB58" i="17"/>
  <c r="BB59" i="17"/>
  <c r="BB60" i="17"/>
  <c r="BB61" i="17"/>
  <c r="BB62" i="17"/>
  <c r="BB63" i="17"/>
  <c r="BB64" i="17"/>
  <c r="BB65" i="17"/>
  <c r="BB66" i="17"/>
  <c r="F36" i="14" l="1"/>
  <c r="F99" i="14" s="1"/>
  <c r="F51" i="21"/>
  <c r="I36" i="14"/>
  <c r="I99" i="14" s="1"/>
  <c r="I51" i="21"/>
  <c r="D35" i="14"/>
  <c r="D44" i="21"/>
  <c r="E36" i="14"/>
  <c r="E99" i="14" s="1"/>
  <c r="E51" i="21"/>
  <c r="F35" i="14"/>
  <c r="F44" i="21"/>
  <c r="G35" i="14"/>
  <c r="G44" i="21"/>
  <c r="I35" i="14"/>
  <c r="I44" i="21"/>
  <c r="H35" i="14"/>
  <c r="H44" i="21"/>
  <c r="H36" i="14"/>
  <c r="H99" i="14" s="1"/>
  <c r="H51" i="21"/>
  <c r="G36" i="14"/>
  <c r="G99" i="14" s="1"/>
  <c r="G51" i="21"/>
  <c r="E35" i="14"/>
  <c r="E44" i="21"/>
  <c r="D36" i="14"/>
  <c r="D99" i="14" s="1"/>
  <c r="D51" i="21"/>
  <c r="C54" i="21"/>
  <c r="C48" i="21"/>
  <c r="C47" i="21"/>
  <c r="C40" i="21"/>
  <c r="C49" i="21"/>
  <c r="H98" i="14" l="1"/>
  <c r="G98" i="14"/>
  <c r="E98" i="14"/>
  <c r="I98" i="14"/>
  <c r="F98" i="14"/>
  <c r="D98" i="14"/>
  <c r="C42" i="21"/>
  <c r="E29" i="21"/>
  <c r="E30" i="21" l="1"/>
  <c r="E61" i="21"/>
  <c r="D29" i="21"/>
  <c r="H29" i="21"/>
  <c r="I29" i="21"/>
  <c r="G29" i="21"/>
  <c r="F29" i="21"/>
  <c r="C40" i="19"/>
  <c r="C38" i="19" s="1"/>
  <c r="D40" i="19"/>
  <c r="D38" i="19" s="1"/>
  <c r="E40" i="19"/>
  <c r="E38" i="19" s="1"/>
  <c r="F40" i="19"/>
  <c r="F38" i="19" s="1"/>
  <c r="G40" i="19"/>
  <c r="G38" i="19" s="1"/>
  <c r="H40" i="19"/>
  <c r="H38" i="19" s="1"/>
  <c r="I40" i="19"/>
  <c r="I38" i="19" s="1"/>
  <c r="C43" i="19"/>
  <c r="D43" i="19"/>
  <c r="E43" i="19"/>
  <c r="F43" i="19"/>
  <c r="G43" i="19"/>
  <c r="H43" i="19"/>
  <c r="I43" i="19"/>
  <c r="C91" i="19"/>
  <c r="D91" i="19"/>
  <c r="E91" i="19"/>
  <c r="F91" i="19"/>
  <c r="G91" i="19"/>
  <c r="H91" i="19"/>
  <c r="I91" i="19"/>
  <c r="C92" i="19"/>
  <c r="D92" i="19"/>
  <c r="E92" i="19"/>
  <c r="F92" i="19"/>
  <c r="G92" i="19"/>
  <c r="H92" i="19"/>
  <c r="I92" i="19"/>
  <c r="C93" i="19"/>
  <c r="D93" i="19"/>
  <c r="E93" i="19"/>
  <c r="F93" i="19"/>
  <c r="G93" i="19"/>
  <c r="H93" i="19"/>
  <c r="I93" i="19"/>
  <c r="C94" i="19"/>
  <c r="D94" i="19"/>
  <c r="E94" i="19"/>
  <c r="F94" i="19"/>
  <c r="G94" i="19"/>
  <c r="H94" i="19"/>
  <c r="I94" i="19"/>
  <c r="C96" i="19"/>
  <c r="D96" i="19"/>
  <c r="E96" i="19"/>
  <c r="F96" i="19"/>
  <c r="G96" i="19"/>
  <c r="H96" i="19"/>
  <c r="I96" i="19"/>
  <c r="C98" i="19"/>
  <c r="D98" i="19"/>
  <c r="E98" i="19"/>
  <c r="F98" i="19"/>
  <c r="G98" i="19"/>
  <c r="H98" i="19"/>
  <c r="I98" i="19"/>
  <c r="C99" i="19"/>
  <c r="D99" i="19"/>
  <c r="E99" i="19"/>
  <c r="F99" i="19"/>
  <c r="G99" i="19"/>
  <c r="H99" i="19"/>
  <c r="I99" i="19"/>
  <c r="C101" i="19"/>
  <c r="D101" i="19"/>
  <c r="E101" i="19"/>
  <c r="F101" i="19"/>
  <c r="G101" i="19"/>
  <c r="H101" i="19"/>
  <c r="I101" i="19"/>
  <c r="C102" i="19"/>
  <c r="D102" i="19"/>
  <c r="E102" i="19"/>
  <c r="F102" i="19"/>
  <c r="G102" i="19"/>
  <c r="H102" i="19"/>
  <c r="I102" i="19"/>
  <c r="C103" i="19"/>
  <c r="D103" i="19"/>
  <c r="E103" i="19"/>
  <c r="F103" i="19"/>
  <c r="G103" i="19"/>
  <c r="H103" i="19"/>
  <c r="I103" i="19"/>
  <c r="C107" i="19"/>
  <c r="D107" i="19"/>
  <c r="E107" i="19"/>
  <c r="F107" i="19"/>
  <c r="G107" i="19"/>
  <c r="H107" i="19"/>
  <c r="I107" i="19"/>
  <c r="C8" i="18"/>
  <c r="D8" i="18"/>
  <c r="E8" i="18"/>
  <c r="F8" i="18"/>
  <c r="G8" i="18"/>
  <c r="H8" i="18"/>
  <c r="I8" i="18"/>
  <c r="C11" i="18"/>
  <c r="D11" i="18"/>
  <c r="E11" i="18"/>
  <c r="F11" i="18"/>
  <c r="G11" i="18"/>
  <c r="H11" i="18"/>
  <c r="I11" i="18"/>
  <c r="C14" i="18"/>
  <c r="D14" i="18"/>
  <c r="E14" i="18"/>
  <c r="F14" i="18"/>
  <c r="G14" i="18"/>
  <c r="H14" i="18"/>
  <c r="I14" i="18"/>
  <c r="C17" i="18"/>
  <c r="D17" i="18"/>
  <c r="E17" i="18"/>
  <c r="F17" i="18"/>
  <c r="G17" i="18"/>
  <c r="H17" i="18"/>
  <c r="I17" i="18"/>
  <c r="C24" i="18"/>
  <c r="C23" i="18" s="1"/>
  <c r="D24" i="18"/>
  <c r="D23" i="18" s="1"/>
  <c r="E24" i="18"/>
  <c r="E23" i="18" s="1"/>
  <c r="F24" i="18"/>
  <c r="F23" i="18" s="1"/>
  <c r="G24" i="18"/>
  <c r="G23" i="18" s="1"/>
  <c r="H24" i="18"/>
  <c r="H23" i="18" s="1"/>
  <c r="I24" i="18"/>
  <c r="I23" i="18" s="1"/>
  <c r="C38" i="18"/>
  <c r="C36" i="18" s="1"/>
  <c r="D38" i="18"/>
  <c r="D36" i="18" s="1"/>
  <c r="E38" i="18"/>
  <c r="E36" i="18" s="1"/>
  <c r="F38" i="18"/>
  <c r="F36" i="18" s="1"/>
  <c r="G38" i="18"/>
  <c r="G36" i="18" s="1"/>
  <c r="H38" i="18"/>
  <c r="H36" i="18" s="1"/>
  <c r="I38" i="18"/>
  <c r="I36" i="18" s="1"/>
  <c r="C41" i="18"/>
  <c r="D41" i="18"/>
  <c r="E41" i="18"/>
  <c r="F41" i="18"/>
  <c r="G41" i="18"/>
  <c r="H41" i="18"/>
  <c r="I41" i="18"/>
  <c r="C65" i="18"/>
  <c r="D65" i="18"/>
  <c r="E65" i="18"/>
  <c r="F65" i="18"/>
  <c r="G65" i="18"/>
  <c r="H65" i="18"/>
  <c r="I65" i="18"/>
  <c r="C66" i="18"/>
  <c r="D66" i="18"/>
  <c r="E66" i="18"/>
  <c r="F66" i="18"/>
  <c r="G66" i="18"/>
  <c r="H66" i="18"/>
  <c r="I66" i="18"/>
  <c r="C68" i="18"/>
  <c r="D68" i="18"/>
  <c r="E68" i="18"/>
  <c r="F68" i="18"/>
  <c r="G68" i="18"/>
  <c r="H68" i="18"/>
  <c r="I68" i="18"/>
  <c r="C69" i="18"/>
  <c r="D69" i="18"/>
  <c r="E69" i="18"/>
  <c r="F69" i="18"/>
  <c r="G69" i="18"/>
  <c r="H69" i="18"/>
  <c r="I69" i="18"/>
  <c r="C71" i="18"/>
  <c r="D71" i="18"/>
  <c r="E71" i="18"/>
  <c r="F71" i="18"/>
  <c r="G71" i="18"/>
  <c r="H71" i="18"/>
  <c r="I71" i="18"/>
  <c r="C72" i="18"/>
  <c r="D72" i="18"/>
  <c r="E72" i="18"/>
  <c r="F72" i="18"/>
  <c r="G72" i="18"/>
  <c r="H72" i="18"/>
  <c r="I72" i="18"/>
  <c r="C74" i="18"/>
  <c r="D74" i="18"/>
  <c r="E74" i="18"/>
  <c r="F74" i="18"/>
  <c r="G74" i="18"/>
  <c r="H74" i="18"/>
  <c r="I74" i="18"/>
  <c r="C75" i="18"/>
  <c r="D75" i="18"/>
  <c r="E75" i="18"/>
  <c r="F75" i="18"/>
  <c r="G75" i="18"/>
  <c r="H75" i="18"/>
  <c r="I75" i="18"/>
  <c r="C76" i="18"/>
  <c r="D76" i="18"/>
  <c r="E76" i="18"/>
  <c r="F76" i="18"/>
  <c r="G76" i="18"/>
  <c r="H76" i="18"/>
  <c r="I76" i="18"/>
  <c r="C77" i="18"/>
  <c r="D77" i="18"/>
  <c r="E77" i="18"/>
  <c r="F77" i="18"/>
  <c r="G77" i="18"/>
  <c r="H77" i="18"/>
  <c r="I77" i="18"/>
  <c r="C78" i="18"/>
  <c r="D78" i="18"/>
  <c r="E78" i="18"/>
  <c r="F78" i="18"/>
  <c r="G78" i="18"/>
  <c r="H78" i="18"/>
  <c r="I78" i="18"/>
  <c r="C81" i="18"/>
  <c r="D81" i="18"/>
  <c r="E81" i="18"/>
  <c r="F81" i="18"/>
  <c r="G81" i="18"/>
  <c r="H81" i="18"/>
  <c r="I81" i="18"/>
  <c r="C82" i="18"/>
  <c r="D82" i="18"/>
  <c r="E82" i="18"/>
  <c r="F82" i="18"/>
  <c r="G82" i="18"/>
  <c r="H82" i="18"/>
  <c r="I82" i="18"/>
  <c r="C83" i="18"/>
  <c r="D83" i="18"/>
  <c r="E83" i="18"/>
  <c r="F83" i="18"/>
  <c r="G83" i="18"/>
  <c r="H83" i="18"/>
  <c r="I83" i="18"/>
  <c r="C84" i="18"/>
  <c r="D84" i="18"/>
  <c r="E84" i="18"/>
  <c r="F84" i="18"/>
  <c r="G84" i="18"/>
  <c r="H84" i="18"/>
  <c r="I84" i="18"/>
  <c r="C88" i="18"/>
  <c r="D88" i="18"/>
  <c r="E88" i="18"/>
  <c r="F88" i="18"/>
  <c r="G88" i="18"/>
  <c r="H88" i="18"/>
  <c r="I88" i="18"/>
  <c r="C89" i="18"/>
  <c r="D89" i="18"/>
  <c r="E89" i="18"/>
  <c r="F89" i="18"/>
  <c r="G89" i="18"/>
  <c r="H89" i="18"/>
  <c r="I89" i="18"/>
  <c r="C90" i="18"/>
  <c r="D90" i="18"/>
  <c r="E90" i="18"/>
  <c r="F90" i="18"/>
  <c r="G90" i="18"/>
  <c r="H90" i="18"/>
  <c r="I90" i="18"/>
  <c r="C91" i="18"/>
  <c r="D91" i="18"/>
  <c r="E91" i="18"/>
  <c r="F91" i="18"/>
  <c r="G91" i="18"/>
  <c r="H91" i="18"/>
  <c r="I91" i="18"/>
  <c r="C93" i="18"/>
  <c r="D93" i="18"/>
  <c r="E93" i="18"/>
  <c r="F93" i="18"/>
  <c r="G93" i="18"/>
  <c r="H93" i="18"/>
  <c r="I93" i="18"/>
  <c r="C95" i="18"/>
  <c r="D95" i="18"/>
  <c r="E95" i="18"/>
  <c r="F95" i="18"/>
  <c r="G95" i="18"/>
  <c r="H95" i="18"/>
  <c r="I95" i="18"/>
  <c r="C96" i="18"/>
  <c r="D96" i="18"/>
  <c r="E96" i="18"/>
  <c r="F96" i="18"/>
  <c r="G96" i="18"/>
  <c r="H96" i="18"/>
  <c r="I96" i="18"/>
  <c r="C98" i="18"/>
  <c r="D98" i="18"/>
  <c r="E98" i="18"/>
  <c r="F98" i="18"/>
  <c r="G98" i="18"/>
  <c r="H98" i="18"/>
  <c r="I98" i="18"/>
  <c r="C99" i="18"/>
  <c r="D99" i="18"/>
  <c r="E99" i="18"/>
  <c r="F99" i="18"/>
  <c r="G99" i="18"/>
  <c r="H99" i="18"/>
  <c r="I99" i="18"/>
  <c r="C100" i="18"/>
  <c r="D100" i="18"/>
  <c r="E100" i="18"/>
  <c r="F100" i="18"/>
  <c r="G100" i="18"/>
  <c r="H100" i="18"/>
  <c r="I100" i="18"/>
  <c r="G30" i="21" l="1"/>
  <c r="G61" i="21"/>
  <c r="I30" i="21"/>
  <c r="I61" i="21"/>
  <c r="H30" i="21"/>
  <c r="H61" i="21"/>
  <c r="E31" i="21"/>
  <c r="E62" i="21"/>
  <c r="F30" i="21"/>
  <c r="F61" i="21"/>
  <c r="D30" i="21"/>
  <c r="D61" i="21"/>
  <c r="F63" i="19"/>
  <c r="F55" i="19" s="1"/>
  <c r="I63" i="19"/>
  <c r="I55" i="19" s="1"/>
  <c r="E63" i="19"/>
  <c r="E55" i="19" s="1"/>
  <c r="H63" i="19"/>
  <c r="H55" i="19" s="1"/>
  <c r="D63" i="19"/>
  <c r="D55" i="19" s="1"/>
  <c r="G63" i="19"/>
  <c r="G55" i="19" s="1"/>
  <c r="C63" i="19"/>
  <c r="C55" i="19" s="1"/>
  <c r="G62" i="18"/>
  <c r="F62" i="18"/>
  <c r="I62" i="18"/>
  <c r="E62" i="18"/>
  <c r="E54" i="18" s="1"/>
  <c r="H62" i="18"/>
  <c r="D62" i="18"/>
  <c r="G29" i="18"/>
  <c r="I45" i="18"/>
  <c r="G45" i="18"/>
  <c r="I29" i="18"/>
  <c r="C29" i="18"/>
  <c r="C45" i="18"/>
  <c r="E29" i="18"/>
  <c r="F47" i="19"/>
  <c r="F52" i="19" s="1"/>
  <c r="E45" i="18"/>
  <c r="D47" i="19"/>
  <c r="D52" i="19" s="1"/>
  <c r="H45" i="18"/>
  <c r="D45" i="18"/>
  <c r="H47" i="19"/>
  <c r="H52" i="19" s="1"/>
  <c r="G47" i="19"/>
  <c r="G52" i="19" s="1"/>
  <c r="C47" i="19"/>
  <c r="C52" i="19" s="1"/>
  <c r="I47" i="19"/>
  <c r="I52" i="19" s="1"/>
  <c r="E47" i="19"/>
  <c r="E52" i="19" s="1"/>
  <c r="H29" i="18"/>
  <c r="F45" i="18"/>
  <c r="F54" i="18" s="1"/>
  <c r="F29" i="18"/>
  <c r="D29" i="18"/>
  <c r="D31" i="21" l="1"/>
  <c r="D62" i="21"/>
  <c r="E38" i="14"/>
  <c r="E63" i="21"/>
  <c r="E38" i="21" s="1"/>
  <c r="I31" i="21"/>
  <c r="I62" i="21"/>
  <c r="F31" i="21"/>
  <c r="F62" i="21"/>
  <c r="H31" i="21"/>
  <c r="H62" i="21"/>
  <c r="G31" i="21"/>
  <c r="G62" i="21"/>
  <c r="AC110" i="17"/>
  <c r="O110" i="17"/>
  <c r="AJ110" i="17"/>
  <c r="H110" i="17"/>
  <c r="V110" i="17"/>
  <c r="AQ110" i="17"/>
  <c r="D51" i="18"/>
  <c r="H51" i="18"/>
  <c r="G51" i="18"/>
  <c r="F51" i="18"/>
  <c r="I51" i="18"/>
  <c r="C51" i="18"/>
  <c r="E51" i="18"/>
  <c r="C54" i="18"/>
  <c r="I54" i="18"/>
  <c r="D54" i="18"/>
  <c r="H54" i="18"/>
  <c r="G54" i="18"/>
  <c r="G38" i="14" l="1"/>
  <c r="G63" i="21"/>
  <c r="G38" i="21" s="1"/>
  <c r="G34" i="21" s="1"/>
  <c r="F38" i="14"/>
  <c r="F63" i="21"/>
  <c r="F38" i="21" s="1"/>
  <c r="F34" i="21" s="1"/>
  <c r="E101" i="14"/>
  <c r="E40" i="14"/>
  <c r="H38" i="14"/>
  <c r="H63" i="21"/>
  <c r="H38" i="21" s="1"/>
  <c r="H34" i="21" s="1"/>
  <c r="I38" i="14"/>
  <c r="I63" i="21"/>
  <c r="I38" i="21" s="1"/>
  <c r="I34" i="21" s="1"/>
  <c r="D38" i="14"/>
  <c r="D63" i="21"/>
  <c r="D38" i="21" s="1"/>
  <c r="D34" i="21" s="1"/>
  <c r="E34" i="21"/>
  <c r="AV8" i="17"/>
  <c r="AW8" i="17"/>
  <c r="AY8" i="17"/>
  <c r="AZ8" i="17"/>
  <c r="BA8" i="17"/>
  <c r="BB8" i="17"/>
  <c r="AV9" i="17"/>
  <c r="AW9" i="17"/>
  <c r="AY9" i="17"/>
  <c r="AZ9" i="17"/>
  <c r="BA9" i="17"/>
  <c r="BB9" i="17"/>
  <c r="AV10" i="17"/>
  <c r="AW10" i="17"/>
  <c r="AY10" i="17"/>
  <c r="AZ10" i="17"/>
  <c r="BA10" i="17"/>
  <c r="BB10" i="17"/>
  <c r="AV11" i="17"/>
  <c r="AW11" i="17"/>
  <c r="AY11" i="17"/>
  <c r="AZ11" i="17"/>
  <c r="BA11" i="17"/>
  <c r="BB11" i="17"/>
  <c r="AV12" i="17"/>
  <c r="AW12" i="17"/>
  <c r="AY12" i="17"/>
  <c r="AZ12" i="17"/>
  <c r="BA12" i="17"/>
  <c r="BB12" i="17"/>
  <c r="AV13" i="17"/>
  <c r="AW13" i="17"/>
  <c r="AY13" i="17"/>
  <c r="AZ13" i="17"/>
  <c r="BA13" i="17"/>
  <c r="BB13" i="17"/>
  <c r="AV14" i="17"/>
  <c r="AW14" i="17"/>
  <c r="AY14" i="17"/>
  <c r="AZ14" i="17"/>
  <c r="BA14" i="17"/>
  <c r="BB14" i="17"/>
  <c r="AV15" i="17"/>
  <c r="AW15" i="17"/>
  <c r="AY15" i="17"/>
  <c r="AZ15" i="17"/>
  <c r="BA15" i="17"/>
  <c r="BB15" i="17"/>
  <c r="AV16" i="17"/>
  <c r="AW16" i="17"/>
  <c r="AY16" i="17"/>
  <c r="AZ16" i="17"/>
  <c r="BA16" i="17"/>
  <c r="BB16" i="17"/>
  <c r="AV67" i="17"/>
  <c r="AW67" i="17"/>
  <c r="AY67" i="17"/>
  <c r="AZ67" i="17"/>
  <c r="BA67" i="17"/>
  <c r="BB67" i="17"/>
  <c r="AV68" i="17"/>
  <c r="AW68" i="17"/>
  <c r="AY68" i="17"/>
  <c r="AZ68" i="17"/>
  <c r="BA68" i="17"/>
  <c r="BB68" i="17"/>
  <c r="AV69" i="17"/>
  <c r="AW69" i="17"/>
  <c r="AY69" i="17"/>
  <c r="AZ69" i="17"/>
  <c r="BA69" i="17"/>
  <c r="BB69" i="17"/>
  <c r="AV70" i="17"/>
  <c r="AW70" i="17"/>
  <c r="AY70" i="17"/>
  <c r="AZ70" i="17"/>
  <c r="BA70" i="17"/>
  <c r="BB70" i="17"/>
  <c r="AV71" i="17"/>
  <c r="AW71" i="17"/>
  <c r="AY71" i="17"/>
  <c r="AZ71" i="17"/>
  <c r="BA71" i="17"/>
  <c r="BB71" i="17"/>
  <c r="AV72" i="17"/>
  <c r="AW72" i="17"/>
  <c r="AY72" i="17"/>
  <c r="AZ72" i="17"/>
  <c r="BA72" i="17"/>
  <c r="BB72" i="17"/>
  <c r="AV73" i="17"/>
  <c r="AW73" i="17"/>
  <c r="AY73" i="17"/>
  <c r="AZ73" i="17"/>
  <c r="BA73" i="17"/>
  <c r="BB73" i="17"/>
  <c r="AV74" i="17"/>
  <c r="AW74" i="17"/>
  <c r="AY74" i="17"/>
  <c r="AZ74" i="17"/>
  <c r="BA74" i="17"/>
  <c r="BB74" i="17"/>
  <c r="AV75" i="17"/>
  <c r="AW75" i="17"/>
  <c r="AY75" i="17"/>
  <c r="AZ75" i="17"/>
  <c r="BA75" i="17"/>
  <c r="BB75" i="17"/>
  <c r="AV76" i="17"/>
  <c r="AW76" i="17"/>
  <c r="AY76" i="17"/>
  <c r="AZ76" i="17"/>
  <c r="BA76" i="17"/>
  <c r="BB76" i="17"/>
  <c r="AV77" i="17"/>
  <c r="AW77" i="17"/>
  <c r="AY77" i="17"/>
  <c r="AZ77" i="17"/>
  <c r="BA77" i="17"/>
  <c r="BB77" i="17"/>
  <c r="AV78" i="17"/>
  <c r="AW78" i="17"/>
  <c r="AY78" i="17"/>
  <c r="AZ78" i="17"/>
  <c r="BA78" i="17"/>
  <c r="BB78" i="17"/>
  <c r="AV79" i="17"/>
  <c r="AW79" i="17"/>
  <c r="AY79" i="17"/>
  <c r="AZ79" i="17"/>
  <c r="BA79" i="17"/>
  <c r="BB79" i="17"/>
  <c r="AV80" i="17"/>
  <c r="AW80" i="17"/>
  <c r="AY80" i="17"/>
  <c r="AZ80" i="17"/>
  <c r="BA80" i="17"/>
  <c r="BB80" i="17"/>
  <c r="AV81" i="17"/>
  <c r="AW81" i="17"/>
  <c r="AY81" i="17"/>
  <c r="AZ81" i="17"/>
  <c r="BA81" i="17"/>
  <c r="BB81" i="17"/>
  <c r="AV82" i="17"/>
  <c r="AW82" i="17"/>
  <c r="AY82" i="17"/>
  <c r="AZ82" i="17"/>
  <c r="BA82" i="17"/>
  <c r="BB82" i="17"/>
  <c r="AV83" i="17"/>
  <c r="AW83" i="17"/>
  <c r="AY83" i="17"/>
  <c r="AZ83" i="17"/>
  <c r="BA83" i="17"/>
  <c r="BB83" i="17"/>
  <c r="AV84" i="17"/>
  <c r="AW84" i="17"/>
  <c r="AY84" i="17"/>
  <c r="AZ84" i="17"/>
  <c r="BA84" i="17"/>
  <c r="BB84" i="17"/>
  <c r="AV85" i="17"/>
  <c r="AW85" i="17"/>
  <c r="AY85" i="17"/>
  <c r="AZ85" i="17"/>
  <c r="BA85" i="17"/>
  <c r="BB85" i="17"/>
  <c r="AV86" i="17"/>
  <c r="AW86" i="17"/>
  <c r="AY86" i="17"/>
  <c r="AZ86" i="17"/>
  <c r="BA86" i="17"/>
  <c r="BB86" i="17"/>
  <c r="AV87" i="17"/>
  <c r="AW87" i="17"/>
  <c r="AY87" i="17"/>
  <c r="AZ87" i="17"/>
  <c r="BA87" i="17"/>
  <c r="BB87" i="17"/>
  <c r="AV88" i="17"/>
  <c r="AW88" i="17"/>
  <c r="AY88" i="17"/>
  <c r="AZ88" i="17"/>
  <c r="BA88" i="17"/>
  <c r="BB88" i="17"/>
  <c r="AV89" i="17"/>
  <c r="AW89" i="17"/>
  <c r="AY89" i="17"/>
  <c r="AZ89" i="17"/>
  <c r="BA89" i="17"/>
  <c r="BB89" i="17"/>
  <c r="AV90" i="17"/>
  <c r="AW90" i="17"/>
  <c r="AY90" i="17"/>
  <c r="AZ90" i="17"/>
  <c r="BA90" i="17"/>
  <c r="BB90" i="17"/>
  <c r="AV91" i="17"/>
  <c r="AW91" i="17"/>
  <c r="AY91" i="17"/>
  <c r="AZ91" i="17"/>
  <c r="BA91" i="17"/>
  <c r="BB91" i="17"/>
  <c r="AV92" i="17"/>
  <c r="AW92" i="17"/>
  <c r="AY92" i="17"/>
  <c r="AZ92" i="17"/>
  <c r="BA92" i="17"/>
  <c r="BB92" i="17"/>
  <c r="AV93" i="17"/>
  <c r="AW93" i="17"/>
  <c r="AY93" i="17"/>
  <c r="AZ93" i="17"/>
  <c r="BA93" i="17"/>
  <c r="BB93" i="17"/>
  <c r="AV94" i="17"/>
  <c r="AW94" i="17"/>
  <c r="AY94" i="17"/>
  <c r="AZ94" i="17"/>
  <c r="BA94" i="17"/>
  <c r="BB94" i="17"/>
  <c r="AV95" i="17"/>
  <c r="AW95" i="17"/>
  <c r="AY95" i="17"/>
  <c r="AZ95" i="17"/>
  <c r="BA95" i="17"/>
  <c r="BB95" i="17"/>
  <c r="AV96" i="17"/>
  <c r="AW96" i="17"/>
  <c r="AY96" i="17"/>
  <c r="AZ96" i="17"/>
  <c r="BA96" i="17"/>
  <c r="BB96" i="17"/>
  <c r="AV97" i="17"/>
  <c r="AW97" i="17"/>
  <c r="AY97" i="17"/>
  <c r="AZ97" i="17"/>
  <c r="BA97" i="17"/>
  <c r="BB97" i="17"/>
  <c r="AV98" i="17"/>
  <c r="AW98" i="17"/>
  <c r="AY98" i="17"/>
  <c r="AZ98" i="17"/>
  <c r="BA98" i="17"/>
  <c r="BB98" i="17"/>
  <c r="AV99" i="17"/>
  <c r="AW99" i="17"/>
  <c r="AY99" i="17"/>
  <c r="AZ99" i="17"/>
  <c r="BA99" i="17"/>
  <c r="BB99" i="17"/>
  <c r="AV100" i="17"/>
  <c r="AW100" i="17"/>
  <c r="AY100" i="17"/>
  <c r="AZ100" i="17"/>
  <c r="BA100" i="17"/>
  <c r="BB100" i="17"/>
  <c r="AV101" i="17"/>
  <c r="AW101" i="17"/>
  <c r="AY101" i="17"/>
  <c r="AZ101" i="17"/>
  <c r="BA101" i="17"/>
  <c r="BB101" i="17"/>
  <c r="AV102" i="17"/>
  <c r="AW102" i="17"/>
  <c r="AY102" i="17"/>
  <c r="AZ102" i="17"/>
  <c r="BA102" i="17"/>
  <c r="BB102" i="17"/>
  <c r="AV103" i="17"/>
  <c r="AW103" i="17"/>
  <c r="AY103" i="17"/>
  <c r="AZ103" i="17"/>
  <c r="BA103" i="17"/>
  <c r="BB103" i="17"/>
  <c r="AV104" i="17"/>
  <c r="AW104" i="17"/>
  <c r="AY104" i="17"/>
  <c r="AZ104" i="17"/>
  <c r="BA104" i="17"/>
  <c r="BB104" i="17"/>
  <c r="AV105" i="17"/>
  <c r="AW105" i="17"/>
  <c r="AY105" i="17"/>
  <c r="AZ105" i="17"/>
  <c r="BA105" i="17"/>
  <c r="BB105" i="17"/>
  <c r="AV106" i="17"/>
  <c r="AW106" i="17"/>
  <c r="AY106" i="17"/>
  <c r="AZ106" i="17"/>
  <c r="BA106" i="17"/>
  <c r="BB106" i="17"/>
  <c r="BB7" i="17"/>
  <c r="BA7" i="17"/>
  <c r="AZ7" i="17"/>
  <c r="AY7" i="17"/>
  <c r="AW7" i="17"/>
  <c r="AV7" i="17"/>
  <c r="F101" i="14" l="1"/>
  <c r="F40" i="14"/>
  <c r="D101" i="14"/>
  <c r="D40" i="14"/>
  <c r="H101" i="14"/>
  <c r="H40" i="14"/>
  <c r="E41" i="14"/>
  <c r="E103" i="14"/>
  <c r="I101" i="14"/>
  <c r="I40" i="14"/>
  <c r="G101" i="14"/>
  <c r="G40" i="14"/>
  <c r="AU108" i="17"/>
  <c r="AT108" i="17"/>
  <c r="AS108" i="17"/>
  <c r="AR108" i="17"/>
  <c r="AP108" i="17"/>
  <c r="AO108" i="17"/>
  <c r="AN108" i="17"/>
  <c r="AM108" i="17"/>
  <c r="AL108" i="17"/>
  <c r="AK108" i="17"/>
  <c r="AI108" i="17"/>
  <c r="AH108" i="17"/>
  <c r="AG108" i="17"/>
  <c r="AF108" i="17"/>
  <c r="AE108" i="17"/>
  <c r="AD108" i="17"/>
  <c r="AB108" i="17"/>
  <c r="AA108" i="17"/>
  <c r="Z108" i="17"/>
  <c r="Y108" i="17"/>
  <c r="X108" i="17"/>
  <c r="W108" i="17"/>
  <c r="U108" i="17"/>
  <c r="T108" i="17"/>
  <c r="S108" i="17"/>
  <c r="R108" i="17"/>
  <c r="Q108" i="17"/>
  <c r="P108" i="17"/>
  <c r="N108" i="17"/>
  <c r="M108" i="17"/>
  <c r="L108" i="17"/>
  <c r="K108" i="17"/>
  <c r="J108" i="17"/>
  <c r="I108" i="17"/>
  <c r="G108" i="17"/>
  <c r="F108" i="17"/>
  <c r="BB108" i="17"/>
  <c r="BA108" i="17"/>
  <c r="AZ108" i="17"/>
  <c r="AY108" i="17"/>
  <c r="AW108" i="17"/>
  <c r="AV108" i="17"/>
  <c r="I53" i="16"/>
  <c r="H53" i="16"/>
  <c r="G53" i="16"/>
  <c r="F53" i="16"/>
  <c r="E53" i="16"/>
  <c r="D53" i="16"/>
  <c r="C53" i="16"/>
  <c r="I52" i="16"/>
  <c r="H52" i="16"/>
  <c r="G52" i="16"/>
  <c r="F52" i="16"/>
  <c r="E52" i="16"/>
  <c r="D52" i="16"/>
  <c r="C52" i="16"/>
  <c r="I50" i="16"/>
  <c r="H50" i="16"/>
  <c r="G50" i="16"/>
  <c r="F50" i="16"/>
  <c r="E50" i="16"/>
  <c r="D50" i="16"/>
  <c r="C50" i="16"/>
  <c r="I49" i="16"/>
  <c r="H49" i="16"/>
  <c r="G49" i="16"/>
  <c r="F49" i="16"/>
  <c r="E49" i="16"/>
  <c r="D49" i="16"/>
  <c r="C49" i="16"/>
  <c r="I48" i="16"/>
  <c r="H48" i="16"/>
  <c r="G48" i="16"/>
  <c r="F48" i="16"/>
  <c r="E48" i="16"/>
  <c r="D48" i="16"/>
  <c r="C48" i="16"/>
  <c r="I47" i="16"/>
  <c r="H47" i="16"/>
  <c r="G47" i="16"/>
  <c r="F47" i="16"/>
  <c r="E47" i="16"/>
  <c r="D47" i="16"/>
  <c r="C47" i="16"/>
  <c r="C42" i="16"/>
  <c r="I41" i="16"/>
  <c r="I39" i="16" s="1"/>
  <c r="H41" i="16"/>
  <c r="G41" i="16"/>
  <c r="G39" i="16" s="1"/>
  <c r="G32" i="16" s="1"/>
  <c r="F41" i="16"/>
  <c r="F39" i="16" s="1"/>
  <c r="E41" i="16"/>
  <c r="E39" i="16" s="1"/>
  <c r="D41" i="16"/>
  <c r="C41" i="16"/>
  <c r="AM110" i="17"/>
  <c r="K110" i="17"/>
  <c r="I23" i="16"/>
  <c r="H23" i="16"/>
  <c r="G23" i="16"/>
  <c r="F23" i="16"/>
  <c r="E23" i="16"/>
  <c r="D23" i="16"/>
  <c r="C23" i="16"/>
  <c r="X110" i="17"/>
  <c r="C39" i="16" l="1"/>
  <c r="C32" i="16" s="1"/>
  <c r="I41" i="14"/>
  <c r="I103" i="14"/>
  <c r="F41" i="14"/>
  <c r="T110" i="17" s="1"/>
  <c r="F103" i="14"/>
  <c r="G41" i="14"/>
  <c r="AA110" i="17" s="1"/>
  <c r="G103" i="14"/>
  <c r="D103" i="14"/>
  <c r="D41" i="14"/>
  <c r="M110" i="17" s="1"/>
  <c r="E51" i="14"/>
  <c r="E104" i="14"/>
  <c r="H41" i="14"/>
  <c r="H103" i="14"/>
  <c r="C45" i="16"/>
  <c r="C33" i="16" s="1"/>
  <c r="I45" i="16"/>
  <c r="I33" i="16" s="1"/>
  <c r="D32" i="16"/>
  <c r="D39" i="16"/>
  <c r="H39" i="16"/>
  <c r="H32" i="16" s="1"/>
  <c r="AE110" i="17"/>
  <c r="R110" i="17"/>
  <c r="J110" i="17"/>
  <c r="AL110" i="17"/>
  <c r="Y110" i="17"/>
  <c r="AT110" i="17"/>
  <c r="Q110" i="17"/>
  <c r="AS110" i="17"/>
  <c r="AF110" i="17"/>
  <c r="F32" i="16"/>
  <c r="G33" i="16"/>
  <c r="E32" i="16"/>
  <c r="I32" i="16"/>
  <c r="F33" i="16"/>
  <c r="D33" i="16"/>
  <c r="H33" i="16"/>
  <c r="E33" i="16"/>
  <c r="AH110" i="17" l="1"/>
  <c r="AO110" i="17"/>
  <c r="E115" i="14"/>
  <c r="E72" i="14"/>
  <c r="F104" i="14"/>
  <c r="F51" i="14"/>
  <c r="D51" i="14"/>
  <c r="D104" i="14"/>
  <c r="H51" i="14"/>
  <c r="H104" i="14"/>
  <c r="G104" i="14"/>
  <c r="G51" i="14"/>
  <c r="I51" i="14"/>
  <c r="I104" i="14"/>
  <c r="D115" i="14" l="1"/>
  <c r="D72" i="14" s="1"/>
  <c r="D68" i="14" s="1"/>
  <c r="H115" i="14"/>
  <c r="AI110" i="17"/>
  <c r="F115" i="14"/>
  <c r="F72" i="14" s="1"/>
  <c r="F68" i="14" s="1"/>
  <c r="U110" i="17"/>
  <c r="I115" i="14"/>
  <c r="I72" i="14" s="1"/>
  <c r="I68" i="14" s="1"/>
  <c r="AP110" i="17"/>
  <c r="G115" i="14"/>
  <c r="G72" i="14" s="1"/>
  <c r="G68" i="14" s="1"/>
  <c r="AB110" i="17"/>
  <c r="N110" i="17"/>
  <c r="H72" i="14"/>
  <c r="H68" i="14" s="1"/>
  <c r="E68" i="14"/>
  <c r="C56" i="21" l="1"/>
  <c r="C60" i="21"/>
  <c r="C51" i="21"/>
  <c r="C55" i="21"/>
  <c r="C50" i="21"/>
  <c r="C59" i="21" l="1"/>
  <c r="C43" i="21" l="1"/>
  <c r="C12" i="21"/>
  <c r="C29" i="21" s="1"/>
  <c r="C30" i="21" l="1"/>
  <c r="C61" i="21"/>
  <c r="C35" i="14"/>
  <c r="C44" i="21"/>
  <c r="C98" i="14" l="1"/>
  <c r="C62" i="21"/>
  <c r="C31" i="21"/>
  <c r="C38" i="14" l="1"/>
  <c r="C63" i="21"/>
  <c r="C38" i="21" s="1"/>
  <c r="C34" i="21" s="1"/>
  <c r="C101" i="14" l="1"/>
  <c r="C40" i="14"/>
  <c r="C103" i="14" l="1"/>
  <c r="C41" i="14"/>
  <c r="F110" i="17" s="1"/>
  <c r="C51" i="14" l="1"/>
  <c r="C104" i="14"/>
  <c r="C115" i="14" l="1"/>
  <c r="C72" i="14" s="1"/>
  <c r="C68" i="14" s="1"/>
  <c r="G110" i="17"/>
</calcChain>
</file>

<file path=xl/sharedStrings.xml><?xml version="1.0" encoding="utf-8"?>
<sst xmlns="http://schemas.openxmlformats.org/spreadsheetml/2006/main" count="444" uniqueCount="272">
  <si>
    <t>Please describe the baseline scenario associated with this submission.  It should be consistent with that used for other capital plan baseline projections.</t>
  </si>
  <si>
    <t xml:space="preserve">RSSD ID: </t>
  </si>
  <si>
    <t>Institution Name:</t>
  </si>
  <si>
    <t>Footnotes:</t>
  </si>
  <si>
    <t>L</t>
  </si>
  <si>
    <t>K</t>
  </si>
  <si>
    <t>J</t>
  </si>
  <si>
    <t>I</t>
  </si>
  <si>
    <t>H</t>
  </si>
  <si>
    <t>G</t>
  </si>
  <si>
    <t>F</t>
  </si>
  <si>
    <t>E</t>
  </si>
  <si>
    <t>D</t>
  </si>
  <si>
    <t>C</t>
  </si>
  <si>
    <t>B</t>
  </si>
  <si>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</si>
  <si>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</si>
  <si>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t>Total Risk-weighted Assets</t>
  </si>
  <si>
    <t>Operational Risk</t>
  </si>
  <si>
    <t>Other</t>
  </si>
  <si>
    <t>Total Market RWA</t>
  </si>
  <si>
    <t>Other Market Risk</t>
  </si>
  <si>
    <t>Net Short</t>
  </si>
  <si>
    <t>Net Long</t>
  </si>
  <si>
    <t>CRM Floor Based on 100% of Standardized - Net Short</t>
  </si>
  <si>
    <t>CRM Floor Based on 100% of Standardized - Net Long</t>
  </si>
  <si>
    <t>Incremental Risk Charge (IRC)</t>
  </si>
  <si>
    <t>Standardized Specific Risk (excluding securitization and correlation)</t>
  </si>
  <si>
    <t>Total Credit RWA</t>
  </si>
  <si>
    <t>Other Credit Risk</t>
  </si>
  <si>
    <t>CVA Capital Charge (Risk-Weighted Asset Equivalent)</t>
  </si>
  <si>
    <t>Trading Book Counterparty Credit Risk Exposures (if not included in above)</t>
  </si>
  <si>
    <t>Securitization</t>
  </si>
  <si>
    <t>Equity</t>
  </si>
  <si>
    <t xml:space="preserve">Other Exposures  </t>
  </si>
  <si>
    <t>Counterparty Credit Risk Exposures  (not including CVA charges or charges to CCPs)</t>
  </si>
  <si>
    <t>Retail</t>
  </si>
  <si>
    <t>Bank</t>
  </si>
  <si>
    <t>Sovereign</t>
  </si>
  <si>
    <t>Corporate</t>
  </si>
  <si>
    <t>Of Which: All Other</t>
  </si>
  <si>
    <t>Reported changes from prior period</t>
  </si>
  <si>
    <t>Total impact of planned actions</t>
  </si>
  <si>
    <t>Balance Sheet Impact</t>
  </si>
  <si>
    <t>Tier 1</t>
  </si>
  <si>
    <t>Total</t>
  </si>
  <si>
    <t>Exposure Type</t>
  </si>
  <si>
    <t>Action Type</t>
  </si>
  <si>
    <t>Description</t>
  </si>
  <si>
    <t>Action #</t>
  </si>
  <si>
    <t>AO</t>
  </si>
  <si>
    <t>AN</t>
  </si>
  <si>
    <t>AM</t>
  </si>
  <si>
    <t>AL</t>
  </si>
  <si>
    <t>AK</t>
  </si>
  <si>
    <t>AJ</t>
  </si>
  <si>
    <t>AI</t>
  </si>
  <si>
    <t>AH</t>
  </si>
  <si>
    <t>AG</t>
  </si>
  <si>
    <t>AF</t>
  </si>
  <si>
    <t>AE</t>
  </si>
  <si>
    <t>AD</t>
  </si>
  <si>
    <t>AC</t>
  </si>
  <si>
    <t>AB</t>
  </si>
  <si>
    <t>AA</t>
  </si>
  <si>
    <t>Z</t>
  </si>
  <si>
    <t>Y</t>
  </si>
  <si>
    <t>X</t>
  </si>
  <si>
    <t>W</t>
  </si>
  <si>
    <t>V</t>
  </si>
  <si>
    <t>U</t>
  </si>
  <si>
    <t>T</t>
  </si>
  <si>
    <t>S</t>
  </si>
  <si>
    <t>R</t>
  </si>
  <si>
    <t>Q</t>
  </si>
  <si>
    <t>P</t>
  </si>
  <si>
    <t>O</t>
  </si>
  <si>
    <t>N</t>
  </si>
  <si>
    <t>M</t>
  </si>
  <si>
    <t>A</t>
  </si>
  <si>
    <t>other</t>
  </si>
  <si>
    <t>non-common tier 1 instruments</t>
  </si>
  <si>
    <t>tier 1 common instruments</t>
  </si>
  <si>
    <t>trading book other</t>
  </si>
  <si>
    <t>trading book securitization</t>
  </si>
  <si>
    <t>utilization of CCP</t>
  </si>
  <si>
    <t>trading book correlation</t>
  </si>
  <si>
    <t>unwind</t>
  </si>
  <si>
    <t>OTC derivatives</t>
  </si>
  <si>
    <t>RWA model implementation/improvement</t>
  </si>
  <si>
    <t>NA</t>
  </si>
  <si>
    <t>MSR</t>
  </si>
  <si>
    <t>RWA data remediation</t>
  </si>
  <si>
    <t>operational risk</t>
  </si>
  <si>
    <t>DTA</t>
  </si>
  <si>
    <t>reduction of credit lines</t>
  </si>
  <si>
    <t>market risk</t>
  </si>
  <si>
    <t>banking book other</t>
  </si>
  <si>
    <t>capital issuance</t>
  </si>
  <si>
    <t>credit risk</t>
  </si>
  <si>
    <t>banking book securitization</t>
  </si>
  <si>
    <t>asset sale</t>
  </si>
  <si>
    <t>counterparty credit</t>
  </si>
  <si>
    <t>banking book equity investment</t>
  </si>
  <si>
    <t>asset run-off</t>
  </si>
  <si>
    <t>confirm</t>
  </si>
  <si>
    <t>rwatype</t>
  </si>
  <si>
    <t>exposuretype</t>
  </si>
  <si>
    <t>actiontype</t>
  </si>
  <si>
    <t>Please indicate the scenario associated with this submission using the following drop-down menu:</t>
  </si>
  <si>
    <t/>
  </si>
  <si>
    <t>Yes</t>
  </si>
  <si>
    <t>Supervisory Baseline</t>
  </si>
  <si>
    <t>Confirm detailed description of action  provided in separate attachment</t>
  </si>
  <si>
    <t>Data Completeness Check</t>
  </si>
  <si>
    <t>RWA Type</t>
  </si>
  <si>
    <t>Common Equity Tier 1</t>
  </si>
  <si>
    <t>Average Total Assets</t>
  </si>
  <si>
    <t>On-Balance Sheet Derivatives</t>
  </si>
  <si>
    <t>Total Leverage Exposure for Supplementary Leverage Ratio</t>
  </si>
  <si>
    <t>Instructions</t>
  </si>
  <si>
    <t>Correlation Trading</t>
  </si>
  <si>
    <t>Simple CVA Approach</t>
  </si>
  <si>
    <t xml:space="preserve">3. All data should be populated within the non-shaded cells in all worksheets.  Cells highlighted in grey have embedded formulas and therefore will be automatically populated.  </t>
  </si>
  <si>
    <t>If "No", please complete all non-shaded cells until all cells to the right say "Yes." Do not leave cells blank; enter "0" if not applicable.</t>
  </si>
  <si>
    <r>
      <rPr>
        <b/>
        <sz val="11"/>
        <color rgb="FFFF0000"/>
        <rFont val="Calibri"/>
        <family val="2"/>
        <scheme val="minor"/>
      </rPr>
      <t>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</si>
  <si>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On-Balance Sheet Repo-Style Transactions</t>
  </si>
  <si>
    <t>Other On-Balance Sheet Items (Excluding Derivatives and Repo-Style Transactions)</t>
  </si>
  <si>
    <t>Off-Balance Sheet Items (Excluding Derivatives and Repo-Style Transactions)</t>
  </si>
  <si>
    <t>Capital Composition</t>
  </si>
  <si>
    <t>"Exceptions Bucket" Calculator</t>
  </si>
  <si>
    <t>Leverage Exposure (quarterly averages)</t>
  </si>
  <si>
    <t>Planned Actions</t>
  </si>
  <si>
    <t>Of Which: Unconditionally Cancellable Commitments Eligible for 10% Credit Conversion Factor</t>
  </si>
  <si>
    <t>Other Capital Requirements</t>
  </si>
  <si>
    <r>
      <rPr>
        <b/>
        <sz val="11"/>
        <rFont val="Calibri"/>
        <family val="2"/>
        <scheme val="minor"/>
      </rPr>
      <t>Data Validation Check</t>
    </r>
    <r>
      <rPr>
        <sz val="11"/>
        <rFont val="Calibri"/>
        <family val="2"/>
        <scheme val="minor"/>
      </rPr>
      <t xml:space="preserve"> (The following cells provide checks for consistency of the projected schedules)</t>
    </r>
  </si>
  <si>
    <t>Advanced CVA Approach</t>
  </si>
  <si>
    <t>Unstressed VaR with Multipliers</t>
  </si>
  <si>
    <t>Stressed VaR with Multipliers</t>
  </si>
  <si>
    <t>Market Risk</t>
  </si>
  <si>
    <t>VaR with Multiplier</t>
  </si>
  <si>
    <t>Stressed VaR with Multiplier</t>
  </si>
  <si>
    <t>Comprehensive Risk Measurement (CRM), Before Application of Surcharge</t>
  </si>
  <si>
    <t>Derivatives, Potential Future Exposure</t>
  </si>
  <si>
    <t>Non-modeled Securitization</t>
  </si>
  <si>
    <t>Standardized Measurement Method (100%) for Exposures Subject to CRM</t>
  </si>
  <si>
    <t>Credit Risk (Including counterparty credit risk and non-trading credit risk), with 1.06 scaling factor - Applicable to Advanced Approaches Banking Organizations</t>
  </si>
  <si>
    <t>Actual in</t>
  </si>
  <si>
    <t>$Millions</t>
  </si>
  <si>
    <t>as of date</t>
  </si>
  <si>
    <t>Projected in $Millions</t>
  </si>
  <si>
    <t>PY 1</t>
  </si>
  <si>
    <t>PY 2</t>
  </si>
  <si>
    <t>PY 3</t>
  </si>
  <si>
    <t>PY 4</t>
  </si>
  <si>
    <t>PY 5</t>
  </si>
  <si>
    <t>PY 6</t>
  </si>
  <si>
    <t>Projected in $ Millions</t>
  </si>
  <si>
    <t>AP</t>
  </si>
  <si>
    <t>AQ</t>
  </si>
  <si>
    <t>AR</t>
  </si>
  <si>
    <t>AS</t>
  </si>
  <si>
    <t>AT</t>
  </si>
  <si>
    <t>AU</t>
  </si>
  <si>
    <t>AV</t>
  </si>
  <si>
    <t>Submission Date (MM/DD/YY):</t>
  </si>
  <si>
    <t>Past due exposures</t>
  </si>
  <si>
    <t>Other credit risk</t>
  </si>
  <si>
    <t>Total Credit RWA per Standardized Approach</t>
  </si>
  <si>
    <t>Cash items in the process of collection</t>
  </si>
  <si>
    <t>Exposures conditionally guaranteed by the U.S. government, its central bank, or U.S. government agency</t>
  </si>
  <si>
    <t>Claims on U.S. depository institutions and NCUA-insured credit unions</t>
  </si>
  <si>
    <t>High-volatility commercial real estate loans</t>
  </si>
  <si>
    <t>Over-the-counter derivative contracts</t>
  </si>
  <si>
    <t>Securitization exposures</t>
  </si>
  <si>
    <t>Claims on government-sponsored entities</t>
  </si>
  <si>
    <t>Revenue bonds issued by state and local governments in the U.S., and general obligation claims on and claims guaranteed by the full faith and credit of state and local governments (and any other PSE) in the U.S.</t>
  </si>
  <si>
    <t>Claims on and exposures guaranteed by foreign governments and their central banks</t>
  </si>
  <si>
    <t>Claims on and exposures guaranteed by foreign banks</t>
  </si>
  <si>
    <t>Claims on and exposures guaranteed by foreign PSEs</t>
  </si>
  <si>
    <t>Multifamily mortgage loans and presold residential construction loans</t>
  </si>
  <si>
    <t>Off-balance sheet commitments with an original maturity of one year or less that are not unconditionally cancelable</t>
  </si>
  <si>
    <t>Off-balance sheet commitments with an original maturity of more than one year that are not unconditionally cancelable</t>
  </si>
  <si>
    <t>Other off-balance sheet exposures</t>
  </si>
  <si>
    <t>Equity exposures</t>
  </si>
  <si>
    <t>RWA_General</t>
  </si>
  <si>
    <t>RWA_Advanced</t>
  </si>
  <si>
    <t>AW</t>
  </si>
  <si>
    <t>AX</t>
  </si>
  <si>
    <t>AY</t>
  </si>
  <si>
    <t>AZ</t>
  </si>
  <si>
    <t>BA</t>
  </si>
  <si>
    <t>BB</t>
  </si>
  <si>
    <t>BC</t>
  </si>
  <si>
    <t>Other Deductions from (Additions to) Assets for Leverage Ratio Purposes</t>
  </si>
  <si>
    <t>Amounts Deducted from Common Equity Tier 1 Capital and Additional Tier 1 Capital</t>
  </si>
  <si>
    <t>Total Assets for the Leverage Ratio</t>
  </si>
  <si>
    <t>Other Deductions from (Additions to) Leverage Exposure</t>
  </si>
  <si>
    <t>Total Assets for Leverage Ratio</t>
  </si>
  <si>
    <t>Common stock and related surplus (net of treasury stock and unearned employee stock ownership plan [ESOP] shares)</t>
  </si>
  <si>
    <t>Retained earnings</t>
  </si>
  <si>
    <t>Accumulated other comprehensive income (AOCI)</t>
  </si>
  <si>
    <t>Common equity tier 1 capital: adjustments and deductions</t>
  </si>
  <si>
    <t>Goodwill, net of associated deferred tax liabilities (DTLs)</t>
  </si>
  <si>
    <t>Intangible assets (other than goodwill and mortgage servicing assets (MSAs)), net of associated DTLs</t>
  </si>
  <si>
    <t>Non-significant investments in the capital of unconsolidated financial institutions in the form of common stock that exceed the 10 percent threshold for non-significant investments</t>
  </si>
  <si>
    <t>Line 8-12</t>
  </si>
  <si>
    <t>Line 15-19</t>
  </si>
  <si>
    <t>Line 22-24</t>
  </si>
  <si>
    <t>Residential mortgage loans subject to 50% risk-weight</t>
  </si>
  <si>
    <t>Other residential mortgage loans</t>
  </si>
  <si>
    <t>Commercial loans/Corporate exposures</t>
  </si>
  <si>
    <t>Consumer loans and credit cards</t>
  </si>
  <si>
    <t>Other revised regulatory capital rule risk-weight items</t>
  </si>
  <si>
    <t>Credit Risk per Standardized Approach (Revised regulatory capital rule, July 2013)</t>
  </si>
  <si>
    <t>Regulatory Capital per Revised Regulatory Capital Rule (July 2013)</t>
  </si>
  <si>
    <t>AOCI opt-out election? (enter "1" for Yes; enter "0" for No)</t>
  </si>
  <si>
    <t>Additional tier 1 capital</t>
  </si>
  <si>
    <t>As of Date (MM/DD/YY):</t>
  </si>
  <si>
    <t>Deferred tax assets (DTAs) that arise from net operating loss and tax credit carryforwards, net of any related valuation allowances and net of DTLs</t>
  </si>
  <si>
    <t>Common equity tier 1 minority interest includable in common equity tier 1 capital</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</si>
  <si>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</si>
  <si>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</si>
  <si>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</si>
  <si>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</si>
  <si>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</si>
  <si>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</si>
  <si>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</si>
  <si>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</si>
  <si>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Additional tier 1 capital instruments plus related surplus</t>
  </si>
  <si>
    <t>Additional tier 1 capital deductions</t>
  </si>
  <si>
    <t xml:space="preserve">Tier 1 minority interest not included in common equity tier 1 capital </t>
  </si>
  <si>
    <t>Gross significant investments in the capital of unconsolidated financial institutions in the form of common stock</t>
  </si>
  <si>
    <t>DTAs arising from temporary differences that could not be realized through net operating loss carrybacks, net of related valuation allowances and net of DTLs</t>
  </si>
  <si>
    <t>Line 27-31</t>
  </si>
  <si>
    <t>Common equity tier 1 capital</t>
  </si>
  <si>
    <t>Tier 1 capital</t>
  </si>
  <si>
    <t>Issuance of common stock (including conversion to common stock)</t>
  </si>
  <si>
    <t>Repurchases of common stock</t>
  </si>
  <si>
    <t>Periodic changes in common stock</t>
  </si>
  <si>
    <t>Periodic changes in retained earnings</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</si>
  <si>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</si>
  <si>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</si>
  <si>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</si>
  <si>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</si>
  <si>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Significant investments in the capital of unconsolidated financial institutions in the form of common stock</t>
  </si>
  <si>
    <t xml:space="preserve">Mortgage servicing assets </t>
  </si>
  <si>
    <t>Deferred tax assets due to temporary differences</t>
  </si>
  <si>
    <t>Aggregate of items subject To the 15% limit (significant investments, mortgage servicing assets and deferred tax assets arising from temporary differences)</t>
  </si>
  <si>
    <t>Permitted offsetting short positions in relation to the specific gross holdings included above</t>
  </si>
  <si>
    <t>Total mortgage servicing assets classified as intangible</t>
  </si>
  <si>
    <t>Associated deferred tax liabilities which would be extinguished if the intangible becomes impaired or derecognized under the relevant accounting standards</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</si>
  <si>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</si>
  <si>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</si>
  <si>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</si>
  <si>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</si>
  <si>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Does line 33, "Common stock and related surplus" = Line 2, "Common stock and related surplus"?</t>
  </si>
  <si>
    <t>If Item 1 is “1” for “Yes”, complete items 10 through 14 only for AOCI related adjustments.</t>
  </si>
  <si>
    <t>If Item 1 is “0” for “No”, complete item 15 only for AOCI related adjustments.</t>
  </si>
  <si>
    <r>
      <t>Risk-weighted Assets-Advanced</t>
    </r>
    <r>
      <rPr>
        <b/>
        <vertAlign val="superscript"/>
        <sz val="12"/>
        <rFont val="Calibri"/>
        <family val="2"/>
        <scheme val="minor"/>
      </rPr>
      <t>1, 2</t>
    </r>
  </si>
  <si>
    <r>
      <t>Risk-weighted Assets-General</t>
    </r>
    <r>
      <rPr>
        <b/>
        <vertAlign val="superscript"/>
        <sz val="12"/>
        <rFont val="Calibri"/>
        <family val="2"/>
        <scheme val="minor"/>
      </rPr>
      <t>1, 2</t>
    </r>
  </si>
  <si>
    <t>DFAST-14A:  Regulatory Capital Transitions Cover Sheet (formerly Basel III and Dodd-Frank)</t>
  </si>
  <si>
    <t>Please refer to the "DFAST-14 Regulatory Capital Transitions Schedule Instructions" when completing this schedule.</t>
  </si>
  <si>
    <t>OCC CHARTER ID:</t>
  </si>
  <si>
    <t>1. Please complete the DFAST-14A Regulatory Capital Transitions Schedule using actual data for as of date, and projected data for the periods PY 1 through PY 6.  For all projections, please use the baseline scenario as specified in the worksheet "CoverSheet."</t>
  </si>
  <si>
    <t xml:space="preserve">2. Instructions for completing the schedule are contained in the document titled "DFAST-14 Regulatory Capital Transitions Schedule Instructions." </t>
  </si>
  <si>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</si>
  <si>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DFAST-14A - Regulatory Capital Transitions Schedule:  (Supervisory Baseline Scenario)</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</si>
  <si>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</si>
  <si>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 xml:space="preserve">Net income (loss) attributable to bank </t>
  </si>
  <si>
    <t>Leverage Exposure for Tier 1 Leverage Ratio (Applicable to All Banks)</t>
  </si>
  <si>
    <t>Leverage Exposure for Supplementary Leverage Ratio (Applicable to Advanced Approaches Banks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</si>
</sst>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mm/dd/yy;@"/>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font>
    <font>
      <b/>
      <sz val="11"/>
      <color indexed="8"/>
      <name val="Calibri"/>
      <family val="2"/>
    </font>
    <font>
      <sz val="10"/>
      <name val="Arial"/>
      <family val="2"/>
    </font>
    <font>
      <b/>
      <sz val="10"/>
      <name val="Arial"/>
      <family val="2"/>
    </font>
    <font>
      <vertAlign val="superscript"/>
      <sz val="11"/>
      <color theme="1"/>
      <name val="Calibri"/>
      <family val="2"/>
      <scheme val="minor"/>
    </font>
    <font>
      <b/>
      <sz val="11"/>
      <name val="Calibri"/>
      <family val="2"/>
      <scheme val="minor"/>
    </font>
    <font>
      <sz val="12"/>
      <name val="Calibri"/>
      <family val="2"/>
      <scheme val="minor"/>
    </font>
    <font>
      <b/>
      <sz val="12"/>
      <name val="Calibri"/>
      <family val="2"/>
      <scheme val="minor"/>
    </font>
    <font>
      <sz val="11"/>
      <color rgb="FF00B050"/>
      <name val="Calibri"/>
      <family val="2"/>
      <scheme val="minor"/>
    </font>
    <font>
      <b/>
      <vertAlign val="superscript"/>
      <sz val="12"/>
      <name val="Calibri"/>
      <family val="2"/>
      <scheme val="minor"/>
    </font>
    <font>
      <b/>
      <sz val="12"/>
      <color theme="1"/>
      <name val="Calibri"/>
      <family val="2"/>
      <scheme val="minor"/>
    </font>
    <font>
      <u/>
      <sz val="11"/>
      <name val="Calibri"/>
      <family val="2"/>
      <scheme val="minor"/>
    </font>
    <font>
      <b/>
      <sz val="13"/>
      <color theme="3"/>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b/>
      <u/>
      <sz val="11"/>
      <color theme="1"/>
      <name val="Calibri"/>
      <family val="2"/>
      <scheme val="minor"/>
    </font>
    <font>
      <b/>
      <i/>
      <sz val="11"/>
      <color theme="1"/>
      <name val="Calibri"/>
      <family val="2"/>
      <scheme val="minor"/>
    </font>
    <font>
      <b/>
      <i/>
      <sz val="11"/>
      <name val="Calibri"/>
      <family val="2"/>
      <scheme val="minor"/>
    </font>
    <font>
      <b/>
      <sz val="11"/>
      <color theme="1"/>
      <name val="Cambria"/>
      <family val="1"/>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indexed="64"/>
      </right>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ck">
        <color theme="4"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bottom style="thin">
        <color indexed="64"/>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4" borderId="12" applyNumberFormat="0" applyFont="0" applyBorder="0" applyProtection="0">
      <alignment horizontal="center" vertical="center"/>
    </xf>
    <xf numFmtId="0" fontId="10" fillId="2" borderId="11" applyFont="0" applyBorder="0">
      <alignment horizontal="center" wrapText="1"/>
    </xf>
    <xf numFmtId="3" fontId="9" fillId="5" borderId="12" applyFont="0" applyProtection="0">
      <alignment horizontal="right" vertical="center"/>
    </xf>
    <xf numFmtId="0" fontId="9" fillId="5" borderId="11" applyNumberFormat="0" applyFont="0" applyBorder="0" applyProtection="0">
      <alignment horizontal="left" vertical="center"/>
    </xf>
    <xf numFmtId="3" fontId="9" fillId="6" borderId="12" applyFont="0">
      <alignment horizontal="right" vertical="center"/>
      <protection locked="0"/>
    </xf>
    <xf numFmtId="0" fontId="9" fillId="2" borderId="0" applyFont="0" applyBorder="0"/>
    <xf numFmtId="0" fontId="1" fillId="0" borderId="0"/>
    <xf numFmtId="3" fontId="9" fillId="7" borderId="12" applyFont="0">
      <alignment horizontal="right" vertical="center"/>
      <protection locked="0"/>
    </xf>
    <xf numFmtId="3" fontId="9" fillId="2" borderId="12" applyFont="0">
      <alignment horizontal="right" vertical="center"/>
    </xf>
    <xf numFmtId="0" fontId="19" fillId="0" borderId="34" applyNumberFormat="0" applyFill="0" applyAlignment="0" applyProtection="0"/>
  </cellStyleXfs>
  <cellXfs count="278">
    <xf numFmtId="0" fontId="0" fillId="0" borderId="0" xfId="0"/>
    <xf numFmtId="0" fontId="0" fillId="2" borderId="0" xfId="0" applyFill="1" applyProtection="1"/>
    <xf numFmtId="0" fontId="0" fillId="2" borderId="0" xfId="0" applyFont="1" applyFill="1" applyProtection="1"/>
    <xf numFmtId="0" fontId="0" fillId="2" borderId="0" xfId="0" applyFill="1" applyAlignment="1" applyProtection="1"/>
    <xf numFmtId="0" fontId="0" fillId="2" borderId="0" xfId="0" applyFont="1" applyFill="1" applyAlignment="1" applyProtection="1">
      <alignment horizontal="justify"/>
    </xf>
    <xf numFmtId="0" fontId="8" fillId="2" borderId="0" xfId="0" applyFont="1" applyFill="1" applyBorder="1" applyAlignment="1" applyProtection="1">
      <alignment horizontal="left"/>
    </xf>
    <xf numFmtId="164" fontId="0" fillId="2" borderId="0" xfId="1" applyNumberFormat="1" applyFont="1" applyFill="1" applyBorder="1" applyProtection="1"/>
    <xf numFmtId="164" fontId="0" fillId="2" borderId="0" xfId="1" applyNumberFormat="1" applyFont="1" applyFill="1" applyBorder="1" applyAlignment="1" applyProtection="1">
      <alignment horizontal="center" wrapText="1"/>
    </xf>
    <xf numFmtId="0" fontId="0" fillId="2" borderId="0" xfId="0" applyFont="1" applyFill="1" applyBorder="1" applyProtection="1"/>
    <xf numFmtId="0" fontId="0" fillId="2" borderId="0" xfId="0" applyFont="1" applyFill="1" applyBorder="1" applyAlignment="1" applyProtection="1"/>
    <xf numFmtId="0" fontId="0" fillId="2" borderId="0" xfId="0" applyFill="1" applyAlignment="1" applyProtection="1">
      <alignment wrapText="1"/>
    </xf>
    <xf numFmtId="0" fontId="0" fillId="2" borderId="2" xfId="0" applyFill="1" applyBorder="1" applyProtection="1"/>
    <xf numFmtId="0" fontId="12" fillId="3" borderId="0" xfId="0" applyFont="1" applyFill="1" applyBorder="1" applyAlignment="1" applyProtection="1">
      <alignment horizontal="left" vertical="center"/>
    </xf>
    <xf numFmtId="0" fontId="13" fillId="3" borderId="0" xfId="9" applyFont="1" applyFill="1" applyProtection="1"/>
    <xf numFmtId="0" fontId="13" fillId="3" borderId="10" xfId="9" applyFont="1" applyFill="1" applyBorder="1" applyAlignment="1" applyProtection="1">
      <alignment horizontal="center" vertical="center" wrapText="1"/>
    </xf>
    <xf numFmtId="0" fontId="14" fillId="3" borderId="2" xfId="9" applyFont="1" applyFill="1" applyBorder="1" applyAlignment="1" applyProtection="1">
      <alignment horizontal="center" wrapText="1"/>
    </xf>
    <xf numFmtId="0" fontId="12" fillId="3" borderId="0" xfId="0" applyFont="1" applyFill="1" applyBorder="1" applyAlignment="1" applyProtection="1">
      <alignment horizontal="left" indent="6"/>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indent="2"/>
    </xf>
    <xf numFmtId="0" fontId="12" fillId="3" borderId="0" xfId="0" applyFont="1" applyFill="1" applyBorder="1" applyAlignment="1" applyProtection="1">
      <alignment horizontal="left"/>
    </xf>
    <xf numFmtId="0" fontId="6" fillId="3" borderId="0" xfId="0" applyFont="1" applyFill="1" applyBorder="1" applyAlignment="1" applyProtection="1">
      <alignment horizontal="left" indent="6"/>
    </xf>
    <xf numFmtId="0" fontId="6" fillId="3" borderId="0" xfId="9" applyFont="1" applyFill="1" applyBorder="1" applyAlignment="1" applyProtection="1">
      <alignment horizontal="left" indent="2"/>
    </xf>
    <xf numFmtId="0" fontId="6" fillId="3" borderId="0" xfId="0" applyFont="1" applyFill="1" applyBorder="1" applyAlignment="1" applyProtection="1">
      <alignment horizontal="left" indent="4"/>
    </xf>
    <xf numFmtId="0" fontId="6" fillId="3" borderId="0" xfId="0" applyFont="1" applyFill="1" applyBorder="1" applyAlignment="1" applyProtection="1">
      <alignment horizontal="left" indent="5"/>
    </xf>
    <xf numFmtId="0" fontId="6" fillId="3" borderId="0" xfId="9" applyFont="1" applyFill="1" applyProtection="1"/>
    <xf numFmtId="0" fontId="12" fillId="3" borderId="0" xfId="0" applyFont="1" applyFill="1" applyBorder="1" applyAlignment="1" applyProtection="1">
      <alignment horizontal="left" indent="2"/>
    </xf>
    <xf numFmtId="0" fontId="6" fillId="3" borderId="0" xfId="0" applyFont="1" applyFill="1" applyProtection="1"/>
    <xf numFmtId="0" fontId="0" fillId="3" borderId="0" xfId="0" applyFill="1" applyProtection="1"/>
    <xf numFmtId="37" fontId="0" fillId="0" borderId="0" xfId="9" applyNumberFormat="1" applyFont="1" applyFill="1" applyBorder="1" applyProtection="1">
      <protection locked="0"/>
    </xf>
    <xf numFmtId="0" fontId="0" fillId="0" borderId="0" xfId="0" applyFill="1"/>
    <xf numFmtId="0" fontId="0" fillId="0" borderId="0" xfId="0" applyFont="1"/>
    <xf numFmtId="0" fontId="4" fillId="0" borderId="0" xfId="0" applyFont="1"/>
    <xf numFmtId="0" fontId="0" fillId="0" borderId="0" xfId="0" applyFill="1" applyBorder="1" applyAlignment="1" applyProtection="1"/>
    <xf numFmtId="0" fontId="5" fillId="2" borderId="0" xfId="0" applyFont="1" applyFill="1" applyProtection="1"/>
    <xf numFmtId="0" fontId="0" fillId="3" borderId="0" xfId="0" applyFont="1" applyFill="1" applyAlignment="1" applyProtection="1"/>
    <xf numFmtId="0" fontId="0" fillId="3" borderId="0" xfId="0" applyFont="1" applyFill="1" applyProtection="1"/>
    <xf numFmtId="0" fontId="0" fillId="3" borderId="0" xfId="0" applyFont="1" applyFill="1" applyBorder="1" applyProtection="1"/>
    <xf numFmtId="0" fontId="0" fillId="3" borderId="0" xfId="0" applyFont="1" applyFill="1" applyBorder="1" applyAlignment="1" applyProtection="1"/>
    <xf numFmtId="0" fontId="4" fillId="3" borderId="0" xfId="0" applyFont="1" applyFill="1" applyBorder="1" applyAlignment="1" applyProtection="1"/>
    <xf numFmtId="0" fontId="6" fillId="3" borderId="0" xfId="0" applyFont="1" applyFill="1" applyAlignment="1" applyProtection="1"/>
    <xf numFmtId="0" fontId="3" fillId="3" borderId="0" xfId="0" applyFont="1" applyFill="1" applyProtection="1"/>
    <xf numFmtId="0" fontId="12" fillId="3" borderId="0" xfId="0" applyFont="1" applyFill="1" applyAlignment="1" applyProtection="1">
      <alignment wrapText="1"/>
    </xf>
    <xf numFmtId="0" fontId="18" fillId="3" borderId="0" xfId="0" applyFont="1" applyFill="1" applyProtection="1"/>
    <xf numFmtId="0" fontId="3" fillId="3" borderId="0" xfId="0" applyFont="1" applyFill="1" applyAlignment="1" applyProtection="1"/>
    <xf numFmtId="0" fontId="5" fillId="3" borderId="0" xfId="0" applyFont="1" applyFill="1" applyProtection="1"/>
    <xf numFmtId="0" fontId="3" fillId="3" borderId="0" xfId="0" applyFont="1" applyFill="1" applyAlignment="1" applyProtection="1">
      <alignment horizontal="left" wrapText="1" indent="4"/>
    </xf>
    <xf numFmtId="0" fontId="5" fillId="3" borderId="0" xfId="0" applyFont="1" applyFill="1" applyBorder="1" applyProtection="1"/>
    <xf numFmtId="0" fontId="6" fillId="3" borderId="0" xfId="0" applyFont="1" applyFill="1" applyBorder="1" applyProtection="1"/>
    <xf numFmtId="0" fontId="15" fillId="3" borderId="0" xfId="0" applyFont="1" applyFill="1" applyProtection="1"/>
    <xf numFmtId="0" fontId="3" fillId="3" borderId="0" xfId="0" applyFont="1" applyFill="1" applyAlignment="1" applyProtection="1">
      <alignment horizontal="left" wrapText="1" indent="2"/>
    </xf>
    <xf numFmtId="0" fontId="17" fillId="3" borderId="2" xfId="0" applyFont="1" applyFill="1" applyBorder="1" applyAlignment="1" applyProtection="1">
      <alignment horizontal="center"/>
    </xf>
    <xf numFmtId="0" fontId="0" fillId="0" borderId="0" xfId="0" applyFont="1" applyFill="1" applyProtection="1"/>
    <xf numFmtId="0" fontId="6" fillId="0" borderId="0" xfId="0" applyFont="1" applyFill="1" applyBorder="1" applyAlignment="1" applyProtection="1">
      <alignment horizontal="left" vertical="center" indent="4"/>
    </xf>
    <xf numFmtId="0" fontId="4" fillId="3" borderId="0" xfId="0" applyFont="1" applyFill="1" applyProtection="1"/>
    <xf numFmtId="0" fontId="0" fillId="0" borderId="0" xfId="0" applyFill="1" applyProtection="1"/>
    <xf numFmtId="0" fontId="14" fillId="0" borderId="0" xfId="0" applyFont="1" applyFill="1" applyProtection="1"/>
    <xf numFmtId="0" fontId="0" fillId="3" borderId="0" xfId="0" applyFill="1" applyAlignment="1" applyProtection="1">
      <alignment horizontal="left" wrapText="1"/>
    </xf>
    <xf numFmtId="0" fontId="0" fillId="3" borderId="0" xfId="0"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left" indent="5"/>
    </xf>
    <xf numFmtId="0" fontId="21" fillId="3" borderId="0" xfId="0" applyFont="1" applyFill="1" applyProtection="1"/>
    <xf numFmtId="0" fontId="22" fillId="3" borderId="0" xfId="0" applyFont="1" applyFill="1" applyProtection="1"/>
    <xf numFmtId="0" fontId="22" fillId="3" borderId="0" xfId="0" applyFont="1" applyFill="1" applyBorder="1" applyProtection="1"/>
    <xf numFmtId="0" fontId="21" fillId="3" borderId="0" xfId="0" applyFont="1" applyFill="1" applyBorder="1" applyProtection="1"/>
    <xf numFmtId="0" fontId="3" fillId="0" borderId="0" xfId="0" applyFont="1" applyFill="1" applyBorder="1" applyAlignment="1" applyProtection="1">
      <alignment horizontal="left" vertical="center" wrapText="1" indent="4"/>
    </xf>
    <xf numFmtId="0" fontId="0" fillId="3" borderId="0" xfId="0" applyFill="1" applyAlignment="1" applyProtection="1">
      <alignment horizontal="left" vertical="top" wrapText="1"/>
    </xf>
    <xf numFmtId="0" fontId="6" fillId="3" borderId="0" xfId="0" applyFont="1" applyFill="1" applyBorder="1" applyAlignment="1" applyProtection="1"/>
    <xf numFmtId="37" fontId="1" fillId="8" borderId="13" xfId="1" applyNumberFormat="1" applyFont="1" applyFill="1" applyBorder="1" applyAlignment="1" applyProtection="1"/>
    <xf numFmtId="37" fontId="6" fillId="3" borderId="0" xfId="9" applyNumberFormat="1" applyFont="1" applyFill="1" applyBorder="1" applyAlignment="1" applyProtection="1"/>
    <xf numFmtId="37" fontId="0" fillId="3" borderId="0" xfId="9" applyNumberFormat="1" applyFont="1" applyFill="1" applyBorder="1" applyAlignment="1" applyProtection="1"/>
    <xf numFmtId="0" fontId="12" fillId="3" borderId="0" xfId="9" applyFont="1" applyFill="1" applyAlignment="1" applyProtection="1"/>
    <xf numFmtId="37" fontId="1" fillId="3" borderId="0" xfId="9" applyNumberFormat="1" applyFont="1" applyFill="1" applyAlignment="1" applyProtection="1"/>
    <xf numFmtId="37" fontId="1" fillId="3" borderId="0" xfId="9" applyNumberFormat="1" applyFont="1" applyFill="1" applyBorder="1" applyAlignment="1" applyProtection="1"/>
    <xf numFmtId="0" fontId="6" fillId="0" borderId="0" xfId="0" applyFont="1" applyFill="1" applyAlignment="1" applyProtection="1"/>
    <xf numFmtId="0" fontId="6" fillId="3" borderId="0" xfId="9" applyFont="1" applyFill="1" applyAlignment="1" applyProtection="1"/>
    <xf numFmtId="37" fontId="6" fillId="3" borderId="36" xfId="9" applyNumberFormat="1" applyFont="1" applyFill="1" applyBorder="1" applyAlignment="1" applyProtection="1">
      <alignment wrapText="1"/>
      <protection locked="0"/>
    </xf>
    <xf numFmtId="37" fontId="6" fillId="3" borderId="36" xfId="9" applyNumberFormat="1" applyFont="1" applyFill="1" applyBorder="1" applyAlignment="1" applyProtection="1">
      <protection locked="0"/>
    </xf>
    <xf numFmtId="37" fontId="6" fillId="3" borderId="37" xfId="9" applyNumberFormat="1" applyFont="1" applyFill="1" applyBorder="1" applyAlignment="1" applyProtection="1">
      <protection locked="0"/>
    </xf>
    <xf numFmtId="37" fontId="6" fillId="3" borderId="20" xfId="9" applyNumberFormat="1" applyFont="1" applyFill="1" applyBorder="1" applyAlignment="1" applyProtection="1">
      <protection locked="0"/>
    </xf>
    <xf numFmtId="37" fontId="6" fillId="3" borderId="16" xfId="9" applyNumberFormat="1" applyFont="1" applyFill="1" applyBorder="1" applyAlignment="1" applyProtection="1">
      <protection locked="0"/>
    </xf>
    <xf numFmtId="37" fontId="6" fillId="3" borderId="22" xfId="9" applyNumberFormat="1" applyFont="1" applyFill="1" applyBorder="1" applyAlignment="1" applyProtection="1">
      <protection locked="0"/>
    </xf>
    <xf numFmtId="37" fontId="6" fillId="3" borderId="21" xfId="9" applyNumberFormat="1" applyFont="1" applyFill="1" applyBorder="1" applyAlignment="1" applyProtection="1">
      <protection locked="0"/>
    </xf>
    <xf numFmtId="37" fontId="6" fillId="3" borderId="13" xfId="9" applyNumberFormat="1" applyFont="1" applyFill="1" applyBorder="1" applyAlignment="1" applyProtection="1">
      <alignment wrapText="1"/>
      <protection locked="0"/>
    </xf>
    <xf numFmtId="37" fontId="6" fillId="3" borderId="17" xfId="9" applyNumberFormat="1" applyFont="1" applyFill="1" applyBorder="1" applyAlignment="1" applyProtection="1">
      <protection locked="0"/>
    </xf>
    <xf numFmtId="37" fontId="6" fillId="3" borderId="13" xfId="9" applyNumberFormat="1" applyFont="1" applyFill="1" applyBorder="1" applyAlignment="1" applyProtection="1">
      <protection locked="0"/>
    </xf>
    <xf numFmtId="37" fontId="6" fillId="3" borderId="24" xfId="9" applyNumberFormat="1" applyFont="1" applyFill="1" applyBorder="1" applyAlignment="1" applyProtection="1">
      <protection locked="0"/>
    </xf>
    <xf numFmtId="37" fontId="6" fillId="3" borderId="23" xfId="9" applyNumberFormat="1" applyFont="1" applyFill="1" applyBorder="1" applyAlignment="1" applyProtection="1">
      <protection locked="0"/>
    </xf>
    <xf numFmtId="37" fontId="6" fillId="3" borderId="26" xfId="9" applyNumberFormat="1" applyFont="1" applyFill="1" applyBorder="1" applyAlignment="1" applyProtection="1">
      <alignment wrapText="1"/>
      <protection locked="0"/>
    </xf>
    <xf numFmtId="37" fontId="6" fillId="3" borderId="27" xfId="9" applyNumberFormat="1" applyFont="1" applyFill="1" applyBorder="1" applyAlignment="1" applyProtection="1">
      <protection locked="0"/>
    </xf>
    <xf numFmtId="37" fontId="6" fillId="3" borderId="30" xfId="9" applyNumberFormat="1" applyFont="1" applyFill="1" applyBorder="1" applyAlignment="1" applyProtection="1">
      <protection locked="0"/>
    </xf>
    <xf numFmtId="37" fontId="6" fillId="3" borderId="29" xfId="9" applyNumberFormat="1" applyFont="1" applyFill="1" applyBorder="1" applyAlignment="1" applyProtection="1">
      <protection locked="0"/>
    </xf>
    <xf numFmtId="37" fontId="6" fillId="3" borderId="26" xfId="9" applyNumberFormat="1" applyFont="1" applyFill="1" applyBorder="1" applyAlignment="1" applyProtection="1">
      <protection locked="0"/>
    </xf>
    <xf numFmtId="37" fontId="6" fillId="3" borderId="28" xfId="9" applyNumberFormat="1" applyFont="1" applyFill="1" applyBorder="1" applyAlignment="1" applyProtection="1">
      <protection locked="0"/>
    </xf>
    <xf numFmtId="37" fontId="6" fillId="3" borderId="25" xfId="9" applyNumberFormat="1" applyFont="1" applyFill="1" applyBorder="1" applyAlignment="1" applyProtection="1">
      <protection locked="0"/>
    </xf>
    <xf numFmtId="0" fontId="12" fillId="0" borderId="0" xfId="0" applyFont="1" applyFill="1" applyAlignment="1" applyProtection="1"/>
    <xf numFmtId="37" fontId="6" fillId="0" borderId="0" xfId="0" applyNumberFormat="1" applyFont="1" applyFill="1" applyAlignment="1" applyProtection="1"/>
    <xf numFmtId="0" fontId="14" fillId="0" borderId="0" xfId="0" applyFont="1" applyFill="1" applyAlignment="1" applyProtection="1"/>
    <xf numFmtId="0" fontId="13" fillId="3" borderId="0" xfId="9" applyFont="1" applyFill="1" applyAlignment="1" applyProtection="1"/>
    <xf numFmtId="0" fontId="13" fillId="3" borderId="0" xfId="0" applyFont="1" applyFill="1" applyAlignment="1" applyProtection="1"/>
    <xf numFmtId="0" fontId="12" fillId="3" borderId="0" xfId="0" applyFont="1" applyFill="1" applyAlignment="1" applyProtection="1"/>
    <xf numFmtId="37" fontId="6" fillId="3" borderId="35" xfId="9" applyNumberFormat="1" applyFont="1" applyFill="1" applyBorder="1" applyAlignment="1" applyProtection="1"/>
    <xf numFmtId="37" fontId="6" fillId="3" borderId="23" xfId="9" applyNumberFormat="1" applyFont="1" applyFill="1" applyBorder="1" applyAlignment="1" applyProtection="1"/>
    <xf numFmtId="37" fontId="6" fillId="3" borderId="25" xfId="9" applyNumberFormat="1" applyFont="1" applyFill="1" applyBorder="1" applyAlignment="1" applyProtection="1"/>
    <xf numFmtId="37" fontId="0" fillId="3" borderId="0" xfId="1" applyNumberFormat="1" applyFont="1" applyFill="1" applyAlignment="1" applyProtection="1"/>
    <xf numFmtId="37" fontId="0" fillId="3" borderId="0" xfId="0" applyNumberFormat="1" applyFont="1" applyFill="1" applyAlignment="1" applyProtection="1"/>
    <xf numFmtId="37" fontId="14" fillId="3" borderId="2" xfId="9" applyNumberFormat="1" applyFont="1" applyFill="1" applyBorder="1" applyAlignment="1" applyProtection="1">
      <alignment wrapText="1"/>
    </xf>
    <xf numFmtId="37" fontId="5" fillId="3" borderId="0" xfId="0" applyNumberFormat="1" applyFont="1" applyFill="1" applyAlignment="1" applyProtection="1"/>
    <xf numFmtId="37" fontId="6" fillId="3" borderId="0" xfId="0" applyNumberFormat="1" applyFont="1" applyFill="1" applyAlignment="1" applyProtection="1"/>
    <xf numFmtId="37" fontId="6" fillId="3" borderId="0" xfId="1" applyNumberFormat="1" applyFont="1" applyFill="1" applyAlignment="1" applyProtection="1"/>
    <xf numFmtId="37" fontId="3" fillId="8" borderId="13" xfId="2" applyNumberFormat="1" applyFont="1" applyFill="1" applyBorder="1" applyAlignment="1" applyProtection="1">
      <alignment horizontal="center" vertical="center"/>
    </xf>
    <xf numFmtId="37" fontId="14" fillId="3" borderId="0" xfId="9" applyNumberFormat="1" applyFont="1" applyFill="1" applyBorder="1" applyAlignment="1" applyProtection="1">
      <alignment wrapText="1"/>
    </xf>
    <xf numFmtId="37" fontId="13" fillId="3" borderId="0" xfId="9" applyNumberFormat="1" applyFont="1" applyFill="1" applyBorder="1" applyAlignment="1" applyProtection="1">
      <alignment horizontal="center" wrapText="1"/>
    </xf>
    <xf numFmtId="37" fontId="13" fillId="3" borderId="10" xfId="9" applyNumberFormat="1" applyFont="1" applyFill="1" applyBorder="1" applyAlignment="1" applyProtection="1">
      <alignment horizontal="center" wrapText="1"/>
    </xf>
    <xf numFmtId="37" fontId="12" fillId="3" borderId="0" xfId="12" applyNumberFormat="1" applyFont="1" applyFill="1" applyBorder="1" applyAlignment="1" applyProtection="1">
      <alignment wrapText="1"/>
    </xf>
    <xf numFmtId="37" fontId="6" fillId="3" borderId="0" xfId="11" applyNumberFormat="1" applyFont="1" applyFill="1" applyBorder="1" applyAlignment="1" applyProtection="1"/>
    <xf numFmtId="37" fontId="12" fillId="3" borderId="0" xfId="12" applyNumberFormat="1" applyFont="1" applyFill="1" applyBorder="1" applyAlignment="1" applyProtection="1"/>
    <xf numFmtId="37" fontId="2" fillId="3" borderId="0" xfId="0" applyNumberFormat="1" applyFont="1" applyFill="1" applyAlignment="1" applyProtection="1"/>
    <xf numFmtId="37" fontId="3" fillId="8" borderId="13" xfId="9" applyNumberFormat="1" applyFont="1" applyFill="1" applyBorder="1" applyAlignment="1" applyProtection="1">
      <alignment horizontal="center" vertical="center"/>
    </xf>
    <xf numFmtId="37" fontId="0" fillId="3" borderId="0" xfId="0" applyNumberFormat="1" applyFill="1" applyAlignment="1" applyProtection="1"/>
    <xf numFmtId="37" fontId="12" fillId="3" borderId="2" xfId="9" applyNumberFormat="1" applyFont="1" applyFill="1" applyBorder="1" applyAlignment="1" applyProtection="1">
      <alignment wrapText="1"/>
    </xf>
    <xf numFmtId="0" fontId="6" fillId="3" borderId="0" xfId="9" applyFont="1" applyFill="1" applyAlignment="1" applyProtection="1">
      <alignment horizontal="center" vertical="center"/>
    </xf>
    <xf numFmtId="0" fontId="13" fillId="3" borderId="11" xfId="9" applyFont="1" applyFill="1" applyBorder="1" applyAlignment="1" applyProtection="1">
      <alignment horizontal="center" vertical="center"/>
    </xf>
    <xf numFmtId="0" fontId="13" fillId="3" borderId="9" xfId="9" applyFont="1" applyFill="1" applyBorder="1" applyAlignment="1" applyProtection="1">
      <alignment horizontal="center" vertical="center" wrapText="1"/>
    </xf>
    <xf numFmtId="0" fontId="13" fillId="3" borderId="10" xfId="9" applyFont="1" applyFill="1" applyBorder="1" applyAlignment="1" applyProtection="1">
      <alignment horizontal="center" vertical="center"/>
    </xf>
    <xf numFmtId="37" fontId="14" fillId="3" borderId="2" xfId="9" applyNumberFormat="1" applyFont="1" applyFill="1" applyBorder="1" applyAlignment="1" applyProtection="1"/>
    <xf numFmtId="37" fontId="6" fillId="3" borderId="0" xfId="9" applyNumberFormat="1" applyFont="1" applyFill="1" applyAlignment="1" applyProtection="1">
      <alignment horizontal="center" vertical="center"/>
    </xf>
    <xf numFmtId="37" fontId="13" fillId="3" borderId="10" xfId="9" applyNumberFormat="1" applyFont="1" applyFill="1" applyBorder="1" applyAlignment="1" applyProtection="1">
      <alignment horizontal="center" vertical="center" wrapText="1"/>
    </xf>
    <xf numFmtId="37" fontId="13" fillId="3" borderId="10" xfId="9" applyNumberFormat="1" applyFont="1" applyFill="1" applyBorder="1" applyAlignment="1" applyProtection="1">
      <alignment horizontal="center" vertical="center"/>
    </xf>
    <xf numFmtId="37" fontId="6" fillId="9" borderId="21" xfId="1" applyNumberFormat="1" applyFont="1" applyFill="1" applyBorder="1" applyAlignment="1" applyProtection="1"/>
    <xf numFmtId="37" fontId="6" fillId="9" borderId="16" xfId="1" applyNumberFormat="1" applyFont="1" applyFill="1" applyBorder="1" applyAlignment="1" applyProtection="1"/>
    <xf numFmtId="37" fontId="6" fillId="9" borderId="22" xfId="1" applyNumberFormat="1" applyFont="1" applyFill="1" applyBorder="1" applyAlignment="1" applyProtection="1"/>
    <xf numFmtId="37" fontId="6" fillId="9" borderId="38" xfId="1" applyNumberFormat="1" applyFont="1" applyFill="1" applyBorder="1" applyAlignment="1" applyProtection="1"/>
    <xf numFmtId="37" fontId="6" fillId="9" borderId="27" xfId="1" applyNumberFormat="1" applyFont="1" applyFill="1" applyBorder="1" applyAlignment="1" applyProtection="1"/>
    <xf numFmtId="37" fontId="6" fillId="9" borderId="30" xfId="1" applyNumberFormat="1" applyFont="1" applyFill="1" applyBorder="1" applyAlignment="1" applyProtection="1"/>
    <xf numFmtId="0" fontId="6" fillId="3" borderId="0" xfId="0" applyFont="1" applyFill="1" applyAlignment="1" applyProtection="1">
      <alignment horizontal="left" indent="3"/>
    </xf>
    <xf numFmtId="37" fontId="6" fillId="8" borderId="13" xfId="2" applyNumberFormat="1" applyFont="1" applyFill="1" applyBorder="1" applyAlignment="1" applyProtection="1">
      <alignment horizontal="center"/>
    </xf>
    <xf numFmtId="37" fontId="6" fillId="3" borderId="13" xfId="1" applyNumberFormat="1" applyFont="1" applyFill="1" applyBorder="1" applyAlignment="1" applyProtection="1">
      <protection locked="0"/>
    </xf>
    <xf numFmtId="37" fontId="6" fillId="8" borderId="13" xfId="1" applyNumberFormat="1" applyFont="1" applyFill="1" applyBorder="1" applyAlignment="1" applyProtection="1"/>
    <xf numFmtId="37" fontId="6" fillId="3" borderId="0" xfId="0" applyNumberFormat="1" applyFont="1" applyFill="1" applyBorder="1" applyAlignment="1" applyProtection="1"/>
    <xf numFmtId="37" fontId="6" fillId="3" borderId="15" xfId="9" applyNumberFormat="1" applyFont="1" applyFill="1" applyBorder="1" applyAlignment="1" applyProtection="1">
      <protection locked="0"/>
    </xf>
    <xf numFmtId="37" fontId="6" fillId="3" borderId="0" xfId="9" applyNumberFormat="1" applyFont="1" applyFill="1" applyAlignment="1" applyProtection="1"/>
    <xf numFmtId="37" fontId="6" fillId="3" borderId="14" xfId="9" applyNumberFormat="1" applyFont="1" applyFill="1" applyBorder="1" applyAlignment="1" applyProtection="1">
      <protection locked="0"/>
    </xf>
    <xf numFmtId="37" fontId="6" fillId="8" borderId="13" xfId="9" applyNumberFormat="1" applyFont="1" applyFill="1" applyBorder="1" applyAlignment="1" applyProtection="1"/>
    <xf numFmtId="0" fontId="5" fillId="3" borderId="0" xfId="0" applyFont="1" applyFill="1" applyAlignment="1" applyProtection="1"/>
    <xf numFmtId="37" fontId="6" fillId="3" borderId="0" xfId="1" applyNumberFormat="1" applyFont="1" applyFill="1" applyBorder="1" applyAlignment="1" applyProtection="1"/>
    <xf numFmtId="37" fontId="12" fillId="3" borderId="0" xfId="1" applyNumberFormat="1" applyFont="1" applyFill="1" applyAlignment="1" applyProtection="1">
      <alignment horizontal="center"/>
    </xf>
    <xf numFmtId="0" fontId="4" fillId="0" borderId="0" xfId="0" applyFont="1" applyBorder="1" applyAlignment="1" applyProtection="1">
      <alignment horizontal="left"/>
    </xf>
    <xf numFmtId="0" fontId="6" fillId="3" borderId="0" xfId="0" applyFont="1" applyFill="1" applyBorder="1" applyAlignment="1" applyProtection="1">
      <alignment horizontal="left" wrapText="1"/>
    </xf>
    <xf numFmtId="37" fontId="6" fillId="9" borderId="26" xfId="1" applyNumberFormat="1" applyFont="1" applyFill="1" applyBorder="1" applyAlignment="1" applyProtection="1"/>
    <xf numFmtId="164" fontId="1" fillId="9" borderId="13" xfId="1" applyNumberFormat="1" applyFont="1" applyFill="1" applyBorder="1" applyAlignment="1" applyProtection="1"/>
    <xf numFmtId="37" fontId="1" fillId="9" borderId="13" xfId="1" applyNumberFormat="1" applyFont="1" applyFill="1" applyBorder="1" applyProtection="1"/>
    <xf numFmtId="0" fontId="0" fillId="0" borderId="0" xfId="0" applyFont="1" applyAlignment="1" applyProtection="1">
      <alignment vertical="top"/>
    </xf>
    <xf numFmtId="37" fontId="5" fillId="3" borderId="0" xfId="1" applyNumberFormat="1" applyFont="1" applyFill="1" applyAlignment="1" applyProtection="1"/>
    <xf numFmtId="0" fontId="2" fillId="3" borderId="0" xfId="0" applyFont="1" applyFill="1" applyAlignment="1" applyProtection="1">
      <alignment horizontal="right"/>
    </xf>
    <xf numFmtId="0" fontId="5" fillId="3" borderId="0" xfId="0" applyFont="1" applyFill="1" applyAlignment="1" applyProtection="1">
      <alignment horizontal="right"/>
    </xf>
    <xf numFmtId="37" fontId="2" fillId="3" borderId="0" xfId="1" applyNumberFormat="1" applyFont="1" applyFill="1" applyAlignment="1" applyProtection="1"/>
    <xf numFmtId="0" fontId="23" fillId="0" borderId="0" xfId="0" applyFont="1" applyProtection="1"/>
    <xf numFmtId="0" fontId="20" fillId="0" borderId="0" xfId="0" applyFont="1" applyProtection="1"/>
    <xf numFmtId="0" fontId="0" fillId="0" borderId="0" xfId="0" applyFont="1" applyFill="1" applyAlignment="1" applyProtection="1">
      <alignment horizontal="left"/>
    </xf>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24" fillId="3" borderId="0" xfId="0" applyFont="1" applyFill="1" applyAlignment="1" applyProtection="1"/>
    <xf numFmtId="0" fontId="25" fillId="3" borderId="0" xfId="0" applyFont="1" applyFill="1" applyAlignment="1" applyProtection="1"/>
    <xf numFmtId="0" fontId="24" fillId="3" borderId="0" xfId="0" applyFont="1" applyFill="1" applyBorder="1" applyAlignment="1" applyProtection="1"/>
    <xf numFmtId="0" fontId="14" fillId="0" borderId="0" xfId="0" applyFont="1" applyFill="1" applyAlignment="1" applyProtection="1">
      <alignment horizontal="center" vertical="top" wrapText="1"/>
    </xf>
    <xf numFmtId="0" fontId="13" fillId="3" borderId="0" xfId="9" quotePrefix="1" applyFont="1" applyFill="1" applyAlignment="1" applyProtection="1">
      <alignment horizontal="center" vertical="top"/>
    </xf>
    <xf numFmtId="0" fontId="13" fillId="3" borderId="0" xfId="9" applyFont="1" applyFill="1" applyAlignment="1" applyProtection="1">
      <alignment horizontal="center" vertical="top"/>
    </xf>
    <xf numFmtId="0" fontId="14" fillId="0" borderId="0" xfId="0" applyFont="1" applyFill="1" applyAlignment="1" applyProtection="1">
      <alignment horizontal="center" vertical="top"/>
    </xf>
    <xf numFmtId="0" fontId="0" fillId="3"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3" borderId="0" xfId="0" applyFont="1" applyFill="1" applyAlignment="1" applyProtection="1">
      <alignment horizontal="center" vertical="top"/>
    </xf>
    <xf numFmtId="164" fontId="1" fillId="9" borderId="13" xfId="1" applyNumberFormat="1" applyFont="1" applyFill="1" applyBorder="1" applyProtection="1"/>
    <xf numFmtId="0" fontId="0" fillId="2" borderId="0" xfId="0" applyFont="1" applyFill="1" applyAlignment="1" applyProtection="1">
      <alignment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3" fillId="3" borderId="0" xfId="0" applyFont="1" applyFill="1" applyAlignment="1" applyProtection="1">
      <alignment horizontal="left" wrapText="1"/>
    </xf>
    <xf numFmtId="37" fontId="3" fillId="3" borderId="0" xfId="0" applyNumberFormat="1" applyFont="1" applyFill="1" applyAlignment="1" applyProtection="1"/>
    <xf numFmtId="0" fontId="6" fillId="3" borderId="0" xfId="0" applyFont="1" applyFill="1" applyAlignment="1" applyProtection="1">
      <alignment wrapText="1"/>
    </xf>
    <xf numFmtId="0" fontId="14" fillId="3" borderId="2" xfId="9" applyFont="1" applyFill="1" applyBorder="1" applyAlignment="1" applyProtection="1"/>
    <xf numFmtId="37" fontId="1" fillId="0" borderId="0" xfId="1" applyNumberFormat="1" applyFont="1" applyFill="1" applyBorder="1" applyProtection="1"/>
    <xf numFmtId="37" fontId="3" fillId="3" borderId="0" xfId="1" applyNumberFormat="1" applyFont="1" applyFill="1" applyAlignment="1" applyProtection="1"/>
    <xf numFmtId="0" fontId="3" fillId="3" borderId="0" xfId="0" applyFont="1" applyFill="1" applyAlignment="1" applyProtection="1">
      <alignment horizontal="right"/>
    </xf>
    <xf numFmtId="0" fontId="12" fillId="3" borderId="0" xfId="0" applyFont="1" applyFill="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xf numFmtId="164" fontId="5" fillId="0" borderId="0" xfId="1" applyNumberFormat="1" applyFont="1" applyFill="1" applyBorder="1" applyAlignment="1" applyProtection="1"/>
    <xf numFmtId="37" fontId="5" fillId="0" borderId="0" xfId="0" applyNumberFormat="1" applyFont="1" applyFill="1" applyBorder="1" applyAlignment="1" applyProtection="1"/>
    <xf numFmtId="0" fontId="5" fillId="0" borderId="0" xfId="0" applyFont="1" applyFill="1" applyBorder="1" applyProtection="1"/>
    <xf numFmtId="37" fontId="6" fillId="9" borderId="13" xfId="1" applyNumberFormat="1" applyFont="1" applyFill="1" applyBorder="1" applyAlignment="1" applyProtection="1"/>
    <xf numFmtId="37" fontId="3" fillId="9" borderId="13" xfId="1" applyNumberFormat="1" applyFont="1" applyFill="1" applyBorder="1" applyAlignment="1" applyProtection="1">
      <alignment horizontal="center"/>
    </xf>
    <xf numFmtId="0" fontId="6" fillId="3" borderId="0" xfId="0" applyFont="1" applyFill="1" applyAlignment="1" applyProtection="1">
      <alignment vertical="top"/>
    </xf>
    <xf numFmtId="0" fontId="15" fillId="3" borderId="0" xfId="0" applyFont="1" applyFill="1" applyAlignment="1" applyProtection="1">
      <alignment vertical="top"/>
    </xf>
    <xf numFmtId="0" fontId="0" fillId="0" borderId="0" xfId="0" applyAlignment="1" applyProtection="1">
      <alignment vertical="center" wrapText="1"/>
    </xf>
    <xf numFmtId="37" fontId="6" fillId="3" borderId="31" xfId="9" applyNumberFormat="1" applyFont="1" applyFill="1" applyBorder="1" applyAlignment="1" applyProtection="1"/>
    <xf numFmtId="37" fontId="6" fillId="3" borderId="32" xfId="9" applyNumberFormat="1" applyFont="1" applyFill="1" applyBorder="1" applyAlignment="1" applyProtection="1"/>
    <xf numFmtId="37" fontId="6" fillId="3" borderId="33" xfId="9" applyNumberFormat="1" applyFont="1" applyFill="1" applyBorder="1" applyAlignment="1" applyProtection="1"/>
    <xf numFmtId="0" fontId="6" fillId="3"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0" fillId="0" borderId="0" xfId="0" applyFont="1" applyProtection="1"/>
    <xf numFmtId="37" fontId="12" fillId="0" borderId="9" xfId="0" applyNumberFormat="1" applyFont="1" applyFill="1" applyBorder="1" applyAlignment="1" applyProtection="1">
      <alignment horizontal="center" wrapText="1"/>
    </xf>
    <xf numFmtId="37" fontId="12" fillId="0" borderId="12" xfId="0" applyNumberFormat="1" applyFont="1" applyFill="1" applyBorder="1" applyAlignment="1" applyProtection="1">
      <alignment horizontal="center"/>
    </xf>
    <xf numFmtId="37" fontId="12" fillId="0" borderId="12" xfId="0" applyNumberFormat="1" applyFont="1" applyFill="1" applyBorder="1" applyAlignment="1" applyProtection="1">
      <alignment horizontal="center" wrapText="1"/>
    </xf>
    <xf numFmtId="0" fontId="8" fillId="0" borderId="0" xfId="0" applyFont="1" applyFill="1" applyBorder="1" applyAlignment="1" applyProtection="1">
      <alignment horizontal="left"/>
    </xf>
    <xf numFmtId="0" fontId="12" fillId="3" borderId="39" xfId="12" applyFont="1" applyFill="1" applyBorder="1" applyAlignment="1" applyProtection="1">
      <alignment horizontal="left" wrapText="1"/>
    </xf>
    <xf numFmtId="0" fontId="0" fillId="0" borderId="39" xfId="0" applyFont="1" applyFill="1" applyBorder="1" applyAlignment="1" applyProtection="1">
      <alignment horizontal="left" wrapText="1" indent="1"/>
    </xf>
    <xf numFmtId="0" fontId="6" fillId="0" borderId="39" xfId="0" applyFont="1" applyFill="1" applyBorder="1" applyAlignment="1" applyProtection="1">
      <alignment horizontal="left" vertical="center" wrapText="1" indent="1"/>
    </xf>
    <xf numFmtId="0" fontId="12" fillId="0" borderId="39" xfId="0" applyFont="1" applyFill="1" applyBorder="1" applyAlignment="1" applyProtection="1">
      <alignment horizontal="left" vertical="center"/>
    </xf>
    <xf numFmtId="0" fontId="12" fillId="0" borderId="39" xfId="12" applyFont="1" applyFill="1" applyBorder="1" applyAlignment="1" applyProtection="1"/>
    <xf numFmtId="0" fontId="6" fillId="0" borderId="39" xfId="0" applyFont="1" applyFill="1" applyBorder="1" applyAlignment="1" applyProtection="1">
      <alignment horizontal="left" vertical="center" indent="1"/>
    </xf>
    <xf numFmtId="0" fontId="6" fillId="3" borderId="39" xfId="0" applyFont="1" applyFill="1" applyBorder="1" applyAlignment="1" applyProtection="1">
      <alignment horizontal="left" indent="2"/>
    </xf>
    <xf numFmtId="0" fontId="6" fillId="0" borderId="39" xfId="0" applyFont="1" applyFill="1" applyBorder="1" applyAlignment="1" applyProtection="1">
      <alignment horizontal="left" indent="2"/>
    </xf>
    <xf numFmtId="0" fontId="12" fillId="0" borderId="39" xfId="0" applyFont="1" applyFill="1" applyBorder="1" applyAlignment="1" applyProtection="1">
      <alignment horizontal="left" indent="2"/>
    </xf>
    <xf numFmtId="0" fontId="6" fillId="0" borderId="39" xfId="0" applyFont="1" applyFill="1" applyBorder="1" applyAlignment="1" applyProtection="1">
      <alignment horizontal="left" vertical="center" indent="4"/>
    </xf>
    <xf numFmtId="0" fontId="6" fillId="0" borderId="39" xfId="0" applyFont="1" applyFill="1" applyBorder="1" applyAlignment="1" applyProtection="1">
      <alignment horizontal="left" indent="4"/>
    </xf>
    <xf numFmtId="0" fontId="6" fillId="3" borderId="40" xfId="0" applyFont="1" applyFill="1" applyBorder="1" applyProtection="1"/>
    <xf numFmtId="0" fontId="6" fillId="0" borderId="40" xfId="0" applyFont="1" applyFill="1" applyBorder="1" applyProtection="1"/>
    <xf numFmtId="0" fontId="20" fillId="3" borderId="0" xfId="0" applyFont="1" applyFill="1" applyAlignment="1" applyProtection="1">
      <alignment horizontal="right"/>
    </xf>
    <xf numFmtId="0" fontId="6" fillId="3" borderId="0" xfId="0" applyFont="1" applyFill="1" applyBorder="1" applyAlignment="1" applyProtection="1">
      <alignment wrapText="1"/>
    </xf>
    <xf numFmtId="0" fontId="24" fillId="3" borderId="0" xfId="0" applyFont="1" applyFill="1" applyProtection="1"/>
    <xf numFmtId="0" fontId="12" fillId="3" borderId="0" xfId="0" applyFont="1" applyFill="1" applyBorder="1" applyAlignment="1" applyProtection="1">
      <alignment horizontal="left" vertical="top" wrapText="1"/>
    </xf>
    <xf numFmtId="0" fontId="26" fillId="3" borderId="0" xfId="0" applyFont="1" applyFill="1" applyAlignment="1">
      <alignment vertical="center"/>
    </xf>
    <xf numFmtId="0" fontId="0" fillId="3" borderId="0" xfId="0" applyFill="1" applyBorder="1" applyAlignment="1" applyProtection="1">
      <alignment horizontal="left" wrapText="1"/>
    </xf>
    <xf numFmtId="164" fontId="0" fillId="3" borderId="6" xfId="1" applyNumberFormat="1"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Font="1" applyAlignment="1" applyProtection="1">
      <alignment wrapText="1"/>
    </xf>
    <xf numFmtId="0" fontId="8" fillId="2" borderId="2" xfId="0" applyFont="1" applyFill="1" applyBorder="1" applyAlignment="1" applyProtection="1">
      <alignment horizontal="center"/>
    </xf>
    <xf numFmtId="164" fontId="0" fillId="0" borderId="11" xfId="1" applyNumberFormat="1" applyFont="1" applyFill="1" applyBorder="1" applyAlignment="1" applyProtection="1">
      <alignment horizontal="center" wrapText="1"/>
      <protection locked="0"/>
    </xf>
    <xf numFmtId="164" fontId="0" fillId="0" borderId="10" xfId="1" applyNumberFormat="1" applyFont="1" applyFill="1" applyBorder="1" applyAlignment="1" applyProtection="1">
      <alignment horizontal="center" wrapText="1"/>
      <protection locked="0"/>
    </xf>
    <xf numFmtId="164" fontId="0" fillId="0" borderId="9" xfId="1" applyNumberFormat="1" applyFont="1" applyFill="1" applyBorder="1" applyAlignment="1" applyProtection="1">
      <alignment horizontal="center" wrapText="1"/>
      <protection locked="0"/>
    </xf>
    <xf numFmtId="165" fontId="0" fillId="0" borderId="11" xfId="1" applyNumberFormat="1" applyFont="1" applyFill="1" applyBorder="1" applyAlignment="1" applyProtection="1">
      <alignment horizontal="center" wrapText="1"/>
      <protection locked="0"/>
    </xf>
    <xf numFmtId="165" fontId="0" fillId="0" borderId="10" xfId="1" applyNumberFormat="1" applyFont="1" applyFill="1" applyBorder="1" applyAlignment="1" applyProtection="1">
      <alignment horizontal="center" wrapText="1"/>
      <protection locked="0"/>
    </xf>
    <xf numFmtId="165" fontId="0" fillId="0" borderId="9" xfId="1" applyNumberFormat="1" applyFont="1" applyFill="1" applyBorder="1" applyAlignment="1" applyProtection="1">
      <alignment horizontal="center" wrapText="1"/>
      <protection locked="0"/>
    </xf>
    <xf numFmtId="166" fontId="0" fillId="3" borderId="11" xfId="1" applyNumberFormat="1" applyFont="1" applyFill="1" applyBorder="1" applyAlignment="1" applyProtection="1">
      <alignment horizontal="center" wrapText="1"/>
      <protection locked="0"/>
    </xf>
    <xf numFmtId="166" fontId="0" fillId="3" borderId="10" xfId="1" applyNumberFormat="1" applyFont="1" applyFill="1" applyBorder="1" applyAlignment="1" applyProtection="1">
      <alignment horizontal="center" wrapText="1"/>
      <protection locked="0"/>
    </xf>
    <xf numFmtId="166" fontId="0" fillId="3" borderId="9" xfId="1" applyNumberFormat="1" applyFont="1" applyFill="1" applyBorder="1" applyAlignment="1" applyProtection="1">
      <alignment horizontal="center" wrapText="1"/>
      <protection locked="0"/>
    </xf>
    <xf numFmtId="0" fontId="7" fillId="2" borderId="0" xfId="0" applyFont="1" applyFill="1" applyBorder="1" applyAlignment="1" applyProtection="1">
      <alignment wrapText="1"/>
    </xf>
    <xf numFmtId="0" fontId="0" fillId="2" borderId="0" xfId="0" applyFont="1" applyFill="1" applyAlignment="1" applyProtection="1">
      <alignment wrapText="1"/>
    </xf>
    <xf numFmtId="0" fontId="0" fillId="2" borderId="0" xfId="0" applyFont="1" applyFill="1" applyBorder="1" applyAlignment="1" applyProtection="1">
      <alignment wrapText="1"/>
    </xf>
    <xf numFmtId="164" fontId="0" fillId="3" borderId="11" xfId="1" applyNumberFormat="1" applyFont="1" applyFill="1" applyBorder="1" applyAlignment="1" applyProtection="1">
      <alignment horizontal="center" vertical="top" wrapText="1"/>
    </xf>
    <xf numFmtId="164" fontId="0" fillId="3" borderId="10" xfId="1" applyNumberFormat="1" applyFont="1" applyFill="1" applyBorder="1" applyAlignment="1" applyProtection="1">
      <alignment horizontal="center" vertical="top" wrapText="1"/>
    </xf>
    <xf numFmtId="164" fontId="0" fillId="3" borderId="9" xfId="1" applyNumberFormat="1" applyFont="1" applyFill="1" applyBorder="1" applyAlignment="1" applyProtection="1">
      <alignment horizontal="center" vertical="top" wrapText="1"/>
    </xf>
    <xf numFmtId="0" fontId="0" fillId="3" borderId="0" xfId="0" applyFill="1" applyBorder="1" applyAlignment="1" applyProtection="1">
      <alignment horizontal="left" vertical="top"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14" fillId="0" borderId="0" xfId="0" applyFont="1" applyFill="1" applyAlignment="1" applyProtection="1">
      <alignment horizontal="center" vertical="center" wrapText="1"/>
    </xf>
    <xf numFmtId="0" fontId="0" fillId="0" borderId="0" xfId="0" applyAlignment="1" applyProtection="1">
      <alignment vertical="center" wrapText="1"/>
    </xf>
    <xf numFmtId="0" fontId="5" fillId="3" borderId="0" xfId="0" applyFont="1" applyFill="1" applyAlignment="1" applyProtection="1">
      <alignment wrapText="1"/>
    </xf>
    <xf numFmtId="0" fontId="5" fillId="0" borderId="0" xfId="0" applyFont="1" applyAlignment="1" applyProtection="1">
      <alignment wrapText="1"/>
    </xf>
    <xf numFmtId="0" fontId="5" fillId="3" borderId="0" xfId="0" applyFont="1" applyFill="1" applyAlignment="1" applyProtection="1">
      <alignment horizontal="left" wrapText="1"/>
    </xf>
    <xf numFmtId="0" fontId="17" fillId="3" borderId="0" xfId="0" applyFont="1" applyFill="1" applyAlignment="1" applyProtection="1"/>
    <xf numFmtId="0" fontId="0" fillId="0" borderId="0" xfId="0" applyAlignment="1" applyProtection="1"/>
    <xf numFmtId="0" fontId="3" fillId="3" borderId="0" xfId="0" applyFont="1" applyFill="1" applyAlignment="1" applyProtection="1">
      <alignment horizontal="left" wrapText="1"/>
    </xf>
    <xf numFmtId="37" fontId="3" fillId="3" borderId="0" xfId="0" applyNumberFormat="1" applyFont="1" applyFill="1" applyAlignment="1" applyProtection="1"/>
    <xf numFmtId="0" fontId="6" fillId="3" borderId="0" xfId="0" applyFont="1" applyFill="1" applyAlignment="1" applyProtection="1">
      <alignment horizontal="left"/>
    </xf>
    <xf numFmtId="0" fontId="3" fillId="3" borderId="0" xfId="0" applyFont="1" applyFill="1" applyAlignment="1" applyProtection="1">
      <alignment horizontal="left"/>
    </xf>
    <xf numFmtId="37" fontId="20" fillId="3" borderId="0" xfId="0" applyNumberFormat="1" applyFont="1" applyFill="1" applyAlignment="1" applyProtection="1"/>
    <xf numFmtId="0" fontId="6" fillId="3" borderId="0" xfId="0" applyFont="1" applyFill="1" applyAlignment="1" applyProtection="1">
      <alignment wrapText="1"/>
    </xf>
    <xf numFmtId="0" fontId="6" fillId="0" borderId="0" xfId="0" applyFont="1" applyAlignment="1" applyProtection="1">
      <alignment wrapText="1"/>
    </xf>
    <xf numFmtId="0" fontId="12" fillId="3" borderId="19" xfId="0" applyFont="1" applyFill="1" applyBorder="1" applyAlignment="1" applyProtection="1">
      <alignment horizontal="center" wrapText="1"/>
    </xf>
    <xf numFmtId="0" fontId="12" fillId="3" borderId="18" xfId="0" applyFont="1" applyFill="1" applyBorder="1" applyAlignment="1" applyProtection="1">
      <alignment horizontal="center" wrapText="1"/>
    </xf>
    <xf numFmtId="37" fontId="12" fillId="3" borderId="9" xfId="9" applyNumberFormat="1" applyFont="1" applyFill="1" applyBorder="1" applyAlignment="1" applyProtection="1">
      <alignment horizontal="center"/>
    </xf>
    <xf numFmtId="37" fontId="12" fillId="3" borderId="12" xfId="9" applyNumberFormat="1" applyFont="1" applyFill="1" applyBorder="1" applyAlignment="1" applyProtection="1">
      <alignment horizontal="center"/>
    </xf>
    <xf numFmtId="0" fontId="14" fillId="3" borderId="2" xfId="9" applyFont="1" applyFill="1" applyBorder="1" applyAlignment="1" applyProtection="1"/>
    <xf numFmtId="37" fontId="12" fillId="3" borderId="0" xfId="9" applyNumberFormat="1" applyFont="1" applyFill="1" applyBorder="1" applyAlignment="1" applyProtection="1">
      <alignment horizontal="center" vertical="center"/>
    </xf>
    <xf numFmtId="0" fontId="12" fillId="3" borderId="12" xfId="0" applyFont="1" applyFill="1" applyBorder="1" applyAlignment="1" applyProtection="1">
      <alignment horizontal="center"/>
    </xf>
  </cellXfs>
  <cellStyles count="13">
    <cellStyle name="Comma" xfId="1" builtinId="3"/>
    <cellStyle name="greyed" xfId="3"/>
    <cellStyle name="Heading 2" xfId="12"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2" builtinId="5"/>
    <cellStyle name="showExposur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1txa01/Desktop/FR_Y-14A_Basel%20III%20and%20Dodd%20Frank%20NEW%20TAL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HARE/APPS/Policy&amp;Analysis/Capital/Capital%20Issues,%20Redemps,%20Ques%20and%20Plans/Capital%20Plan/CCAR%202013/Template&amp;Instructions/FR_Y-14A_Basel%20III%20and%20Dodd%20Frank_FOR%20NON-MANDATORY&amp;OPT-IN%20BASEL%20II%20BANKS.5.3.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1hhk01/My%20Documents/3%20Policy/CCAR/2012/Consolidated%20Summary%20Schedules%20012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 III_CoverSheet"/>
      <sheetName val="Capital Composition (new)"/>
      <sheetName val="Exceptions Bucket Calc (new)"/>
      <sheetName val="Capital Composition"/>
      <sheetName val="Exceptions Bucket Calculation"/>
      <sheetName val="Risk-Weighted Assets(A)"/>
      <sheetName val="Risk-Weighted Assets(B)"/>
      <sheetName val="Leverage Exposure"/>
      <sheetName val="Leverage Exposure_revised"/>
      <sheetName val="Planned Actions_revised"/>
      <sheetName val="Planned Actions"/>
      <sheetName val="Planned Actions-types"/>
      <sheetName val="Balance Sheet"/>
    </sheetNames>
    <sheetDataSet>
      <sheetData sheetId="0"/>
      <sheetData sheetId="1"/>
      <sheetData sheetId="2"/>
      <sheetData sheetId="3"/>
      <sheetData sheetId="4"/>
      <sheetData sheetId="5"/>
      <sheetData sheetId="6"/>
      <sheetData sheetId="7"/>
      <sheetData sheetId="8"/>
      <sheetData sheetId="9"/>
      <sheetData sheetId="10"/>
      <sheetData sheetId="11">
        <row r="2">
          <cell r="A2" t="str">
            <v>asset run-off</v>
          </cell>
          <cell r="B2" t="str">
            <v>banking book equity investment</v>
          </cell>
          <cell r="C2" t="str">
            <v>counterparty credit</v>
          </cell>
          <cell r="D2" t="str">
            <v>Yes</v>
          </cell>
        </row>
        <row r="3">
          <cell r="A3" t="str">
            <v>asset sale</v>
          </cell>
          <cell r="B3" t="str">
            <v>banking book securitization</v>
          </cell>
          <cell r="C3" t="str">
            <v>credit risk</v>
          </cell>
        </row>
        <row r="4">
          <cell r="A4" t="str">
            <v>capital issuance</v>
          </cell>
          <cell r="B4" t="str">
            <v>banking book other</v>
          </cell>
          <cell r="C4" t="str">
            <v>market risk</v>
          </cell>
        </row>
        <row r="5">
          <cell r="A5" t="str">
            <v>reduction of credit lines</v>
          </cell>
          <cell r="B5" t="str">
            <v>DTA</v>
          </cell>
          <cell r="C5" t="str">
            <v>operational risk</v>
          </cell>
        </row>
        <row r="6">
          <cell r="A6" t="str">
            <v>RWA data remediation</v>
          </cell>
          <cell r="B6" t="str">
            <v>MSR</v>
          </cell>
          <cell r="C6" t="str">
            <v>NA</v>
          </cell>
        </row>
        <row r="7">
          <cell r="A7" t="str">
            <v>RWA model implementation/improvement</v>
          </cell>
          <cell r="B7" t="str">
            <v>OTC derivatives</v>
          </cell>
        </row>
        <row r="8">
          <cell r="A8" t="str">
            <v>unwind</v>
          </cell>
          <cell r="B8" t="str">
            <v>trading book correlation</v>
          </cell>
        </row>
        <row r="9">
          <cell r="A9" t="str">
            <v>utilization of CCP</v>
          </cell>
          <cell r="B9" t="str">
            <v>trading book securitization</v>
          </cell>
        </row>
        <row r="10">
          <cell r="A10" t="str">
            <v>other</v>
          </cell>
          <cell r="B10" t="str">
            <v>trading book other</v>
          </cell>
        </row>
        <row r="11">
          <cell r="B11" t="str">
            <v>tier 1 common instruments</v>
          </cell>
        </row>
        <row r="12">
          <cell r="B12" t="str">
            <v>non-common tier 1 instruments</v>
          </cell>
        </row>
        <row r="13">
          <cell r="B13" t="str">
            <v>other</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 III_CoverSheet"/>
      <sheetName val="Capital Composition"/>
      <sheetName val="Exceptions Bucket Calculation"/>
      <sheetName val="Risk-Weighted Assets"/>
      <sheetName val="Risk-Weighted Assets (2)"/>
      <sheetName val="Leverage Exposure"/>
      <sheetName val="Planned Actions"/>
      <sheetName val="Planned Actions-types"/>
      <sheetName val="Balance Sheet"/>
    </sheetNames>
    <sheetDataSet>
      <sheetData sheetId="0"/>
      <sheetData sheetId="1" refreshError="1"/>
      <sheetData sheetId="2" refreshError="1"/>
      <sheetData sheetId="3"/>
      <sheetData sheetId="4" refreshError="1"/>
      <sheetData sheetId="5" refreshError="1"/>
      <sheetData sheetId="6" refreshError="1"/>
      <sheetData sheetId="7">
        <row r="2">
          <cell r="A2" t="str">
            <v>asset run-off</v>
          </cell>
          <cell r="B2" t="str">
            <v>banking book equity investment</v>
          </cell>
          <cell r="C2" t="str">
            <v>counterparty credit</v>
          </cell>
          <cell r="D2" t="str">
            <v>Yes</v>
          </cell>
        </row>
        <row r="3">
          <cell r="A3" t="str">
            <v>asset sale</v>
          </cell>
          <cell r="B3" t="str">
            <v>banking book securitization</v>
          </cell>
          <cell r="C3" t="str">
            <v>credit risk</v>
          </cell>
        </row>
        <row r="4">
          <cell r="A4" t="str">
            <v>capital issuance</v>
          </cell>
          <cell r="B4" t="str">
            <v>banking book other</v>
          </cell>
          <cell r="C4" t="str">
            <v>market risk</v>
          </cell>
        </row>
        <row r="5">
          <cell r="A5" t="str">
            <v>reduction of credit lines</v>
          </cell>
          <cell r="B5" t="str">
            <v>DTA</v>
          </cell>
          <cell r="C5" t="str">
            <v>operational risk</v>
          </cell>
        </row>
        <row r="6">
          <cell r="A6" t="str">
            <v>RWA data remediation</v>
          </cell>
          <cell r="B6" t="str">
            <v>MSR</v>
          </cell>
          <cell r="C6" t="str">
            <v>NA</v>
          </cell>
        </row>
        <row r="7">
          <cell r="A7" t="str">
            <v>RWA model implementation/improvement</v>
          </cell>
          <cell r="B7" t="str">
            <v>OTC derivatives</v>
          </cell>
        </row>
        <row r="8">
          <cell r="A8" t="str">
            <v>unwind</v>
          </cell>
          <cell r="B8" t="str">
            <v>trading book correlation</v>
          </cell>
        </row>
        <row r="9">
          <cell r="A9" t="str">
            <v>utilization of CCP</v>
          </cell>
          <cell r="B9" t="str">
            <v>trading book securitization</v>
          </cell>
        </row>
        <row r="10">
          <cell r="A10" t="str">
            <v>other</v>
          </cell>
          <cell r="B10" t="str">
            <v>trading book other</v>
          </cell>
        </row>
        <row r="11">
          <cell r="B11" t="str">
            <v>tier 1 common instruments</v>
          </cell>
        </row>
        <row r="12">
          <cell r="B12" t="str">
            <v>non-common tier 1 instruments</v>
          </cell>
        </row>
        <row r="13">
          <cell r="B13" t="str">
            <v>other</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Inputs"/>
      <sheetName val="MAINdata"/>
      <sheetName val="Summary Submission Cover Sheet"/>
      <sheetName val="Income Statement Worksheet"/>
      <sheetName val="Balance Sheet Worksheet"/>
      <sheetName val="Capital Worksheet"/>
    </sheetNames>
    <sheetDataSet>
      <sheetData sheetId="0"/>
      <sheetData sheetId="1">
        <row r="1">
          <cell r="A1" t="str">
            <v>ID</v>
          </cell>
          <cell r="B1" t="str">
            <v>shortname</v>
          </cell>
          <cell r="C1" t="str">
            <v>period</v>
          </cell>
          <cell r="D1" t="str">
            <v>scenario</v>
          </cell>
          <cell r="E1" t="str">
            <v>source</v>
          </cell>
          <cell r="F1" t="str">
            <v>name</v>
          </cell>
          <cell r="G1" t="str">
            <v>rssd9001</v>
          </cell>
          <cell r="H1" t="str">
            <v>type</v>
          </cell>
          <cell r="I1" t="str">
            <v>date_submit</v>
          </cell>
          <cell r="J1" t="str">
            <v>date_received</v>
          </cell>
          <cell r="K1" t="str">
            <v>scenariodescription</v>
          </cell>
          <cell r="L1" t="str">
            <v>is_first</v>
          </cell>
          <cell r="M1" t="str">
            <v>is_secnd</v>
          </cell>
          <cell r="N1" t="str">
            <v>is_closed</v>
          </cell>
          <cell r="O1" t="str">
            <v>is_heloc</v>
          </cell>
          <cell r="P1" t="str">
            <v>is_candi</v>
          </cell>
          <cell r="Q1" t="str">
            <v>is_lgci</v>
          </cell>
          <cell r="R1" t="str">
            <v>is_grdci</v>
          </cell>
          <cell r="S1" t="str">
            <v>is_scored</v>
          </cell>
          <cell r="T1" t="str">
            <v>is_cre</v>
          </cell>
          <cell r="U1" t="str">
            <v>is_const</v>
          </cell>
          <cell r="V1" t="str">
            <v>is_multi</v>
          </cell>
          <cell r="W1" t="str">
            <v>is_nfnr</v>
          </cell>
          <cell r="X1" t="str">
            <v>is_cards</v>
          </cell>
          <cell r="Y1" t="str">
            <v>is_othcons</v>
          </cell>
          <cell r="Z1" t="str">
            <v>is_auto</v>
          </cell>
          <cell r="AA1" t="str">
            <v>is_stdnt</v>
          </cell>
          <cell r="AB1" t="str">
            <v>is_othothcons</v>
          </cell>
          <cell r="AC1" t="str">
            <v>is_othln</v>
          </cell>
          <cell r="AD1" t="str">
            <v>is_fgngov</v>
          </cell>
          <cell r="AE1" t="str">
            <v>is_agric</v>
          </cell>
          <cell r="AF1" t="str">
            <v>is_seclend</v>
          </cell>
          <cell r="AG1" t="str">
            <v>is_lndep</v>
          </cell>
          <cell r="AH1" t="str">
            <v>is_othoth</v>
          </cell>
          <cell r="AI1" t="str">
            <v>is_total_loans</v>
          </cell>
          <cell r="AJ1" t="str">
            <v>is_commit</v>
          </cell>
          <cell r="AK1" t="str">
            <v>is_otti_htm</v>
          </cell>
          <cell r="AL1" t="str">
            <v>is_otti_afs</v>
          </cell>
          <cell r="AM1" t="str">
            <v>is_otti_sec</v>
          </cell>
          <cell r="AN1" t="str">
            <v>is_trading_mtm</v>
          </cell>
          <cell r="AO1" t="str">
            <v>is_trading_incrmntl</v>
          </cell>
          <cell r="AP1" t="str">
            <v>is_ctpty_mtm</v>
          </cell>
          <cell r="AQ1" t="str">
            <v>is_ctpty_incrmntl</v>
          </cell>
          <cell r="AR1" t="str">
            <v>is_trading_ctpty</v>
          </cell>
          <cell r="AS1" t="str">
            <v>is_other</v>
          </cell>
          <cell r="AT1" t="str">
            <v>is_total_loss</v>
          </cell>
          <cell r="AU1" t="str">
            <v>is_alllprev</v>
          </cell>
          <cell r="AV1" t="str">
            <v>is_provision</v>
          </cell>
          <cell r="AW1" t="str">
            <v>is_nco</v>
          </cell>
          <cell r="AX1" t="str">
            <v>is_othalll</v>
          </cell>
          <cell r="AY1" t="str">
            <v>is_alll</v>
          </cell>
          <cell r="AZ1" t="str">
            <v>is_netintinc</v>
          </cell>
          <cell r="BA1" t="str">
            <v>is_nonintinc</v>
          </cell>
          <cell r="BB1" t="str">
            <v>is_nonintexp</v>
          </cell>
          <cell r="BC1" t="str">
            <v>is_ppnr</v>
          </cell>
          <cell r="BD1" t="str">
            <v>is_ppnr_2</v>
          </cell>
          <cell r="BE1" t="str">
            <v>is_provision_2</v>
          </cell>
          <cell r="BF1" t="str">
            <v>is_trading_ctpty2</v>
          </cell>
          <cell r="BG1" t="str">
            <v>is_other_2</v>
          </cell>
          <cell r="BH1" t="str">
            <v>is_onetime</v>
          </cell>
          <cell r="BI1" t="str">
            <v>is_htm_gain</v>
          </cell>
          <cell r="BJ1" t="str">
            <v>is_afs_gain</v>
          </cell>
          <cell r="BK1" t="str">
            <v>is_prov_unfunded</v>
          </cell>
          <cell r="BL1" t="str">
            <v>is_pretaxextra</v>
          </cell>
          <cell r="BM1" t="str">
            <v>is_taxes</v>
          </cell>
          <cell r="BN1" t="str">
            <v>is_preextra</v>
          </cell>
          <cell r="BO1" t="str">
            <v>is_extra</v>
          </cell>
          <cell r="BP1" t="str">
            <v>is_netinc_minor</v>
          </cell>
          <cell r="BQ1" t="str">
            <v>is_minorinc</v>
          </cell>
          <cell r="BR1" t="str">
            <v>is_netinc</v>
          </cell>
          <cell r="BS1" t="str">
            <v>is_taxrate</v>
          </cell>
          <cell r="BT1" t="str">
            <v>is_rep_alllprev</v>
          </cell>
          <cell r="BU1" t="str">
            <v>is_rep_provision</v>
          </cell>
          <cell r="BV1" t="str">
            <v>is_rep_nco</v>
          </cell>
          <cell r="BW1" t="str">
            <v>is_rep_alll</v>
          </cell>
          <cell r="BX1" t="str">
            <v>is_rep_provisionline</v>
          </cell>
          <cell r="BY1" t="str">
            <v>bs_htm</v>
          </cell>
          <cell r="BZ1" t="str">
            <v>bs_afs</v>
          </cell>
          <cell r="CA1" t="str">
            <v>bs_sec</v>
          </cell>
          <cell r="CB1" t="str">
            <v>bs_lnre</v>
          </cell>
          <cell r="CC1" t="str">
            <v>bs_first</v>
          </cell>
          <cell r="CD1" t="str">
            <v>bs_secnd</v>
          </cell>
          <cell r="CE1" t="str">
            <v>bs_closed</v>
          </cell>
          <cell r="CF1" t="str">
            <v>bs_heloc</v>
          </cell>
          <cell r="CG1" t="str">
            <v>bs_cre</v>
          </cell>
          <cell r="CH1" t="str">
            <v>bs_const</v>
          </cell>
          <cell r="CI1" t="str">
            <v>bs_multi</v>
          </cell>
          <cell r="CJ1" t="str">
            <v>bs_nfnr</v>
          </cell>
          <cell r="CK1" t="str">
            <v>bs_nfnr_ownocc</v>
          </cell>
          <cell r="CL1" t="str">
            <v>bs_farm</v>
          </cell>
          <cell r="CM1" t="str">
            <v>bs_lnfgn</v>
          </cell>
          <cell r="CN1" t="str">
            <v>bs_candi</v>
          </cell>
          <cell r="CO1" t="str">
            <v>bs_lgci</v>
          </cell>
          <cell r="CP1" t="str">
            <v>bs_grdci</v>
          </cell>
          <cell r="CQ1" t="str">
            <v>bs_scored</v>
          </cell>
          <cell r="CR1" t="str">
            <v>bs_cards</v>
          </cell>
          <cell r="CS1" t="str">
            <v>bs_othcons</v>
          </cell>
          <cell r="CT1" t="str">
            <v>bs_auto</v>
          </cell>
          <cell r="CU1" t="str">
            <v>bs_stdnt</v>
          </cell>
          <cell r="CV1" t="str">
            <v>bs_othothcons</v>
          </cell>
          <cell r="CW1" t="str">
            <v>bs_othln</v>
          </cell>
          <cell r="CX1" t="str">
            <v>bs_fgngov</v>
          </cell>
          <cell r="CY1" t="str">
            <v>bs_agric</v>
          </cell>
          <cell r="CZ1" t="str">
            <v>bs_seclend</v>
          </cell>
          <cell r="DA1" t="str">
            <v>bs_lndep</v>
          </cell>
          <cell r="DB1" t="str">
            <v>bs_othoth</v>
          </cell>
          <cell r="DC1" t="str">
            <v>bs_total_loans</v>
          </cell>
          <cell r="DD1" t="str">
            <v>bs_unearnedinc</v>
          </cell>
          <cell r="DE1" t="str">
            <v>bs_alll</v>
          </cell>
          <cell r="DF1" t="str">
            <v>bs_loans_net</v>
          </cell>
          <cell r="DG1" t="str">
            <v>bs_trading</v>
          </cell>
          <cell r="DH1" t="str">
            <v>bs_goodwill</v>
          </cell>
          <cell r="DI1" t="str">
            <v>bs_msr</v>
          </cell>
          <cell r="DJ1" t="str">
            <v>bs_pccr</v>
          </cell>
          <cell r="DK1" t="str">
            <v>bs_othintang</v>
          </cell>
          <cell r="DL1" t="str">
            <v>bs_intang</v>
          </cell>
          <cell r="DM1" t="str">
            <v>bs_othass</v>
          </cell>
          <cell r="DN1" t="str">
            <v>bs_total_assets</v>
          </cell>
          <cell r="DO1" t="str">
            <v>bs_deposits</v>
          </cell>
          <cell r="DP1" t="str">
            <v>bs_tradliab</v>
          </cell>
          <cell r="DQ1" t="str">
            <v>bs_subnote</v>
          </cell>
          <cell r="DR1" t="str">
            <v>bs_othliab</v>
          </cell>
          <cell r="DS1" t="str">
            <v>bs_obs_allow</v>
          </cell>
          <cell r="DT1" t="str">
            <v>bs_total_liab</v>
          </cell>
          <cell r="DU1" t="str">
            <v>bs_pref</v>
          </cell>
          <cell r="DV1" t="str">
            <v>bs_common</v>
          </cell>
          <cell r="DW1" t="str">
            <v>bs_surplus</v>
          </cell>
          <cell r="DX1" t="str">
            <v>bs_re</v>
          </cell>
          <cell r="DY1" t="str">
            <v>bs_aoci</v>
          </cell>
          <cell r="DZ1" t="str">
            <v>bs_othequity</v>
          </cell>
          <cell r="EA1" t="str">
            <v>bs_bhc_equity</v>
          </cell>
          <cell r="EB1" t="str">
            <v>bs_minorint</v>
          </cell>
          <cell r="EC1" t="str">
            <v>bs_total_equity</v>
          </cell>
          <cell r="ED1" t="str">
            <v>bs_commit</v>
          </cell>
          <cell r="EE1" t="str">
            <v>rk_equityprev</v>
          </cell>
          <cell r="EF1" t="str">
            <v>rk_acctchanges</v>
          </cell>
          <cell r="EG1" t="str">
            <v>rk_equityrestatedprev</v>
          </cell>
          <cell r="EH1" t="str">
            <v>rk_netinc</v>
          </cell>
          <cell r="EI1" t="str">
            <v>rk_prefsale</v>
          </cell>
          <cell r="EJ1" t="str">
            <v>rk_prefconvert</v>
          </cell>
          <cell r="EK1" t="str">
            <v>rk_commonsale</v>
          </cell>
          <cell r="EL1" t="str">
            <v>rk_commonconvert</v>
          </cell>
          <cell r="EM1" t="str">
            <v>rk_treassale</v>
          </cell>
          <cell r="EN1" t="str">
            <v>rk_treaspurch</v>
          </cell>
          <cell r="EO1" t="str">
            <v>rk_combo_net</v>
          </cell>
          <cell r="EP1" t="str">
            <v>rk_prefdiv</v>
          </cell>
          <cell r="EQ1" t="str">
            <v>rk_commondiv</v>
          </cell>
          <cell r="ER1" t="str">
            <v>rk_oci</v>
          </cell>
          <cell r="ES1" t="str">
            <v>rk_esopliab</v>
          </cell>
          <cell r="ET1" t="str">
            <v>rk_othadj</v>
          </cell>
          <cell r="EU1" t="str">
            <v>rk_equitycurr</v>
          </cell>
          <cell r="EV1" t="str">
            <v>rk_bhc_equity</v>
          </cell>
          <cell r="EW1" t="str">
            <v>rk_afssecgain</v>
          </cell>
          <cell r="EX1" t="str">
            <v>rk_afseqtyloss</v>
          </cell>
          <cell r="EY1" t="str">
            <v>rk_cashhedge</v>
          </cell>
          <cell r="EZ1" t="str">
            <v>rk_nonqual_pref</v>
          </cell>
          <cell r="FA1" t="str">
            <v>rk_qual_minorint</v>
          </cell>
          <cell r="FB1" t="str">
            <v>rk_qual_rcc</v>
          </cell>
          <cell r="FC1" t="str">
            <v>rk_qual_mcp</v>
          </cell>
          <cell r="FD1" t="str">
            <v>rk_disallow_intang</v>
          </cell>
          <cell r="FE1" t="str">
            <v>rk_fvchange</v>
          </cell>
          <cell r="FF1" t="str">
            <v>rk_tier1subtot</v>
          </cell>
          <cell r="FG1" t="str">
            <v>rk_disallow_servass</v>
          </cell>
          <cell r="FH1" t="str">
            <v>rk_disallow_dta</v>
          </cell>
          <cell r="FI1" t="str">
            <v>rk_othtier1</v>
          </cell>
          <cell r="FJ1" t="str">
            <v>rk_tier1</v>
          </cell>
          <cell r="FK1" t="str">
            <v>rk_rwa</v>
          </cell>
          <cell r="FL1" t="str">
            <v>rk_t1c</v>
          </cell>
          <cell r="FM1" t="str">
            <v>rk_tier1_2</v>
          </cell>
          <cell r="FN1" t="str">
            <v>rk_totalrbc</v>
          </cell>
          <cell r="FO1" t="str">
            <v>rk_rwa_2</v>
          </cell>
          <cell r="FP1" t="str">
            <v>rk_avgass</v>
          </cell>
          <cell r="FQ1" t="str">
            <v>rk_t1c_rat</v>
          </cell>
          <cell r="FR1" t="str">
            <v>rk_tier1_rat</v>
          </cell>
          <cell r="FS1" t="str">
            <v>rk_totalrbc_rat</v>
          </cell>
          <cell r="FT1" t="str">
            <v>rk_lev_rat</v>
          </cell>
          <cell r="FU1" t="str">
            <v>rk_pref_noncum</v>
          </cell>
          <cell r="FV1" t="str">
            <v>rk_pref_other_noncum</v>
          </cell>
          <cell r="FW1" t="str">
            <v>rk_pref_othcum</v>
          </cell>
          <cell r="FX1" t="str">
            <v>rk_treas_pref</v>
          </cell>
          <cell r="FY1" t="str">
            <v>rk_treas_common</v>
          </cell>
          <cell r="FZ1" t="str">
            <v>rk_restrict_classb</v>
          </cell>
          <cell r="GA1" t="str">
            <v>rk_restrict_classc</v>
          </cell>
          <cell r="GB1" t="str">
            <v>rk_restrict_pref_cum</v>
          </cell>
          <cell r="GC1" t="str">
            <v>rk_restrict_qual_trups</v>
          </cell>
          <cell r="GD1" t="str">
            <v>rk_goodwill_net</v>
          </cell>
          <cell r="GE1" t="str">
            <v>rk_dta_net</v>
          </cell>
          <cell r="GF1" t="str">
            <v>rk_dtl_net</v>
          </cell>
          <cell r="GG1" t="str">
            <v>rk_commonshrs</v>
          </cell>
          <cell r="GH1" t="str">
            <v>rk_tarp_pref</v>
          </cell>
          <cell r="GI1" t="str">
            <v>rk_tarp_warr</v>
          </cell>
          <cell r="GJ1" t="str">
            <v>rk_dta_calc_a</v>
          </cell>
          <cell r="GK1" t="str">
            <v>rk_dta_calc_b</v>
          </cell>
          <cell r="GL1" t="str">
            <v>rk_dta_calc_c</v>
          </cell>
          <cell r="GM1" t="str">
            <v>rk_dta_adjustment</v>
          </cell>
          <cell r="GN1" t="str">
            <v>rk_dta_calc_d</v>
          </cell>
          <cell r="GO1" t="str">
            <v>rk_dta_calc_e</v>
          </cell>
          <cell r="GP1" t="str">
            <v>rk_dta_calc_f</v>
          </cell>
          <cell r="GQ1" t="str">
            <v>rk_dta_calc_g</v>
          </cell>
          <cell r="GR1" t="str">
            <v>rk_disallow_dta_2</v>
          </cell>
          <cell r="GS1" t="str">
            <v>rk_dta_fut_taxes</v>
          </cell>
          <cell r="GT1" t="str">
            <v>rk_dta_fut_income</v>
          </cell>
          <cell r="GU1" t="str">
            <v>rk_scw_div</v>
          </cell>
          <cell r="GV1" t="str">
            <v>rk_scw_shrs</v>
          </cell>
          <cell r="GW1" t="str">
            <v>rk_scw_divshrs</v>
          </cell>
          <cell r="GX1" t="str">
            <v>rk_scw_compiss</v>
          </cell>
          <cell r="GY1" t="str">
            <v>rk_scw_othiss</v>
          </cell>
          <cell r="GZ1" t="str">
            <v>rk_scw_iss</v>
          </cell>
          <cell r="HA1" t="str">
            <v>rk_scw_esoprep</v>
          </cell>
          <cell r="HB1" t="str">
            <v>rk_scw_othrep</v>
          </cell>
          <cell r="HC1" t="str">
            <v>rk_scw_rep</v>
          </cell>
          <cell r="HD1" t="str">
            <v>rk_othadjexpl</v>
          </cell>
          <cell r="HE1" t="str">
            <v>rk_othtier1expl</v>
          </cell>
          <cell r="HF1" t="str">
            <v>rk_taxes2009</v>
          </cell>
          <cell r="HG1" t="str">
            <v>rk_taxes2010</v>
          </cell>
          <cell r="HH1" t="str">
            <v>rk_taxes2011ytd</v>
          </cell>
          <cell r="HI1" t="str">
            <v>rk_irs_income2009</v>
          </cell>
          <cell r="HJ1" t="str">
            <v>rk_irs_income2010</v>
          </cell>
          <cell r="HK1" t="str">
            <v>rk_scwreconcile</v>
          </cell>
          <cell r="HL1" t="str">
            <v>quarter</v>
          </cell>
          <cell r="HM1" t="str">
            <v>year</v>
          </cell>
          <cell r="HN1" t="str">
            <v>is_immaterial</v>
          </cell>
          <cell r="HO1" t="str">
            <v>is_sec_gain</v>
          </cell>
          <cell r="HP1" t="str">
            <v>rk_tce</v>
          </cell>
          <cell r="HQ1" t="str">
            <v>rk_tce_rat</v>
          </cell>
          <cell r="HR1" t="str">
            <v>currsubmitdate</v>
          </cell>
        </row>
        <row r="2">
          <cell r="A2" t="str">
            <v>1039502Q3 2011BHC Baseline</v>
          </cell>
          <cell r="B2" t="str">
            <v>JPMC</v>
          </cell>
          <cell r="C2" t="str">
            <v>Q3 2011</v>
          </cell>
          <cell r="D2" t="str">
            <v>BHC Baseline</v>
          </cell>
          <cell r="E2" t="str">
            <v>BHC</v>
          </cell>
          <cell r="F2" t="str">
            <v>JPMORGAN CHASE and CO</v>
          </cell>
          <cell r="G2">
            <v>1039502</v>
          </cell>
          <cell r="H2" t="str">
            <v>Actual</v>
          </cell>
          <cell r="I2">
            <v>40917</v>
          </cell>
          <cell r="J2">
            <v>40917.832280092596</v>
          </cell>
          <cell r="K2" t="str">
            <v>Slow but improving growth economic indicators trend up during the period. See section 4.1 of the Capital Plan for additional detail</v>
          </cell>
          <cell r="L2">
            <v>347</v>
          </cell>
          <cell r="M2">
            <v>555</v>
          </cell>
          <cell r="N2">
            <v>135</v>
          </cell>
          <cell r="O2">
            <v>420</v>
          </cell>
          <cell r="P2">
            <v>237</v>
          </cell>
          <cell r="Q2">
            <v>153</v>
          </cell>
          <cell r="R2">
            <v>14</v>
          </cell>
          <cell r="S2">
            <v>70</v>
          </cell>
          <cell r="T2">
            <v>28</v>
          </cell>
          <cell r="U2">
            <v>7</v>
          </cell>
          <cell r="V2">
            <v>4</v>
          </cell>
          <cell r="W2">
            <v>17</v>
          </cell>
          <cell r="X2">
            <v>1365</v>
          </cell>
          <cell r="Y2">
            <v>154</v>
          </cell>
          <cell r="Z2">
            <v>39</v>
          </cell>
          <cell r="AA2">
            <v>93</v>
          </cell>
          <cell r="AB2">
            <v>22</v>
          </cell>
          <cell r="AC2">
            <v>-179</v>
          </cell>
          <cell r="AD2">
            <v>0</v>
          </cell>
          <cell r="AE2">
            <v>0</v>
          </cell>
          <cell r="AF2">
            <v>0</v>
          </cell>
          <cell r="AG2">
            <v>0</v>
          </cell>
          <cell r="AH2">
            <v>-179</v>
          </cell>
          <cell r="AI2">
            <v>2507</v>
          </cell>
          <cell r="AJ2">
            <v>0</v>
          </cell>
          <cell r="AK2">
            <v>0</v>
          </cell>
          <cell r="AL2">
            <v>15</v>
          </cell>
          <cell r="AM2">
            <v>15</v>
          </cell>
          <cell r="AN2">
            <v>0</v>
          </cell>
          <cell r="AO2">
            <v>0</v>
          </cell>
          <cell r="AP2">
            <v>0</v>
          </cell>
          <cell r="AQ2">
            <v>0</v>
          </cell>
          <cell r="AR2">
            <v>0</v>
          </cell>
          <cell r="AS2">
            <v>-901</v>
          </cell>
          <cell r="AT2">
            <v>1621</v>
          </cell>
          <cell r="AU2">
            <v>28520</v>
          </cell>
          <cell r="AV2">
            <v>2351</v>
          </cell>
          <cell r="AW2">
            <v>2507</v>
          </cell>
          <cell r="AX2">
            <v>-14</v>
          </cell>
          <cell r="AY2">
            <v>28350</v>
          </cell>
          <cell r="AZ2">
            <v>11865</v>
          </cell>
          <cell r="BA2">
            <v>10250</v>
          </cell>
          <cell r="BB2">
            <v>15442</v>
          </cell>
          <cell r="BC2">
            <v>6673</v>
          </cell>
          <cell r="BD2">
            <v>6673</v>
          </cell>
          <cell r="BE2">
            <v>2351</v>
          </cell>
          <cell r="BF2">
            <v>0</v>
          </cell>
          <cell r="BG2">
            <v>-901</v>
          </cell>
          <cell r="BH2">
            <v>0</v>
          </cell>
          <cell r="BI2">
            <v>0</v>
          </cell>
          <cell r="BJ2">
            <v>607</v>
          </cell>
          <cell r="BK2">
            <v>61</v>
          </cell>
          <cell r="BL2">
            <v>5830</v>
          </cell>
          <cell r="BM2">
            <v>1556</v>
          </cell>
          <cell r="BN2">
            <v>4274</v>
          </cell>
          <cell r="BO2">
            <v>0</v>
          </cell>
          <cell r="BP2">
            <v>4274</v>
          </cell>
          <cell r="BQ2">
            <v>12</v>
          </cell>
          <cell r="BR2">
            <v>4262</v>
          </cell>
          <cell r="BS2">
            <v>26.689537000000001</v>
          </cell>
          <cell r="BT2">
            <v>3631</v>
          </cell>
          <cell r="BU2">
            <v>314</v>
          </cell>
          <cell r="BV2">
            <v>329</v>
          </cell>
          <cell r="BW2">
            <v>3616</v>
          </cell>
          <cell r="BY2">
            <v>13</v>
          </cell>
          <cell r="BZ2">
            <v>334363</v>
          </cell>
          <cell r="CA2">
            <v>334376</v>
          </cell>
          <cell r="CB2">
            <v>296627</v>
          </cell>
          <cell r="CC2">
            <v>137374</v>
          </cell>
          <cell r="CD2">
            <v>97046</v>
          </cell>
          <cell r="CE2">
            <v>8354</v>
          </cell>
          <cell r="CF2">
            <v>88692</v>
          </cell>
          <cell r="CG2">
            <v>61014</v>
          </cell>
          <cell r="CH2">
            <v>4660</v>
          </cell>
          <cell r="CI2">
            <v>33178</v>
          </cell>
          <cell r="CJ2">
            <v>23176</v>
          </cell>
          <cell r="CK2">
            <v>10704</v>
          </cell>
          <cell r="CL2">
            <v>201</v>
          </cell>
          <cell r="CM2">
            <v>992</v>
          </cell>
          <cell r="CN2">
            <v>110700</v>
          </cell>
          <cell r="CO2">
            <v>102497</v>
          </cell>
          <cell r="CP2">
            <v>4079</v>
          </cell>
          <cell r="CQ2">
            <v>4124</v>
          </cell>
          <cell r="CR2">
            <v>116378</v>
          </cell>
          <cell r="CS2">
            <v>60843</v>
          </cell>
          <cell r="CT2">
            <v>39807</v>
          </cell>
          <cell r="CU2">
            <v>13751</v>
          </cell>
          <cell r="CV2">
            <v>7285</v>
          </cell>
          <cell r="CW2">
            <v>138933</v>
          </cell>
          <cell r="CX2">
            <v>94</v>
          </cell>
          <cell r="CY2">
            <v>689</v>
          </cell>
          <cell r="CZ2">
            <v>27767</v>
          </cell>
          <cell r="DA2">
            <v>53243</v>
          </cell>
          <cell r="DB2">
            <v>57140</v>
          </cell>
          <cell r="DC2">
            <v>723481</v>
          </cell>
          <cell r="DD2">
            <v>0</v>
          </cell>
          <cell r="DE2">
            <v>28350</v>
          </cell>
          <cell r="DF2">
            <v>695131</v>
          </cell>
          <cell r="DG2">
            <v>461531</v>
          </cell>
          <cell r="DH2">
            <v>48180</v>
          </cell>
          <cell r="DI2">
            <v>7833</v>
          </cell>
          <cell r="DJ2">
            <v>668</v>
          </cell>
          <cell r="DK2">
            <v>2728</v>
          </cell>
          <cell r="DL2">
            <v>59409</v>
          </cell>
          <cell r="DM2">
            <v>738793</v>
          </cell>
          <cell r="DN2">
            <v>2289240</v>
          </cell>
          <cell r="DO2">
            <v>1092708</v>
          </cell>
          <cell r="DP2">
            <v>155841</v>
          </cell>
          <cell r="DQ2">
            <v>20918</v>
          </cell>
          <cell r="DR2">
            <v>836856</v>
          </cell>
          <cell r="DS2">
            <v>686</v>
          </cell>
          <cell r="DT2">
            <v>2106323</v>
          </cell>
          <cell r="DU2">
            <v>7800</v>
          </cell>
          <cell r="DV2">
            <v>4105</v>
          </cell>
          <cell r="DW2">
            <v>95078</v>
          </cell>
          <cell r="DX2">
            <v>85726</v>
          </cell>
          <cell r="DY2">
            <v>1964</v>
          </cell>
          <cell r="DZ2">
            <v>-12386</v>
          </cell>
          <cell r="EA2">
            <v>182287</v>
          </cell>
          <cell r="EB2">
            <v>630</v>
          </cell>
          <cell r="EC2">
            <v>182917</v>
          </cell>
          <cell r="ED2">
            <v>377823</v>
          </cell>
          <cell r="EE2">
            <v>182879</v>
          </cell>
          <cell r="EF2">
            <v>0</v>
          </cell>
          <cell r="EG2">
            <v>182879</v>
          </cell>
          <cell r="EH2">
            <v>4262</v>
          </cell>
          <cell r="EI2">
            <v>0</v>
          </cell>
          <cell r="EJ2">
            <v>0</v>
          </cell>
          <cell r="EK2">
            <v>0</v>
          </cell>
          <cell r="EL2">
            <v>0</v>
          </cell>
          <cell r="EM2">
            <v>253</v>
          </cell>
          <cell r="EN2">
            <v>4302</v>
          </cell>
          <cell r="EO2">
            <v>0</v>
          </cell>
          <cell r="EP2">
            <v>157</v>
          </cell>
          <cell r="EQ2">
            <v>991</v>
          </cell>
          <cell r="ER2">
            <v>326</v>
          </cell>
          <cell r="ES2">
            <v>0</v>
          </cell>
          <cell r="ET2">
            <v>17</v>
          </cell>
          <cell r="EU2">
            <v>182287</v>
          </cell>
          <cell r="EV2">
            <v>182287</v>
          </cell>
          <cell r="EW2">
            <v>3737</v>
          </cell>
          <cell r="EX2">
            <v>0</v>
          </cell>
          <cell r="EY2">
            <v>-1817</v>
          </cell>
          <cell r="EZ2">
            <v>0</v>
          </cell>
          <cell r="FA2">
            <v>2</v>
          </cell>
          <cell r="FB2">
            <v>19787</v>
          </cell>
          <cell r="FC2">
            <v>0</v>
          </cell>
          <cell r="FD2">
            <v>48263</v>
          </cell>
          <cell r="FE2">
            <v>2504</v>
          </cell>
          <cell r="FF2">
            <v>149389</v>
          </cell>
          <cell r="FG2">
            <v>720</v>
          </cell>
          <cell r="FH2">
            <v>0</v>
          </cell>
          <cell r="FI2">
            <v>-846</v>
          </cell>
          <cell r="FJ2">
            <v>147823</v>
          </cell>
          <cell r="FK2">
            <v>1217548</v>
          </cell>
          <cell r="FL2">
            <v>120234</v>
          </cell>
          <cell r="FM2">
            <v>147823</v>
          </cell>
          <cell r="FN2">
            <v>186510</v>
          </cell>
          <cell r="FO2">
            <v>1217548</v>
          </cell>
          <cell r="FP2">
            <v>2168678</v>
          </cell>
          <cell r="FQ2">
            <v>9.8750999999999998</v>
          </cell>
          <cell r="FR2">
            <v>12.141</v>
          </cell>
          <cell r="FS2">
            <v>15.3185</v>
          </cell>
          <cell r="FT2">
            <v>6.8163</v>
          </cell>
          <cell r="FU2">
            <v>7800</v>
          </cell>
          <cell r="FV2">
            <v>0</v>
          </cell>
          <cell r="FW2">
            <v>0</v>
          </cell>
          <cell r="FX2">
            <v>0</v>
          </cell>
          <cell r="FY2">
            <v>12386</v>
          </cell>
          <cell r="FZ2">
            <v>0</v>
          </cell>
          <cell r="GA2">
            <v>124</v>
          </cell>
          <cell r="GB2">
            <v>0</v>
          </cell>
          <cell r="GC2">
            <v>19663</v>
          </cell>
          <cell r="GD2">
            <v>46071</v>
          </cell>
          <cell r="GE2">
            <v>16480</v>
          </cell>
          <cell r="GF2">
            <v>0</v>
          </cell>
          <cell r="GG2">
            <v>3798881</v>
          </cell>
          <cell r="GH2">
            <v>0</v>
          </cell>
          <cell r="GI2">
            <v>1107</v>
          </cell>
          <cell r="GJ2">
            <v>149389</v>
          </cell>
          <cell r="GK2">
            <v>14938.9</v>
          </cell>
          <cell r="GL2">
            <v>19007</v>
          </cell>
          <cell r="GM2">
            <v>-2527</v>
          </cell>
          <cell r="GN2">
            <v>13694</v>
          </cell>
          <cell r="GO2">
            <v>5313</v>
          </cell>
          <cell r="GP2">
            <v>11973</v>
          </cell>
          <cell r="GQ2">
            <v>11973</v>
          </cell>
          <cell r="GR2">
            <v>0</v>
          </cell>
          <cell r="GS2">
            <v>11368</v>
          </cell>
          <cell r="GT2">
            <v>36877</v>
          </cell>
          <cell r="GU2">
            <v>991</v>
          </cell>
          <cell r="GV2">
            <v>3959</v>
          </cell>
          <cell r="GW2">
            <v>0.25031574000000001</v>
          </cell>
          <cell r="GX2">
            <v>394</v>
          </cell>
          <cell r="GY2">
            <v>0</v>
          </cell>
          <cell r="GZ2">
            <v>394</v>
          </cell>
          <cell r="HA2">
            <v>394</v>
          </cell>
          <cell r="HB2">
            <v>4031</v>
          </cell>
          <cell r="HC2">
            <v>4425</v>
          </cell>
          <cell r="HD2" t="str">
            <v>1) Other Employee Issuance Impacting Capital Surplus and 2) Repurchase of warrants in 3Q11</v>
          </cell>
          <cell r="HE2" t="str">
            <v>1) Non-Financial Equity Investments and 2) Investments in Unconsolidated Finance Subsidiaries</v>
          </cell>
          <cell r="HF2">
            <v>4631</v>
          </cell>
          <cell r="HG2">
            <v>5288</v>
          </cell>
          <cell r="HH2">
            <v>3775</v>
          </cell>
          <cell r="HI2">
            <v>20437</v>
          </cell>
          <cell r="HJ2">
            <v>20070</v>
          </cell>
          <cell r="HK2" t="str">
            <v>Line 72 Issuance of common stock for employee compensation included in Line 9 - Sale of treasury stock &amp; Line 16 - Other adjustments to equity capital.Line 73 Other issuance of common stock included in Line 7 - Sale of common stock, gross &amp; Lin</v>
          </cell>
          <cell r="HL2">
            <v>3</v>
          </cell>
          <cell r="HM2">
            <v>2011</v>
          </cell>
          <cell r="HN2">
            <v>0</v>
          </cell>
          <cell r="HO2">
            <v>607</v>
          </cell>
          <cell r="HR2">
            <v>19001</v>
          </cell>
        </row>
        <row r="3">
          <cell r="A3" t="str">
            <v>1039502Q4 2011BHC Baseline</v>
          </cell>
          <cell r="B3" t="str">
            <v>JPMC</v>
          </cell>
          <cell r="C3" t="str">
            <v>Q4 2011</v>
          </cell>
          <cell r="D3" t="str">
            <v>BHC Baseline</v>
          </cell>
          <cell r="E3" t="str">
            <v>BHC</v>
          </cell>
          <cell r="F3" t="str">
            <v>JPMORGAN CHASE and CO</v>
          </cell>
          <cell r="G3">
            <v>1039502</v>
          </cell>
          <cell r="H3" t="str">
            <v>Projected</v>
          </cell>
          <cell r="I3">
            <v>40917</v>
          </cell>
          <cell r="J3">
            <v>40917.832280092596</v>
          </cell>
          <cell r="K3" t="str">
            <v>Slow but improving growth economic indicators trend up during the period. See section 4.1 of the Capital Plan for additional detail</v>
          </cell>
          <cell r="L3">
            <v>328</v>
          </cell>
          <cell r="M3">
            <v>560</v>
          </cell>
          <cell r="N3">
            <v>104</v>
          </cell>
          <cell r="O3">
            <v>456</v>
          </cell>
          <cell r="P3">
            <v>349</v>
          </cell>
          <cell r="Q3">
            <v>268</v>
          </cell>
          <cell r="R3">
            <v>10</v>
          </cell>
          <cell r="S3">
            <v>71</v>
          </cell>
          <cell r="T3">
            <v>63</v>
          </cell>
          <cell r="U3">
            <v>8</v>
          </cell>
          <cell r="V3">
            <v>21</v>
          </cell>
          <cell r="W3">
            <v>34</v>
          </cell>
          <cell r="X3">
            <v>1262</v>
          </cell>
          <cell r="Y3">
            <v>207</v>
          </cell>
          <cell r="Z3">
            <v>52</v>
          </cell>
          <cell r="AA3">
            <v>133</v>
          </cell>
          <cell r="AB3">
            <v>22</v>
          </cell>
          <cell r="AC3">
            <v>37</v>
          </cell>
          <cell r="AD3">
            <v>0</v>
          </cell>
          <cell r="AE3">
            <v>0</v>
          </cell>
          <cell r="AF3">
            <v>0</v>
          </cell>
          <cell r="AG3">
            <v>4</v>
          </cell>
          <cell r="AH3">
            <v>33</v>
          </cell>
          <cell r="AI3">
            <v>2806</v>
          </cell>
          <cell r="AJ3">
            <v>0</v>
          </cell>
          <cell r="AK3">
            <v>0</v>
          </cell>
          <cell r="AL3">
            <v>35</v>
          </cell>
          <cell r="AM3">
            <v>35</v>
          </cell>
          <cell r="AN3">
            <v>0</v>
          </cell>
          <cell r="AO3">
            <v>0</v>
          </cell>
          <cell r="AP3">
            <v>0</v>
          </cell>
          <cell r="AQ3">
            <v>0</v>
          </cell>
          <cell r="AR3">
            <v>0</v>
          </cell>
          <cell r="AS3">
            <v>139</v>
          </cell>
          <cell r="AT3">
            <v>2980</v>
          </cell>
          <cell r="AU3">
            <v>28350</v>
          </cell>
          <cell r="AV3">
            <v>2226</v>
          </cell>
          <cell r="AW3">
            <v>2806</v>
          </cell>
          <cell r="AX3">
            <v>-6</v>
          </cell>
          <cell r="AY3">
            <v>27764</v>
          </cell>
          <cell r="AZ3">
            <v>12063.71</v>
          </cell>
          <cell r="BA3">
            <v>9853</v>
          </cell>
          <cell r="BB3">
            <v>14460</v>
          </cell>
          <cell r="BC3">
            <v>7456.71</v>
          </cell>
          <cell r="BD3">
            <v>7456.71</v>
          </cell>
          <cell r="BE3">
            <v>2226</v>
          </cell>
          <cell r="BF3">
            <v>0</v>
          </cell>
          <cell r="BG3">
            <v>139</v>
          </cell>
          <cell r="BH3">
            <v>0</v>
          </cell>
          <cell r="BI3">
            <v>0</v>
          </cell>
          <cell r="BJ3">
            <v>5</v>
          </cell>
          <cell r="BK3">
            <v>6</v>
          </cell>
          <cell r="BL3">
            <v>5096.71</v>
          </cell>
          <cell r="BM3">
            <v>1294.71</v>
          </cell>
          <cell r="BN3">
            <v>3802</v>
          </cell>
          <cell r="BO3">
            <v>0</v>
          </cell>
          <cell r="BP3">
            <v>3802</v>
          </cell>
          <cell r="BQ3">
            <v>21</v>
          </cell>
          <cell r="BR3">
            <v>3781</v>
          </cell>
          <cell r="BS3">
            <v>25.402857999999998</v>
          </cell>
          <cell r="BT3">
            <v>3616</v>
          </cell>
          <cell r="BU3">
            <v>409</v>
          </cell>
          <cell r="BV3">
            <v>499</v>
          </cell>
          <cell r="BW3">
            <v>3526</v>
          </cell>
          <cell r="BY3">
            <v>13</v>
          </cell>
          <cell r="BZ3">
            <v>368241</v>
          </cell>
          <cell r="CA3">
            <v>368254</v>
          </cell>
          <cell r="CB3">
            <v>295138</v>
          </cell>
          <cell r="CC3">
            <v>136848</v>
          </cell>
          <cell r="CD3">
            <v>94719</v>
          </cell>
          <cell r="CE3">
            <v>8136</v>
          </cell>
          <cell r="CF3">
            <v>86583</v>
          </cell>
          <cell r="CG3">
            <v>62412</v>
          </cell>
          <cell r="CH3">
            <v>4917</v>
          </cell>
          <cell r="CI3">
            <v>33544</v>
          </cell>
          <cell r="CJ3">
            <v>23951</v>
          </cell>
          <cell r="CK3">
            <v>9678</v>
          </cell>
          <cell r="CL3">
            <v>97</v>
          </cell>
          <cell r="CM3">
            <v>1062</v>
          </cell>
          <cell r="CN3">
            <v>125612</v>
          </cell>
          <cell r="CO3">
            <v>115846</v>
          </cell>
          <cell r="CP3">
            <v>4133</v>
          </cell>
          <cell r="CQ3">
            <v>5633</v>
          </cell>
          <cell r="CR3">
            <v>120068</v>
          </cell>
          <cell r="CS3">
            <v>60718</v>
          </cell>
          <cell r="CT3">
            <v>40262</v>
          </cell>
          <cell r="CU3">
            <v>13350</v>
          </cell>
          <cell r="CV3">
            <v>7106</v>
          </cell>
          <cell r="CW3">
            <v>149552</v>
          </cell>
          <cell r="CX3">
            <v>0</v>
          </cell>
          <cell r="CY3">
            <v>512</v>
          </cell>
          <cell r="CZ3">
            <v>34986</v>
          </cell>
          <cell r="DA3">
            <v>55598</v>
          </cell>
          <cell r="DB3">
            <v>58456</v>
          </cell>
          <cell r="DC3">
            <v>751088</v>
          </cell>
          <cell r="DD3">
            <v>0</v>
          </cell>
          <cell r="DE3">
            <v>27764</v>
          </cell>
          <cell r="DF3">
            <v>723324</v>
          </cell>
          <cell r="DG3">
            <v>470890</v>
          </cell>
          <cell r="DH3">
            <v>48231</v>
          </cell>
          <cell r="DI3">
            <v>8312</v>
          </cell>
          <cell r="DJ3">
            <v>599</v>
          </cell>
          <cell r="DK3">
            <v>2684</v>
          </cell>
          <cell r="DL3">
            <v>59826</v>
          </cell>
          <cell r="DM3">
            <v>643225</v>
          </cell>
          <cell r="DN3">
            <v>2265519</v>
          </cell>
          <cell r="DO3">
            <v>1082304</v>
          </cell>
          <cell r="DP3">
            <v>159688</v>
          </cell>
          <cell r="DQ3">
            <v>20500</v>
          </cell>
          <cell r="DR3">
            <v>818868</v>
          </cell>
          <cell r="DS3">
            <v>692</v>
          </cell>
          <cell r="DT3">
            <v>2081360</v>
          </cell>
          <cell r="DU3">
            <v>7800</v>
          </cell>
          <cell r="DV3">
            <v>4105</v>
          </cell>
          <cell r="DW3">
            <v>96782</v>
          </cell>
          <cell r="DX3">
            <v>88369</v>
          </cell>
          <cell r="DY3">
            <v>1011</v>
          </cell>
          <cell r="DZ3">
            <v>-14589</v>
          </cell>
          <cell r="EA3">
            <v>183478</v>
          </cell>
          <cell r="EB3">
            <v>681</v>
          </cell>
          <cell r="EC3">
            <v>184159</v>
          </cell>
          <cell r="ED3">
            <v>378773</v>
          </cell>
          <cell r="EE3">
            <v>182287</v>
          </cell>
          <cell r="EF3">
            <v>0</v>
          </cell>
          <cell r="EG3">
            <v>182287</v>
          </cell>
          <cell r="EH3">
            <v>3781</v>
          </cell>
          <cell r="EI3">
            <v>0</v>
          </cell>
          <cell r="EJ3">
            <v>0</v>
          </cell>
          <cell r="EK3">
            <v>0</v>
          </cell>
          <cell r="EL3">
            <v>0</v>
          </cell>
          <cell r="EM3">
            <v>51</v>
          </cell>
          <cell r="EN3">
            <v>950</v>
          </cell>
          <cell r="EO3">
            <v>0</v>
          </cell>
          <cell r="EP3">
            <v>157</v>
          </cell>
          <cell r="EQ3">
            <v>980</v>
          </cell>
          <cell r="ER3">
            <v>-951</v>
          </cell>
          <cell r="ES3">
            <v>0</v>
          </cell>
          <cell r="ET3">
            <v>397</v>
          </cell>
          <cell r="EU3">
            <v>183478</v>
          </cell>
          <cell r="EV3">
            <v>183478</v>
          </cell>
          <cell r="EW3">
            <v>3374</v>
          </cell>
          <cell r="EX3">
            <v>0</v>
          </cell>
          <cell r="EY3">
            <v>-2425</v>
          </cell>
          <cell r="EZ3">
            <v>0</v>
          </cell>
          <cell r="FA3">
            <v>2</v>
          </cell>
          <cell r="FB3">
            <v>19738</v>
          </cell>
          <cell r="FC3">
            <v>0</v>
          </cell>
          <cell r="FD3">
            <v>48109</v>
          </cell>
          <cell r="FE3">
            <v>2365</v>
          </cell>
          <cell r="FF3">
            <v>151795</v>
          </cell>
          <cell r="FG3">
            <v>761</v>
          </cell>
          <cell r="FH3">
            <v>0</v>
          </cell>
          <cell r="FI3">
            <v>-922</v>
          </cell>
          <cell r="FJ3">
            <v>150112</v>
          </cell>
          <cell r="FK3">
            <v>1265883</v>
          </cell>
          <cell r="FL3">
            <v>122571</v>
          </cell>
          <cell r="FM3">
            <v>150112</v>
          </cell>
          <cell r="FN3">
            <v>188532</v>
          </cell>
          <cell r="FO3">
            <v>1265883</v>
          </cell>
          <cell r="FP3">
            <v>2220173</v>
          </cell>
          <cell r="FQ3">
            <v>9.6826000000000008</v>
          </cell>
          <cell r="FR3">
            <v>11.8583</v>
          </cell>
          <cell r="FS3">
            <v>14.8933</v>
          </cell>
          <cell r="FT3">
            <v>6.7613000000000003</v>
          </cell>
          <cell r="FU3">
            <v>7800</v>
          </cell>
          <cell r="FV3">
            <v>0</v>
          </cell>
          <cell r="FW3">
            <v>0</v>
          </cell>
          <cell r="FX3">
            <v>0</v>
          </cell>
          <cell r="FY3">
            <v>14590</v>
          </cell>
          <cell r="FZ3">
            <v>0</v>
          </cell>
          <cell r="GA3">
            <v>152</v>
          </cell>
          <cell r="GB3">
            <v>0</v>
          </cell>
          <cell r="GC3">
            <v>19586</v>
          </cell>
          <cell r="GD3">
            <v>45923</v>
          </cell>
          <cell r="GE3">
            <v>16831</v>
          </cell>
          <cell r="GF3">
            <v>0</v>
          </cell>
          <cell r="GG3">
            <v>3770339</v>
          </cell>
          <cell r="GH3">
            <v>0</v>
          </cell>
          <cell r="GI3">
            <v>1107</v>
          </cell>
          <cell r="GJ3">
            <v>151795</v>
          </cell>
          <cell r="GK3">
            <v>15179.5</v>
          </cell>
          <cell r="GL3">
            <v>19438</v>
          </cell>
          <cell r="GM3">
            <v>-2607</v>
          </cell>
          <cell r="GN3">
            <v>15834</v>
          </cell>
          <cell r="GO3">
            <v>3604</v>
          </cell>
          <cell r="GP3">
            <v>15485</v>
          </cell>
          <cell r="GQ3">
            <v>15179.5</v>
          </cell>
          <cell r="GR3">
            <v>0</v>
          </cell>
          <cell r="GS3">
            <v>14879</v>
          </cell>
          <cell r="GT3">
            <v>38391</v>
          </cell>
          <cell r="GU3">
            <v>980</v>
          </cell>
          <cell r="GV3">
            <v>3921</v>
          </cell>
          <cell r="GW3">
            <v>0.25</v>
          </cell>
          <cell r="GX3">
            <v>449</v>
          </cell>
          <cell r="GY3">
            <v>0</v>
          </cell>
          <cell r="GZ3">
            <v>449</v>
          </cell>
          <cell r="HA3">
            <v>449</v>
          </cell>
          <cell r="HB3">
            <v>501</v>
          </cell>
          <cell r="HC3">
            <v>950</v>
          </cell>
          <cell r="HD3" t="str">
            <v>1) Other Employee Issuance Impacting Capital Surplus and 2) Repurchase of warrants in 3Q11</v>
          </cell>
          <cell r="HE3" t="str">
            <v>1) Non-Financial Equity Investments and 2) Investments in Unconsolidated Finance Subsidiaries</v>
          </cell>
          <cell r="HF3">
            <v>4631</v>
          </cell>
          <cell r="HG3">
            <v>5288</v>
          </cell>
          <cell r="HH3">
            <v>3775</v>
          </cell>
          <cell r="HI3">
            <v>20437</v>
          </cell>
          <cell r="HJ3">
            <v>20070</v>
          </cell>
          <cell r="HK3" t="str">
            <v>Line 72 Issuance of common stock for employee compensation included in Line 9 - Sale of treasury stock &amp; Line 16 - Other adjustments to equity capital.Line 73 Other issuance of common stock included in Line 7 - Sale of common stock, gross &amp; Lin</v>
          </cell>
          <cell r="HL3">
            <v>4</v>
          </cell>
          <cell r="HM3">
            <v>2011</v>
          </cell>
          <cell r="HN3">
            <v>0</v>
          </cell>
          <cell r="HO3">
            <v>5</v>
          </cell>
          <cell r="HR3">
            <v>19001</v>
          </cell>
        </row>
        <row r="4">
          <cell r="A4" t="str">
            <v>1039502Q1 2012BHC Baseline</v>
          </cell>
          <cell r="B4" t="str">
            <v>JPMC</v>
          </cell>
          <cell r="C4" t="str">
            <v>Q1 2012</v>
          </cell>
          <cell r="D4" t="str">
            <v>BHC Baseline</v>
          </cell>
          <cell r="E4" t="str">
            <v>BHC</v>
          </cell>
          <cell r="F4" t="str">
            <v>JPMORGAN CHASE and CO</v>
          </cell>
          <cell r="G4">
            <v>1039502</v>
          </cell>
          <cell r="H4" t="str">
            <v>Projected</v>
          </cell>
          <cell r="I4">
            <v>40917</v>
          </cell>
          <cell r="J4">
            <v>40917.832280092596</v>
          </cell>
          <cell r="K4" t="str">
            <v>Slow but improving growth economic indicators trend up during the period. See section 4.1 of the Capital Plan for additional detail</v>
          </cell>
          <cell r="L4">
            <v>266</v>
          </cell>
          <cell r="M4">
            <v>523</v>
          </cell>
          <cell r="N4">
            <v>100</v>
          </cell>
          <cell r="O4">
            <v>423</v>
          </cell>
          <cell r="P4">
            <v>207</v>
          </cell>
          <cell r="Q4">
            <v>143</v>
          </cell>
          <cell r="R4">
            <v>6</v>
          </cell>
          <cell r="S4">
            <v>58</v>
          </cell>
          <cell r="T4">
            <v>34</v>
          </cell>
          <cell r="U4">
            <v>3</v>
          </cell>
          <cell r="V4">
            <v>14</v>
          </cell>
          <cell r="W4">
            <v>17</v>
          </cell>
          <cell r="X4">
            <v>1279</v>
          </cell>
          <cell r="Y4">
            <v>163</v>
          </cell>
          <cell r="Z4">
            <v>49</v>
          </cell>
          <cell r="AA4">
            <v>92</v>
          </cell>
          <cell r="AB4">
            <v>22</v>
          </cell>
          <cell r="AC4">
            <v>23</v>
          </cell>
          <cell r="AD4">
            <v>0</v>
          </cell>
          <cell r="AE4">
            <v>0</v>
          </cell>
          <cell r="AF4">
            <v>0</v>
          </cell>
          <cell r="AG4">
            <v>4</v>
          </cell>
          <cell r="AH4">
            <v>19</v>
          </cell>
          <cell r="AI4">
            <v>2495</v>
          </cell>
          <cell r="AJ4">
            <v>0</v>
          </cell>
          <cell r="AK4">
            <v>0</v>
          </cell>
          <cell r="AL4">
            <v>29</v>
          </cell>
          <cell r="AM4">
            <v>29</v>
          </cell>
          <cell r="AN4">
            <v>0</v>
          </cell>
          <cell r="AO4">
            <v>0</v>
          </cell>
          <cell r="AP4">
            <v>0</v>
          </cell>
          <cell r="AQ4">
            <v>0</v>
          </cell>
          <cell r="AR4">
            <v>0</v>
          </cell>
          <cell r="AS4">
            <v>0</v>
          </cell>
          <cell r="AT4">
            <v>2524</v>
          </cell>
          <cell r="AU4">
            <v>27764</v>
          </cell>
          <cell r="AV4">
            <v>704</v>
          </cell>
          <cell r="AW4">
            <v>2495</v>
          </cell>
          <cell r="AX4">
            <v>-20</v>
          </cell>
          <cell r="AY4">
            <v>25953</v>
          </cell>
          <cell r="AZ4">
            <v>11313.35</v>
          </cell>
          <cell r="BA4">
            <v>12047</v>
          </cell>
          <cell r="BB4">
            <v>15192</v>
          </cell>
          <cell r="BC4">
            <v>8168.35</v>
          </cell>
          <cell r="BD4">
            <v>8168.35</v>
          </cell>
          <cell r="BE4">
            <v>704</v>
          </cell>
          <cell r="BF4">
            <v>0</v>
          </cell>
          <cell r="BG4">
            <v>0</v>
          </cell>
          <cell r="BH4">
            <v>0</v>
          </cell>
          <cell r="BI4">
            <v>0</v>
          </cell>
          <cell r="BJ4">
            <v>46</v>
          </cell>
          <cell r="BK4">
            <v>33</v>
          </cell>
          <cell r="BL4">
            <v>7510.35</v>
          </cell>
          <cell r="BM4">
            <v>2316.35</v>
          </cell>
          <cell r="BN4">
            <v>5194</v>
          </cell>
          <cell r="BO4">
            <v>0</v>
          </cell>
          <cell r="BP4">
            <v>5194</v>
          </cell>
          <cell r="BQ4">
            <v>3</v>
          </cell>
          <cell r="BR4">
            <v>5191</v>
          </cell>
          <cell r="BS4">
            <v>30.842105</v>
          </cell>
          <cell r="BT4">
            <v>3526</v>
          </cell>
          <cell r="BU4">
            <v>400</v>
          </cell>
          <cell r="BV4">
            <v>475</v>
          </cell>
          <cell r="BW4">
            <v>3451</v>
          </cell>
          <cell r="BY4">
            <v>13</v>
          </cell>
          <cell r="BZ4">
            <v>360792</v>
          </cell>
          <cell r="CA4">
            <v>360805</v>
          </cell>
          <cell r="CB4">
            <v>292164</v>
          </cell>
          <cell r="CC4">
            <v>133991</v>
          </cell>
          <cell r="CD4">
            <v>93459</v>
          </cell>
          <cell r="CE4">
            <v>7699</v>
          </cell>
          <cell r="CF4">
            <v>85760</v>
          </cell>
          <cell r="CG4">
            <v>63526</v>
          </cell>
          <cell r="CH4">
            <v>4965</v>
          </cell>
          <cell r="CI4">
            <v>33983</v>
          </cell>
          <cell r="CJ4">
            <v>24578</v>
          </cell>
          <cell r="CK4">
            <v>9975</v>
          </cell>
          <cell r="CL4">
            <v>101</v>
          </cell>
          <cell r="CM4">
            <v>1087</v>
          </cell>
          <cell r="CN4">
            <v>128112</v>
          </cell>
          <cell r="CO4">
            <v>118157</v>
          </cell>
          <cell r="CP4">
            <v>4258</v>
          </cell>
          <cell r="CQ4">
            <v>5697</v>
          </cell>
          <cell r="CR4">
            <v>113862</v>
          </cell>
          <cell r="CS4">
            <v>60952</v>
          </cell>
          <cell r="CT4">
            <v>40428</v>
          </cell>
          <cell r="CU4">
            <v>13230</v>
          </cell>
          <cell r="CV4">
            <v>7294</v>
          </cell>
          <cell r="CW4">
            <v>149566</v>
          </cell>
          <cell r="CX4">
            <v>0</v>
          </cell>
          <cell r="CY4">
            <v>530</v>
          </cell>
          <cell r="CZ4">
            <v>34940</v>
          </cell>
          <cell r="DA4">
            <v>55576</v>
          </cell>
          <cell r="DB4">
            <v>58520</v>
          </cell>
          <cell r="DC4">
            <v>744656</v>
          </cell>
          <cell r="DD4">
            <v>0</v>
          </cell>
          <cell r="DE4">
            <v>25953</v>
          </cell>
          <cell r="DF4">
            <v>718703</v>
          </cell>
          <cell r="DG4">
            <v>473739</v>
          </cell>
          <cell r="DH4">
            <v>48241</v>
          </cell>
          <cell r="DI4">
            <v>8672</v>
          </cell>
          <cell r="DJ4">
            <v>539</v>
          </cell>
          <cell r="DK4">
            <v>2617</v>
          </cell>
          <cell r="DL4">
            <v>60069</v>
          </cell>
          <cell r="DM4">
            <v>659497</v>
          </cell>
          <cell r="DN4">
            <v>2272813</v>
          </cell>
          <cell r="DO4">
            <v>1081307</v>
          </cell>
          <cell r="DP4">
            <v>159367</v>
          </cell>
          <cell r="DQ4">
            <v>20500</v>
          </cell>
          <cell r="DR4">
            <v>824275</v>
          </cell>
          <cell r="DS4">
            <v>693</v>
          </cell>
          <cell r="DT4">
            <v>2085449</v>
          </cell>
          <cell r="DU4">
            <v>7800</v>
          </cell>
          <cell r="DV4">
            <v>4105</v>
          </cell>
          <cell r="DW4">
            <v>95561</v>
          </cell>
          <cell r="DX4">
            <v>92223</v>
          </cell>
          <cell r="DY4">
            <v>973</v>
          </cell>
          <cell r="DZ4">
            <v>-13979</v>
          </cell>
          <cell r="EA4">
            <v>186683</v>
          </cell>
          <cell r="EB4">
            <v>681</v>
          </cell>
          <cell r="EC4">
            <v>187364</v>
          </cell>
          <cell r="ED4">
            <v>375183</v>
          </cell>
          <cell r="EE4">
            <v>183478</v>
          </cell>
          <cell r="EF4">
            <v>0</v>
          </cell>
          <cell r="EG4">
            <v>183478</v>
          </cell>
          <cell r="EH4">
            <v>5191</v>
          </cell>
          <cell r="EI4">
            <v>0</v>
          </cell>
          <cell r="EJ4">
            <v>0</v>
          </cell>
          <cell r="EK4">
            <v>0</v>
          </cell>
          <cell r="EL4">
            <v>0</v>
          </cell>
          <cell r="EM4">
            <v>2349</v>
          </cell>
          <cell r="EN4">
            <v>1000</v>
          </cell>
          <cell r="EO4">
            <v>0</v>
          </cell>
          <cell r="EP4">
            <v>157</v>
          </cell>
          <cell r="EQ4">
            <v>1180</v>
          </cell>
          <cell r="ER4">
            <v>-39</v>
          </cell>
          <cell r="ES4">
            <v>0</v>
          </cell>
          <cell r="ET4">
            <v>-1959</v>
          </cell>
          <cell r="EU4">
            <v>186683</v>
          </cell>
          <cell r="EV4">
            <v>186683</v>
          </cell>
          <cell r="EW4">
            <v>3346</v>
          </cell>
          <cell r="EX4">
            <v>0</v>
          </cell>
          <cell r="EY4">
            <v>-2436</v>
          </cell>
          <cell r="EZ4">
            <v>0</v>
          </cell>
          <cell r="FA4">
            <v>2</v>
          </cell>
          <cell r="FB4">
            <v>10238</v>
          </cell>
          <cell r="FC4">
            <v>0</v>
          </cell>
          <cell r="FD4">
            <v>47943</v>
          </cell>
          <cell r="FE4">
            <v>2365</v>
          </cell>
          <cell r="FF4">
            <v>145705</v>
          </cell>
          <cell r="FG4">
            <v>794</v>
          </cell>
          <cell r="FH4">
            <v>0</v>
          </cell>
          <cell r="FI4">
            <v>-937</v>
          </cell>
          <cell r="FJ4">
            <v>143974</v>
          </cell>
          <cell r="FK4">
            <v>1264416</v>
          </cell>
          <cell r="FL4">
            <v>125933</v>
          </cell>
          <cell r="FM4">
            <v>143974</v>
          </cell>
          <cell r="FN4">
            <v>181141</v>
          </cell>
          <cell r="FO4">
            <v>1264416</v>
          </cell>
          <cell r="FP4">
            <v>2228741</v>
          </cell>
          <cell r="FQ4">
            <v>9.9597999999999995</v>
          </cell>
          <cell r="FR4">
            <v>11.3866</v>
          </cell>
          <cell r="FS4">
            <v>14.3261</v>
          </cell>
          <cell r="FT4">
            <v>6.4599000000000002</v>
          </cell>
          <cell r="FU4">
            <v>7800</v>
          </cell>
          <cell r="FV4">
            <v>0</v>
          </cell>
          <cell r="FW4">
            <v>0</v>
          </cell>
          <cell r="FX4">
            <v>0</v>
          </cell>
          <cell r="FY4">
            <v>13980</v>
          </cell>
          <cell r="FZ4">
            <v>0</v>
          </cell>
          <cell r="GA4">
            <v>152</v>
          </cell>
          <cell r="GB4">
            <v>0</v>
          </cell>
          <cell r="GC4">
            <v>10086</v>
          </cell>
          <cell r="GD4">
            <v>45900</v>
          </cell>
          <cell r="GE4">
            <v>15260</v>
          </cell>
          <cell r="GF4">
            <v>0</v>
          </cell>
          <cell r="GG4">
            <v>3795605</v>
          </cell>
          <cell r="GH4">
            <v>0</v>
          </cell>
          <cell r="GI4">
            <v>1107</v>
          </cell>
          <cell r="GJ4">
            <v>145705</v>
          </cell>
          <cell r="GK4">
            <v>14570.5</v>
          </cell>
          <cell r="GL4">
            <v>17871</v>
          </cell>
          <cell r="GM4">
            <v>-2611</v>
          </cell>
          <cell r="GN4">
            <v>13135</v>
          </cell>
          <cell r="GO4">
            <v>4736</v>
          </cell>
          <cell r="GP4">
            <v>16232</v>
          </cell>
          <cell r="GQ4">
            <v>14570.5</v>
          </cell>
          <cell r="GR4">
            <v>0</v>
          </cell>
          <cell r="GS4">
            <v>15627</v>
          </cell>
          <cell r="GT4">
            <v>40320</v>
          </cell>
          <cell r="GU4">
            <v>1180</v>
          </cell>
          <cell r="GV4">
            <v>3934</v>
          </cell>
          <cell r="GW4">
            <v>0.3</v>
          </cell>
          <cell r="GX4">
            <v>390</v>
          </cell>
          <cell r="GY4">
            <v>0</v>
          </cell>
          <cell r="GZ4">
            <v>390</v>
          </cell>
          <cell r="HA4">
            <v>390</v>
          </cell>
          <cell r="HB4">
            <v>610</v>
          </cell>
          <cell r="HC4">
            <v>1000</v>
          </cell>
          <cell r="HD4" t="str">
            <v>1) Other Employee Issuance Impacting Capital Surplus and 2) Repurchase of warrants in 3Q11</v>
          </cell>
          <cell r="HE4" t="str">
            <v>1) Non-Financial Equity Investments and 2) Investments in Unconsolidated Finance Subsidiaries</v>
          </cell>
          <cell r="HF4">
            <v>4631</v>
          </cell>
          <cell r="HG4">
            <v>5288</v>
          </cell>
          <cell r="HH4">
            <v>3775</v>
          </cell>
          <cell r="HI4">
            <v>20437</v>
          </cell>
          <cell r="HJ4">
            <v>20070</v>
          </cell>
          <cell r="HK4" t="str">
            <v>Line 72 Issuance of common stock for employee compensation included in Line 9 - Sale of treasury stock &amp; Line 16 - Other adjustments to equity capital.Line 73 Other issuance of common stock included in Line 7 - Sale of common stock, gross &amp; Lin</v>
          </cell>
          <cell r="HL4">
            <v>1</v>
          </cell>
          <cell r="HM4">
            <v>2012</v>
          </cell>
          <cell r="HN4">
            <v>0</v>
          </cell>
          <cell r="HO4">
            <v>46</v>
          </cell>
          <cell r="HR4">
            <v>19001</v>
          </cell>
        </row>
        <row r="5">
          <cell r="A5" t="str">
            <v>1039502Q2 2012BHC Baseline</v>
          </cell>
          <cell r="B5" t="str">
            <v>JPMC</v>
          </cell>
          <cell r="C5" t="str">
            <v>Q2 2012</v>
          </cell>
          <cell r="D5" t="str">
            <v>BHC Baseline</v>
          </cell>
          <cell r="E5" t="str">
            <v>BHC</v>
          </cell>
          <cell r="F5" t="str">
            <v>JPMORGAN CHASE and CO</v>
          </cell>
          <cell r="G5">
            <v>1039502</v>
          </cell>
          <cell r="H5" t="str">
            <v>Projected</v>
          </cell>
          <cell r="I5">
            <v>40917</v>
          </cell>
          <cell r="J5">
            <v>40917.832280092596</v>
          </cell>
          <cell r="K5" t="str">
            <v>Slow but improving growth economic indicators trend up during the period. See section 4.1 of the Capital Plan for additional detail</v>
          </cell>
          <cell r="L5">
            <v>204</v>
          </cell>
          <cell r="M5">
            <v>441</v>
          </cell>
          <cell r="N5">
            <v>84</v>
          </cell>
          <cell r="O5">
            <v>357</v>
          </cell>
          <cell r="P5">
            <v>120</v>
          </cell>
          <cell r="Q5">
            <v>51</v>
          </cell>
          <cell r="R5">
            <v>7</v>
          </cell>
          <cell r="S5">
            <v>62</v>
          </cell>
          <cell r="T5">
            <v>38</v>
          </cell>
          <cell r="U5">
            <v>5</v>
          </cell>
          <cell r="V5">
            <v>13</v>
          </cell>
          <cell r="W5">
            <v>20</v>
          </cell>
          <cell r="X5">
            <v>1265</v>
          </cell>
          <cell r="Y5">
            <v>198</v>
          </cell>
          <cell r="Z5">
            <v>48</v>
          </cell>
          <cell r="AA5">
            <v>128</v>
          </cell>
          <cell r="AB5">
            <v>22</v>
          </cell>
          <cell r="AC5">
            <v>24</v>
          </cell>
          <cell r="AD5">
            <v>0</v>
          </cell>
          <cell r="AE5">
            <v>0</v>
          </cell>
          <cell r="AF5">
            <v>0</v>
          </cell>
          <cell r="AG5">
            <v>4</v>
          </cell>
          <cell r="AH5">
            <v>20</v>
          </cell>
          <cell r="AI5">
            <v>2290</v>
          </cell>
          <cell r="AJ5">
            <v>0</v>
          </cell>
          <cell r="AK5">
            <v>0</v>
          </cell>
          <cell r="AL5">
            <v>29</v>
          </cell>
          <cell r="AM5">
            <v>29</v>
          </cell>
          <cell r="AN5">
            <v>0</v>
          </cell>
          <cell r="AO5">
            <v>0</v>
          </cell>
          <cell r="AP5">
            <v>0</v>
          </cell>
          <cell r="AQ5">
            <v>0</v>
          </cell>
          <cell r="AR5">
            <v>0</v>
          </cell>
          <cell r="AS5">
            <v>0</v>
          </cell>
          <cell r="AT5">
            <v>2319</v>
          </cell>
          <cell r="AU5">
            <v>25953</v>
          </cell>
          <cell r="AV5">
            <v>1277</v>
          </cell>
          <cell r="AW5">
            <v>2290</v>
          </cell>
          <cell r="AX5">
            <v>-1</v>
          </cell>
          <cell r="AY5">
            <v>24939</v>
          </cell>
          <cell r="AZ5">
            <v>11479.15</v>
          </cell>
          <cell r="BA5">
            <v>12775</v>
          </cell>
          <cell r="BB5">
            <v>15031</v>
          </cell>
          <cell r="BC5">
            <v>9223.15</v>
          </cell>
          <cell r="BD5">
            <v>9223.15</v>
          </cell>
          <cell r="BE5">
            <v>1277</v>
          </cell>
          <cell r="BF5">
            <v>0</v>
          </cell>
          <cell r="BG5">
            <v>0</v>
          </cell>
          <cell r="BH5">
            <v>0</v>
          </cell>
          <cell r="BI5">
            <v>0</v>
          </cell>
          <cell r="BJ5">
            <v>46</v>
          </cell>
          <cell r="BK5">
            <v>4</v>
          </cell>
          <cell r="BL5">
            <v>7992.15</v>
          </cell>
          <cell r="BM5">
            <v>2494.15</v>
          </cell>
          <cell r="BN5">
            <v>5498</v>
          </cell>
          <cell r="BO5">
            <v>0</v>
          </cell>
          <cell r="BP5">
            <v>5498</v>
          </cell>
          <cell r="BQ5">
            <v>18</v>
          </cell>
          <cell r="BR5">
            <v>5480</v>
          </cell>
          <cell r="BS5">
            <v>31.207497</v>
          </cell>
          <cell r="BT5">
            <v>3451</v>
          </cell>
          <cell r="BU5">
            <v>380</v>
          </cell>
          <cell r="BV5">
            <v>425</v>
          </cell>
          <cell r="BW5">
            <v>3406</v>
          </cell>
          <cell r="BY5">
            <v>13</v>
          </cell>
          <cell r="BZ5">
            <v>358411</v>
          </cell>
          <cell r="CA5">
            <v>358424</v>
          </cell>
          <cell r="CB5">
            <v>289622</v>
          </cell>
          <cell r="CC5">
            <v>131600</v>
          </cell>
          <cell r="CD5">
            <v>91683</v>
          </cell>
          <cell r="CE5">
            <v>7315</v>
          </cell>
          <cell r="CF5">
            <v>84368</v>
          </cell>
          <cell r="CG5">
            <v>65098</v>
          </cell>
          <cell r="CH5">
            <v>5142</v>
          </cell>
          <cell r="CI5">
            <v>34584</v>
          </cell>
          <cell r="CJ5">
            <v>25372</v>
          </cell>
          <cell r="CK5">
            <v>10399</v>
          </cell>
          <cell r="CL5">
            <v>106</v>
          </cell>
          <cell r="CM5">
            <v>1135</v>
          </cell>
          <cell r="CN5">
            <v>132556</v>
          </cell>
          <cell r="CO5">
            <v>122314</v>
          </cell>
          <cell r="CP5">
            <v>4457</v>
          </cell>
          <cell r="CQ5">
            <v>5785</v>
          </cell>
          <cell r="CR5">
            <v>117053</v>
          </cell>
          <cell r="CS5">
            <v>61344</v>
          </cell>
          <cell r="CT5">
            <v>40872</v>
          </cell>
          <cell r="CU5">
            <v>12889</v>
          </cell>
          <cell r="CV5">
            <v>7583</v>
          </cell>
          <cell r="CW5">
            <v>153146</v>
          </cell>
          <cell r="CX5">
            <v>0</v>
          </cell>
          <cell r="CY5">
            <v>554</v>
          </cell>
          <cell r="CZ5">
            <v>34924</v>
          </cell>
          <cell r="DA5">
            <v>57567</v>
          </cell>
          <cell r="DB5">
            <v>60101</v>
          </cell>
          <cell r="DC5">
            <v>753721</v>
          </cell>
          <cell r="DD5">
            <v>0</v>
          </cell>
          <cell r="DE5">
            <v>24939</v>
          </cell>
          <cell r="DF5">
            <v>728782</v>
          </cell>
          <cell r="DG5">
            <v>478462</v>
          </cell>
          <cell r="DH5">
            <v>48253</v>
          </cell>
          <cell r="DI5">
            <v>9090</v>
          </cell>
          <cell r="DJ5">
            <v>470</v>
          </cell>
          <cell r="DK5">
            <v>2527</v>
          </cell>
          <cell r="DL5">
            <v>60340</v>
          </cell>
          <cell r="DM5">
            <v>638519</v>
          </cell>
          <cell r="DN5">
            <v>2264527</v>
          </cell>
          <cell r="DO5">
            <v>1087648</v>
          </cell>
          <cell r="DP5">
            <v>161044</v>
          </cell>
          <cell r="DQ5">
            <v>10957</v>
          </cell>
          <cell r="DR5">
            <v>816594</v>
          </cell>
          <cell r="DS5">
            <v>698</v>
          </cell>
          <cell r="DT5">
            <v>2076243</v>
          </cell>
          <cell r="DU5">
            <v>7800</v>
          </cell>
          <cell r="DV5">
            <v>4105</v>
          </cell>
          <cell r="DW5">
            <v>95941</v>
          </cell>
          <cell r="DX5">
            <v>96395</v>
          </cell>
          <cell r="DY5">
            <v>789</v>
          </cell>
          <cell r="DZ5">
            <v>-17427</v>
          </cell>
          <cell r="EA5">
            <v>187603</v>
          </cell>
          <cell r="EB5">
            <v>681</v>
          </cell>
          <cell r="EC5">
            <v>188284</v>
          </cell>
          <cell r="ED5">
            <v>381172</v>
          </cell>
          <cell r="EE5">
            <v>186683</v>
          </cell>
          <cell r="EF5">
            <v>0</v>
          </cell>
          <cell r="EG5">
            <v>186683</v>
          </cell>
          <cell r="EH5">
            <v>5480</v>
          </cell>
          <cell r="EI5">
            <v>0</v>
          </cell>
          <cell r="EJ5">
            <v>0</v>
          </cell>
          <cell r="EK5">
            <v>0</v>
          </cell>
          <cell r="EL5">
            <v>0</v>
          </cell>
          <cell r="EM5">
            <v>263</v>
          </cell>
          <cell r="EN5">
            <v>3667</v>
          </cell>
          <cell r="EO5">
            <v>0</v>
          </cell>
          <cell r="EP5">
            <v>157</v>
          </cell>
          <cell r="EQ5">
            <v>1150</v>
          </cell>
          <cell r="ER5">
            <v>-184</v>
          </cell>
          <cell r="ES5">
            <v>0</v>
          </cell>
          <cell r="ET5">
            <v>335</v>
          </cell>
          <cell r="EU5">
            <v>187603</v>
          </cell>
          <cell r="EV5">
            <v>187603</v>
          </cell>
          <cell r="EW5">
            <v>3159</v>
          </cell>
          <cell r="EX5">
            <v>0</v>
          </cell>
          <cell r="EY5">
            <v>-2432</v>
          </cell>
          <cell r="EZ5">
            <v>0</v>
          </cell>
          <cell r="FA5">
            <v>2</v>
          </cell>
          <cell r="FB5">
            <v>10238</v>
          </cell>
          <cell r="FC5">
            <v>0</v>
          </cell>
          <cell r="FD5">
            <v>47780</v>
          </cell>
          <cell r="FE5">
            <v>2365</v>
          </cell>
          <cell r="FF5">
            <v>146971</v>
          </cell>
          <cell r="FG5">
            <v>832</v>
          </cell>
          <cell r="FH5">
            <v>0</v>
          </cell>
          <cell r="FI5">
            <v>-950</v>
          </cell>
          <cell r="FJ5">
            <v>145189</v>
          </cell>
          <cell r="FK5">
            <v>1276965</v>
          </cell>
          <cell r="FL5">
            <v>127148</v>
          </cell>
          <cell r="FM5">
            <v>145189</v>
          </cell>
          <cell r="FN5">
            <v>178572</v>
          </cell>
          <cell r="FO5">
            <v>1276965</v>
          </cell>
          <cell r="FP5">
            <v>2214282</v>
          </cell>
          <cell r="FQ5">
            <v>9.9570000000000007</v>
          </cell>
          <cell r="FR5">
            <v>11.3698</v>
          </cell>
          <cell r="FS5">
            <v>13.9841</v>
          </cell>
          <cell r="FT5">
            <v>6.5568999999999997</v>
          </cell>
          <cell r="FU5">
            <v>7800</v>
          </cell>
          <cell r="FV5">
            <v>0</v>
          </cell>
          <cell r="FW5">
            <v>0</v>
          </cell>
          <cell r="FX5">
            <v>0</v>
          </cell>
          <cell r="FY5">
            <v>17428</v>
          </cell>
          <cell r="FZ5">
            <v>0</v>
          </cell>
          <cell r="GA5">
            <v>152</v>
          </cell>
          <cell r="GB5">
            <v>0</v>
          </cell>
          <cell r="GC5">
            <v>10086</v>
          </cell>
          <cell r="GD5">
            <v>45880</v>
          </cell>
          <cell r="GE5">
            <v>15031</v>
          </cell>
          <cell r="GF5">
            <v>0</v>
          </cell>
          <cell r="GG5">
            <v>3696673</v>
          </cell>
          <cell r="GH5">
            <v>0</v>
          </cell>
          <cell r="GI5">
            <v>1107</v>
          </cell>
          <cell r="GJ5">
            <v>146971</v>
          </cell>
          <cell r="GK5">
            <v>14697.1</v>
          </cell>
          <cell r="GL5">
            <v>17644</v>
          </cell>
          <cell r="GM5">
            <v>-2613</v>
          </cell>
          <cell r="GN5">
            <v>16134</v>
          </cell>
          <cell r="GO5">
            <v>1510</v>
          </cell>
          <cell r="GP5">
            <v>16943</v>
          </cell>
          <cell r="GQ5">
            <v>14697.1</v>
          </cell>
          <cell r="GR5">
            <v>0</v>
          </cell>
          <cell r="GS5">
            <v>16337</v>
          </cell>
          <cell r="GT5">
            <v>42153</v>
          </cell>
          <cell r="GU5">
            <v>1150</v>
          </cell>
          <cell r="GV5">
            <v>3834</v>
          </cell>
          <cell r="GW5">
            <v>0.3</v>
          </cell>
          <cell r="GX5">
            <v>598</v>
          </cell>
          <cell r="GY5">
            <v>0</v>
          </cell>
          <cell r="GZ5">
            <v>598</v>
          </cell>
          <cell r="HA5">
            <v>598</v>
          </cell>
          <cell r="HB5">
            <v>3069</v>
          </cell>
          <cell r="HC5">
            <v>3667</v>
          </cell>
          <cell r="HD5" t="str">
            <v>1) Other Employee Issuance Impacting Capital Surplus and 2) Repurchase of warrants in 3Q11</v>
          </cell>
          <cell r="HE5" t="str">
            <v>1) Non-Financial Equity Investments and 2) Investments in Unconsolidated Finance Subsidiaries</v>
          </cell>
          <cell r="HF5">
            <v>4631</v>
          </cell>
          <cell r="HG5">
            <v>5288</v>
          </cell>
          <cell r="HH5">
            <v>3775</v>
          </cell>
          <cell r="HI5">
            <v>20437</v>
          </cell>
          <cell r="HJ5">
            <v>20070</v>
          </cell>
          <cell r="HK5" t="str">
            <v>Line 72 Issuance of common stock for employee compensation included in Line 9 - Sale of treasury stock &amp; Line 16 - Other adjustments to equity capital.Line 73 Other issuance of common stock included in Line 7 - Sale of common stock, gross &amp; Lin</v>
          </cell>
          <cell r="HL5">
            <v>2</v>
          </cell>
          <cell r="HM5">
            <v>2012</v>
          </cell>
          <cell r="HN5">
            <v>0</v>
          </cell>
          <cell r="HO5">
            <v>46</v>
          </cell>
          <cell r="HR5">
            <v>19001</v>
          </cell>
        </row>
        <row r="6">
          <cell r="A6" t="str">
            <v>1039502Q3 2012BHC Baseline</v>
          </cell>
          <cell r="B6" t="str">
            <v>JPMC</v>
          </cell>
          <cell r="C6" t="str">
            <v>Q3 2012</v>
          </cell>
          <cell r="D6" t="str">
            <v>BHC Baseline</v>
          </cell>
          <cell r="E6" t="str">
            <v>BHC</v>
          </cell>
          <cell r="F6" t="str">
            <v>JPMORGAN CHASE and CO</v>
          </cell>
          <cell r="G6">
            <v>1039502</v>
          </cell>
          <cell r="H6" t="str">
            <v>Projected</v>
          </cell>
          <cell r="I6">
            <v>40917</v>
          </cell>
          <cell r="J6">
            <v>40917.832280092596</v>
          </cell>
          <cell r="K6" t="str">
            <v>Slow but improving growth economic indicators trend up during the period. See section 4.1 of the Capital Plan for additional detail</v>
          </cell>
          <cell r="L6">
            <v>174</v>
          </cell>
          <cell r="M6">
            <v>403</v>
          </cell>
          <cell r="N6">
            <v>77</v>
          </cell>
          <cell r="O6">
            <v>326</v>
          </cell>
          <cell r="P6">
            <v>223</v>
          </cell>
          <cell r="Q6">
            <v>154</v>
          </cell>
          <cell r="R6">
            <v>7</v>
          </cell>
          <cell r="S6">
            <v>62</v>
          </cell>
          <cell r="T6">
            <v>39</v>
          </cell>
          <cell r="U6">
            <v>4</v>
          </cell>
          <cell r="V6">
            <v>12</v>
          </cell>
          <cell r="W6">
            <v>23</v>
          </cell>
          <cell r="X6">
            <v>1270</v>
          </cell>
          <cell r="Y6">
            <v>176</v>
          </cell>
          <cell r="Z6">
            <v>63</v>
          </cell>
          <cell r="AA6">
            <v>91</v>
          </cell>
          <cell r="AB6">
            <v>22</v>
          </cell>
          <cell r="AC6">
            <v>35</v>
          </cell>
          <cell r="AD6">
            <v>0</v>
          </cell>
          <cell r="AE6">
            <v>0</v>
          </cell>
          <cell r="AF6">
            <v>0</v>
          </cell>
          <cell r="AG6">
            <v>4</v>
          </cell>
          <cell r="AH6">
            <v>31</v>
          </cell>
          <cell r="AI6">
            <v>2320</v>
          </cell>
          <cell r="AJ6">
            <v>0</v>
          </cell>
          <cell r="AK6">
            <v>0</v>
          </cell>
          <cell r="AL6">
            <v>29</v>
          </cell>
          <cell r="AM6">
            <v>29</v>
          </cell>
          <cell r="AN6">
            <v>0</v>
          </cell>
          <cell r="AO6">
            <v>0</v>
          </cell>
          <cell r="AP6">
            <v>0</v>
          </cell>
          <cell r="AQ6">
            <v>0</v>
          </cell>
          <cell r="AR6">
            <v>0</v>
          </cell>
          <cell r="AS6">
            <v>0</v>
          </cell>
          <cell r="AT6">
            <v>2349</v>
          </cell>
          <cell r="AU6">
            <v>24939</v>
          </cell>
          <cell r="AV6">
            <v>1504</v>
          </cell>
          <cell r="AW6">
            <v>2320</v>
          </cell>
          <cell r="AX6">
            <v>-1</v>
          </cell>
          <cell r="AY6">
            <v>24122</v>
          </cell>
          <cell r="AZ6">
            <v>11698.26</v>
          </cell>
          <cell r="BA6">
            <v>11697</v>
          </cell>
          <cell r="BB6">
            <v>14773</v>
          </cell>
          <cell r="BC6">
            <v>8622.26</v>
          </cell>
          <cell r="BD6">
            <v>8622.26</v>
          </cell>
          <cell r="BE6">
            <v>1504</v>
          </cell>
          <cell r="BF6">
            <v>0</v>
          </cell>
          <cell r="BG6">
            <v>0</v>
          </cell>
          <cell r="BH6">
            <v>0</v>
          </cell>
          <cell r="BI6">
            <v>0</v>
          </cell>
          <cell r="BJ6">
            <v>46</v>
          </cell>
          <cell r="BK6">
            <v>12</v>
          </cell>
          <cell r="BL6">
            <v>7164.26</v>
          </cell>
          <cell r="BM6">
            <v>2216.2600000000002</v>
          </cell>
          <cell r="BN6">
            <v>4948</v>
          </cell>
          <cell r="BO6">
            <v>0</v>
          </cell>
          <cell r="BP6">
            <v>4948</v>
          </cell>
          <cell r="BQ6">
            <v>2</v>
          </cell>
          <cell r="BR6">
            <v>4946</v>
          </cell>
          <cell r="BS6">
            <v>30.934947000000001</v>
          </cell>
          <cell r="BT6">
            <v>3406</v>
          </cell>
          <cell r="BU6">
            <v>0</v>
          </cell>
          <cell r="BV6">
            <v>395</v>
          </cell>
          <cell r="BW6">
            <v>3011</v>
          </cell>
          <cell r="BY6">
            <v>13</v>
          </cell>
          <cell r="BZ6">
            <v>355751</v>
          </cell>
          <cell r="CA6">
            <v>355764</v>
          </cell>
          <cell r="CB6">
            <v>286980</v>
          </cell>
          <cell r="CC6">
            <v>129462</v>
          </cell>
          <cell r="CD6">
            <v>89536</v>
          </cell>
          <cell r="CE6">
            <v>6958</v>
          </cell>
          <cell r="CF6">
            <v>82578</v>
          </cell>
          <cell r="CG6">
            <v>66692</v>
          </cell>
          <cell r="CH6">
            <v>5376</v>
          </cell>
          <cell r="CI6">
            <v>35116</v>
          </cell>
          <cell r="CJ6">
            <v>26200</v>
          </cell>
          <cell r="CK6">
            <v>10829</v>
          </cell>
          <cell r="CL6">
            <v>110</v>
          </cell>
          <cell r="CM6">
            <v>1180</v>
          </cell>
          <cell r="CN6">
            <v>137557</v>
          </cell>
          <cell r="CO6">
            <v>127026</v>
          </cell>
          <cell r="CP6">
            <v>4649</v>
          </cell>
          <cell r="CQ6">
            <v>5882</v>
          </cell>
          <cell r="CR6">
            <v>117458</v>
          </cell>
          <cell r="CS6">
            <v>61734</v>
          </cell>
          <cell r="CT6">
            <v>41207</v>
          </cell>
          <cell r="CU6">
            <v>12666</v>
          </cell>
          <cell r="CV6">
            <v>7861</v>
          </cell>
          <cell r="CW6">
            <v>156084</v>
          </cell>
          <cell r="CX6">
            <v>0</v>
          </cell>
          <cell r="CY6">
            <v>578</v>
          </cell>
          <cell r="CZ6">
            <v>34911</v>
          </cell>
          <cell r="DA6">
            <v>59096</v>
          </cell>
          <cell r="DB6">
            <v>61499</v>
          </cell>
          <cell r="DC6">
            <v>759813</v>
          </cell>
          <cell r="DD6">
            <v>0</v>
          </cell>
          <cell r="DE6">
            <v>24122</v>
          </cell>
          <cell r="DF6">
            <v>735691</v>
          </cell>
          <cell r="DG6">
            <v>483112</v>
          </cell>
          <cell r="DH6">
            <v>48266</v>
          </cell>
          <cell r="DI6">
            <v>9530</v>
          </cell>
          <cell r="DJ6">
            <v>411</v>
          </cell>
          <cell r="DK6">
            <v>2438</v>
          </cell>
          <cell r="DL6">
            <v>60645</v>
          </cell>
          <cell r="DM6">
            <v>652632</v>
          </cell>
          <cell r="DN6">
            <v>2287844</v>
          </cell>
          <cell r="DO6">
            <v>1096582</v>
          </cell>
          <cell r="DP6">
            <v>162721</v>
          </cell>
          <cell r="DQ6">
            <v>10957</v>
          </cell>
          <cell r="DR6">
            <v>829291</v>
          </cell>
          <cell r="DS6">
            <v>711</v>
          </cell>
          <cell r="DT6">
            <v>2099551</v>
          </cell>
          <cell r="DU6">
            <v>7800</v>
          </cell>
          <cell r="DV6">
            <v>4105</v>
          </cell>
          <cell r="DW6">
            <v>96276</v>
          </cell>
          <cell r="DX6">
            <v>100064</v>
          </cell>
          <cell r="DY6">
            <v>369</v>
          </cell>
          <cell r="DZ6">
            <v>-21002</v>
          </cell>
          <cell r="EA6">
            <v>187612</v>
          </cell>
          <cell r="EB6">
            <v>681</v>
          </cell>
          <cell r="EC6">
            <v>188293</v>
          </cell>
          <cell r="ED6">
            <v>388147</v>
          </cell>
          <cell r="EE6">
            <v>187603</v>
          </cell>
          <cell r="EF6">
            <v>0</v>
          </cell>
          <cell r="EG6">
            <v>187603</v>
          </cell>
          <cell r="EH6">
            <v>4946</v>
          </cell>
          <cell r="EI6">
            <v>0</v>
          </cell>
          <cell r="EJ6">
            <v>0</v>
          </cell>
          <cell r="EK6">
            <v>0</v>
          </cell>
          <cell r="EL6">
            <v>0</v>
          </cell>
          <cell r="EM6">
            <v>107</v>
          </cell>
          <cell r="EN6">
            <v>3667</v>
          </cell>
          <cell r="EO6">
            <v>0</v>
          </cell>
          <cell r="EP6">
            <v>157</v>
          </cell>
          <cell r="EQ6">
            <v>1119</v>
          </cell>
          <cell r="ER6">
            <v>-420</v>
          </cell>
          <cell r="ES6">
            <v>0</v>
          </cell>
          <cell r="ET6">
            <v>319</v>
          </cell>
          <cell r="EU6">
            <v>187612</v>
          </cell>
          <cell r="EV6">
            <v>187612</v>
          </cell>
          <cell r="EW6">
            <v>2738</v>
          </cell>
          <cell r="EX6">
            <v>0</v>
          </cell>
          <cell r="EY6">
            <v>-2431</v>
          </cell>
          <cell r="EZ6">
            <v>0</v>
          </cell>
          <cell r="FA6">
            <v>2</v>
          </cell>
          <cell r="FB6">
            <v>10238</v>
          </cell>
          <cell r="FC6">
            <v>0</v>
          </cell>
          <cell r="FD6">
            <v>47617</v>
          </cell>
          <cell r="FE6">
            <v>2365</v>
          </cell>
          <cell r="FF6">
            <v>147563</v>
          </cell>
          <cell r="FG6">
            <v>873</v>
          </cell>
          <cell r="FH6">
            <v>0</v>
          </cell>
          <cell r="FI6">
            <v>-909</v>
          </cell>
          <cell r="FJ6">
            <v>145781</v>
          </cell>
          <cell r="FK6">
            <v>1288581</v>
          </cell>
          <cell r="FL6">
            <v>127741</v>
          </cell>
          <cell r="FM6">
            <v>145781</v>
          </cell>
          <cell r="FN6">
            <v>178542</v>
          </cell>
          <cell r="FO6">
            <v>1288581</v>
          </cell>
          <cell r="FP6">
            <v>2236761</v>
          </cell>
          <cell r="FQ6">
            <v>9.9132999999999996</v>
          </cell>
          <cell r="FR6">
            <v>11.3133</v>
          </cell>
          <cell r="FS6">
            <v>13.855700000000001</v>
          </cell>
          <cell r="FT6">
            <v>6.5175000000000001</v>
          </cell>
          <cell r="FU6">
            <v>7800</v>
          </cell>
          <cell r="FV6">
            <v>0</v>
          </cell>
          <cell r="FW6">
            <v>0</v>
          </cell>
          <cell r="FX6">
            <v>0</v>
          </cell>
          <cell r="FY6">
            <v>21004</v>
          </cell>
          <cell r="FZ6">
            <v>0</v>
          </cell>
          <cell r="GA6">
            <v>152</v>
          </cell>
          <cell r="GB6">
            <v>0</v>
          </cell>
          <cell r="GC6">
            <v>10086</v>
          </cell>
          <cell r="GD6">
            <v>45860</v>
          </cell>
          <cell r="GE6">
            <v>15025</v>
          </cell>
          <cell r="GF6">
            <v>0</v>
          </cell>
          <cell r="GG6">
            <v>3594427</v>
          </cell>
          <cell r="GH6">
            <v>0</v>
          </cell>
          <cell r="GI6">
            <v>1107</v>
          </cell>
          <cell r="GJ6">
            <v>147563</v>
          </cell>
          <cell r="GK6">
            <v>14756.3</v>
          </cell>
          <cell r="GL6">
            <v>17641</v>
          </cell>
          <cell r="GM6">
            <v>-2616</v>
          </cell>
          <cell r="GN6">
            <v>18873</v>
          </cell>
          <cell r="GO6">
            <v>0</v>
          </cell>
          <cell r="GP6">
            <v>17530</v>
          </cell>
          <cell r="GQ6">
            <v>14756.3</v>
          </cell>
          <cell r="GR6">
            <v>0</v>
          </cell>
          <cell r="GS6">
            <v>16925</v>
          </cell>
          <cell r="GT6">
            <v>43669</v>
          </cell>
          <cell r="GU6">
            <v>1119</v>
          </cell>
          <cell r="GV6">
            <v>3730</v>
          </cell>
          <cell r="GW6">
            <v>0.3</v>
          </cell>
          <cell r="GX6">
            <v>426</v>
          </cell>
          <cell r="GY6">
            <v>0</v>
          </cell>
          <cell r="GZ6">
            <v>426</v>
          </cell>
          <cell r="HA6">
            <v>426</v>
          </cell>
          <cell r="HB6">
            <v>3241</v>
          </cell>
          <cell r="HC6">
            <v>3667</v>
          </cell>
          <cell r="HD6" t="str">
            <v>1) Other Employee Issuance Impacting Capital Surplus and 2) Repurchase of warrants in 3Q11</v>
          </cell>
          <cell r="HE6" t="str">
            <v>1) Non-Financial Equity Investments and 2) Investments in Unconsolidated Finance Subsidiaries</v>
          </cell>
          <cell r="HF6">
            <v>4631</v>
          </cell>
          <cell r="HG6">
            <v>5288</v>
          </cell>
          <cell r="HH6">
            <v>3775</v>
          </cell>
          <cell r="HI6">
            <v>20437</v>
          </cell>
          <cell r="HJ6">
            <v>20070</v>
          </cell>
          <cell r="HK6" t="str">
            <v>Line 72 Issuance of common stock for employee compensation included in Line 9 - Sale of treasury stock &amp; Line 16 - Other adjustments to equity capital.Line 73 Other issuance of common stock included in Line 7 - Sale of common stock, gross &amp; Lin</v>
          </cell>
          <cell r="HL6">
            <v>3</v>
          </cell>
          <cell r="HM6">
            <v>2012</v>
          </cell>
          <cell r="HN6">
            <v>0</v>
          </cell>
          <cell r="HO6">
            <v>46</v>
          </cell>
          <cell r="HR6">
            <v>19001</v>
          </cell>
        </row>
        <row r="7">
          <cell r="A7" t="str">
            <v>1039502Q4 2012BHC Baseline</v>
          </cell>
          <cell r="B7" t="str">
            <v>JPMC</v>
          </cell>
          <cell r="C7" t="str">
            <v>Q4 2012</v>
          </cell>
          <cell r="D7" t="str">
            <v>BHC Baseline</v>
          </cell>
          <cell r="E7" t="str">
            <v>BHC</v>
          </cell>
          <cell r="F7" t="str">
            <v>JPMORGAN CHASE and CO</v>
          </cell>
          <cell r="G7">
            <v>1039502</v>
          </cell>
          <cell r="H7" t="str">
            <v>Projected</v>
          </cell>
          <cell r="I7">
            <v>40917</v>
          </cell>
          <cell r="J7">
            <v>40917.832280092596</v>
          </cell>
          <cell r="K7" t="str">
            <v>Slow but improving growth economic indicators trend up during the period. See section 4.1 of the Capital Plan for additional detail</v>
          </cell>
          <cell r="L7">
            <v>163</v>
          </cell>
          <cell r="M7">
            <v>394</v>
          </cell>
          <cell r="N7">
            <v>75</v>
          </cell>
          <cell r="O7">
            <v>319</v>
          </cell>
          <cell r="P7">
            <v>217</v>
          </cell>
          <cell r="Q7">
            <v>149</v>
          </cell>
          <cell r="R7">
            <v>7</v>
          </cell>
          <cell r="S7">
            <v>61</v>
          </cell>
          <cell r="T7">
            <v>38</v>
          </cell>
          <cell r="U7">
            <v>4</v>
          </cell>
          <cell r="V7">
            <v>11</v>
          </cell>
          <cell r="W7">
            <v>23</v>
          </cell>
          <cell r="X7">
            <v>1220</v>
          </cell>
          <cell r="Y7">
            <v>207</v>
          </cell>
          <cell r="Z7">
            <v>74</v>
          </cell>
          <cell r="AA7">
            <v>111</v>
          </cell>
          <cell r="AB7">
            <v>22</v>
          </cell>
          <cell r="AC7">
            <v>36</v>
          </cell>
          <cell r="AD7">
            <v>0</v>
          </cell>
          <cell r="AE7">
            <v>0</v>
          </cell>
          <cell r="AF7">
            <v>0</v>
          </cell>
          <cell r="AG7">
            <v>4</v>
          </cell>
          <cell r="AH7">
            <v>32</v>
          </cell>
          <cell r="AI7">
            <v>2275</v>
          </cell>
          <cell r="AJ7">
            <v>0</v>
          </cell>
          <cell r="AK7">
            <v>0</v>
          </cell>
          <cell r="AL7">
            <v>29</v>
          </cell>
          <cell r="AM7">
            <v>29</v>
          </cell>
          <cell r="AN7">
            <v>0</v>
          </cell>
          <cell r="AO7">
            <v>0</v>
          </cell>
          <cell r="AP7">
            <v>0</v>
          </cell>
          <cell r="AQ7">
            <v>0</v>
          </cell>
          <cell r="AR7">
            <v>0</v>
          </cell>
          <cell r="AS7">
            <v>0</v>
          </cell>
          <cell r="AT7">
            <v>2304</v>
          </cell>
          <cell r="AU7">
            <v>24122</v>
          </cell>
          <cell r="AV7">
            <v>1491</v>
          </cell>
          <cell r="AW7">
            <v>2275</v>
          </cell>
          <cell r="AX7">
            <v>1</v>
          </cell>
          <cell r="AY7">
            <v>23339</v>
          </cell>
          <cell r="AZ7">
            <v>11765.54</v>
          </cell>
          <cell r="BA7">
            <v>13314</v>
          </cell>
          <cell r="BB7">
            <v>15420</v>
          </cell>
          <cell r="BC7">
            <v>9659.5400000000009</v>
          </cell>
          <cell r="BD7">
            <v>9659.5400000000009</v>
          </cell>
          <cell r="BE7">
            <v>1491</v>
          </cell>
          <cell r="BF7">
            <v>0</v>
          </cell>
          <cell r="BG7">
            <v>0</v>
          </cell>
          <cell r="BH7">
            <v>0</v>
          </cell>
          <cell r="BI7">
            <v>0</v>
          </cell>
          <cell r="BJ7">
            <v>46</v>
          </cell>
          <cell r="BK7">
            <v>11</v>
          </cell>
          <cell r="BL7">
            <v>8214.5400000000009</v>
          </cell>
          <cell r="BM7">
            <v>2603.54</v>
          </cell>
          <cell r="BN7">
            <v>5611</v>
          </cell>
          <cell r="BO7">
            <v>0</v>
          </cell>
          <cell r="BP7">
            <v>5611</v>
          </cell>
          <cell r="BQ7">
            <v>22</v>
          </cell>
          <cell r="BR7">
            <v>5589</v>
          </cell>
          <cell r="BS7">
            <v>31.694288</v>
          </cell>
          <cell r="BT7">
            <v>3011</v>
          </cell>
          <cell r="BU7">
            <v>-25</v>
          </cell>
          <cell r="BV7">
            <v>370</v>
          </cell>
          <cell r="BW7">
            <v>2616</v>
          </cell>
          <cell r="BY7">
            <v>13</v>
          </cell>
          <cell r="BZ7">
            <v>358395</v>
          </cell>
          <cell r="CA7">
            <v>358408</v>
          </cell>
          <cell r="CB7">
            <v>284821</v>
          </cell>
          <cell r="CC7">
            <v>127558</v>
          </cell>
          <cell r="CD7">
            <v>87235</v>
          </cell>
          <cell r="CE7">
            <v>6625</v>
          </cell>
          <cell r="CF7">
            <v>80610</v>
          </cell>
          <cell r="CG7">
            <v>68684</v>
          </cell>
          <cell r="CH7">
            <v>5601</v>
          </cell>
          <cell r="CI7">
            <v>35775</v>
          </cell>
          <cell r="CJ7">
            <v>27308</v>
          </cell>
          <cell r="CK7">
            <v>11340</v>
          </cell>
          <cell r="CL7">
            <v>114</v>
          </cell>
          <cell r="CM7">
            <v>1230</v>
          </cell>
          <cell r="CN7">
            <v>143388</v>
          </cell>
          <cell r="CO7">
            <v>132473</v>
          </cell>
          <cell r="CP7">
            <v>4917</v>
          </cell>
          <cell r="CQ7">
            <v>5998</v>
          </cell>
          <cell r="CR7">
            <v>122810</v>
          </cell>
          <cell r="CS7">
            <v>61747</v>
          </cell>
          <cell r="CT7">
            <v>41205</v>
          </cell>
          <cell r="CU7">
            <v>12372</v>
          </cell>
          <cell r="CV7">
            <v>8170</v>
          </cell>
          <cell r="CW7">
            <v>159499</v>
          </cell>
          <cell r="CX7">
            <v>0</v>
          </cell>
          <cell r="CY7">
            <v>602</v>
          </cell>
          <cell r="CZ7">
            <v>34907</v>
          </cell>
          <cell r="DA7">
            <v>61069</v>
          </cell>
          <cell r="DB7">
            <v>62921</v>
          </cell>
          <cell r="DC7">
            <v>772265</v>
          </cell>
          <cell r="DD7">
            <v>0</v>
          </cell>
          <cell r="DE7">
            <v>23339</v>
          </cell>
          <cell r="DF7">
            <v>748926</v>
          </cell>
          <cell r="DG7">
            <v>487719</v>
          </cell>
          <cell r="DH7">
            <v>48281</v>
          </cell>
          <cell r="DI7">
            <v>10110</v>
          </cell>
          <cell r="DJ7">
            <v>352</v>
          </cell>
          <cell r="DK7">
            <v>2352</v>
          </cell>
          <cell r="DL7">
            <v>61095</v>
          </cell>
          <cell r="DM7">
            <v>634099</v>
          </cell>
          <cell r="DN7">
            <v>2290247</v>
          </cell>
          <cell r="DO7">
            <v>1109427</v>
          </cell>
          <cell r="DP7">
            <v>164399</v>
          </cell>
          <cell r="DQ7">
            <v>10957</v>
          </cell>
          <cell r="DR7">
            <v>816322</v>
          </cell>
          <cell r="DS7">
            <v>723</v>
          </cell>
          <cell r="DT7">
            <v>2101105</v>
          </cell>
          <cell r="DU7">
            <v>7800</v>
          </cell>
          <cell r="DV7">
            <v>4105</v>
          </cell>
          <cell r="DW7">
            <v>96662</v>
          </cell>
          <cell r="DX7">
            <v>104408</v>
          </cell>
          <cell r="DY7">
            <v>110</v>
          </cell>
          <cell r="DZ7">
            <v>-24624</v>
          </cell>
          <cell r="EA7">
            <v>188461</v>
          </cell>
          <cell r="EB7">
            <v>681</v>
          </cell>
          <cell r="EC7">
            <v>189142</v>
          </cell>
          <cell r="ED7">
            <v>393967</v>
          </cell>
          <cell r="EE7">
            <v>187612</v>
          </cell>
          <cell r="EF7">
            <v>0</v>
          </cell>
          <cell r="EG7">
            <v>187612</v>
          </cell>
          <cell r="EH7">
            <v>5589</v>
          </cell>
          <cell r="EI7">
            <v>0</v>
          </cell>
          <cell r="EJ7">
            <v>0</v>
          </cell>
          <cell r="EK7">
            <v>0</v>
          </cell>
          <cell r="EL7">
            <v>0</v>
          </cell>
          <cell r="EM7">
            <v>61</v>
          </cell>
          <cell r="EN7">
            <v>3667</v>
          </cell>
          <cell r="EO7">
            <v>0</v>
          </cell>
          <cell r="EP7">
            <v>157</v>
          </cell>
          <cell r="EQ7">
            <v>1088</v>
          </cell>
          <cell r="ER7">
            <v>-259</v>
          </cell>
          <cell r="ES7">
            <v>0</v>
          </cell>
          <cell r="ET7">
            <v>370</v>
          </cell>
          <cell r="EU7">
            <v>188461</v>
          </cell>
          <cell r="EV7">
            <v>188461</v>
          </cell>
          <cell r="EW7">
            <v>2414</v>
          </cell>
          <cell r="EX7">
            <v>0</v>
          </cell>
          <cell r="EY7">
            <v>-2367</v>
          </cell>
          <cell r="EZ7">
            <v>0</v>
          </cell>
          <cell r="FA7">
            <v>2</v>
          </cell>
          <cell r="FB7">
            <v>10238</v>
          </cell>
          <cell r="FC7">
            <v>0</v>
          </cell>
          <cell r="FD7">
            <v>47460</v>
          </cell>
          <cell r="FE7">
            <v>2365</v>
          </cell>
          <cell r="FF7">
            <v>148829</v>
          </cell>
          <cell r="FG7">
            <v>926</v>
          </cell>
          <cell r="FH7">
            <v>0</v>
          </cell>
          <cell r="FI7">
            <v>-979</v>
          </cell>
          <cell r="FJ7">
            <v>146924</v>
          </cell>
          <cell r="FK7">
            <v>1302759</v>
          </cell>
          <cell r="FL7">
            <v>128883</v>
          </cell>
          <cell r="FM7">
            <v>146924</v>
          </cell>
          <cell r="FN7">
            <v>178452</v>
          </cell>
          <cell r="FO7">
            <v>1302759</v>
          </cell>
          <cell r="FP7">
            <v>2235456</v>
          </cell>
          <cell r="FQ7">
            <v>9.8931000000000004</v>
          </cell>
          <cell r="FR7">
            <v>11.277900000000001</v>
          </cell>
          <cell r="FS7">
            <v>13.698</v>
          </cell>
          <cell r="FT7">
            <v>6.5724</v>
          </cell>
          <cell r="FU7">
            <v>7800</v>
          </cell>
          <cell r="FV7">
            <v>0</v>
          </cell>
          <cell r="FW7">
            <v>0</v>
          </cell>
          <cell r="FX7">
            <v>0</v>
          </cell>
          <cell r="FY7">
            <v>24625</v>
          </cell>
          <cell r="FZ7">
            <v>0</v>
          </cell>
          <cell r="GA7">
            <v>152</v>
          </cell>
          <cell r="GB7">
            <v>0</v>
          </cell>
          <cell r="GC7">
            <v>10086</v>
          </cell>
          <cell r="GD7">
            <v>45842</v>
          </cell>
          <cell r="GE7">
            <v>14922</v>
          </cell>
          <cell r="GF7">
            <v>0</v>
          </cell>
          <cell r="GG7">
            <v>3491166</v>
          </cell>
          <cell r="GH7">
            <v>0</v>
          </cell>
          <cell r="GI7">
            <v>1107</v>
          </cell>
          <cell r="GJ7">
            <v>148829</v>
          </cell>
          <cell r="GK7">
            <v>14882.9</v>
          </cell>
          <cell r="GL7">
            <v>17544</v>
          </cell>
          <cell r="GM7">
            <v>-2622</v>
          </cell>
          <cell r="GN7">
            <v>22444</v>
          </cell>
          <cell r="GO7">
            <v>0</v>
          </cell>
          <cell r="GP7">
            <v>18017</v>
          </cell>
          <cell r="GQ7">
            <v>14882.9</v>
          </cell>
          <cell r="GR7">
            <v>0</v>
          </cell>
          <cell r="GS7">
            <v>17411</v>
          </cell>
          <cell r="GT7">
            <v>44925</v>
          </cell>
          <cell r="GU7">
            <v>1088</v>
          </cell>
          <cell r="GV7">
            <v>3627</v>
          </cell>
          <cell r="GW7">
            <v>0.3</v>
          </cell>
          <cell r="GX7">
            <v>432</v>
          </cell>
          <cell r="GY7">
            <v>0</v>
          </cell>
          <cell r="GZ7">
            <v>432</v>
          </cell>
          <cell r="HA7">
            <v>432</v>
          </cell>
          <cell r="HB7">
            <v>3235</v>
          </cell>
          <cell r="HC7">
            <v>3667</v>
          </cell>
          <cell r="HD7" t="str">
            <v>1) Other Employee Issuance Impacting Capital Surplus and 2) Repurchase of warrants in 3Q11</v>
          </cell>
          <cell r="HE7" t="str">
            <v>1) Non-Financial Equity Investments and 2) Investments in Unconsolidated Finance Subsidiaries</v>
          </cell>
          <cell r="HF7">
            <v>4631</v>
          </cell>
          <cell r="HG7">
            <v>5288</v>
          </cell>
          <cell r="HH7">
            <v>3775</v>
          </cell>
          <cell r="HI7">
            <v>20437</v>
          </cell>
          <cell r="HJ7">
            <v>20070</v>
          </cell>
          <cell r="HK7" t="str">
            <v>Line 72 Issuance of common stock for employee compensation included in Line 9 - Sale of treasury stock &amp; Line 16 - Other adjustments to equity capital.Line 73 Other issuance of common stock included in Line 7 - Sale of common stock, gross &amp; Lin</v>
          </cell>
          <cell r="HL7">
            <v>4</v>
          </cell>
          <cell r="HM7">
            <v>2012</v>
          </cell>
          <cell r="HN7">
            <v>0</v>
          </cell>
          <cell r="HO7">
            <v>46</v>
          </cell>
          <cell r="HR7">
            <v>19001</v>
          </cell>
        </row>
        <row r="8">
          <cell r="A8" t="str">
            <v>1039502Q1 2013BHC Baseline</v>
          </cell>
          <cell r="B8" t="str">
            <v>JPMC</v>
          </cell>
          <cell r="C8" t="str">
            <v>Q1 2013</v>
          </cell>
          <cell r="D8" t="str">
            <v>BHC Baseline</v>
          </cell>
          <cell r="E8" t="str">
            <v>BHC</v>
          </cell>
          <cell r="F8" t="str">
            <v>JPMORGAN CHASE and CO</v>
          </cell>
          <cell r="G8">
            <v>1039502</v>
          </cell>
          <cell r="H8" t="str">
            <v>Projected</v>
          </cell>
          <cell r="I8">
            <v>40917</v>
          </cell>
          <cell r="J8">
            <v>40917.832280092596</v>
          </cell>
          <cell r="K8" t="str">
            <v>Slow but improving growth economic indicators trend up during the period. See section 4.1 of the Capital Plan for additional detail</v>
          </cell>
          <cell r="L8">
            <v>257</v>
          </cell>
          <cell r="M8">
            <v>378</v>
          </cell>
          <cell r="N8">
            <v>72</v>
          </cell>
          <cell r="O8">
            <v>306</v>
          </cell>
          <cell r="P8">
            <v>208</v>
          </cell>
          <cell r="Q8">
            <v>144</v>
          </cell>
          <cell r="R8">
            <v>7</v>
          </cell>
          <cell r="S8">
            <v>57</v>
          </cell>
          <cell r="T8">
            <v>35</v>
          </cell>
          <cell r="U8">
            <v>3</v>
          </cell>
          <cell r="V8">
            <v>14</v>
          </cell>
          <cell r="W8">
            <v>18</v>
          </cell>
          <cell r="X8">
            <v>1211</v>
          </cell>
          <cell r="Y8">
            <v>171</v>
          </cell>
          <cell r="Z8">
            <v>68</v>
          </cell>
          <cell r="AA8">
            <v>81</v>
          </cell>
          <cell r="AB8">
            <v>22</v>
          </cell>
          <cell r="AC8">
            <v>34</v>
          </cell>
          <cell r="AD8">
            <v>0</v>
          </cell>
          <cell r="AE8">
            <v>0</v>
          </cell>
          <cell r="AF8">
            <v>0</v>
          </cell>
          <cell r="AG8">
            <v>4</v>
          </cell>
          <cell r="AH8">
            <v>30</v>
          </cell>
          <cell r="AI8">
            <v>2294</v>
          </cell>
          <cell r="AJ8">
            <v>0</v>
          </cell>
          <cell r="AK8">
            <v>0</v>
          </cell>
          <cell r="AL8">
            <v>29</v>
          </cell>
          <cell r="AM8">
            <v>29</v>
          </cell>
          <cell r="AN8">
            <v>0</v>
          </cell>
          <cell r="AO8">
            <v>0</v>
          </cell>
          <cell r="AP8">
            <v>0</v>
          </cell>
          <cell r="AQ8">
            <v>0</v>
          </cell>
          <cell r="AR8">
            <v>0</v>
          </cell>
          <cell r="AS8">
            <v>0</v>
          </cell>
          <cell r="AT8">
            <v>2323</v>
          </cell>
          <cell r="AU8">
            <v>23339</v>
          </cell>
          <cell r="AV8">
            <v>1763</v>
          </cell>
          <cell r="AW8">
            <v>2294</v>
          </cell>
          <cell r="AX8">
            <v>0</v>
          </cell>
          <cell r="AY8">
            <v>22808</v>
          </cell>
          <cell r="AZ8">
            <v>12213.98</v>
          </cell>
          <cell r="BA8">
            <v>12943</v>
          </cell>
          <cell r="BB8">
            <v>15071.21</v>
          </cell>
          <cell r="BC8">
            <v>10085.77</v>
          </cell>
          <cell r="BD8">
            <v>10085.77</v>
          </cell>
          <cell r="BE8">
            <v>1763</v>
          </cell>
          <cell r="BF8">
            <v>0</v>
          </cell>
          <cell r="BG8">
            <v>0</v>
          </cell>
          <cell r="BH8">
            <v>0</v>
          </cell>
          <cell r="BI8">
            <v>0</v>
          </cell>
          <cell r="BJ8">
            <v>46</v>
          </cell>
          <cell r="BK8">
            <v>24</v>
          </cell>
          <cell r="BL8">
            <v>8368.77</v>
          </cell>
          <cell r="BM8">
            <v>2718.77</v>
          </cell>
          <cell r="BN8">
            <v>5650</v>
          </cell>
          <cell r="BO8">
            <v>0</v>
          </cell>
          <cell r="BP8">
            <v>5650</v>
          </cell>
          <cell r="BQ8">
            <v>1</v>
          </cell>
          <cell r="BR8">
            <v>5649</v>
          </cell>
          <cell r="BS8">
            <v>32.487091999999997</v>
          </cell>
          <cell r="BT8">
            <v>2616</v>
          </cell>
          <cell r="BU8">
            <v>-94</v>
          </cell>
          <cell r="BV8">
            <v>378</v>
          </cell>
          <cell r="BW8">
            <v>2144</v>
          </cell>
          <cell r="BY8">
            <v>13</v>
          </cell>
          <cell r="BZ8">
            <v>352187</v>
          </cell>
          <cell r="CA8">
            <v>352200</v>
          </cell>
          <cell r="CB8">
            <v>281655</v>
          </cell>
          <cell r="CC8">
            <v>125312</v>
          </cell>
          <cell r="CD8">
            <v>84965</v>
          </cell>
          <cell r="CE8">
            <v>6308</v>
          </cell>
          <cell r="CF8">
            <v>78657</v>
          </cell>
          <cell r="CG8">
            <v>69977</v>
          </cell>
          <cell r="CH8">
            <v>5747</v>
          </cell>
          <cell r="CI8">
            <v>36285</v>
          </cell>
          <cell r="CJ8">
            <v>27945</v>
          </cell>
          <cell r="CK8">
            <v>11604</v>
          </cell>
          <cell r="CL8">
            <v>118</v>
          </cell>
          <cell r="CM8">
            <v>1283</v>
          </cell>
          <cell r="CN8">
            <v>152101</v>
          </cell>
          <cell r="CO8">
            <v>140951</v>
          </cell>
          <cell r="CP8">
            <v>5004</v>
          </cell>
          <cell r="CQ8">
            <v>6146</v>
          </cell>
          <cell r="CR8">
            <v>117903</v>
          </cell>
          <cell r="CS8">
            <v>62061</v>
          </cell>
          <cell r="CT8">
            <v>41476</v>
          </cell>
          <cell r="CU8">
            <v>12153</v>
          </cell>
          <cell r="CV8">
            <v>8432</v>
          </cell>
          <cell r="CW8">
            <v>165316</v>
          </cell>
          <cell r="CX8">
            <v>0</v>
          </cell>
          <cell r="CY8">
            <v>625</v>
          </cell>
          <cell r="CZ8">
            <v>34934</v>
          </cell>
          <cell r="DA8">
            <v>65116</v>
          </cell>
          <cell r="DB8">
            <v>64641</v>
          </cell>
          <cell r="DC8">
            <v>779036</v>
          </cell>
          <cell r="DD8">
            <v>0</v>
          </cell>
          <cell r="DE8">
            <v>22808</v>
          </cell>
          <cell r="DF8">
            <v>756228</v>
          </cell>
          <cell r="DG8">
            <v>486264</v>
          </cell>
          <cell r="DH8">
            <v>48292</v>
          </cell>
          <cell r="DI8">
            <v>10533</v>
          </cell>
          <cell r="DJ8">
            <v>295</v>
          </cell>
          <cell r="DK8">
            <v>2285</v>
          </cell>
          <cell r="DL8">
            <v>61405</v>
          </cell>
          <cell r="DM8">
            <v>644576</v>
          </cell>
          <cell r="DN8">
            <v>2300673</v>
          </cell>
          <cell r="DO8">
            <v>1113638</v>
          </cell>
          <cell r="DP8">
            <v>163869</v>
          </cell>
          <cell r="DQ8">
            <v>10957</v>
          </cell>
          <cell r="DR8">
            <v>821139</v>
          </cell>
          <cell r="DS8">
            <v>747</v>
          </cell>
          <cell r="DT8">
            <v>2109603</v>
          </cell>
          <cell r="DU8">
            <v>7800</v>
          </cell>
          <cell r="DV8">
            <v>4105</v>
          </cell>
          <cell r="DW8">
            <v>95152</v>
          </cell>
          <cell r="DX8">
            <v>108820</v>
          </cell>
          <cell r="DY8">
            <v>63</v>
          </cell>
          <cell r="DZ8">
            <v>-25551</v>
          </cell>
          <cell r="EA8">
            <v>190389</v>
          </cell>
          <cell r="EB8">
            <v>681</v>
          </cell>
          <cell r="EC8">
            <v>191070</v>
          </cell>
          <cell r="ED8">
            <v>400307</v>
          </cell>
          <cell r="EE8">
            <v>188461</v>
          </cell>
          <cell r="EF8">
            <v>0</v>
          </cell>
          <cell r="EG8">
            <v>188461</v>
          </cell>
          <cell r="EH8">
            <v>5649</v>
          </cell>
          <cell r="EI8">
            <v>0</v>
          </cell>
          <cell r="EJ8">
            <v>0</v>
          </cell>
          <cell r="EK8">
            <v>0</v>
          </cell>
          <cell r="EL8">
            <v>0</v>
          </cell>
          <cell r="EM8">
            <v>2135</v>
          </cell>
          <cell r="EN8">
            <v>3000</v>
          </cell>
          <cell r="EO8">
            <v>0</v>
          </cell>
          <cell r="EP8">
            <v>157</v>
          </cell>
          <cell r="EQ8">
            <v>1080</v>
          </cell>
          <cell r="ER8">
            <v>-47</v>
          </cell>
          <cell r="ES8">
            <v>0</v>
          </cell>
          <cell r="ET8">
            <v>-1572</v>
          </cell>
          <cell r="EU8">
            <v>190389</v>
          </cell>
          <cell r="EV8">
            <v>190389</v>
          </cell>
          <cell r="EW8">
            <v>2244</v>
          </cell>
          <cell r="EX8">
            <v>0</v>
          </cell>
          <cell r="EY8">
            <v>-2243</v>
          </cell>
          <cell r="EZ8">
            <v>0</v>
          </cell>
          <cell r="FA8">
            <v>2</v>
          </cell>
          <cell r="FB8">
            <v>6876</v>
          </cell>
          <cell r="FC8">
            <v>0</v>
          </cell>
          <cell r="FD8">
            <v>47326</v>
          </cell>
          <cell r="FE8">
            <v>2365</v>
          </cell>
          <cell r="FF8">
            <v>147575</v>
          </cell>
          <cell r="FG8">
            <v>965</v>
          </cell>
          <cell r="FH8">
            <v>0</v>
          </cell>
          <cell r="FI8">
            <v>-991</v>
          </cell>
          <cell r="FJ8">
            <v>145619</v>
          </cell>
          <cell r="FK8">
            <v>1306449</v>
          </cell>
          <cell r="FL8">
            <v>130940</v>
          </cell>
          <cell r="FM8">
            <v>145619</v>
          </cell>
          <cell r="FN8">
            <v>180334</v>
          </cell>
          <cell r="FO8">
            <v>1306449</v>
          </cell>
          <cell r="FP8">
            <v>2252438</v>
          </cell>
          <cell r="FQ8">
            <v>10.022600000000001</v>
          </cell>
          <cell r="FR8">
            <v>11.1462</v>
          </cell>
          <cell r="FS8">
            <v>13.8034</v>
          </cell>
          <cell r="FT8">
            <v>6.4649999999999999</v>
          </cell>
          <cell r="FU8">
            <v>7800</v>
          </cell>
          <cell r="FV8">
            <v>0</v>
          </cell>
          <cell r="FW8">
            <v>0</v>
          </cell>
          <cell r="FX8">
            <v>0</v>
          </cell>
          <cell r="FY8">
            <v>25552</v>
          </cell>
          <cell r="FZ8">
            <v>0</v>
          </cell>
          <cell r="GA8">
            <v>152</v>
          </cell>
          <cell r="GB8">
            <v>0</v>
          </cell>
          <cell r="GC8">
            <v>6724</v>
          </cell>
          <cell r="GD8">
            <v>45821</v>
          </cell>
          <cell r="GE8">
            <v>14820</v>
          </cell>
          <cell r="GF8">
            <v>0</v>
          </cell>
          <cell r="GG8">
            <v>3477727</v>
          </cell>
          <cell r="GH8">
            <v>0</v>
          </cell>
          <cell r="GI8">
            <v>1107</v>
          </cell>
          <cell r="GJ8">
            <v>147575</v>
          </cell>
          <cell r="GK8">
            <v>14757.5</v>
          </cell>
          <cell r="GL8">
            <v>17444</v>
          </cell>
          <cell r="GM8">
            <v>-2624</v>
          </cell>
          <cell r="GN8">
            <v>19487</v>
          </cell>
          <cell r="GO8">
            <v>0</v>
          </cell>
          <cell r="GP8">
            <v>18583</v>
          </cell>
          <cell r="GQ8">
            <v>14757.5</v>
          </cell>
          <cell r="GR8">
            <v>0</v>
          </cell>
          <cell r="GS8">
            <v>17978</v>
          </cell>
          <cell r="GT8">
            <v>46386</v>
          </cell>
          <cell r="GU8">
            <v>1080</v>
          </cell>
          <cell r="GV8">
            <v>3601</v>
          </cell>
          <cell r="GW8">
            <v>0.3</v>
          </cell>
          <cell r="GX8">
            <v>563</v>
          </cell>
          <cell r="GY8">
            <v>0</v>
          </cell>
          <cell r="GZ8">
            <v>563</v>
          </cell>
          <cell r="HA8">
            <v>563</v>
          </cell>
          <cell r="HB8">
            <v>2437</v>
          </cell>
          <cell r="HC8">
            <v>3000</v>
          </cell>
          <cell r="HD8" t="str">
            <v>1) Other Employee Issuance Impacting Capital Surplus and 2) Repurchase of warrants in 3Q11</v>
          </cell>
          <cell r="HE8" t="str">
            <v>1) Non-Financial Equity Investments and 2) Investments in Unconsolidated Finance Subsidiaries</v>
          </cell>
          <cell r="HF8">
            <v>4631</v>
          </cell>
          <cell r="HG8">
            <v>5288</v>
          </cell>
          <cell r="HH8">
            <v>3775</v>
          </cell>
          <cell r="HI8">
            <v>20437</v>
          </cell>
          <cell r="HJ8">
            <v>20070</v>
          </cell>
          <cell r="HK8" t="str">
            <v>Line 72 Issuance of common stock for employee compensation included in Line 9 - Sale of treasury stock &amp; Line 16 - Other adjustments to equity capital.Line 73 Other issuance of common stock included in Line 7 - Sale of common stock, gross &amp; Lin</v>
          </cell>
          <cell r="HL8">
            <v>1</v>
          </cell>
          <cell r="HM8">
            <v>2013</v>
          </cell>
          <cell r="HN8">
            <v>0</v>
          </cell>
          <cell r="HO8">
            <v>46</v>
          </cell>
          <cell r="HR8">
            <v>19001</v>
          </cell>
        </row>
        <row r="9">
          <cell r="A9" t="str">
            <v>1039502Q2 2013BHC Baseline</v>
          </cell>
          <cell r="B9" t="str">
            <v>JPMC</v>
          </cell>
          <cell r="C9" t="str">
            <v>Q2 2013</v>
          </cell>
          <cell r="D9" t="str">
            <v>BHC Baseline</v>
          </cell>
          <cell r="E9" t="str">
            <v>BHC</v>
          </cell>
          <cell r="F9" t="str">
            <v>JPMORGAN CHASE and CO</v>
          </cell>
          <cell r="G9">
            <v>1039502</v>
          </cell>
          <cell r="H9" t="str">
            <v>Projected</v>
          </cell>
          <cell r="I9">
            <v>40917</v>
          </cell>
          <cell r="J9">
            <v>40917.832280092596</v>
          </cell>
          <cell r="K9" t="str">
            <v>Slow but improving growth economic indicators trend up during the period. See section 4.1 of the Capital Plan for additional detail</v>
          </cell>
          <cell r="L9">
            <v>261</v>
          </cell>
          <cell r="M9">
            <v>325</v>
          </cell>
          <cell r="N9">
            <v>62</v>
          </cell>
          <cell r="O9">
            <v>263</v>
          </cell>
          <cell r="P9">
            <v>210</v>
          </cell>
          <cell r="Q9">
            <v>146</v>
          </cell>
          <cell r="R9">
            <v>6</v>
          </cell>
          <cell r="S9">
            <v>58</v>
          </cell>
          <cell r="T9">
            <v>34</v>
          </cell>
          <cell r="U9">
            <v>3</v>
          </cell>
          <cell r="V9">
            <v>13</v>
          </cell>
          <cell r="W9">
            <v>18</v>
          </cell>
          <cell r="X9">
            <v>1241</v>
          </cell>
          <cell r="Y9">
            <v>199</v>
          </cell>
          <cell r="Z9">
            <v>67</v>
          </cell>
          <cell r="AA9">
            <v>111</v>
          </cell>
          <cell r="AB9">
            <v>21</v>
          </cell>
          <cell r="AC9">
            <v>32</v>
          </cell>
          <cell r="AD9">
            <v>0</v>
          </cell>
          <cell r="AE9">
            <v>0</v>
          </cell>
          <cell r="AF9">
            <v>0</v>
          </cell>
          <cell r="AG9">
            <v>4</v>
          </cell>
          <cell r="AH9">
            <v>28</v>
          </cell>
          <cell r="AI9">
            <v>2302</v>
          </cell>
          <cell r="AJ9">
            <v>0</v>
          </cell>
          <cell r="AK9">
            <v>0</v>
          </cell>
          <cell r="AL9">
            <v>29</v>
          </cell>
          <cell r="AM9">
            <v>29</v>
          </cell>
          <cell r="AN9">
            <v>0</v>
          </cell>
          <cell r="AO9">
            <v>0</v>
          </cell>
          <cell r="AP9">
            <v>0</v>
          </cell>
          <cell r="AQ9">
            <v>0</v>
          </cell>
          <cell r="AR9">
            <v>0</v>
          </cell>
          <cell r="AS9">
            <v>0</v>
          </cell>
          <cell r="AT9">
            <v>2331</v>
          </cell>
          <cell r="AU9">
            <v>22808</v>
          </cell>
          <cell r="AV9">
            <v>1740</v>
          </cell>
          <cell r="AW9">
            <v>2302</v>
          </cell>
          <cell r="AX9">
            <v>-1</v>
          </cell>
          <cell r="AY9">
            <v>22245</v>
          </cell>
          <cell r="AZ9">
            <v>12283.54</v>
          </cell>
          <cell r="BA9">
            <v>13785</v>
          </cell>
          <cell r="BB9">
            <v>15075.06</v>
          </cell>
          <cell r="BC9">
            <v>10993.48</v>
          </cell>
          <cell r="BD9">
            <v>10993.48</v>
          </cell>
          <cell r="BE9">
            <v>1740</v>
          </cell>
          <cell r="BF9">
            <v>0</v>
          </cell>
          <cell r="BG9">
            <v>0</v>
          </cell>
          <cell r="BH9">
            <v>0</v>
          </cell>
          <cell r="BI9">
            <v>0</v>
          </cell>
          <cell r="BJ9">
            <v>46</v>
          </cell>
          <cell r="BK9">
            <v>31</v>
          </cell>
          <cell r="BL9">
            <v>9299.48</v>
          </cell>
          <cell r="BM9">
            <v>3053.48</v>
          </cell>
          <cell r="BN9">
            <v>6246</v>
          </cell>
          <cell r="BO9">
            <v>0</v>
          </cell>
          <cell r="BP9">
            <v>6246</v>
          </cell>
          <cell r="BQ9">
            <v>4</v>
          </cell>
          <cell r="BR9">
            <v>6242</v>
          </cell>
          <cell r="BS9">
            <v>32.834954000000003</v>
          </cell>
          <cell r="BT9">
            <v>2144</v>
          </cell>
          <cell r="BU9">
            <v>-150</v>
          </cell>
          <cell r="BV9">
            <v>313</v>
          </cell>
          <cell r="BW9">
            <v>1681</v>
          </cell>
          <cell r="BY9">
            <v>13</v>
          </cell>
          <cell r="BZ9">
            <v>342960</v>
          </cell>
          <cell r="CA9">
            <v>342973</v>
          </cell>
          <cell r="CB9">
            <v>279084</v>
          </cell>
          <cell r="CC9">
            <v>123610</v>
          </cell>
          <cell r="CD9">
            <v>82746</v>
          </cell>
          <cell r="CE9">
            <v>6007</v>
          </cell>
          <cell r="CF9">
            <v>76739</v>
          </cell>
          <cell r="CG9">
            <v>71280</v>
          </cell>
          <cell r="CH9">
            <v>5885</v>
          </cell>
          <cell r="CI9">
            <v>36795</v>
          </cell>
          <cell r="CJ9">
            <v>28600</v>
          </cell>
          <cell r="CK9">
            <v>11960</v>
          </cell>
          <cell r="CL9">
            <v>123</v>
          </cell>
          <cell r="CM9">
            <v>1325</v>
          </cell>
          <cell r="CN9">
            <v>156720</v>
          </cell>
          <cell r="CO9">
            <v>145256</v>
          </cell>
          <cell r="CP9">
            <v>5172</v>
          </cell>
          <cell r="CQ9">
            <v>6292</v>
          </cell>
          <cell r="CR9">
            <v>121250</v>
          </cell>
          <cell r="CS9">
            <v>63093</v>
          </cell>
          <cell r="CT9">
            <v>42592</v>
          </cell>
          <cell r="CU9">
            <v>11781</v>
          </cell>
          <cell r="CV9">
            <v>8720</v>
          </cell>
          <cell r="CW9">
            <v>168812</v>
          </cell>
          <cell r="CX9">
            <v>0</v>
          </cell>
          <cell r="CY9">
            <v>649</v>
          </cell>
          <cell r="CZ9">
            <v>34930</v>
          </cell>
          <cell r="DA9">
            <v>67407</v>
          </cell>
          <cell r="DB9">
            <v>65826</v>
          </cell>
          <cell r="DC9">
            <v>788959</v>
          </cell>
          <cell r="DD9">
            <v>0</v>
          </cell>
          <cell r="DE9">
            <v>22245</v>
          </cell>
          <cell r="DF9">
            <v>766714</v>
          </cell>
          <cell r="DG9">
            <v>484808</v>
          </cell>
          <cell r="DH9">
            <v>48304</v>
          </cell>
          <cell r="DI9">
            <v>11020</v>
          </cell>
          <cell r="DJ9">
            <v>237</v>
          </cell>
          <cell r="DK9">
            <v>2210</v>
          </cell>
          <cell r="DL9">
            <v>61771</v>
          </cell>
          <cell r="DM9">
            <v>658247</v>
          </cell>
          <cell r="DN9">
            <v>2314513</v>
          </cell>
          <cell r="DO9">
            <v>1120890</v>
          </cell>
          <cell r="DP9">
            <v>163339</v>
          </cell>
          <cell r="DQ9">
            <v>10957</v>
          </cell>
          <cell r="DR9">
            <v>826100</v>
          </cell>
          <cell r="DS9">
            <v>778</v>
          </cell>
          <cell r="DT9">
            <v>2121286</v>
          </cell>
          <cell r="DU9">
            <v>7800</v>
          </cell>
          <cell r="DV9">
            <v>4105</v>
          </cell>
          <cell r="DW9">
            <v>95523</v>
          </cell>
          <cell r="DX9">
            <v>113844</v>
          </cell>
          <cell r="DY9">
            <v>-272</v>
          </cell>
          <cell r="DZ9">
            <v>-28454</v>
          </cell>
          <cell r="EA9">
            <v>192546</v>
          </cell>
          <cell r="EB9">
            <v>681</v>
          </cell>
          <cell r="EC9">
            <v>193227</v>
          </cell>
          <cell r="ED9">
            <v>405593</v>
          </cell>
          <cell r="EE9">
            <v>190389</v>
          </cell>
          <cell r="EF9">
            <v>0</v>
          </cell>
          <cell r="EG9">
            <v>190389</v>
          </cell>
          <cell r="EH9">
            <v>6242</v>
          </cell>
          <cell r="EI9">
            <v>0</v>
          </cell>
          <cell r="EJ9">
            <v>0</v>
          </cell>
          <cell r="EK9">
            <v>0</v>
          </cell>
          <cell r="EL9">
            <v>0</v>
          </cell>
          <cell r="EM9">
            <v>110</v>
          </cell>
          <cell r="EN9">
            <v>3000</v>
          </cell>
          <cell r="EO9">
            <v>0</v>
          </cell>
          <cell r="EP9">
            <v>157</v>
          </cell>
          <cell r="EQ9">
            <v>1061</v>
          </cell>
          <cell r="ER9">
            <v>-336</v>
          </cell>
          <cell r="ES9">
            <v>0</v>
          </cell>
          <cell r="ET9">
            <v>359</v>
          </cell>
          <cell r="EU9">
            <v>192546</v>
          </cell>
          <cell r="EV9">
            <v>192546</v>
          </cell>
          <cell r="EW9">
            <v>1850</v>
          </cell>
          <cell r="EX9">
            <v>0</v>
          </cell>
          <cell r="EY9">
            <v>-2185</v>
          </cell>
          <cell r="EZ9">
            <v>0</v>
          </cell>
          <cell r="FA9">
            <v>2</v>
          </cell>
          <cell r="FB9">
            <v>6876</v>
          </cell>
          <cell r="FC9">
            <v>0</v>
          </cell>
          <cell r="FD9">
            <v>47217</v>
          </cell>
          <cell r="FE9">
            <v>2365</v>
          </cell>
          <cell r="FF9">
            <v>150177</v>
          </cell>
          <cell r="FG9">
            <v>1010</v>
          </cell>
          <cell r="FH9">
            <v>0</v>
          </cell>
          <cell r="FI9">
            <v>-1004</v>
          </cell>
          <cell r="FJ9">
            <v>148163</v>
          </cell>
          <cell r="FK9">
            <v>1316531</v>
          </cell>
          <cell r="FL9">
            <v>133484</v>
          </cell>
          <cell r="FM9">
            <v>148163</v>
          </cell>
          <cell r="FN9">
            <v>181370</v>
          </cell>
          <cell r="FO9">
            <v>1316531</v>
          </cell>
          <cell r="FP9">
            <v>2262147</v>
          </cell>
          <cell r="FQ9">
            <v>10.139099999999999</v>
          </cell>
          <cell r="FR9">
            <v>11.254</v>
          </cell>
          <cell r="FS9">
            <v>13.776400000000001</v>
          </cell>
          <cell r="FT9">
            <v>6.5496999999999996</v>
          </cell>
          <cell r="FU9">
            <v>7800</v>
          </cell>
          <cell r="FV9">
            <v>0</v>
          </cell>
          <cell r="FW9">
            <v>0</v>
          </cell>
          <cell r="FX9">
            <v>0</v>
          </cell>
          <cell r="FY9">
            <v>28454</v>
          </cell>
          <cell r="FZ9">
            <v>0</v>
          </cell>
          <cell r="GA9">
            <v>152</v>
          </cell>
          <cell r="GB9">
            <v>0</v>
          </cell>
          <cell r="GC9">
            <v>6724</v>
          </cell>
          <cell r="GD9">
            <v>45801</v>
          </cell>
          <cell r="GE9">
            <v>14906</v>
          </cell>
          <cell r="GF9">
            <v>0</v>
          </cell>
          <cell r="GG9">
            <v>3413745</v>
          </cell>
          <cell r="GH9">
            <v>0</v>
          </cell>
          <cell r="GI9">
            <v>1107</v>
          </cell>
          <cell r="GJ9">
            <v>150177</v>
          </cell>
          <cell r="GK9">
            <v>15017.7</v>
          </cell>
          <cell r="GL9">
            <v>17539</v>
          </cell>
          <cell r="GM9">
            <v>-2633</v>
          </cell>
          <cell r="GN9">
            <v>23253</v>
          </cell>
          <cell r="GO9">
            <v>0</v>
          </cell>
          <cell r="GP9">
            <v>19347</v>
          </cell>
          <cell r="GQ9">
            <v>15017.7</v>
          </cell>
          <cell r="GR9">
            <v>0</v>
          </cell>
          <cell r="GS9">
            <v>18741</v>
          </cell>
          <cell r="GT9">
            <v>48356</v>
          </cell>
          <cell r="GU9">
            <v>1061</v>
          </cell>
          <cell r="GV9">
            <v>3537</v>
          </cell>
          <cell r="GW9">
            <v>0.3</v>
          </cell>
          <cell r="GX9">
            <v>469</v>
          </cell>
          <cell r="GY9">
            <v>0</v>
          </cell>
          <cell r="GZ9">
            <v>469</v>
          </cell>
          <cell r="HA9">
            <v>469</v>
          </cell>
          <cell r="HB9">
            <v>2531</v>
          </cell>
          <cell r="HC9">
            <v>3000</v>
          </cell>
          <cell r="HD9" t="str">
            <v>1) Other Employee Issuance Impacting Capital Surplus and 2) Repurchase of warrants in 3Q11</v>
          </cell>
          <cell r="HE9" t="str">
            <v>1) Non-Financial Equity Investments and 2) Investments in Unconsolidated Finance Subsidiaries</v>
          </cell>
          <cell r="HF9">
            <v>4631</v>
          </cell>
          <cell r="HG9">
            <v>5288</v>
          </cell>
          <cell r="HH9">
            <v>3775</v>
          </cell>
          <cell r="HI9">
            <v>20437</v>
          </cell>
          <cell r="HJ9">
            <v>20070</v>
          </cell>
          <cell r="HK9" t="str">
            <v>Line 72 Issuance of common stock for employee compensation included in Line 9 - Sale of treasury stock &amp; Line 16 - Other adjustments to equity capital.Line 73 Other issuance of common stock included in Line 7 - Sale of common stock, gross &amp; Lin</v>
          </cell>
          <cell r="HL9">
            <v>2</v>
          </cell>
          <cell r="HM9">
            <v>2013</v>
          </cell>
          <cell r="HN9">
            <v>0</v>
          </cell>
          <cell r="HO9">
            <v>46</v>
          </cell>
          <cell r="HR9">
            <v>19001</v>
          </cell>
        </row>
        <row r="10">
          <cell r="A10" t="str">
            <v>1039502Q3 2013BHC Baseline</v>
          </cell>
          <cell r="B10" t="str">
            <v>JPMC</v>
          </cell>
          <cell r="C10" t="str">
            <v>Q3 2013</v>
          </cell>
          <cell r="D10" t="str">
            <v>BHC Baseline</v>
          </cell>
          <cell r="E10" t="str">
            <v>BHC</v>
          </cell>
          <cell r="F10" t="str">
            <v>JPMORGAN CHASE and CO</v>
          </cell>
          <cell r="G10">
            <v>1039502</v>
          </cell>
          <cell r="H10" t="str">
            <v>Projected</v>
          </cell>
          <cell r="I10">
            <v>40917</v>
          </cell>
          <cell r="J10">
            <v>40917.832280092596</v>
          </cell>
          <cell r="K10" t="str">
            <v>Slow but improving growth economic indicators trend up during the period. See section 4.1 of the Capital Plan for additional detail</v>
          </cell>
          <cell r="L10">
            <v>235</v>
          </cell>
          <cell r="M10">
            <v>292</v>
          </cell>
          <cell r="N10">
            <v>56</v>
          </cell>
          <cell r="O10">
            <v>236</v>
          </cell>
          <cell r="P10">
            <v>212</v>
          </cell>
          <cell r="Q10">
            <v>148</v>
          </cell>
          <cell r="R10">
            <v>6</v>
          </cell>
          <cell r="S10">
            <v>58</v>
          </cell>
          <cell r="T10">
            <v>32</v>
          </cell>
          <cell r="U10">
            <v>3</v>
          </cell>
          <cell r="V10">
            <v>11</v>
          </cell>
          <cell r="W10">
            <v>18</v>
          </cell>
          <cell r="X10">
            <v>1254</v>
          </cell>
          <cell r="Y10">
            <v>185</v>
          </cell>
          <cell r="Z10">
            <v>85</v>
          </cell>
          <cell r="AA10">
            <v>79</v>
          </cell>
          <cell r="AB10">
            <v>21</v>
          </cell>
          <cell r="AC10">
            <v>46</v>
          </cell>
          <cell r="AD10">
            <v>0</v>
          </cell>
          <cell r="AE10">
            <v>0</v>
          </cell>
          <cell r="AF10">
            <v>0</v>
          </cell>
          <cell r="AG10">
            <v>4</v>
          </cell>
          <cell r="AH10">
            <v>42</v>
          </cell>
          <cell r="AI10">
            <v>2256</v>
          </cell>
          <cell r="AJ10">
            <v>0</v>
          </cell>
          <cell r="AK10">
            <v>0</v>
          </cell>
          <cell r="AL10">
            <v>29</v>
          </cell>
          <cell r="AM10">
            <v>29</v>
          </cell>
          <cell r="AN10">
            <v>0</v>
          </cell>
          <cell r="AO10">
            <v>0</v>
          </cell>
          <cell r="AP10">
            <v>0</v>
          </cell>
          <cell r="AQ10">
            <v>0</v>
          </cell>
          <cell r="AR10">
            <v>0</v>
          </cell>
          <cell r="AS10">
            <v>0</v>
          </cell>
          <cell r="AT10">
            <v>2285</v>
          </cell>
          <cell r="AU10">
            <v>22245</v>
          </cell>
          <cell r="AV10">
            <v>1870</v>
          </cell>
          <cell r="AW10">
            <v>2256</v>
          </cell>
          <cell r="AX10">
            <v>-3</v>
          </cell>
          <cell r="AY10">
            <v>21856</v>
          </cell>
          <cell r="AZ10">
            <v>12030.16</v>
          </cell>
          <cell r="BA10">
            <v>13081</v>
          </cell>
          <cell r="BB10">
            <v>15025.22</v>
          </cell>
          <cell r="BC10">
            <v>10085.94</v>
          </cell>
          <cell r="BD10">
            <v>10085.94</v>
          </cell>
          <cell r="BE10">
            <v>1870</v>
          </cell>
          <cell r="BF10">
            <v>0</v>
          </cell>
          <cell r="BG10">
            <v>0</v>
          </cell>
          <cell r="BH10">
            <v>0</v>
          </cell>
          <cell r="BI10">
            <v>0</v>
          </cell>
          <cell r="BJ10">
            <v>46</v>
          </cell>
          <cell r="BK10">
            <v>36</v>
          </cell>
          <cell r="BL10">
            <v>8261.94</v>
          </cell>
          <cell r="BM10">
            <v>2684.94</v>
          </cell>
          <cell r="BN10">
            <v>5577</v>
          </cell>
          <cell r="BO10">
            <v>0</v>
          </cell>
          <cell r="BP10">
            <v>5577</v>
          </cell>
          <cell r="BQ10">
            <v>2</v>
          </cell>
          <cell r="BR10">
            <v>5575</v>
          </cell>
          <cell r="BS10">
            <v>32.497694000000003</v>
          </cell>
          <cell r="BT10">
            <v>1681</v>
          </cell>
          <cell r="BU10">
            <v>-185</v>
          </cell>
          <cell r="BV10">
            <v>278</v>
          </cell>
          <cell r="BW10">
            <v>1218</v>
          </cell>
          <cell r="BY10">
            <v>13</v>
          </cell>
          <cell r="BZ10">
            <v>335028</v>
          </cell>
          <cell r="CA10">
            <v>335041</v>
          </cell>
          <cell r="CB10">
            <v>276589</v>
          </cell>
          <cell r="CC10">
            <v>122001</v>
          </cell>
          <cell r="CD10">
            <v>80505</v>
          </cell>
          <cell r="CE10">
            <v>5721</v>
          </cell>
          <cell r="CF10">
            <v>74784</v>
          </cell>
          <cell r="CG10">
            <v>72582</v>
          </cell>
          <cell r="CH10">
            <v>6031</v>
          </cell>
          <cell r="CI10">
            <v>37304</v>
          </cell>
          <cell r="CJ10">
            <v>29247</v>
          </cell>
          <cell r="CK10">
            <v>12320</v>
          </cell>
          <cell r="CL10">
            <v>126</v>
          </cell>
          <cell r="CM10">
            <v>1375</v>
          </cell>
          <cell r="CN10">
            <v>161985</v>
          </cell>
          <cell r="CO10">
            <v>150193</v>
          </cell>
          <cell r="CP10">
            <v>5348</v>
          </cell>
          <cell r="CQ10">
            <v>6444</v>
          </cell>
          <cell r="CR10">
            <v>121877</v>
          </cell>
          <cell r="CS10">
            <v>64077</v>
          </cell>
          <cell r="CT10">
            <v>43526</v>
          </cell>
          <cell r="CU10">
            <v>11537</v>
          </cell>
          <cell r="CV10">
            <v>9014</v>
          </cell>
          <cell r="CW10">
            <v>172819</v>
          </cell>
          <cell r="CX10">
            <v>0</v>
          </cell>
          <cell r="CY10">
            <v>671</v>
          </cell>
          <cell r="CZ10">
            <v>34949</v>
          </cell>
          <cell r="DA10">
            <v>69888</v>
          </cell>
          <cell r="DB10">
            <v>67311</v>
          </cell>
          <cell r="DC10">
            <v>797347</v>
          </cell>
          <cell r="DD10">
            <v>0</v>
          </cell>
          <cell r="DE10">
            <v>21856</v>
          </cell>
          <cell r="DF10">
            <v>775491</v>
          </cell>
          <cell r="DG10">
            <v>483353</v>
          </cell>
          <cell r="DH10">
            <v>48317</v>
          </cell>
          <cell r="DI10">
            <v>11499</v>
          </cell>
          <cell r="DJ10">
            <v>188</v>
          </cell>
          <cell r="DK10">
            <v>2137</v>
          </cell>
          <cell r="DL10">
            <v>62141</v>
          </cell>
          <cell r="DM10">
            <v>660456</v>
          </cell>
          <cell r="DN10">
            <v>2316482</v>
          </cell>
          <cell r="DO10">
            <v>1117013</v>
          </cell>
          <cell r="DP10">
            <v>162809</v>
          </cell>
          <cell r="DQ10">
            <v>10957</v>
          </cell>
          <cell r="DR10">
            <v>831033</v>
          </cell>
          <cell r="DS10">
            <v>816</v>
          </cell>
          <cell r="DT10">
            <v>2121812</v>
          </cell>
          <cell r="DU10">
            <v>7800</v>
          </cell>
          <cell r="DV10">
            <v>4105</v>
          </cell>
          <cell r="DW10">
            <v>95790</v>
          </cell>
          <cell r="DX10">
            <v>118220</v>
          </cell>
          <cell r="DY10">
            <v>-621</v>
          </cell>
          <cell r="DZ10">
            <v>-31305</v>
          </cell>
          <cell r="EA10">
            <v>193989</v>
          </cell>
          <cell r="EB10">
            <v>681</v>
          </cell>
          <cell r="EC10">
            <v>194670</v>
          </cell>
          <cell r="ED10">
            <v>410371</v>
          </cell>
          <cell r="EE10">
            <v>192546</v>
          </cell>
          <cell r="EF10">
            <v>0</v>
          </cell>
          <cell r="EG10">
            <v>192546</v>
          </cell>
          <cell r="EH10">
            <v>5575</v>
          </cell>
          <cell r="EI10">
            <v>0</v>
          </cell>
          <cell r="EJ10">
            <v>0</v>
          </cell>
          <cell r="EK10">
            <v>0</v>
          </cell>
          <cell r="EL10">
            <v>0</v>
          </cell>
          <cell r="EM10">
            <v>162</v>
          </cell>
          <cell r="EN10">
            <v>3000</v>
          </cell>
          <cell r="EO10">
            <v>0</v>
          </cell>
          <cell r="EP10">
            <v>157</v>
          </cell>
          <cell r="EQ10">
            <v>1041</v>
          </cell>
          <cell r="ER10">
            <v>-348</v>
          </cell>
          <cell r="ES10">
            <v>0</v>
          </cell>
          <cell r="ET10">
            <v>252</v>
          </cell>
          <cell r="EU10">
            <v>193989</v>
          </cell>
          <cell r="EV10">
            <v>193989</v>
          </cell>
          <cell r="EW10">
            <v>1465</v>
          </cell>
          <cell r="EX10">
            <v>0</v>
          </cell>
          <cell r="EY10">
            <v>-2148</v>
          </cell>
          <cell r="EZ10">
            <v>0</v>
          </cell>
          <cell r="FA10">
            <v>2</v>
          </cell>
          <cell r="FB10">
            <v>6876</v>
          </cell>
          <cell r="FC10">
            <v>0</v>
          </cell>
          <cell r="FD10">
            <v>47098</v>
          </cell>
          <cell r="FE10">
            <v>2365</v>
          </cell>
          <cell r="FF10">
            <v>152087</v>
          </cell>
          <cell r="FG10">
            <v>1054</v>
          </cell>
          <cell r="FH10">
            <v>0</v>
          </cell>
          <cell r="FI10">
            <v>-1017</v>
          </cell>
          <cell r="FJ10">
            <v>150016</v>
          </cell>
          <cell r="FK10">
            <v>1322889</v>
          </cell>
          <cell r="FL10">
            <v>135337</v>
          </cell>
          <cell r="FM10">
            <v>150016</v>
          </cell>
          <cell r="FN10">
            <v>182542</v>
          </cell>
          <cell r="FO10">
            <v>1322889</v>
          </cell>
          <cell r="FP10">
            <v>2267399</v>
          </cell>
          <cell r="FQ10">
            <v>10.230399999999999</v>
          </cell>
          <cell r="FR10">
            <v>11.34</v>
          </cell>
          <cell r="FS10">
            <v>13.7987</v>
          </cell>
          <cell r="FT10">
            <v>6.6162000000000001</v>
          </cell>
          <cell r="FU10">
            <v>7800</v>
          </cell>
          <cell r="FV10">
            <v>0</v>
          </cell>
          <cell r="FW10">
            <v>0</v>
          </cell>
          <cell r="FX10">
            <v>0</v>
          </cell>
          <cell r="FY10">
            <v>31307</v>
          </cell>
          <cell r="FZ10">
            <v>0</v>
          </cell>
          <cell r="GA10">
            <v>152</v>
          </cell>
          <cell r="GB10">
            <v>0</v>
          </cell>
          <cell r="GC10">
            <v>6724</v>
          </cell>
          <cell r="GD10">
            <v>45781</v>
          </cell>
          <cell r="GE10">
            <v>15062</v>
          </cell>
          <cell r="GF10">
            <v>0</v>
          </cell>
          <cell r="GG10">
            <v>3351006</v>
          </cell>
          <cell r="GH10">
            <v>0</v>
          </cell>
          <cell r="GI10">
            <v>1107</v>
          </cell>
          <cell r="GJ10">
            <v>152087</v>
          </cell>
          <cell r="GK10">
            <v>15208.7</v>
          </cell>
          <cell r="GL10">
            <v>17700</v>
          </cell>
          <cell r="GM10">
            <v>-2638</v>
          </cell>
          <cell r="GN10">
            <v>26663</v>
          </cell>
          <cell r="GO10">
            <v>0</v>
          </cell>
          <cell r="GP10">
            <v>20194</v>
          </cell>
          <cell r="GQ10">
            <v>15208.7</v>
          </cell>
          <cell r="GR10">
            <v>0</v>
          </cell>
          <cell r="GS10">
            <v>19588</v>
          </cell>
          <cell r="GT10">
            <v>50541</v>
          </cell>
          <cell r="GU10">
            <v>1041</v>
          </cell>
          <cell r="GV10">
            <v>3471</v>
          </cell>
          <cell r="GW10">
            <v>0.3</v>
          </cell>
          <cell r="GX10">
            <v>414</v>
          </cell>
          <cell r="GY10">
            <v>0</v>
          </cell>
          <cell r="GZ10">
            <v>414</v>
          </cell>
          <cell r="HA10">
            <v>414</v>
          </cell>
          <cell r="HB10">
            <v>2586</v>
          </cell>
          <cell r="HC10">
            <v>3000</v>
          </cell>
          <cell r="HD10" t="str">
            <v>1) Other Employee Issuance Impacting Capital Surplus and 2) Repurchase of warrants in 3Q11</v>
          </cell>
          <cell r="HE10" t="str">
            <v>1) Non-Financial Equity Investments and 2) Investments in Unconsolidated Finance Subsidiaries</v>
          </cell>
          <cell r="HF10">
            <v>4631</v>
          </cell>
          <cell r="HG10">
            <v>5288</v>
          </cell>
          <cell r="HH10">
            <v>3775</v>
          </cell>
          <cell r="HI10">
            <v>20437</v>
          </cell>
          <cell r="HJ10">
            <v>20070</v>
          </cell>
          <cell r="HK10" t="str">
            <v>Line 72 Issuance of common stock for employee compensation included in Line 9 - Sale of treasury stock &amp; Line 16 - Other adjustments to equity capital.Line 73 Other issuance of common stock included in Line 7 - Sale of common stock, gross &amp; Lin</v>
          </cell>
          <cell r="HL10">
            <v>3</v>
          </cell>
          <cell r="HM10">
            <v>2013</v>
          </cell>
          <cell r="HN10">
            <v>0</v>
          </cell>
          <cell r="HO10">
            <v>46</v>
          </cell>
          <cell r="HR10">
            <v>19001</v>
          </cell>
        </row>
        <row r="11">
          <cell r="A11" t="str">
            <v>1039502Q4 2013BHC Baseline</v>
          </cell>
          <cell r="B11" t="str">
            <v>JPMC</v>
          </cell>
          <cell r="C11" t="str">
            <v>Q4 2013</v>
          </cell>
          <cell r="D11" t="str">
            <v>BHC Baseline</v>
          </cell>
          <cell r="E11" t="str">
            <v>BHC</v>
          </cell>
          <cell r="F11" t="str">
            <v>JPMORGAN CHASE and CO</v>
          </cell>
          <cell r="G11">
            <v>1039502</v>
          </cell>
          <cell r="H11" t="str">
            <v>Projected</v>
          </cell>
          <cell r="I11">
            <v>40917</v>
          </cell>
          <cell r="J11">
            <v>40917.832280092596</v>
          </cell>
          <cell r="K11" t="str">
            <v>Slow but improving growth economic indicators trend up during the period. See section 4.1 of the Capital Plan for additional detail</v>
          </cell>
          <cell r="L11">
            <v>225</v>
          </cell>
          <cell r="M11">
            <v>279</v>
          </cell>
          <cell r="N11">
            <v>53</v>
          </cell>
          <cell r="O11">
            <v>226</v>
          </cell>
          <cell r="P11">
            <v>213</v>
          </cell>
          <cell r="Q11">
            <v>150</v>
          </cell>
          <cell r="R11">
            <v>6</v>
          </cell>
          <cell r="S11">
            <v>57</v>
          </cell>
          <cell r="T11">
            <v>32</v>
          </cell>
          <cell r="U11">
            <v>3</v>
          </cell>
          <cell r="V11">
            <v>11</v>
          </cell>
          <cell r="W11">
            <v>18</v>
          </cell>
          <cell r="X11">
            <v>1233</v>
          </cell>
          <cell r="Y11">
            <v>203</v>
          </cell>
          <cell r="Z11">
            <v>97</v>
          </cell>
          <cell r="AA11">
            <v>85</v>
          </cell>
          <cell r="AB11">
            <v>21</v>
          </cell>
          <cell r="AC11">
            <v>54</v>
          </cell>
          <cell r="AD11">
            <v>0</v>
          </cell>
          <cell r="AE11">
            <v>0</v>
          </cell>
          <cell r="AF11">
            <v>0</v>
          </cell>
          <cell r="AG11">
            <v>4</v>
          </cell>
          <cell r="AH11">
            <v>50</v>
          </cell>
          <cell r="AI11">
            <v>2239</v>
          </cell>
          <cell r="AJ11">
            <v>0</v>
          </cell>
          <cell r="AK11">
            <v>0</v>
          </cell>
          <cell r="AL11">
            <v>29</v>
          </cell>
          <cell r="AM11">
            <v>29</v>
          </cell>
          <cell r="AN11">
            <v>0</v>
          </cell>
          <cell r="AO11">
            <v>0</v>
          </cell>
          <cell r="AP11">
            <v>0</v>
          </cell>
          <cell r="AQ11">
            <v>0</v>
          </cell>
          <cell r="AR11">
            <v>0</v>
          </cell>
          <cell r="AS11">
            <v>0</v>
          </cell>
          <cell r="AT11">
            <v>2268</v>
          </cell>
          <cell r="AU11">
            <v>21856</v>
          </cell>
          <cell r="AV11">
            <v>2103</v>
          </cell>
          <cell r="AW11">
            <v>2239</v>
          </cell>
          <cell r="AX11">
            <v>-7</v>
          </cell>
          <cell r="AY11">
            <v>21713</v>
          </cell>
          <cell r="AZ11">
            <v>12137.86</v>
          </cell>
          <cell r="BA11">
            <v>13832</v>
          </cell>
          <cell r="BB11">
            <v>15096.6</v>
          </cell>
          <cell r="BC11">
            <v>10873.26</v>
          </cell>
          <cell r="BD11">
            <v>10873.26</v>
          </cell>
          <cell r="BE11">
            <v>2103</v>
          </cell>
          <cell r="BF11">
            <v>0</v>
          </cell>
          <cell r="BG11">
            <v>0</v>
          </cell>
          <cell r="BH11">
            <v>0</v>
          </cell>
          <cell r="BI11">
            <v>0</v>
          </cell>
          <cell r="BJ11">
            <v>46</v>
          </cell>
          <cell r="BK11">
            <v>27</v>
          </cell>
          <cell r="BL11">
            <v>8816.26</v>
          </cell>
          <cell r="BM11">
            <v>2860.26</v>
          </cell>
          <cell r="BN11">
            <v>5956</v>
          </cell>
          <cell r="BO11">
            <v>0</v>
          </cell>
          <cell r="BP11">
            <v>5956</v>
          </cell>
          <cell r="BQ11">
            <v>19</v>
          </cell>
          <cell r="BR11">
            <v>5937</v>
          </cell>
          <cell r="BS11">
            <v>32.443009000000004</v>
          </cell>
          <cell r="BT11">
            <v>1218</v>
          </cell>
          <cell r="BU11">
            <v>-237</v>
          </cell>
          <cell r="BV11">
            <v>227</v>
          </cell>
          <cell r="BW11">
            <v>754</v>
          </cell>
          <cell r="BY11">
            <v>13</v>
          </cell>
          <cell r="BZ11">
            <v>328029</v>
          </cell>
          <cell r="CA11">
            <v>328042</v>
          </cell>
          <cell r="CB11">
            <v>274492</v>
          </cell>
          <cell r="CC11">
            <v>120374</v>
          </cell>
          <cell r="CD11">
            <v>78295</v>
          </cell>
          <cell r="CE11">
            <v>5448</v>
          </cell>
          <cell r="CF11">
            <v>72847</v>
          </cell>
          <cell r="CG11">
            <v>74266</v>
          </cell>
          <cell r="CH11">
            <v>6218</v>
          </cell>
          <cell r="CI11">
            <v>37815</v>
          </cell>
          <cell r="CJ11">
            <v>30233</v>
          </cell>
          <cell r="CK11">
            <v>12784</v>
          </cell>
          <cell r="CL11">
            <v>130</v>
          </cell>
          <cell r="CM11">
            <v>1427</v>
          </cell>
          <cell r="CN11">
            <v>169254</v>
          </cell>
          <cell r="CO11">
            <v>157059</v>
          </cell>
          <cell r="CP11">
            <v>5594</v>
          </cell>
          <cell r="CQ11">
            <v>6601</v>
          </cell>
          <cell r="CR11">
            <v>126668</v>
          </cell>
          <cell r="CS11">
            <v>64619</v>
          </cell>
          <cell r="CT11">
            <v>44056</v>
          </cell>
          <cell r="CU11">
            <v>11231</v>
          </cell>
          <cell r="CV11">
            <v>9332</v>
          </cell>
          <cell r="CW11">
            <v>176540</v>
          </cell>
          <cell r="CX11">
            <v>0</v>
          </cell>
          <cell r="CY11">
            <v>694</v>
          </cell>
          <cell r="CZ11">
            <v>34976</v>
          </cell>
          <cell r="DA11">
            <v>72065</v>
          </cell>
          <cell r="DB11">
            <v>68805</v>
          </cell>
          <cell r="DC11">
            <v>811573</v>
          </cell>
          <cell r="DD11">
            <v>0</v>
          </cell>
          <cell r="DE11">
            <v>21713</v>
          </cell>
          <cell r="DF11">
            <v>789860</v>
          </cell>
          <cell r="DG11">
            <v>481898</v>
          </cell>
          <cell r="DH11">
            <v>48332</v>
          </cell>
          <cell r="DI11">
            <v>12061</v>
          </cell>
          <cell r="DJ11">
            <v>139</v>
          </cell>
          <cell r="DK11">
            <v>2066</v>
          </cell>
          <cell r="DL11">
            <v>62598</v>
          </cell>
          <cell r="DM11">
            <v>676987</v>
          </cell>
          <cell r="DN11">
            <v>2339385</v>
          </cell>
          <cell r="DO11">
            <v>1123776</v>
          </cell>
          <cell r="DP11">
            <v>162279</v>
          </cell>
          <cell r="DQ11">
            <v>10957</v>
          </cell>
          <cell r="DR11">
            <v>846050</v>
          </cell>
          <cell r="DS11">
            <v>842</v>
          </cell>
          <cell r="DT11">
            <v>2143062</v>
          </cell>
          <cell r="DU11">
            <v>7800</v>
          </cell>
          <cell r="DV11">
            <v>4105</v>
          </cell>
          <cell r="DW11">
            <v>96138</v>
          </cell>
          <cell r="DX11">
            <v>122978</v>
          </cell>
          <cell r="DY11">
            <v>-1150</v>
          </cell>
          <cell r="DZ11">
            <v>-34229</v>
          </cell>
          <cell r="EA11">
            <v>195642</v>
          </cell>
          <cell r="EB11">
            <v>681</v>
          </cell>
          <cell r="EC11">
            <v>196323</v>
          </cell>
          <cell r="ED11">
            <v>415272</v>
          </cell>
          <cell r="EE11">
            <v>193989</v>
          </cell>
          <cell r="EF11">
            <v>0</v>
          </cell>
          <cell r="EG11">
            <v>193989</v>
          </cell>
          <cell r="EH11">
            <v>5937</v>
          </cell>
          <cell r="EI11">
            <v>0</v>
          </cell>
          <cell r="EJ11">
            <v>0</v>
          </cell>
          <cell r="EK11">
            <v>0</v>
          </cell>
          <cell r="EL11">
            <v>0</v>
          </cell>
          <cell r="EM11">
            <v>88</v>
          </cell>
          <cell r="EN11">
            <v>3000</v>
          </cell>
          <cell r="EO11">
            <v>0</v>
          </cell>
          <cell r="EP11">
            <v>157</v>
          </cell>
          <cell r="EQ11">
            <v>1022</v>
          </cell>
          <cell r="ER11">
            <v>-530</v>
          </cell>
          <cell r="ES11">
            <v>0</v>
          </cell>
          <cell r="ET11">
            <v>337</v>
          </cell>
          <cell r="EU11">
            <v>195642</v>
          </cell>
          <cell r="EV11">
            <v>195642</v>
          </cell>
          <cell r="EW11">
            <v>845</v>
          </cell>
          <cell r="EX11">
            <v>0</v>
          </cell>
          <cell r="EY11">
            <v>-2058</v>
          </cell>
          <cell r="EZ11">
            <v>0</v>
          </cell>
          <cell r="FA11">
            <v>2</v>
          </cell>
          <cell r="FB11">
            <v>6876</v>
          </cell>
          <cell r="FC11">
            <v>0</v>
          </cell>
          <cell r="FD11">
            <v>47001</v>
          </cell>
          <cell r="FE11">
            <v>2365</v>
          </cell>
          <cell r="FF11">
            <v>154367</v>
          </cell>
          <cell r="FG11">
            <v>1105</v>
          </cell>
          <cell r="FH11">
            <v>0</v>
          </cell>
          <cell r="FI11">
            <v>-1029</v>
          </cell>
          <cell r="FJ11">
            <v>152233</v>
          </cell>
          <cell r="FK11">
            <v>1333577</v>
          </cell>
          <cell r="FL11">
            <v>137553</v>
          </cell>
          <cell r="FM11">
            <v>152233</v>
          </cell>
          <cell r="FN11">
            <v>183492</v>
          </cell>
          <cell r="FO11">
            <v>1333577</v>
          </cell>
          <cell r="FP11">
            <v>2285660</v>
          </cell>
          <cell r="FQ11">
            <v>10.3146</v>
          </cell>
          <cell r="FR11">
            <v>11.4154</v>
          </cell>
          <cell r="FS11">
            <v>13.759399999999999</v>
          </cell>
          <cell r="FT11">
            <v>6.6604000000000001</v>
          </cell>
          <cell r="FU11">
            <v>7800</v>
          </cell>
          <cell r="FV11">
            <v>0</v>
          </cell>
          <cell r="FW11">
            <v>0</v>
          </cell>
          <cell r="FX11">
            <v>0</v>
          </cell>
          <cell r="FY11">
            <v>34231</v>
          </cell>
          <cell r="FZ11">
            <v>0</v>
          </cell>
          <cell r="GA11">
            <v>152</v>
          </cell>
          <cell r="GB11">
            <v>0</v>
          </cell>
          <cell r="GC11">
            <v>6724</v>
          </cell>
          <cell r="GD11">
            <v>45762</v>
          </cell>
          <cell r="GE11">
            <v>15411</v>
          </cell>
          <cell r="GF11">
            <v>0</v>
          </cell>
          <cell r="GG11">
            <v>3286453</v>
          </cell>
          <cell r="GH11">
            <v>0</v>
          </cell>
          <cell r="GI11">
            <v>1107</v>
          </cell>
          <cell r="GJ11">
            <v>154367</v>
          </cell>
          <cell r="GK11">
            <v>15436.7</v>
          </cell>
          <cell r="GL11">
            <v>18068</v>
          </cell>
          <cell r="GM11">
            <v>-2657</v>
          </cell>
          <cell r="GN11">
            <v>30789</v>
          </cell>
          <cell r="GO11">
            <v>0</v>
          </cell>
          <cell r="GP11">
            <v>21007</v>
          </cell>
          <cell r="GQ11">
            <v>15436.7</v>
          </cell>
          <cell r="GR11">
            <v>0</v>
          </cell>
          <cell r="GS11">
            <v>20401</v>
          </cell>
          <cell r="GT11">
            <v>52639</v>
          </cell>
          <cell r="GU11">
            <v>1022</v>
          </cell>
          <cell r="GV11">
            <v>3406</v>
          </cell>
          <cell r="GW11">
            <v>0.3</v>
          </cell>
          <cell r="GX11">
            <v>424</v>
          </cell>
          <cell r="GY11">
            <v>0</v>
          </cell>
          <cell r="GZ11">
            <v>424</v>
          </cell>
          <cell r="HA11">
            <v>424</v>
          </cell>
          <cell r="HB11">
            <v>2576</v>
          </cell>
          <cell r="HC11">
            <v>3000</v>
          </cell>
          <cell r="HD11" t="str">
            <v>1) Other Employee Issuance Impacting Capital Surplus and 2) Repurchase of warrants in 3Q11</v>
          </cell>
          <cell r="HE11" t="str">
            <v>1) Non-Financial Equity Investments and 2) Investments in Unconsolidated Finance Subsidiaries</v>
          </cell>
          <cell r="HF11">
            <v>4631</v>
          </cell>
          <cell r="HG11">
            <v>5288</v>
          </cell>
          <cell r="HH11">
            <v>3775</v>
          </cell>
          <cell r="HI11">
            <v>20437</v>
          </cell>
          <cell r="HJ11">
            <v>20070</v>
          </cell>
          <cell r="HK11" t="str">
            <v>Line 72 Issuance of common stock for employee compensation included in Line 9 - Sale of treasury stock &amp; Line 16 - Other adjustments to equity capital.Line 73 Other issuance of common stock included in Line 7 - Sale of common stock, gross &amp; Lin</v>
          </cell>
          <cell r="HL11">
            <v>4</v>
          </cell>
          <cell r="HM11">
            <v>2013</v>
          </cell>
          <cell r="HN11">
            <v>0</v>
          </cell>
          <cell r="HO11">
            <v>46</v>
          </cell>
          <cell r="HR11">
            <v>19001</v>
          </cell>
        </row>
        <row r="12">
          <cell r="A12" t="str">
            <v>1039502Q3 2011BHC Stress</v>
          </cell>
          <cell r="B12" t="str">
            <v>JPMC</v>
          </cell>
          <cell r="C12" t="str">
            <v>Q3 2011</v>
          </cell>
          <cell r="D12" t="str">
            <v>BHC Stress</v>
          </cell>
          <cell r="E12" t="str">
            <v>BHC</v>
          </cell>
          <cell r="F12" t="str">
            <v>JPMORGAN CHASE and CO</v>
          </cell>
          <cell r="G12">
            <v>1039502</v>
          </cell>
          <cell r="H12" t="str">
            <v>Actual</v>
          </cell>
          <cell r="I12">
            <v>40917</v>
          </cell>
          <cell r="J12">
            <v>40917.830416666664</v>
          </cell>
          <cell r="K12" t="str">
            <v>Extended growth recession with growth remaining below trend for an extended period. See section 4.1 of the Capital Plan for additional detail</v>
          </cell>
          <cell r="L12">
            <v>347</v>
          </cell>
          <cell r="M12">
            <v>555</v>
          </cell>
          <cell r="N12">
            <v>135</v>
          </cell>
          <cell r="O12">
            <v>420</v>
          </cell>
          <cell r="P12">
            <v>237</v>
          </cell>
          <cell r="Q12">
            <v>153</v>
          </cell>
          <cell r="R12">
            <v>14</v>
          </cell>
          <cell r="S12">
            <v>70</v>
          </cell>
          <cell r="T12">
            <v>28</v>
          </cell>
          <cell r="U12">
            <v>7</v>
          </cell>
          <cell r="V12">
            <v>4</v>
          </cell>
          <cell r="W12">
            <v>17</v>
          </cell>
          <cell r="X12">
            <v>1365</v>
          </cell>
          <cell r="Y12">
            <v>154</v>
          </cell>
          <cell r="Z12">
            <v>39</v>
          </cell>
          <cell r="AA12">
            <v>93</v>
          </cell>
          <cell r="AB12">
            <v>22</v>
          </cell>
          <cell r="AC12">
            <v>-179</v>
          </cell>
          <cell r="AD12">
            <v>0</v>
          </cell>
          <cell r="AE12">
            <v>0</v>
          </cell>
          <cell r="AF12">
            <v>0</v>
          </cell>
          <cell r="AG12">
            <v>0</v>
          </cell>
          <cell r="AH12">
            <v>-179</v>
          </cell>
          <cell r="AI12">
            <v>2507</v>
          </cell>
          <cell r="AJ12">
            <v>0</v>
          </cell>
          <cell r="AK12">
            <v>0</v>
          </cell>
          <cell r="AL12">
            <v>15</v>
          </cell>
          <cell r="AM12">
            <v>15</v>
          </cell>
          <cell r="AN12">
            <v>0</v>
          </cell>
          <cell r="AO12">
            <v>0</v>
          </cell>
          <cell r="AP12">
            <v>0</v>
          </cell>
          <cell r="AQ12">
            <v>0</v>
          </cell>
          <cell r="AR12">
            <v>0</v>
          </cell>
          <cell r="AS12">
            <v>-901</v>
          </cell>
          <cell r="AT12">
            <v>1621</v>
          </cell>
          <cell r="AU12">
            <v>28520</v>
          </cell>
          <cell r="AV12">
            <v>2351</v>
          </cell>
          <cell r="AW12">
            <v>2507</v>
          </cell>
          <cell r="AX12">
            <v>-14</v>
          </cell>
          <cell r="AY12">
            <v>28350</v>
          </cell>
          <cell r="AZ12">
            <v>11865</v>
          </cell>
          <cell r="BA12">
            <v>10250</v>
          </cell>
          <cell r="BB12">
            <v>15442</v>
          </cell>
          <cell r="BC12">
            <v>6673</v>
          </cell>
          <cell r="BD12">
            <v>6673</v>
          </cell>
          <cell r="BE12">
            <v>2351</v>
          </cell>
          <cell r="BF12">
            <v>0</v>
          </cell>
          <cell r="BG12">
            <v>-901</v>
          </cell>
          <cell r="BH12">
            <v>0</v>
          </cell>
          <cell r="BI12">
            <v>0</v>
          </cell>
          <cell r="BJ12">
            <v>607</v>
          </cell>
          <cell r="BK12">
            <v>61</v>
          </cell>
          <cell r="BL12">
            <v>5830</v>
          </cell>
          <cell r="BM12">
            <v>1556</v>
          </cell>
          <cell r="BN12">
            <v>4274</v>
          </cell>
          <cell r="BO12">
            <v>0</v>
          </cell>
          <cell r="BP12">
            <v>4274</v>
          </cell>
          <cell r="BQ12">
            <v>12</v>
          </cell>
          <cell r="BR12">
            <v>4262</v>
          </cell>
          <cell r="BS12">
            <v>26.689537000000001</v>
          </cell>
          <cell r="BT12">
            <v>3631</v>
          </cell>
          <cell r="BU12">
            <v>314</v>
          </cell>
          <cell r="BV12">
            <v>329</v>
          </cell>
          <cell r="BW12">
            <v>3616</v>
          </cell>
          <cell r="BY12">
            <v>13</v>
          </cell>
          <cell r="BZ12">
            <v>334363</v>
          </cell>
          <cell r="CA12">
            <v>334376</v>
          </cell>
          <cell r="CB12">
            <v>296627</v>
          </cell>
          <cell r="CC12">
            <v>137374</v>
          </cell>
          <cell r="CD12">
            <v>97046</v>
          </cell>
          <cell r="CE12">
            <v>8354</v>
          </cell>
          <cell r="CF12">
            <v>88692</v>
          </cell>
          <cell r="CG12">
            <v>61014</v>
          </cell>
          <cell r="CH12">
            <v>4660</v>
          </cell>
          <cell r="CI12">
            <v>33178</v>
          </cell>
          <cell r="CJ12">
            <v>23176</v>
          </cell>
          <cell r="CK12">
            <v>10704</v>
          </cell>
          <cell r="CL12">
            <v>201</v>
          </cell>
          <cell r="CM12">
            <v>992</v>
          </cell>
          <cell r="CN12">
            <v>110700</v>
          </cell>
          <cell r="CO12">
            <v>102497</v>
          </cell>
          <cell r="CP12">
            <v>4079</v>
          </cell>
          <cell r="CQ12">
            <v>4124</v>
          </cell>
          <cell r="CR12">
            <v>116378</v>
          </cell>
          <cell r="CS12">
            <v>60843</v>
          </cell>
          <cell r="CT12">
            <v>39807</v>
          </cell>
          <cell r="CU12">
            <v>13751</v>
          </cell>
          <cell r="CV12">
            <v>7285</v>
          </cell>
          <cell r="CW12">
            <v>138933</v>
          </cell>
          <cell r="CX12">
            <v>94</v>
          </cell>
          <cell r="CY12">
            <v>689</v>
          </cell>
          <cell r="CZ12">
            <v>27767</v>
          </cell>
          <cell r="DA12">
            <v>53243</v>
          </cell>
          <cell r="DB12">
            <v>57140</v>
          </cell>
          <cell r="DC12">
            <v>723481</v>
          </cell>
          <cell r="DD12">
            <v>0</v>
          </cell>
          <cell r="DE12">
            <v>28350</v>
          </cell>
          <cell r="DF12">
            <v>695131</v>
          </cell>
          <cell r="DG12">
            <v>461531</v>
          </cell>
          <cell r="DH12">
            <v>48180</v>
          </cell>
          <cell r="DI12">
            <v>7833</v>
          </cell>
          <cell r="DJ12">
            <v>668</v>
          </cell>
          <cell r="DK12">
            <v>2728</v>
          </cell>
          <cell r="DL12">
            <v>59409</v>
          </cell>
          <cell r="DM12">
            <v>738793</v>
          </cell>
          <cell r="DN12">
            <v>2289240</v>
          </cell>
          <cell r="DO12">
            <v>1092708</v>
          </cell>
          <cell r="DP12">
            <v>155841</v>
          </cell>
          <cell r="DQ12">
            <v>20918</v>
          </cell>
          <cell r="DR12">
            <v>836856</v>
          </cell>
          <cell r="DS12">
            <v>686</v>
          </cell>
          <cell r="DT12">
            <v>2106323</v>
          </cell>
          <cell r="DU12">
            <v>7800</v>
          </cell>
          <cell r="DV12">
            <v>4105</v>
          </cell>
          <cell r="DW12">
            <v>95078</v>
          </cell>
          <cell r="DX12">
            <v>85726</v>
          </cell>
          <cell r="DY12">
            <v>1964</v>
          </cell>
          <cell r="DZ12">
            <v>-12386</v>
          </cell>
          <cell r="EA12">
            <v>182287</v>
          </cell>
          <cell r="EB12">
            <v>630</v>
          </cell>
          <cell r="EC12">
            <v>182917</v>
          </cell>
          <cell r="ED12">
            <v>377823</v>
          </cell>
          <cell r="EE12">
            <v>182879</v>
          </cell>
          <cell r="EF12">
            <v>0</v>
          </cell>
          <cell r="EG12">
            <v>182879</v>
          </cell>
          <cell r="EH12">
            <v>4262</v>
          </cell>
          <cell r="EI12">
            <v>0</v>
          </cell>
          <cell r="EJ12">
            <v>0</v>
          </cell>
          <cell r="EK12">
            <v>0</v>
          </cell>
          <cell r="EL12">
            <v>0</v>
          </cell>
          <cell r="EM12">
            <v>253</v>
          </cell>
          <cell r="EN12">
            <v>4302</v>
          </cell>
          <cell r="EO12">
            <v>0</v>
          </cell>
          <cell r="EP12">
            <v>157</v>
          </cell>
          <cell r="EQ12">
            <v>991</v>
          </cell>
          <cell r="ER12">
            <v>326</v>
          </cell>
          <cell r="ES12">
            <v>0</v>
          </cell>
          <cell r="ET12">
            <v>17</v>
          </cell>
          <cell r="EU12">
            <v>182287</v>
          </cell>
          <cell r="EV12">
            <v>182287</v>
          </cell>
          <cell r="EW12">
            <v>3737</v>
          </cell>
          <cell r="EX12">
            <v>0</v>
          </cell>
          <cell r="EY12">
            <v>-1817</v>
          </cell>
          <cell r="EZ12">
            <v>0</v>
          </cell>
          <cell r="FA12">
            <v>2</v>
          </cell>
          <cell r="FB12">
            <v>19787</v>
          </cell>
          <cell r="FC12">
            <v>0</v>
          </cell>
          <cell r="FD12">
            <v>48263</v>
          </cell>
          <cell r="FE12">
            <v>2504</v>
          </cell>
          <cell r="FF12">
            <v>149389</v>
          </cell>
          <cell r="FG12">
            <v>720</v>
          </cell>
          <cell r="FH12">
            <v>0</v>
          </cell>
          <cell r="FI12">
            <v>-846</v>
          </cell>
          <cell r="FJ12">
            <v>147823</v>
          </cell>
          <cell r="FK12">
            <v>1217548</v>
          </cell>
          <cell r="FL12">
            <v>120234</v>
          </cell>
          <cell r="FM12">
            <v>147823</v>
          </cell>
          <cell r="FN12">
            <v>186510</v>
          </cell>
          <cell r="FO12">
            <v>1217548</v>
          </cell>
          <cell r="FP12">
            <v>2168678</v>
          </cell>
          <cell r="FQ12">
            <v>9.8750999999999998</v>
          </cell>
          <cell r="FR12">
            <v>12.141</v>
          </cell>
          <cell r="FS12">
            <v>15.3185</v>
          </cell>
          <cell r="FT12">
            <v>6.8163</v>
          </cell>
          <cell r="FU12">
            <v>7800</v>
          </cell>
          <cell r="FV12">
            <v>0</v>
          </cell>
          <cell r="FW12">
            <v>0</v>
          </cell>
          <cell r="FX12">
            <v>0</v>
          </cell>
          <cell r="FY12">
            <v>12386</v>
          </cell>
          <cell r="FZ12">
            <v>0</v>
          </cell>
          <cell r="GA12">
            <v>124</v>
          </cell>
          <cell r="GB12">
            <v>0</v>
          </cell>
          <cell r="GC12">
            <v>19663</v>
          </cell>
          <cell r="GD12">
            <v>46071</v>
          </cell>
          <cell r="GE12">
            <v>16480</v>
          </cell>
          <cell r="GF12">
            <v>0</v>
          </cell>
          <cell r="GG12">
            <v>3798881</v>
          </cell>
          <cell r="GH12">
            <v>0</v>
          </cell>
          <cell r="GI12">
            <v>1107</v>
          </cell>
          <cell r="GJ12">
            <v>149389</v>
          </cell>
          <cell r="GK12">
            <v>14938.9</v>
          </cell>
          <cell r="GL12">
            <v>19007</v>
          </cell>
          <cell r="GM12">
            <v>-2527</v>
          </cell>
          <cell r="GN12">
            <v>13694</v>
          </cell>
          <cell r="GO12">
            <v>5313</v>
          </cell>
          <cell r="GP12">
            <v>11973</v>
          </cell>
          <cell r="GQ12">
            <v>11973</v>
          </cell>
          <cell r="GR12">
            <v>0</v>
          </cell>
          <cell r="GS12">
            <v>11368</v>
          </cell>
          <cell r="GT12">
            <v>36877</v>
          </cell>
          <cell r="GU12">
            <v>991</v>
          </cell>
          <cell r="GV12">
            <v>3959</v>
          </cell>
          <cell r="GW12">
            <v>0.25031574000000001</v>
          </cell>
          <cell r="GX12">
            <v>394</v>
          </cell>
          <cell r="GY12">
            <v>0</v>
          </cell>
          <cell r="GZ12">
            <v>394</v>
          </cell>
          <cell r="HA12">
            <v>394</v>
          </cell>
          <cell r="HB12">
            <v>4031</v>
          </cell>
          <cell r="HC12">
            <v>4425</v>
          </cell>
          <cell r="HD12" t="str">
            <v>1) Other Employee Issuance Impacting Capital Surplus and 2) Repurchase of warrants in 3Q11</v>
          </cell>
          <cell r="HE12" t="str">
            <v>1) Non-Financial Equity Investments and 2) Investments in Unconsolidated Finance Subsidiaries</v>
          </cell>
          <cell r="HF12">
            <v>4631</v>
          </cell>
          <cell r="HG12">
            <v>5288</v>
          </cell>
          <cell r="HH12">
            <v>3775</v>
          </cell>
          <cell r="HI12">
            <v>20437</v>
          </cell>
          <cell r="HJ12">
            <v>20070</v>
          </cell>
          <cell r="HK12" t="str">
            <v>Line 72 Issuance of common stock for employee compensation included in Line 9 - Sale of treasury stock &amp; Line 16 - Other adjustments to equity capital.Line 73 Other issuance of common stock included in Line 7 - Sale of common stock, gross &amp; Lin</v>
          </cell>
          <cell r="HL12">
            <v>3</v>
          </cell>
          <cell r="HM12">
            <v>2011</v>
          </cell>
          <cell r="HN12">
            <v>0</v>
          </cell>
          <cell r="HO12">
            <v>607</v>
          </cell>
          <cell r="HR12">
            <v>19001</v>
          </cell>
        </row>
        <row r="13">
          <cell r="A13" t="str">
            <v>1039502Q4 2011BHC Stress</v>
          </cell>
          <cell r="B13" t="str">
            <v>JPMC</v>
          </cell>
          <cell r="C13" t="str">
            <v>Q4 2011</v>
          </cell>
          <cell r="D13" t="str">
            <v>BHC Stress</v>
          </cell>
          <cell r="E13" t="str">
            <v>BHC</v>
          </cell>
          <cell r="F13" t="str">
            <v>JPMORGAN CHASE and CO</v>
          </cell>
          <cell r="G13">
            <v>1039502</v>
          </cell>
          <cell r="H13" t="str">
            <v>Projected</v>
          </cell>
          <cell r="I13">
            <v>40917</v>
          </cell>
          <cell r="J13">
            <v>40917.830416666664</v>
          </cell>
          <cell r="K13" t="str">
            <v>Extended growth recession with growth remaining below trend for an extended period. See section 4.1 of the Capital Plan for additional detail</v>
          </cell>
          <cell r="L13">
            <v>329</v>
          </cell>
          <cell r="M13">
            <v>560</v>
          </cell>
          <cell r="N13">
            <v>104</v>
          </cell>
          <cell r="O13">
            <v>456</v>
          </cell>
          <cell r="P13">
            <v>349</v>
          </cell>
          <cell r="Q13">
            <v>268</v>
          </cell>
          <cell r="R13">
            <v>10</v>
          </cell>
          <cell r="S13">
            <v>71</v>
          </cell>
          <cell r="T13">
            <v>63</v>
          </cell>
          <cell r="U13">
            <v>8</v>
          </cell>
          <cell r="V13">
            <v>21</v>
          </cell>
          <cell r="W13">
            <v>34</v>
          </cell>
          <cell r="X13">
            <v>1262</v>
          </cell>
          <cell r="Y13">
            <v>207</v>
          </cell>
          <cell r="Z13">
            <v>52</v>
          </cell>
          <cell r="AA13">
            <v>133</v>
          </cell>
          <cell r="AB13">
            <v>22</v>
          </cell>
          <cell r="AC13">
            <v>37</v>
          </cell>
          <cell r="AD13">
            <v>0</v>
          </cell>
          <cell r="AE13">
            <v>0</v>
          </cell>
          <cell r="AF13">
            <v>0</v>
          </cell>
          <cell r="AG13">
            <v>4</v>
          </cell>
          <cell r="AH13">
            <v>33</v>
          </cell>
          <cell r="AI13">
            <v>2807</v>
          </cell>
          <cell r="AJ13">
            <v>0</v>
          </cell>
          <cell r="AK13">
            <v>0</v>
          </cell>
          <cell r="AL13">
            <v>35</v>
          </cell>
          <cell r="AM13">
            <v>35</v>
          </cell>
          <cell r="AN13">
            <v>0</v>
          </cell>
          <cell r="AO13">
            <v>0</v>
          </cell>
          <cell r="AP13">
            <v>0</v>
          </cell>
          <cell r="AQ13">
            <v>0</v>
          </cell>
          <cell r="AR13">
            <v>0</v>
          </cell>
          <cell r="AS13">
            <v>139</v>
          </cell>
          <cell r="AT13">
            <v>2981</v>
          </cell>
          <cell r="AU13">
            <v>28350</v>
          </cell>
          <cell r="AV13">
            <v>2226</v>
          </cell>
          <cell r="AW13">
            <v>2807</v>
          </cell>
          <cell r="AX13">
            <v>-5</v>
          </cell>
          <cell r="AY13">
            <v>27764</v>
          </cell>
          <cell r="AZ13">
            <v>12063.61</v>
          </cell>
          <cell r="BA13">
            <v>9852</v>
          </cell>
          <cell r="BB13">
            <v>14458</v>
          </cell>
          <cell r="BC13">
            <v>7457.61</v>
          </cell>
          <cell r="BD13">
            <v>7457.61</v>
          </cell>
          <cell r="BE13">
            <v>2226</v>
          </cell>
          <cell r="BF13">
            <v>0</v>
          </cell>
          <cell r="BG13">
            <v>139</v>
          </cell>
          <cell r="BH13">
            <v>0</v>
          </cell>
          <cell r="BI13">
            <v>0</v>
          </cell>
          <cell r="BJ13">
            <v>5</v>
          </cell>
          <cell r="BK13">
            <v>6</v>
          </cell>
          <cell r="BL13">
            <v>5097.6099999999997</v>
          </cell>
          <cell r="BM13">
            <v>1316.61</v>
          </cell>
          <cell r="BN13">
            <v>3781</v>
          </cell>
          <cell r="BO13">
            <v>0</v>
          </cell>
          <cell r="BP13">
            <v>3781</v>
          </cell>
          <cell r="BQ13">
            <v>0</v>
          </cell>
          <cell r="BR13">
            <v>3781</v>
          </cell>
          <cell r="BS13">
            <v>25.827985999999999</v>
          </cell>
          <cell r="BT13">
            <v>3616</v>
          </cell>
          <cell r="BU13">
            <v>409</v>
          </cell>
          <cell r="BV13">
            <v>499</v>
          </cell>
          <cell r="BW13">
            <v>3526</v>
          </cell>
          <cell r="BY13">
            <v>13</v>
          </cell>
          <cell r="BZ13">
            <v>360683</v>
          </cell>
          <cell r="CA13">
            <v>360696</v>
          </cell>
          <cell r="CB13">
            <v>295151</v>
          </cell>
          <cell r="CC13">
            <v>136822</v>
          </cell>
          <cell r="CD13">
            <v>94730</v>
          </cell>
          <cell r="CE13">
            <v>8118</v>
          </cell>
          <cell r="CF13">
            <v>86612</v>
          </cell>
          <cell r="CG13">
            <v>62424</v>
          </cell>
          <cell r="CH13">
            <v>4917</v>
          </cell>
          <cell r="CI13">
            <v>33545</v>
          </cell>
          <cell r="CJ13">
            <v>23962</v>
          </cell>
          <cell r="CK13">
            <v>9681</v>
          </cell>
          <cell r="CL13">
            <v>98</v>
          </cell>
          <cell r="CM13">
            <v>1077</v>
          </cell>
          <cell r="CN13">
            <v>125536</v>
          </cell>
          <cell r="CO13">
            <v>115732</v>
          </cell>
          <cell r="CP13">
            <v>4133</v>
          </cell>
          <cell r="CQ13">
            <v>5671</v>
          </cell>
          <cell r="CR13">
            <v>120068</v>
          </cell>
          <cell r="CS13">
            <v>60837</v>
          </cell>
          <cell r="CT13">
            <v>40262</v>
          </cell>
          <cell r="CU13">
            <v>13350</v>
          </cell>
          <cell r="CV13">
            <v>7225</v>
          </cell>
          <cell r="CW13">
            <v>148490</v>
          </cell>
          <cell r="CX13">
            <v>0</v>
          </cell>
          <cell r="CY13">
            <v>518</v>
          </cell>
          <cell r="CZ13">
            <v>34971</v>
          </cell>
          <cell r="DA13">
            <v>54587</v>
          </cell>
          <cell r="DB13">
            <v>58414</v>
          </cell>
          <cell r="DC13">
            <v>750082</v>
          </cell>
          <cell r="DD13">
            <v>0</v>
          </cell>
          <cell r="DE13">
            <v>27764</v>
          </cell>
          <cell r="DF13">
            <v>722318</v>
          </cell>
          <cell r="DG13">
            <v>470880</v>
          </cell>
          <cell r="DH13">
            <v>48231</v>
          </cell>
          <cell r="DI13">
            <v>7649</v>
          </cell>
          <cell r="DJ13">
            <v>599</v>
          </cell>
          <cell r="DK13">
            <v>2684</v>
          </cell>
          <cell r="DL13">
            <v>59163</v>
          </cell>
          <cell r="DM13">
            <v>648001</v>
          </cell>
          <cell r="DN13">
            <v>2261058</v>
          </cell>
          <cell r="DO13">
            <v>1080328</v>
          </cell>
          <cell r="DP13">
            <v>159688</v>
          </cell>
          <cell r="DQ13">
            <v>20500</v>
          </cell>
          <cell r="DR13">
            <v>816383</v>
          </cell>
          <cell r="DS13">
            <v>692</v>
          </cell>
          <cell r="DT13">
            <v>2076899</v>
          </cell>
          <cell r="DU13">
            <v>7800</v>
          </cell>
          <cell r="DV13">
            <v>4105</v>
          </cell>
          <cell r="DW13">
            <v>96781</v>
          </cell>
          <cell r="DX13">
            <v>88369</v>
          </cell>
          <cell r="DY13">
            <v>1011</v>
          </cell>
          <cell r="DZ13">
            <v>-14588</v>
          </cell>
          <cell r="EA13">
            <v>183478</v>
          </cell>
          <cell r="EB13">
            <v>681</v>
          </cell>
          <cell r="EC13">
            <v>184159</v>
          </cell>
          <cell r="ED13">
            <v>378800</v>
          </cell>
          <cell r="EE13">
            <v>182287</v>
          </cell>
          <cell r="EF13">
            <v>0</v>
          </cell>
          <cell r="EG13">
            <v>182287</v>
          </cell>
          <cell r="EH13">
            <v>3781</v>
          </cell>
          <cell r="EI13">
            <v>0</v>
          </cell>
          <cell r="EJ13">
            <v>0</v>
          </cell>
          <cell r="EK13">
            <v>0</v>
          </cell>
          <cell r="EL13">
            <v>0</v>
          </cell>
          <cell r="EM13">
            <v>51</v>
          </cell>
          <cell r="EN13">
            <v>950</v>
          </cell>
          <cell r="EO13">
            <v>0</v>
          </cell>
          <cell r="EP13">
            <v>157</v>
          </cell>
          <cell r="EQ13">
            <v>980</v>
          </cell>
          <cell r="ER13">
            <v>-951</v>
          </cell>
          <cell r="ES13">
            <v>0</v>
          </cell>
          <cell r="ET13">
            <v>397</v>
          </cell>
          <cell r="EU13">
            <v>183478</v>
          </cell>
          <cell r="EV13">
            <v>183478</v>
          </cell>
          <cell r="EW13">
            <v>3374</v>
          </cell>
          <cell r="EX13">
            <v>0</v>
          </cell>
          <cell r="EY13">
            <v>-2425</v>
          </cell>
          <cell r="EZ13">
            <v>0</v>
          </cell>
          <cell r="FA13">
            <v>2</v>
          </cell>
          <cell r="FB13">
            <v>19738</v>
          </cell>
          <cell r="FC13">
            <v>0</v>
          </cell>
          <cell r="FD13">
            <v>48109</v>
          </cell>
          <cell r="FE13">
            <v>2365</v>
          </cell>
          <cell r="FF13">
            <v>151795</v>
          </cell>
          <cell r="FG13">
            <v>761</v>
          </cell>
          <cell r="FH13">
            <v>0</v>
          </cell>
          <cell r="FI13">
            <v>-922</v>
          </cell>
          <cell r="FJ13">
            <v>150112</v>
          </cell>
          <cell r="FK13">
            <v>1265883</v>
          </cell>
          <cell r="FL13">
            <v>122571</v>
          </cell>
          <cell r="FM13">
            <v>150112</v>
          </cell>
          <cell r="FN13">
            <v>188532</v>
          </cell>
          <cell r="FO13">
            <v>1265883</v>
          </cell>
          <cell r="FP13">
            <v>2220173</v>
          </cell>
          <cell r="FQ13">
            <v>9.6826000000000008</v>
          </cell>
          <cell r="FR13">
            <v>11.8583</v>
          </cell>
          <cell r="FS13">
            <v>14.8933</v>
          </cell>
          <cell r="FT13">
            <v>6.7613000000000003</v>
          </cell>
          <cell r="FU13">
            <v>7800</v>
          </cell>
          <cell r="FV13">
            <v>0</v>
          </cell>
          <cell r="FW13">
            <v>0</v>
          </cell>
          <cell r="FX13">
            <v>0</v>
          </cell>
          <cell r="FY13">
            <v>14589</v>
          </cell>
          <cell r="FZ13">
            <v>0</v>
          </cell>
          <cell r="GA13">
            <v>152</v>
          </cell>
          <cell r="GB13">
            <v>0</v>
          </cell>
          <cell r="GC13">
            <v>19586</v>
          </cell>
          <cell r="GD13">
            <v>45923</v>
          </cell>
          <cell r="GE13">
            <v>16831</v>
          </cell>
          <cell r="GF13">
            <v>0</v>
          </cell>
          <cell r="GG13">
            <v>3770339</v>
          </cell>
          <cell r="GH13">
            <v>0</v>
          </cell>
          <cell r="GI13">
            <v>1107</v>
          </cell>
          <cell r="GJ13">
            <v>151795</v>
          </cell>
          <cell r="GK13">
            <v>15179.5</v>
          </cell>
          <cell r="GL13">
            <v>19438</v>
          </cell>
          <cell r="GM13">
            <v>-2607</v>
          </cell>
          <cell r="GN13">
            <v>15834</v>
          </cell>
          <cell r="GO13">
            <v>3604</v>
          </cell>
          <cell r="GP13">
            <v>15485</v>
          </cell>
          <cell r="GQ13">
            <v>15179.5</v>
          </cell>
          <cell r="GR13">
            <v>0</v>
          </cell>
          <cell r="GS13">
            <v>14879</v>
          </cell>
          <cell r="GT13">
            <v>38391</v>
          </cell>
          <cell r="GU13">
            <v>980</v>
          </cell>
          <cell r="GV13">
            <v>3921</v>
          </cell>
          <cell r="GW13">
            <v>0.25</v>
          </cell>
          <cell r="GX13">
            <v>449</v>
          </cell>
          <cell r="GY13">
            <v>0</v>
          </cell>
          <cell r="GZ13">
            <v>449</v>
          </cell>
          <cell r="HA13">
            <v>449</v>
          </cell>
          <cell r="HB13">
            <v>501</v>
          </cell>
          <cell r="HC13">
            <v>950</v>
          </cell>
          <cell r="HD13" t="str">
            <v>1) Other Employee Issuance Impacting Capital Surplus and 2) Repurchase of warrants in 3Q11</v>
          </cell>
          <cell r="HE13" t="str">
            <v>1) Non-Financial Equity Investments and 2) Investments in Unconsolidated Finance Subsidiaries</v>
          </cell>
          <cell r="HF13">
            <v>4631</v>
          </cell>
          <cell r="HG13">
            <v>5288</v>
          </cell>
          <cell r="HH13">
            <v>3775</v>
          </cell>
          <cell r="HI13">
            <v>20437</v>
          </cell>
          <cell r="HJ13">
            <v>20070</v>
          </cell>
          <cell r="HK13" t="str">
            <v>Line 72 Issuance of common stock for employee compensation included in Line 9 - Sale of treasury stock &amp; Line 16 - Other adjustments to equity capital.Line 73 Other issuance of common stock included in Line 7 - Sale of common stock, gross &amp; Lin</v>
          </cell>
          <cell r="HL13">
            <v>4</v>
          </cell>
          <cell r="HM13">
            <v>2011</v>
          </cell>
          <cell r="HN13">
            <v>0</v>
          </cell>
          <cell r="HO13">
            <v>5</v>
          </cell>
          <cell r="HR13">
            <v>19001</v>
          </cell>
        </row>
        <row r="14">
          <cell r="A14" t="str">
            <v>1039502Q1 2012BHC Stress</v>
          </cell>
          <cell r="B14" t="str">
            <v>JPMC</v>
          </cell>
          <cell r="C14" t="str">
            <v>Q1 2012</v>
          </cell>
          <cell r="D14" t="str">
            <v>BHC Stress</v>
          </cell>
          <cell r="E14" t="str">
            <v>BHC</v>
          </cell>
          <cell r="F14" t="str">
            <v>JPMORGAN CHASE and CO</v>
          </cell>
          <cell r="G14">
            <v>1039502</v>
          </cell>
          <cell r="H14" t="str">
            <v>Projected</v>
          </cell>
          <cell r="I14">
            <v>40917</v>
          </cell>
          <cell r="J14">
            <v>40917.830416666664</v>
          </cell>
          <cell r="K14" t="str">
            <v>Extended growth recession with growth remaining below trend for an extended period. See section 4.1 of the Capital Plan for additional detail</v>
          </cell>
          <cell r="L14">
            <v>342</v>
          </cell>
          <cell r="M14">
            <v>682</v>
          </cell>
          <cell r="N14">
            <v>130</v>
          </cell>
          <cell r="O14">
            <v>552</v>
          </cell>
          <cell r="P14">
            <v>276</v>
          </cell>
          <cell r="Q14">
            <v>186</v>
          </cell>
          <cell r="R14">
            <v>12</v>
          </cell>
          <cell r="S14">
            <v>78</v>
          </cell>
          <cell r="T14">
            <v>71</v>
          </cell>
          <cell r="U14">
            <v>5</v>
          </cell>
          <cell r="V14">
            <v>38</v>
          </cell>
          <cell r="W14">
            <v>28</v>
          </cell>
          <cell r="X14">
            <v>1465</v>
          </cell>
          <cell r="Y14">
            <v>193</v>
          </cell>
          <cell r="Z14">
            <v>63</v>
          </cell>
          <cell r="AA14">
            <v>106</v>
          </cell>
          <cell r="AB14">
            <v>24</v>
          </cell>
          <cell r="AC14">
            <v>28</v>
          </cell>
          <cell r="AD14">
            <v>0</v>
          </cell>
          <cell r="AE14">
            <v>0</v>
          </cell>
          <cell r="AF14">
            <v>0</v>
          </cell>
          <cell r="AG14">
            <v>5</v>
          </cell>
          <cell r="AH14">
            <v>23</v>
          </cell>
          <cell r="AI14">
            <v>3057</v>
          </cell>
          <cell r="AJ14">
            <v>0</v>
          </cell>
          <cell r="AK14">
            <v>0</v>
          </cell>
          <cell r="AL14">
            <v>69</v>
          </cell>
          <cell r="AM14">
            <v>69</v>
          </cell>
          <cell r="AN14">
            <v>1164</v>
          </cell>
          <cell r="AO14">
            <v>0</v>
          </cell>
          <cell r="AP14">
            <v>1709</v>
          </cell>
          <cell r="AQ14">
            <v>0</v>
          </cell>
          <cell r="AR14">
            <v>2873</v>
          </cell>
          <cell r="AS14">
            <v>0</v>
          </cell>
          <cell r="AT14">
            <v>5999</v>
          </cell>
          <cell r="AU14">
            <v>27764</v>
          </cell>
          <cell r="AV14">
            <v>4875</v>
          </cell>
          <cell r="AW14">
            <v>3057</v>
          </cell>
          <cell r="AX14">
            <v>-21</v>
          </cell>
          <cell r="AY14">
            <v>29561</v>
          </cell>
          <cell r="AZ14">
            <v>10161.67</v>
          </cell>
          <cell r="BA14">
            <v>10205</v>
          </cell>
          <cell r="BB14">
            <v>13072.09</v>
          </cell>
          <cell r="BC14">
            <v>7294.57</v>
          </cell>
          <cell r="BD14">
            <v>7294.57</v>
          </cell>
          <cell r="BE14">
            <v>4875</v>
          </cell>
          <cell r="BF14">
            <v>2873</v>
          </cell>
          <cell r="BG14">
            <v>0</v>
          </cell>
          <cell r="BH14">
            <v>0</v>
          </cell>
          <cell r="BI14">
            <v>0</v>
          </cell>
          <cell r="BJ14">
            <v>75</v>
          </cell>
          <cell r="BK14">
            <v>103</v>
          </cell>
          <cell r="BL14">
            <v>-378.43</v>
          </cell>
          <cell r="BM14">
            <v>-507.43</v>
          </cell>
          <cell r="BN14">
            <v>129</v>
          </cell>
          <cell r="BO14">
            <v>0</v>
          </cell>
          <cell r="BP14">
            <v>129</v>
          </cell>
          <cell r="BQ14">
            <v>0</v>
          </cell>
          <cell r="BR14">
            <v>129</v>
          </cell>
          <cell r="BS14">
            <v>134.08821</v>
          </cell>
          <cell r="BT14">
            <v>3526</v>
          </cell>
          <cell r="BU14">
            <v>432</v>
          </cell>
          <cell r="BV14">
            <v>507</v>
          </cell>
          <cell r="BW14">
            <v>3451</v>
          </cell>
          <cell r="BY14">
            <v>13</v>
          </cell>
          <cell r="BZ14">
            <v>358736</v>
          </cell>
          <cell r="CA14">
            <v>358749</v>
          </cell>
          <cell r="CB14">
            <v>288348</v>
          </cell>
          <cell r="CC14">
            <v>133914</v>
          </cell>
          <cell r="CD14">
            <v>91944</v>
          </cell>
          <cell r="CE14">
            <v>7672</v>
          </cell>
          <cell r="CF14">
            <v>84272</v>
          </cell>
          <cell r="CG14">
            <v>61327</v>
          </cell>
          <cell r="CH14">
            <v>4717</v>
          </cell>
          <cell r="CI14">
            <v>33034</v>
          </cell>
          <cell r="CJ14">
            <v>23576</v>
          </cell>
          <cell r="CK14">
            <v>9522</v>
          </cell>
          <cell r="CL14">
            <v>93</v>
          </cell>
          <cell r="CM14">
            <v>1070</v>
          </cell>
          <cell r="CN14">
            <v>128171</v>
          </cell>
          <cell r="CO14">
            <v>118395</v>
          </cell>
          <cell r="CP14">
            <v>4164</v>
          </cell>
          <cell r="CQ14">
            <v>5612</v>
          </cell>
          <cell r="CR14">
            <v>109940</v>
          </cell>
          <cell r="CS14">
            <v>60626</v>
          </cell>
          <cell r="CT14">
            <v>40192</v>
          </cell>
          <cell r="CU14">
            <v>13217</v>
          </cell>
          <cell r="CV14">
            <v>7217</v>
          </cell>
          <cell r="CW14">
            <v>145101</v>
          </cell>
          <cell r="CX14">
            <v>0</v>
          </cell>
          <cell r="CY14">
            <v>504</v>
          </cell>
          <cell r="CZ14">
            <v>34091</v>
          </cell>
          <cell r="DA14">
            <v>53824</v>
          </cell>
          <cell r="DB14">
            <v>56682</v>
          </cell>
          <cell r="DC14">
            <v>732186</v>
          </cell>
          <cell r="DD14">
            <v>0</v>
          </cell>
          <cell r="DE14">
            <v>29561</v>
          </cell>
          <cell r="DF14">
            <v>702625</v>
          </cell>
          <cell r="DG14">
            <v>482771</v>
          </cell>
          <cell r="DH14">
            <v>48241</v>
          </cell>
          <cell r="DI14">
            <v>6241</v>
          </cell>
          <cell r="DJ14">
            <v>539</v>
          </cell>
          <cell r="DK14">
            <v>2626</v>
          </cell>
          <cell r="DL14">
            <v>57647</v>
          </cell>
          <cell r="DM14">
            <v>646240</v>
          </cell>
          <cell r="DN14">
            <v>2248032</v>
          </cell>
          <cell r="DO14">
            <v>1057832</v>
          </cell>
          <cell r="DP14">
            <v>169842</v>
          </cell>
          <cell r="DQ14">
            <v>20500</v>
          </cell>
          <cell r="DR14">
            <v>819477</v>
          </cell>
          <cell r="DS14">
            <v>762</v>
          </cell>
          <cell r="DT14">
            <v>2067651</v>
          </cell>
          <cell r="DU14">
            <v>7800</v>
          </cell>
          <cell r="DV14">
            <v>4105</v>
          </cell>
          <cell r="DW14">
            <v>95478</v>
          </cell>
          <cell r="DX14">
            <v>87145</v>
          </cell>
          <cell r="DY14">
            <v>-1833</v>
          </cell>
          <cell r="DZ14">
            <v>-12995</v>
          </cell>
          <cell r="EA14">
            <v>179700</v>
          </cell>
          <cell r="EB14">
            <v>681</v>
          </cell>
          <cell r="EC14">
            <v>180381</v>
          </cell>
          <cell r="ED14">
            <v>365581</v>
          </cell>
          <cell r="EE14">
            <v>183478</v>
          </cell>
          <cell r="EF14">
            <v>0</v>
          </cell>
          <cell r="EG14">
            <v>183478</v>
          </cell>
          <cell r="EH14">
            <v>129</v>
          </cell>
          <cell r="EI14">
            <v>0</v>
          </cell>
          <cell r="EJ14">
            <v>0</v>
          </cell>
          <cell r="EK14">
            <v>0</v>
          </cell>
          <cell r="EL14">
            <v>0</v>
          </cell>
          <cell r="EM14">
            <v>2341</v>
          </cell>
          <cell r="EN14">
            <v>0</v>
          </cell>
          <cell r="EO14">
            <v>0</v>
          </cell>
          <cell r="EP14">
            <v>157</v>
          </cell>
          <cell r="EQ14">
            <v>1196</v>
          </cell>
          <cell r="ER14">
            <v>-2844</v>
          </cell>
          <cell r="ES14">
            <v>0</v>
          </cell>
          <cell r="ET14">
            <v>-2051</v>
          </cell>
          <cell r="EU14">
            <v>179700</v>
          </cell>
          <cell r="EV14">
            <v>179700</v>
          </cell>
          <cell r="EW14">
            <v>1904</v>
          </cell>
          <cell r="EX14">
            <v>0</v>
          </cell>
          <cell r="EY14">
            <v>-3799</v>
          </cell>
          <cell r="EZ14">
            <v>0</v>
          </cell>
          <cell r="FA14">
            <v>2</v>
          </cell>
          <cell r="FB14">
            <v>10238</v>
          </cell>
          <cell r="FC14">
            <v>0</v>
          </cell>
          <cell r="FD14">
            <v>47943</v>
          </cell>
          <cell r="FE14">
            <v>2365</v>
          </cell>
          <cell r="FF14">
            <v>141527</v>
          </cell>
          <cell r="FG14">
            <v>559</v>
          </cell>
          <cell r="FH14">
            <v>0</v>
          </cell>
          <cell r="FI14">
            <v>-897</v>
          </cell>
          <cell r="FJ14">
            <v>140071</v>
          </cell>
          <cell r="FK14">
            <v>1243904</v>
          </cell>
          <cell r="FL14">
            <v>122031</v>
          </cell>
          <cell r="FM14">
            <v>140071</v>
          </cell>
          <cell r="FN14">
            <v>177031</v>
          </cell>
          <cell r="FO14">
            <v>1243904</v>
          </cell>
          <cell r="FP14">
            <v>2205165</v>
          </cell>
          <cell r="FQ14">
            <v>9.8102999999999998</v>
          </cell>
          <cell r="FR14">
            <v>11.2606</v>
          </cell>
          <cell r="FS14">
            <v>14.2319</v>
          </cell>
          <cell r="FT14">
            <v>6.3520000000000003</v>
          </cell>
          <cell r="FU14">
            <v>7800</v>
          </cell>
          <cell r="FV14">
            <v>0</v>
          </cell>
          <cell r="FW14">
            <v>0</v>
          </cell>
          <cell r="FX14">
            <v>0</v>
          </cell>
          <cell r="FY14">
            <v>12996</v>
          </cell>
          <cell r="FZ14">
            <v>0</v>
          </cell>
          <cell r="GA14">
            <v>152</v>
          </cell>
          <cell r="GB14">
            <v>0</v>
          </cell>
          <cell r="GC14">
            <v>10086</v>
          </cell>
          <cell r="GD14">
            <v>45900</v>
          </cell>
          <cell r="GE14">
            <v>18202</v>
          </cell>
          <cell r="GF14">
            <v>0</v>
          </cell>
          <cell r="GG14">
            <v>3824000</v>
          </cell>
          <cell r="GH14">
            <v>0</v>
          </cell>
          <cell r="GI14">
            <v>1107</v>
          </cell>
          <cell r="GJ14">
            <v>141527</v>
          </cell>
          <cell r="GK14">
            <v>14152.7</v>
          </cell>
          <cell r="GL14">
            <v>20792</v>
          </cell>
          <cell r="GM14">
            <v>-2590</v>
          </cell>
          <cell r="GN14">
            <v>11504</v>
          </cell>
          <cell r="GO14">
            <v>9288</v>
          </cell>
          <cell r="GP14">
            <v>14291</v>
          </cell>
          <cell r="GQ14">
            <v>14152.7</v>
          </cell>
          <cell r="GR14">
            <v>0</v>
          </cell>
          <cell r="GS14">
            <v>13686</v>
          </cell>
          <cell r="GT14">
            <v>35311</v>
          </cell>
          <cell r="GU14">
            <v>1196</v>
          </cell>
          <cell r="GV14">
            <v>3986</v>
          </cell>
          <cell r="GW14">
            <v>0.3</v>
          </cell>
          <cell r="GX14">
            <v>290</v>
          </cell>
          <cell r="GY14">
            <v>0</v>
          </cell>
          <cell r="GZ14">
            <v>290</v>
          </cell>
          <cell r="HA14">
            <v>0</v>
          </cell>
          <cell r="HB14">
            <v>0</v>
          </cell>
          <cell r="HC14">
            <v>0</v>
          </cell>
          <cell r="HD14" t="str">
            <v>1) Other Employee Issuance Impacting Capital Surplus and 2) Repurchase of warrants in 3Q11</v>
          </cell>
          <cell r="HE14" t="str">
            <v>1) Non-Financial Equity Investments and 2) Investments in Unconsolidated Finance Subsidiaries</v>
          </cell>
          <cell r="HF14">
            <v>4631</v>
          </cell>
          <cell r="HG14">
            <v>5288</v>
          </cell>
          <cell r="HH14">
            <v>3775</v>
          </cell>
          <cell r="HI14">
            <v>20437</v>
          </cell>
          <cell r="HJ14">
            <v>20070</v>
          </cell>
          <cell r="HK14" t="str">
            <v>Line 72 Issuance of common stock for employee compensation included in Line 9 - Sale of treasury stock &amp; Line 16 - Other adjustments to equity capital.Line 73 Other issuance of common stock included in Line 7 - Sale of common stock, gross &amp; Lin</v>
          </cell>
          <cell r="HL14">
            <v>1</v>
          </cell>
          <cell r="HM14">
            <v>2012</v>
          </cell>
          <cell r="HN14">
            <v>0</v>
          </cell>
          <cell r="HO14">
            <v>75</v>
          </cell>
          <cell r="HR14">
            <v>19001</v>
          </cell>
        </row>
        <row r="15">
          <cell r="A15" t="str">
            <v>1039502Q2 2012BHC Stress</v>
          </cell>
          <cell r="B15" t="str">
            <v>JPMC</v>
          </cell>
          <cell r="C15" t="str">
            <v>Q2 2012</v>
          </cell>
          <cell r="D15" t="str">
            <v>BHC Stress</v>
          </cell>
          <cell r="E15" t="str">
            <v>BHC</v>
          </cell>
          <cell r="F15" t="str">
            <v>JPMORGAN CHASE and CO</v>
          </cell>
          <cell r="G15">
            <v>1039502</v>
          </cell>
          <cell r="H15" t="str">
            <v>Projected</v>
          </cell>
          <cell r="I15">
            <v>40917</v>
          </cell>
          <cell r="J15">
            <v>40917.830416666664</v>
          </cell>
          <cell r="K15" t="str">
            <v>Extended growth recession with growth remaining below trend for an extended period. See section 4.1 of the Capital Plan for additional detail</v>
          </cell>
          <cell r="L15">
            <v>362</v>
          </cell>
          <cell r="M15">
            <v>697</v>
          </cell>
          <cell r="N15">
            <v>133</v>
          </cell>
          <cell r="O15">
            <v>564</v>
          </cell>
          <cell r="P15">
            <v>206</v>
          </cell>
          <cell r="Q15">
            <v>104</v>
          </cell>
          <cell r="R15">
            <v>14</v>
          </cell>
          <cell r="S15">
            <v>88</v>
          </cell>
          <cell r="T15">
            <v>100</v>
          </cell>
          <cell r="U15">
            <v>7</v>
          </cell>
          <cell r="V15">
            <v>57</v>
          </cell>
          <cell r="W15">
            <v>36</v>
          </cell>
          <cell r="X15">
            <v>1634</v>
          </cell>
          <cell r="Y15">
            <v>234</v>
          </cell>
          <cell r="Z15">
            <v>62</v>
          </cell>
          <cell r="AA15">
            <v>148</v>
          </cell>
          <cell r="AB15">
            <v>24</v>
          </cell>
          <cell r="AC15">
            <v>34</v>
          </cell>
          <cell r="AD15">
            <v>0</v>
          </cell>
          <cell r="AE15">
            <v>0</v>
          </cell>
          <cell r="AF15">
            <v>0</v>
          </cell>
          <cell r="AG15">
            <v>5</v>
          </cell>
          <cell r="AH15">
            <v>29</v>
          </cell>
          <cell r="AI15">
            <v>3267</v>
          </cell>
          <cell r="AJ15">
            <v>0</v>
          </cell>
          <cell r="AK15">
            <v>0</v>
          </cell>
          <cell r="AL15">
            <v>69</v>
          </cell>
          <cell r="AM15">
            <v>69</v>
          </cell>
          <cell r="AN15">
            <v>1164</v>
          </cell>
          <cell r="AO15">
            <v>0</v>
          </cell>
          <cell r="AP15">
            <v>1709</v>
          </cell>
          <cell r="AQ15">
            <v>0</v>
          </cell>
          <cell r="AR15">
            <v>2873</v>
          </cell>
          <cell r="AS15">
            <v>0</v>
          </cell>
          <cell r="AT15">
            <v>6209</v>
          </cell>
          <cell r="AU15">
            <v>29561</v>
          </cell>
          <cell r="AV15">
            <v>4965</v>
          </cell>
          <cell r="AW15">
            <v>3267</v>
          </cell>
          <cell r="AX15">
            <v>-1</v>
          </cell>
          <cell r="AY15">
            <v>31258</v>
          </cell>
          <cell r="AZ15">
            <v>10100.459999999999</v>
          </cell>
          <cell r="BA15">
            <v>11548</v>
          </cell>
          <cell r="BB15">
            <v>13046.44</v>
          </cell>
          <cell r="BC15">
            <v>8602.02</v>
          </cell>
          <cell r="BD15">
            <v>8602.02</v>
          </cell>
          <cell r="BE15">
            <v>4965</v>
          </cell>
          <cell r="BF15">
            <v>2873</v>
          </cell>
          <cell r="BG15">
            <v>0</v>
          </cell>
          <cell r="BH15">
            <v>0</v>
          </cell>
          <cell r="BI15">
            <v>0</v>
          </cell>
          <cell r="BJ15">
            <v>75</v>
          </cell>
          <cell r="BK15">
            <v>65</v>
          </cell>
          <cell r="BL15">
            <v>839.02</v>
          </cell>
          <cell r="BM15">
            <v>-55.98</v>
          </cell>
          <cell r="BN15">
            <v>895</v>
          </cell>
          <cell r="BO15">
            <v>0</v>
          </cell>
          <cell r="BP15">
            <v>895</v>
          </cell>
          <cell r="BQ15">
            <v>0</v>
          </cell>
          <cell r="BR15">
            <v>895</v>
          </cell>
          <cell r="BS15">
            <v>-6.6720698000000001</v>
          </cell>
          <cell r="BT15">
            <v>3451</v>
          </cell>
          <cell r="BU15">
            <v>369</v>
          </cell>
          <cell r="BV15">
            <v>414</v>
          </cell>
          <cell r="BW15">
            <v>3406</v>
          </cell>
          <cell r="BY15">
            <v>13</v>
          </cell>
          <cell r="BZ15">
            <v>354300</v>
          </cell>
          <cell r="CA15">
            <v>354313</v>
          </cell>
          <cell r="CB15">
            <v>283445</v>
          </cell>
          <cell r="CC15">
            <v>132015</v>
          </cell>
          <cell r="CD15">
            <v>89175</v>
          </cell>
          <cell r="CE15">
            <v>7257</v>
          </cell>
          <cell r="CF15">
            <v>81918</v>
          </cell>
          <cell r="CG15">
            <v>61085</v>
          </cell>
          <cell r="CH15">
            <v>4761</v>
          </cell>
          <cell r="CI15">
            <v>32646</v>
          </cell>
          <cell r="CJ15">
            <v>23678</v>
          </cell>
          <cell r="CK15">
            <v>9680</v>
          </cell>
          <cell r="CL15">
            <v>94</v>
          </cell>
          <cell r="CM15">
            <v>1076</v>
          </cell>
          <cell r="CN15">
            <v>129720</v>
          </cell>
          <cell r="CO15">
            <v>119918</v>
          </cell>
          <cell r="CP15">
            <v>4251</v>
          </cell>
          <cell r="CQ15">
            <v>5551</v>
          </cell>
          <cell r="CR15">
            <v>113508</v>
          </cell>
          <cell r="CS15">
            <v>60512</v>
          </cell>
          <cell r="CT15">
            <v>40410</v>
          </cell>
          <cell r="CU15">
            <v>12858</v>
          </cell>
          <cell r="CV15">
            <v>7244</v>
          </cell>
          <cell r="CW15">
            <v>142638</v>
          </cell>
          <cell r="CX15">
            <v>0</v>
          </cell>
          <cell r="CY15">
            <v>505</v>
          </cell>
          <cell r="CZ15">
            <v>33245</v>
          </cell>
          <cell r="DA15">
            <v>51914</v>
          </cell>
          <cell r="DB15">
            <v>56974</v>
          </cell>
          <cell r="DC15">
            <v>729823</v>
          </cell>
          <cell r="DD15">
            <v>0</v>
          </cell>
          <cell r="DE15">
            <v>31258</v>
          </cell>
          <cell r="DF15">
            <v>698565</v>
          </cell>
          <cell r="DG15">
            <v>496651</v>
          </cell>
          <cell r="DH15">
            <v>48253</v>
          </cell>
          <cell r="DI15">
            <v>6514</v>
          </cell>
          <cell r="DJ15">
            <v>470</v>
          </cell>
          <cell r="DK15">
            <v>2542</v>
          </cell>
          <cell r="DL15">
            <v>57779</v>
          </cell>
          <cell r="DM15">
            <v>628055</v>
          </cell>
          <cell r="DN15">
            <v>2235363</v>
          </cell>
          <cell r="DO15">
            <v>1058823</v>
          </cell>
          <cell r="DP15">
            <v>181996</v>
          </cell>
          <cell r="DQ15">
            <v>10957</v>
          </cell>
          <cell r="DR15">
            <v>804921</v>
          </cell>
          <cell r="DS15">
            <v>827</v>
          </cell>
          <cell r="DT15">
            <v>2056697</v>
          </cell>
          <cell r="DU15">
            <v>7800</v>
          </cell>
          <cell r="DV15">
            <v>4105</v>
          </cell>
          <cell r="DW15">
            <v>95835</v>
          </cell>
          <cell r="DX15">
            <v>86687</v>
          </cell>
          <cell r="DY15">
            <v>-3522</v>
          </cell>
          <cell r="DZ15">
            <v>-12920</v>
          </cell>
          <cell r="EA15">
            <v>177985</v>
          </cell>
          <cell r="EB15">
            <v>681</v>
          </cell>
          <cell r="EC15">
            <v>178666</v>
          </cell>
          <cell r="ED15">
            <v>365089</v>
          </cell>
          <cell r="EE15">
            <v>179700</v>
          </cell>
          <cell r="EF15">
            <v>0</v>
          </cell>
          <cell r="EG15">
            <v>179700</v>
          </cell>
          <cell r="EH15">
            <v>895</v>
          </cell>
          <cell r="EI15">
            <v>0</v>
          </cell>
          <cell r="EJ15">
            <v>0</v>
          </cell>
          <cell r="EK15">
            <v>0</v>
          </cell>
          <cell r="EL15">
            <v>0</v>
          </cell>
          <cell r="EM15">
            <v>44</v>
          </cell>
          <cell r="EN15">
            <v>0</v>
          </cell>
          <cell r="EO15">
            <v>0</v>
          </cell>
          <cell r="EP15">
            <v>157</v>
          </cell>
          <cell r="EQ15">
            <v>1196</v>
          </cell>
          <cell r="ER15">
            <v>-1689</v>
          </cell>
          <cell r="ES15">
            <v>0</v>
          </cell>
          <cell r="ET15">
            <v>388</v>
          </cell>
          <cell r="EU15">
            <v>177985</v>
          </cell>
          <cell r="EV15">
            <v>177985</v>
          </cell>
          <cell r="EW15">
            <v>438</v>
          </cell>
          <cell r="EX15">
            <v>0</v>
          </cell>
          <cell r="EY15">
            <v>-4022</v>
          </cell>
          <cell r="EZ15">
            <v>0</v>
          </cell>
          <cell r="FA15">
            <v>2</v>
          </cell>
          <cell r="FB15">
            <v>10238</v>
          </cell>
          <cell r="FC15">
            <v>0</v>
          </cell>
          <cell r="FD15">
            <v>47780</v>
          </cell>
          <cell r="FE15">
            <v>2365</v>
          </cell>
          <cell r="FF15">
            <v>141664</v>
          </cell>
          <cell r="FG15">
            <v>579</v>
          </cell>
          <cell r="FH15">
            <v>0</v>
          </cell>
          <cell r="FI15">
            <v>-897</v>
          </cell>
          <cell r="FJ15">
            <v>140188</v>
          </cell>
          <cell r="FK15">
            <v>1247230</v>
          </cell>
          <cell r="FL15">
            <v>122148</v>
          </cell>
          <cell r="FM15">
            <v>140188</v>
          </cell>
          <cell r="FN15">
            <v>173300</v>
          </cell>
          <cell r="FO15">
            <v>1247230</v>
          </cell>
          <cell r="FP15">
            <v>2186582</v>
          </cell>
          <cell r="FQ15">
            <v>9.7934999999999999</v>
          </cell>
          <cell r="FR15">
            <v>11.2399</v>
          </cell>
          <cell r="FS15">
            <v>13.8948</v>
          </cell>
          <cell r="FT15">
            <v>6.4112999999999998</v>
          </cell>
          <cell r="FU15">
            <v>7800</v>
          </cell>
          <cell r="FV15">
            <v>0</v>
          </cell>
          <cell r="FW15">
            <v>0</v>
          </cell>
          <cell r="FX15">
            <v>0</v>
          </cell>
          <cell r="FY15">
            <v>12922</v>
          </cell>
          <cell r="FZ15">
            <v>0</v>
          </cell>
          <cell r="GA15">
            <v>152</v>
          </cell>
          <cell r="GB15">
            <v>0</v>
          </cell>
          <cell r="GC15">
            <v>10086</v>
          </cell>
          <cell r="GD15">
            <v>45880</v>
          </cell>
          <cell r="GE15">
            <v>19880</v>
          </cell>
          <cell r="GF15">
            <v>0</v>
          </cell>
          <cell r="GG15">
            <v>3824947</v>
          </cell>
          <cell r="GH15">
            <v>0</v>
          </cell>
          <cell r="GI15">
            <v>1107</v>
          </cell>
          <cell r="GJ15">
            <v>141664</v>
          </cell>
          <cell r="GK15">
            <v>14166.4</v>
          </cell>
          <cell r="GL15">
            <v>22471</v>
          </cell>
          <cell r="GM15">
            <v>-2591</v>
          </cell>
          <cell r="GN15">
            <v>12810</v>
          </cell>
          <cell r="GO15">
            <v>9661</v>
          </cell>
          <cell r="GP15">
            <v>15591</v>
          </cell>
          <cell r="GQ15">
            <v>14166.4</v>
          </cell>
          <cell r="GR15">
            <v>0</v>
          </cell>
          <cell r="GS15">
            <v>14986</v>
          </cell>
          <cell r="GT15">
            <v>38666</v>
          </cell>
          <cell r="GU15">
            <v>1196</v>
          </cell>
          <cell r="GV15">
            <v>3986</v>
          </cell>
          <cell r="GW15">
            <v>0.3</v>
          </cell>
          <cell r="GX15">
            <v>431</v>
          </cell>
          <cell r="GY15">
            <v>0</v>
          </cell>
          <cell r="GZ15">
            <v>431</v>
          </cell>
          <cell r="HA15">
            <v>0</v>
          </cell>
          <cell r="HB15">
            <v>0</v>
          </cell>
          <cell r="HC15">
            <v>0</v>
          </cell>
          <cell r="HD15" t="str">
            <v>1) Other Employee Issuance Impacting Capital Surplus and 2) Repurchase of warrants in 3Q11</v>
          </cell>
          <cell r="HE15" t="str">
            <v>1) Non-Financial Equity Investments and 2) Investments in Unconsolidated Finance Subsidiaries</v>
          </cell>
          <cell r="HF15">
            <v>4631</v>
          </cell>
          <cell r="HG15">
            <v>5288</v>
          </cell>
          <cell r="HH15">
            <v>3775</v>
          </cell>
          <cell r="HI15">
            <v>20437</v>
          </cell>
          <cell r="HJ15">
            <v>20070</v>
          </cell>
          <cell r="HK15" t="str">
            <v>Line 72 Issuance of common stock for employee compensation included in Line 9 - Sale of treasury stock &amp; Line 16 - Other adjustments to equity capital.Line 73 Other issuance of common stock included in Line 7 - Sale of common stock, gross &amp; Lin</v>
          </cell>
          <cell r="HL15">
            <v>2</v>
          </cell>
          <cell r="HM15">
            <v>2012</v>
          </cell>
          <cell r="HN15">
            <v>0</v>
          </cell>
          <cell r="HO15">
            <v>75</v>
          </cell>
          <cell r="HR15">
            <v>19001</v>
          </cell>
        </row>
        <row r="16">
          <cell r="A16" t="str">
            <v>1039502Q3 2012BHC Stress</v>
          </cell>
          <cell r="B16" t="str">
            <v>JPMC</v>
          </cell>
          <cell r="C16" t="str">
            <v>Q3 2012</v>
          </cell>
          <cell r="D16" t="str">
            <v>BHC Stress</v>
          </cell>
          <cell r="E16" t="str">
            <v>BHC</v>
          </cell>
          <cell r="F16" t="str">
            <v>JPMORGAN CHASE and CO</v>
          </cell>
          <cell r="G16">
            <v>1039502</v>
          </cell>
          <cell r="H16" t="str">
            <v>Projected</v>
          </cell>
          <cell r="I16">
            <v>40917</v>
          </cell>
          <cell r="J16">
            <v>40917.830416666664</v>
          </cell>
          <cell r="K16" t="str">
            <v>Extended growth recession with growth remaining below trend for an extended period. See section 4.1 of the Capital Plan for additional detail</v>
          </cell>
          <cell r="L16">
            <v>360</v>
          </cell>
          <cell r="M16">
            <v>730</v>
          </cell>
          <cell r="N16">
            <v>139</v>
          </cell>
          <cell r="O16">
            <v>591</v>
          </cell>
          <cell r="P16">
            <v>315</v>
          </cell>
          <cell r="Q16">
            <v>211</v>
          </cell>
          <cell r="R16">
            <v>14</v>
          </cell>
          <cell r="S16">
            <v>90</v>
          </cell>
          <cell r="T16">
            <v>111</v>
          </cell>
          <cell r="U16">
            <v>8</v>
          </cell>
          <cell r="V16">
            <v>61</v>
          </cell>
          <cell r="W16">
            <v>42</v>
          </cell>
          <cell r="X16">
            <v>1521</v>
          </cell>
          <cell r="Y16">
            <v>211</v>
          </cell>
          <cell r="Z16">
            <v>80</v>
          </cell>
          <cell r="AA16">
            <v>107</v>
          </cell>
          <cell r="AB16">
            <v>24</v>
          </cell>
          <cell r="AC16">
            <v>47</v>
          </cell>
          <cell r="AD16">
            <v>0</v>
          </cell>
          <cell r="AE16">
            <v>0</v>
          </cell>
          <cell r="AF16">
            <v>0</v>
          </cell>
          <cell r="AG16">
            <v>5</v>
          </cell>
          <cell r="AH16">
            <v>42</v>
          </cell>
          <cell r="AI16">
            <v>3295</v>
          </cell>
          <cell r="AJ16">
            <v>0</v>
          </cell>
          <cell r="AK16">
            <v>0</v>
          </cell>
          <cell r="AL16">
            <v>69</v>
          </cell>
          <cell r="AM16">
            <v>69</v>
          </cell>
          <cell r="AN16">
            <v>0</v>
          </cell>
          <cell r="AO16">
            <v>0</v>
          </cell>
          <cell r="AP16">
            <v>0</v>
          </cell>
          <cell r="AQ16">
            <v>0</v>
          </cell>
          <cell r="AR16">
            <v>0</v>
          </cell>
          <cell r="AS16">
            <v>0</v>
          </cell>
          <cell r="AT16">
            <v>3364</v>
          </cell>
          <cell r="AU16">
            <v>31258</v>
          </cell>
          <cell r="AV16">
            <v>3124</v>
          </cell>
          <cell r="AW16">
            <v>3295</v>
          </cell>
          <cell r="AX16">
            <v>2</v>
          </cell>
          <cell r="AY16">
            <v>31089</v>
          </cell>
          <cell r="AZ16">
            <v>10288.959999999999</v>
          </cell>
          <cell r="BA16">
            <v>11580</v>
          </cell>
          <cell r="BB16">
            <v>13009.11</v>
          </cell>
          <cell r="BC16">
            <v>8859.84</v>
          </cell>
          <cell r="BD16">
            <v>8859.84</v>
          </cell>
          <cell r="BE16">
            <v>3124</v>
          </cell>
          <cell r="BF16">
            <v>0</v>
          </cell>
          <cell r="BG16">
            <v>0</v>
          </cell>
          <cell r="BH16">
            <v>0</v>
          </cell>
          <cell r="BI16">
            <v>0</v>
          </cell>
          <cell r="BJ16">
            <v>75</v>
          </cell>
          <cell r="BK16">
            <v>132</v>
          </cell>
          <cell r="BL16">
            <v>5810.84</v>
          </cell>
          <cell r="BM16">
            <v>1800.84</v>
          </cell>
          <cell r="BN16">
            <v>4010</v>
          </cell>
          <cell r="BO16">
            <v>0</v>
          </cell>
          <cell r="BP16">
            <v>4010</v>
          </cell>
          <cell r="BQ16">
            <v>0</v>
          </cell>
          <cell r="BR16">
            <v>4010</v>
          </cell>
          <cell r="BS16">
            <v>30.991043999999999</v>
          </cell>
          <cell r="BT16">
            <v>3406</v>
          </cell>
          <cell r="BU16">
            <v>336</v>
          </cell>
          <cell r="BV16">
            <v>381</v>
          </cell>
          <cell r="BW16">
            <v>3361</v>
          </cell>
          <cell r="BY16">
            <v>13</v>
          </cell>
          <cell r="BZ16">
            <v>355751</v>
          </cell>
          <cell r="CA16">
            <v>355764</v>
          </cell>
          <cell r="CB16">
            <v>278920</v>
          </cell>
          <cell r="CC16">
            <v>130731</v>
          </cell>
          <cell r="CD16">
            <v>86191</v>
          </cell>
          <cell r="CE16">
            <v>6870</v>
          </cell>
          <cell r="CF16">
            <v>79321</v>
          </cell>
          <cell r="CG16">
            <v>60820</v>
          </cell>
          <cell r="CH16">
            <v>4804</v>
          </cell>
          <cell r="CI16">
            <v>32258</v>
          </cell>
          <cell r="CJ16">
            <v>23758</v>
          </cell>
          <cell r="CK16">
            <v>9829</v>
          </cell>
          <cell r="CL16">
            <v>96</v>
          </cell>
          <cell r="CM16">
            <v>1082</v>
          </cell>
          <cell r="CN16">
            <v>131027</v>
          </cell>
          <cell r="CO16">
            <v>121190</v>
          </cell>
          <cell r="CP16">
            <v>4340</v>
          </cell>
          <cell r="CQ16">
            <v>5497</v>
          </cell>
          <cell r="CR16">
            <v>112975</v>
          </cell>
          <cell r="CS16">
            <v>60436</v>
          </cell>
          <cell r="CT16">
            <v>40536</v>
          </cell>
          <cell r="CU16">
            <v>12622</v>
          </cell>
          <cell r="CV16">
            <v>7278</v>
          </cell>
          <cell r="CW16">
            <v>138137</v>
          </cell>
          <cell r="CX16">
            <v>0</v>
          </cell>
          <cell r="CY16">
            <v>506</v>
          </cell>
          <cell r="CZ16">
            <v>32397</v>
          </cell>
          <cell r="DA16">
            <v>48323</v>
          </cell>
          <cell r="DB16">
            <v>56911</v>
          </cell>
          <cell r="DC16">
            <v>721495</v>
          </cell>
          <cell r="DD16">
            <v>0</v>
          </cell>
          <cell r="DE16">
            <v>31089</v>
          </cell>
          <cell r="DF16">
            <v>690406</v>
          </cell>
          <cell r="DG16">
            <v>471484</v>
          </cell>
          <cell r="DH16">
            <v>48266</v>
          </cell>
          <cell r="DI16">
            <v>7665</v>
          </cell>
          <cell r="DJ16">
            <v>411</v>
          </cell>
          <cell r="DK16">
            <v>2456</v>
          </cell>
          <cell r="DL16">
            <v>58798</v>
          </cell>
          <cell r="DM16">
            <v>649416</v>
          </cell>
          <cell r="DN16">
            <v>2225868</v>
          </cell>
          <cell r="DO16">
            <v>1065392</v>
          </cell>
          <cell r="DP16">
            <v>158390</v>
          </cell>
          <cell r="DQ16">
            <v>10957</v>
          </cell>
          <cell r="DR16">
            <v>813247</v>
          </cell>
          <cell r="DS16">
            <v>959</v>
          </cell>
          <cell r="DT16">
            <v>2047986</v>
          </cell>
          <cell r="DU16">
            <v>7800</v>
          </cell>
          <cell r="DV16">
            <v>4105</v>
          </cell>
          <cell r="DW16">
            <v>96159</v>
          </cell>
          <cell r="DX16">
            <v>89416</v>
          </cell>
          <cell r="DY16">
            <v>-1453</v>
          </cell>
          <cell r="DZ16">
            <v>-18826</v>
          </cell>
          <cell r="EA16">
            <v>177201</v>
          </cell>
          <cell r="EB16">
            <v>681</v>
          </cell>
          <cell r="EC16">
            <v>177882</v>
          </cell>
          <cell r="ED16">
            <v>365052</v>
          </cell>
          <cell r="EE16">
            <v>177985</v>
          </cell>
          <cell r="EF16">
            <v>0</v>
          </cell>
          <cell r="EG16">
            <v>177985</v>
          </cell>
          <cell r="EH16">
            <v>4010</v>
          </cell>
          <cell r="EI16">
            <v>0</v>
          </cell>
          <cell r="EJ16">
            <v>0</v>
          </cell>
          <cell r="EK16">
            <v>0</v>
          </cell>
          <cell r="EL16">
            <v>0</v>
          </cell>
          <cell r="EM16">
            <v>114</v>
          </cell>
          <cell r="EN16">
            <v>6000</v>
          </cell>
          <cell r="EO16">
            <v>0</v>
          </cell>
          <cell r="EP16">
            <v>157</v>
          </cell>
          <cell r="EQ16">
            <v>1124</v>
          </cell>
          <cell r="ER16">
            <v>2069</v>
          </cell>
          <cell r="ES16">
            <v>0</v>
          </cell>
          <cell r="ET16">
            <v>304</v>
          </cell>
          <cell r="EU16">
            <v>177201</v>
          </cell>
          <cell r="EV16">
            <v>177201</v>
          </cell>
          <cell r="EW16">
            <v>2733</v>
          </cell>
          <cell r="EX16">
            <v>0</v>
          </cell>
          <cell r="EY16">
            <v>-4249</v>
          </cell>
          <cell r="EZ16">
            <v>0</v>
          </cell>
          <cell r="FA16">
            <v>2</v>
          </cell>
          <cell r="FB16">
            <v>10238</v>
          </cell>
          <cell r="FC16">
            <v>0</v>
          </cell>
          <cell r="FD16">
            <v>47617</v>
          </cell>
          <cell r="FE16">
            <v>2365</v>
          </cell>
          <cell r="FF16">
            <v>138975</v>
          </cell>
          <cell r="FG16">
            <v>701</v>
          </cell>
          <cell r="FH16">
            <v>0</v>
          </cell>
          <cell r="FI16">
            <v>-897</v>
          </cell>
          <cell r="FJ16">
            <v>137377</v>
          </cell>
          <cell r="FK16">
            <v>1227555</v>
          </cell>
          <cell r="FL16">
            <v>119335</v>
          </cell>
          <cell r="FM16">
            <v>137377</v>
          </cell>
          <cell r="FN16">
            <v>169488</v>
          </cell>
          <cell r="FO16">
            <v>1227555</v>
          </cell>
          <cell r="FP16">
            <v>2179126</v>
          </cell>
          <cell r="FQ16">
            <v>9.7213999999999992</v>
          </cell>
          <cell r="FR16">
            <v>11.1911</v>
          </cell>
          <cell r="FS16">
            <v>13.807</v>
          </cell>
          <cell r="FT16">
            <v>6.3041999999999998</v>
          </cell>
          <cell r="FU16">
            <v>7800</v>
          </cell>
          <cell r="FV16">
            <v>0</v>
          </cell>
          <cell r="FW16">
            <v>0</v>
          </cell>
          <cell r="FX16">
            <v>0</v>
          </cell>
          <cell r="FY16">
            <v>18829</v>
          </cell>
          <cell r="FZ16">
            <v>0</v>
          </cell>
          <cell r="GA16">
            <v>152</v>
          </cell>
          <cell r="GB16">
            <v>0</v>
          </cell>
          <cell r="GC16">
            <v>10086</v>
          </cell>
          <cell r="GD16">
            <v>45860</v>
          </cell>
          <cell r="GE16">
            <v>18533</v>
          </cell>
          <cell r="GF16">
            <v>0</v>
          </cell>
          <cell r="GG16">
            <v>3587523</v>
          </cell>
          <cell r="GH16">
            <v>0</v>
          </cell>
          <cell r="GI16">
            <v>1107</v>
          </cell>
          <cell r="GJ16">
            <v>138975</v>
          </cell>
          <cell r="GK16">
            <v>13897.5</v>
          </cell>
          <cell r="GL16">
            <v>21134</v>
          </cell>
          <cell r="GM16">
            <v>-2601</v>
          </cell>
          <cell r="GN16">
            <v>15322</v>
          </cell>
          <cell r="GO16">
            <v>5812</v>
          </cell>
          <cell r="GP16">
            <v>15788</v>
          </cell>
          <cell r="GQ16">
            <v>13897.5</v>
          </cell>
          <cell r="GR16">
            <v>0</v>
          </cell>
          <cell r="GS16">
            <v>15182</v>
          </cell>
          <cell r="GT16">
            <v>39173</v>
          </cell>
          <cell r="GU16">
            <v>1124</v>
          </cell>
          <cell r="GV16">
            <v>3747</v>
          </cell>
          <cell r="GW16">
            <v>0.3</v>
          </cell>
          <cell r="GX16">
            <v>418</v>
          </cell>
          <cell r="GY16">
            <v>0</v>
          </cell>
          <cell r="GZ16">
            <v>418</v>
          </cell>
          <cell r="HA16">
            <v>418</v>
          </cell>
          <cell r="HB16">
            <v>5582</v>
          </cell>
          <cell r="HC16">
            <v>6000</v>
          </cell>
          <cell r="HD16" t="str">
            <v>1) Other Employee Issuance Impacting Capital Surplus and 2) Repurchase of warrants in 3Q11</v>
          </cell>
          <cell r="HE16" t="str">
            <v>1) Non-Financial Equity Investments and 2) Investments in Unconsolidated Finance Subsidiaries</v>
          </cell>
          <cell r="HF16">
            <v>4631</v>
          </cell>
          <cell r="HG16">
            <v>5288</v>
          </cell>
          <cell r="HH16">
            <v>3775</v>
          </cell>
          <cell r="HI16">
            <v>20437</v>
          </cell>
          <cell r="HJ16">
            <v>20070</v>
          </cell>
          <cell r="HK16" t="str">
            <v>Line 72 Issuance of common stock for employee compensation included in Line 9 - Sale of treasury stock &amp; Line 16 - Other adjustments to equity capital.Line 73 Other issuance of common stock included in Line 7 - Sale of common stock, gross &amp; Lin</v>
          </cell>
          <cell r="HL16">
            <v>3</v>
          </cell>
          <cell r="HM16">
            <v>2012</v>
          </cell>
          <cell r="HN16">
            <v>0</v>
          </cell>
          <cell r="HO16">
            <v>75</v>
          </cell>
          <cell r="HR16">
            <v>19001</v>
          </cell>
        </row>
        <row r="17">
          <cell r="A17" t="str">
            <v>1039502Q4 2012BHC Stress</v>
          </cell>
          <cell r="B17" t="str">
            <v>JPMC</v>
          </cell>
          <cell r="C17" t="str">
            <v>Q4 2012</v>
          </cell>
          <cell r="D17" t="str">
            <v>BHC Stress</v>
          </cell>
          <cell r="E17" t="str">
            <v>BHC</v>
          </cell>
          <cell r="F17" t="str">
            <v>JPMORGAN CHASE and CO</v>
          </cell>
          <cell r="G17">
            <v>1039502</v>
          </cell>
          <cell r="H17" t="str">
            <v>Projected</v>
          </cell>
          <cell r="I17">
            <v>40917</v>
          </cell>
          <cell r="J17">
            <v>40917.830416666664</v>
          </cell>
          <cell r="K17" t="str">
            <v>Extended growth recession with growth remaining below trend for an extended period. See section 4.1 of the Capital Plan for additional detail</v>
          </cell>
          <cell r="L17">
            <v>575</v>
          </cell>
          <cell r="M17">
            <v>755</v>
          </cell>
          <cell r="N17">
            <v>144</v>
          </cell>
          <cell r="O17">
            <v>611</v>
          </cell>
          <cell r="P17">
            <v>310</v>
          </cell>
          <cell r="Q17">
            <v>208</v>
          </cell>
          <cell r="R17">
            <v>15</v>
          </cell>
          <cell r="S17">
            <v>87</v>
          </cell>
          <cell r="T17">
            <v>116</v>
          </cell>
          <cell r="U17">
            <v>8</v>
          </cell>
          <cell r="V17">
            <v>65</v>
          </cell>
          <cell r="W17">
            <v>43</v>
          </cell>
          <cell r="X17">
            <v>1489</v>
          </cell>
          <cell r="Y17">
            <v>244</v>
          </cell>
          <cell r="Z17">
            <v>91</v>
          </cell>
          <cell r="AA17">
            <v>129</v>
          </cell>
          <cell r="AB17">
            <v>24</v>
          </cell>
          <cell r="AC17">
            <v>49</v>
          </cell>
          <cell r="AD17">
            <v>0</v>
          </cell>
          <cell r="AE17">
            <v>0</v>
          </cell>
          <cell r="AF17">
            <v>0</v>
          </cell>
          <cell r="AG17">
            <v>5</v>
          </cell>
          <cell r="AH17">
            <v>44</v>
          </cell>
          <cell r="AI17">
            <v>3538</v>
          </cell>
          <cell r="AJ17">
            <v>0</v>
          </cell>
          <cell r="AK17">
            <v>0</v>
          </cell>
          <cell r="AL17">
            <v>69</v>
          </cell>
          <cell r="AM17">
            <v>69</v>
          </cell>
          <cell r="AN17">
            <v>0</v>
          </cell>
          <cell r="AO17">
            <v>0</v>
          </cell>
          <cell r="AP17">
            <v>0</v>
          </cell>
          <cell r="AQ17">
            <v>0</v>
          </cell>
          <cell r="AR17">
            <v>0</v>
          </cell>
          <cell r="AS17">
            <v>0</v>
          </cell>
          <cell r="AT17">
            <v>3607</v>
          </cell>
          <cell r="AU17">
            <v>31089</v>
          </cell>
          <cell r="AV17">
            <v>2119</v>
          </cell>
          <cell r="AW17">
            <v>3538</v>
          </cell>
          <cell r="AX17">
            <v>3</v>
          </cell>
          <cell r="AY17">
            <v>29673</v>
          </cell>
          <cell r="AZ17">
            <v>10274.200000000001</v>
          </cell>
          <cell r="BA17">
            <v>12652</v>
          </cell>
          <cell r="BB17">
            <v>13737.4</v>
          </cell>
          <cell r="BC17">
            <v>9188.81</v>
          </cell>
          <cell r="BD17">
            <v>9188.81</v>
          </cell>
          <cell r="BE17">
            <v>2119</v>
          </cell>
          <cell r="BF17">
            <v>0</v>
          </cell>
          <cell r="BG17">
            <v>0</v>
          </cell>
          <cell r="BH17">
            <v>0</v>
          </cell>
          <cell r="BI17">
            <v>0</v>
          </cell>
          <cell r="BJ17">
            <v>75</v>
          </cell>
          <cell r="BK17">
            <v>93</v>
          </cell>
          <cell r="BL17">
            <v>7144.81</v>
          </cell>
          <cell r="BM17">
            <v>2291.81</v>
          </cell>
          <cell r="BN17">
            <v>4853</v>
          </cell>
          <cell r="BO17">
            <v>0</v>
          </cell>
          <cell r="BP17">
            <v>4853</v>
          </cell>
          <cell r="BQ17">
            <v>0</v>
          </cell>
          <cell r="BR17">
            <v>4853</v>
          </cell>
          <cell r="BS17">
            <v>32.076569999999997</v>
          </cell>
          <cell r="BT17">
            <v>3361</v>
          </cell>
          <cell r="BU17">
            <v>324</v>
          </cell>
          <cell r="BV17">
            <v>369</v>
          </cell>
          <cell r="BW17">
            <v>3316</v>
          </cell>
          <cell r="BY17">
            <v>13</v>
          </cell>
          <cell r="BZ17">
            <v>358395</v>
          </cell>
          <cell r="CA17">
            <v>358408</v>
          </cell>
          <cell r="CB17">
            <v>274949</v>
          </cell>
          <cell r="CC17">
            <v>129441</v>
          </cell>
          <cell r="CD17">
            <v>83486</v>
          </cell>
          <cell r="CE17">
            <v>6506</v>
          </cell>
          <cell r="CF17">
            <v>76980</v>
          </cell>
          <cell r="CG17">
            <v>60836</v>
          </cell>
          <cell r="CH17">
            <v>4881</v>
          </cell>
          <cell r="CI17">
            <v>31870</v>
          </cell>
          <cell r="CJ17">
            <v>24085</v>
          </cell>
          <cell r="CK17">
            <v>10026</v>
          </cell>
          <cell r="CL17">
            <v>96</v>
          </cell>
          <cell r="CM17">
            <v>1090</v>
          </cell>
          <cell r="CN17">
            <v>133172</v>
          </cell>
          <cell r="CO17">
            <v>123230</v>
          </cell>
          <cell r="CP17">
            <v>4483</v>
          </cell>
          <cell r="CQ17">
            <v>5459</v>
          </cell>
          <cell r="CR17">
            <v>117544</v>
          </cell>
          <cell r="CS17">
            <v>60018</v>
          </cell>
          <cell r="CT17">
            <v>40376</v>
          </cell>
          <cell r="CU17">
            <v>12313</v>
          </cell>
          <cell r="CV17">
            <v>7329</v>
          </cell>
          <cell r="CW17">
            <v>136785</v>
          </cell>
          <cell r="CX17">
            <v>0</v>
          </cell>
          <cell r="CY17">
            <v>508</v>
          </cell>
          <cell r="CZ17">
            <v>31558</v>
          </cell>
          <cell r="DA17">
            <v>47716</v>
          </cell>
          <cell r="DB17">
            <v>57003</v>
          </cell>
          <cell r="DC17">
            <v>722468</v>
          </cell>
          <cell r="DD17">
            <v>0</v>
          </cell>
          <cell r="DE17">
            <v>29673</v>
          </cell>
          <cell r="DF17">
            <v>692795</v>
          </cell>
          <cell r="DG17">
            <v>471955</v>
          </cell>
          <cell r="DH17">
            <v>48281</v>
          </cell>
          <cell r="DI17">
            <v>7919</v>
          </cell>
          <cell r="DJ17">
            <v>352</v>
          </cell>
          <cell r="DK17">
            <v>2375</v>
          </cell>
          <cell r="DL17">
            <v>58927</v>
          </cell>
          <cell r="DM17">
            <v>630180</v>
          </cell>
          <cell r="DN17">
            <v>2212265</v>
          </cell>
          <cell r="DO17">
            <v>1072617</v>
          </cell>
          <cell r="DP17">
            <v>156623</v>
          </cell>
          <cell r="DQ17">
            <v>10957</v>
          </cell>
          <cell r="DR17">
            <v>796397</v>
          </cell>
          <cell r="DS17">
            <v>1052</v>
          </cell>
          <cell r="DT17">
            <v>2036594</v>
          </cell>
          <cell r="DU17">
            <v>7800</v>
          </cell>
          <cell r="DV17">
            <v>4105</v>
          </cell>
          <cell r="DW17">
            <v>96538</v>
          </cell>
          <cell r="DX17">
            <v>93060</v>
          </cell>
          <cell r="DY17">
            <v>-1731</v>
          </cell>
          <cell r="DZ17">
            <v>-24782</v>
          </cell>
          <cell r="EA17">
            <v>174990</v>
          </cell>
          <cell r="EB17">
            <v>681</v>
          </cell>
          <cell r="EC17">
            <v>175671</v>
          </cell>
          <cell r="ED17">
            <v>366206</v>
          </cell>
          <cell r="EE17">
            <v>177201</v>
          </cell>
          <cell r="EF17">
            <v>0</v>
          </cell>
          <cell r="EG17">
            <v>177201</v>
          </cell>
          <cell r="EH17">
            <v>4853</v>
          </cell>
          <cell r="EI17">
            <v>0</v>
          </cell>
          <cell r="EJ17">
            <v>0</v>
          </cell>
          <cell r="EK17">
            <v>0</v>
          </cell>
          <cell r="EL17">
            <v>0</v>
          </cell>
          <cell r="EM17">
            <v>53</v>
          </cell>
          <cell r="EN17">
            <v>6000</v>
          </cell>
          <cell r="EO17">
            <v>0</v>
          </cell>
          <cell r="EP17">
            <v>157</v>
          </cell>
          <cell r="EQ17">
            <v>1052</v>
          </cell>
          <cell r="ER17">
            <v>-278</v>
          </cell>
          <cell r="ES17">
            <v>0</v>
          </cell>
          <cell r="ET17">
            <v>370</v>
          </cell>
          <cell r="EU17">
            <v>174990</v>
          </cell>
          <cell r="EV17">
            <v>174990</v>
          </cell>
          <cell r="EW17">
            <v>2618</v>
          </cell>
          <cell r="EX17">
            <v>0</v>
          </cell>
          <cell r="EY17">
            <v>-4411</v>
          </cell>
          <cell r="EZ17">
            <v>0</v>
          </cell>
          <cell r="FA17">
            <v>2</v>
          </cell>
          <cell r="FB17">
            <v>10238</v>
          </cell>
          <cell r="FC17">
            <v>0</v>
          </cell>
          <cell r="FD17">
            <v>47460</v>
          </cell>
          <cell r="FE17">
            <v>2365</v>
          </cell>
          <cell r="FF17">
            <v>137198</v>
          </cell>
          <cell r="FG17">
            <v>725</v>
          </cell>
          <cell r="FH17">
            <v>0</v>
          </cell>
          <cell r="FI17">
            <v>-889</v>
          </cell>
          <cell r="FJ17">
            <v>135584</v>
          </cell>
          <cell r="FK17">
            <v>1226855</v>
          </cell>
          <cell r="FL17">
            <v>117543</v>
          </cell>
          <cell r="FM17">
            <v>135584</v>
          </cell>
          <cell r="FN17">
            <v>166275</v>
          </cell>
          <cell r="FO17">
            <v>1226855</v>
          </cell>
          <cell r="FP17">
            <v>2162208</v>
          </cell>
          <cell r="FQ17">
            <v>9.5808</v>
          </cell>
          <cell r="FR17">
            <v>11.051299999999999</v>
          </cell>
          <cell r="FS17">
            <v>13.552899999999999</v>
          </cell>
          <cell r="FT17">
            <v>6.2706</v>
          </cell>
          <cell r="FU17">
            <v>7800</v>
          </cell>
          <cell r="FV17">
            <v>0</v>
          </cell>
          <cell r="FW17">
            <v>0</v>
          </cell>
          <cell r="FX17">
            <v>0</v>
          </cell>
          <cell r="FY17">
            <v>24784</v>
          </cell>
          <cell r="FZ17">
            <v>0</v>
          </cell>
          <cell r="GA17">
            <v>152</v>
          </cell>
          <cell r="GB17">
            <v>0</v>
          </cell>
          <cell r="GC17">
            <v>10086</v>
          </cell>
          <cell r="GD17">
            <v>45842</v>
          </cell>
          <cell r="GE17">
            <v>18298</v>
          </cell>
          <cell r="GF17">
            <v>0</v>
          </cell>
          <cell r="GG17">
            <v>3349027</v>
          </cell>
          <cell r="GH17">
            <v>0</v>
          </cell>
          <cell r="GI17">
            <v>1107</v>
          </cell>
          <cell r="GJ17">
            <v>137198</v>
          </cell>
          <cell r="GK17">
            <v>13719.8</v>
          </cell>
          <cell r="GL17">
            <v>20902</v>
          </cell>
          <cell r="GM17">
            <v>-2604</v>
          </cell>
          <cell r="GN17">
            <v>18351</v>
          </cell>
          <cell r="GO17">
            <v>2551</v>
          </cell>
          <cell r="GP17">
            <v>15896</v>
          </cell>
          <cell r="GQ17">
            <v>13719.8</v>
          </cell>
          <cell r="GR17">
            <v>0</v>
          </cell>
          <cell r="GS17">
            <v>15290</v>
          </cell>
          <cell r="GT17">
            <v>39451</v>
          </cell>
          <cell r="GU17">
            <v>1052</v>
          </cell>
          <cell r="GV17">
            <v>3508</v>
          </cell>
          <cell r="GW17">
            <v>0.3</v>
          </cell>
          <cell r="GX17">
            <v>423</v>
          </cell>
          <cell r="GY17">
            <v>0</v>
          </cell>
          <cell r="GZ17">
            <v>423</v>
          </cell>
          <cell r="HA17">
            <v>423</v>
          </cell>
          <cell r="HB17">
            <v>5577</v>
          </cell>
          <cell r="HC17">
            <v>6000</v>
          </cell>
          <cell r="HD17" t="str">
            <v>1) Other Employee Issuance Impacting Capital Surplus and 2) Repurchase of warrants in 3Q11</v>
          </cell>
          <cell r="HE17" t="str">
            <v>1) Non-Financial Equity Investments and 2) Investments in Unconsolidated Finance Subsidiaries</v>
          </cell>
          <cell r="HF17">
            <v>4631</v>
          </cell>
          <cell r="HG17">
            <v>5288</v>
          </cell>
          <cell r="HH17">
            <v>3775</v>
          </cell>
          <cell r="HI17">
            <v>20437</v>
          </cell>
          <cell r="HJ17">
            <v>20070</v>
          </cell>
          <cell r="HK17" t="str">
            <v>Line 72 Issuance of common stock for employee compensation included in Line 9 - Sale of treasury stock &amp; Line 16 - Other adjustments to equity capital.Line 73 Other issuance of common stock included in Line 7 - Sale of common stock, gross &amp; Lin</v>
          </cell>
          <cell r="HL17">
            <v>4</v>
          </cell>
          <cell r="HM17">
            <v>2012</v>
          </cell>
          <cell r="HN17">
            <v>0</v>
          </cell>
          <cell r="HO17">
            <v>75</v>
          </cell>
          <cell r="HR17">
            <v>19001</v>
          </cell>
        </row>
        <row r="18">
          <cell r="A18" t="str">
            <v>1039502Q1 2013BHC Stress</v>
          </cell>
          <cell r="B18" t="str">
            <v>JPMC</v>
          </cell>
          <cell r="C18" t="str">
            <v>Q1 2013</v>
          </cell>
          <cell r="D18" t="str">
            <v>BHC Stress</v>
          </cell>
          <cell r="E18" t="str">
            <v>BHC</v>
          </cell>
          <cell r="F18" t="str">
            <v>JPMORGAN CHASE and CO</v>
          </cell>
          <cell r="G18">
            <v>1039502</v>
          </cell>
          <cell r="H18" t="str">
            <v>Projected</v>
          </cell>
          <cell r="I18">
            <v>40917</v>
          </cell>
          <cell r="J18">
            <v>40917.830416666664</v>
          </cell>
          <cell r="K18" t="str">
            <v>Extended growth recession with growth remaining below trend for an extended period. See section 4.1 of the Capital Plan for additional detail</v>
          </cell>
          <cell r="L18">
            <v>632</v>
          </cell>
          <cell r="M18">
            <v>1124</v>
          </cell>
          <cell r="N18">
            <v>141</v>
          </cell>
          <cell r="O18">
            <v>983</v>
          </cell>
          <cell r="P18">
            <v>314</v>
          </cell>
          <cell r="Q18">
            <v>216</v>
          </cell>
          <cell r="R18">
            <v>16</v>
          </cell>
          <cell r="S18">
            <v>82</v>
          </cell>
          <cell r="T18">
            <v>117</v>
          </cell>
          <cell r="U18">
            <v>8</v>
          </cell>
          <cell r="V18">
            <v>66</v>
          </cell>
          <cell r="W18">
            <v>43</v>
          </cell>
          <cell r="X18">
            <v>1510</v>
          </cell>
          <cell r="Y18">
            <v>215</v>
          </cell>
          <cell r="Z18">
            <v>89</v>
          </cell>
          <cell r="AA18">
            <v>102</v>
          </cell>
          <cell r="AB18">
            <v>24</v>
          </cell>
          <cell r="AC18">
            <v>63</v>
          </cell>
          <cell r="AD18">
            <v>0</v>
          </cell>
          <cell r="AE18">
            <v>0</v>
          </cell>
          <cell r="AF18">
            <v>0</v>
          </cell>
          <cell r="AG18">
            <v>11</v>
          </cell>
          <cell r="AH18">
            <v>52</v>
          </cell>
          <cell r="AI18">
            <v>3975</v>
          </cell>
          <cell r="AJ18">
            <v>0</v>
          </cell>
          <cell r="AK18">
            <v>0</v>
          </cell>
          <cell r="AL18">
            <v>69</v>
          </cell>
          <cell r="AM18">
            <v>69</v>
          </cell>
          <cell r="AN18">
            <v>0</v>
          </cell>
          <cell r="AO18">
            <v>0</v>
          </cell>
          <cell r="AP18">
            <v>0</v>
          </cell>
          <cell r="AQ18">
            <v>0</v>
          </cell>
          <cell r="AR18">
            <v>0</v>
          </cell>
          <cell r="AS18">
            <v>0</v>
          </cell>
          <cell r="AT18">
            <v>4044</v>
          </cell>
          <cell r="AU18">
            <v>29673</v>
          </cell>
          <cell r="AV18">
            <v>2425</v>
          </cell>
          <cell r="AW18">
            <v>3975</v>
          </cell>
          <cell r="AX18">
            <v>3</v>
          </cell>
          <cell r="AY18">
            <v>28126</v>
          </cell>
          <cell r="AZ18">
            <v>10230.09</v>
          </cell>
          <cell r="BA18">
            <v>11432</v>
          </cell>
          <cell r="BB18">
            <v>13362.46</v>
          </cell>
          <cell r="BC18">
            <v>8299.6299999999992</v>
          </cell>
          <cell r="BD18">
            <v>8299.6299999999992</v>
          </cell>
          <cell r="BE18">
            <v>2425</v>
          </cell>
          <cell r="BF18">
            <v>0</v>
          </cell>
          <cell r="BG18">
            <v>0</v>
          </cell>
          <cell r="BH18">
            <v>0</v>
          </cell>
          <cell r="BI18">
            <v>0</v>
          </cell>
          <cell r="BJ18">
            <v>75</v>
          </cell>
          <cell r="BK18">
            <v>140</v>
          </cell>
          <cell r="BL18">
            <v>5949.63</v>
          </cell>
          <cell r="BM18">
            <v>1855.63</v>
          </cell>
          <cell r="BN18">
            <v>4094</v>
          </cell>
          <cell r="BO18">
            <v>0</v>
          </cell>
          <cell r="BP18">
            <v>4094</v>
          </cell>
          <cell r="BQ18">
            <v>0</v>
          </cell>
          <cell r="BR18">
            <v>4094</v>
          </cell>
          <cell r="BS18">
            <v>31.188998000000002</v>
          </cell>
          <cell r="BT18">
            <v>3316</v>
          </cell>
          <cell r="BU18">
            <v>13</v>
          </cell>
          <cell r="BV18">
            <v>435</v>
          </cell>
          <cell r="BW18">
            <v>2894</v>
          </cell>
          <cell r="BY18">
            <v>13</v>
          </cell>
          <cell r="BZ18">
            <v>352187</v>
          </cell>
          <cell r="CA18">
            <v>352200</v>
          </cell>
          <cell r="CB18">
            <v>271179</v>
          </cell>
          <cell r="CC18">
            <v>128238</v>
          </cell>
          <cell r="CD18">
            <v>80827</v>
          </cell>
          <cell r="CE18">
            <v>6165</v>
          </cell>
          <cell r="CF18">
            <v>74662</v>
          </cell>
          <cell r="CG18">
            <v>60911</v>
          </cell>
          <cell r="CH18">
            <v>4893</v>
          </cell>
          <cell r="CI18">
            <v>31868</v>
          </cell>
          <cell r="CJ18">
            <v>24150</v>
          </cell>
          <cell r="CK18">
            <v>10032</v>
          </cell>
          <cell r="CL18">
            <v>96</v>
          </cell>
          <cell r="CM18">
            <v>1107</v>
          </cell>
          <cell r="CN18">
            <v>135909</v>
          </cell>
          <cell r="CO18">
            <v>125993</v>
          </cell>
          <cell r="CP18">
            <v>4486</v>
          </cell>
          <cell r="CQ18">
            <v>5430</v>
          </cell>
          <cell r="CR18">
            <v>112377</v>
          </cell>
          <cell r="CS18">
            <v>59859</v>
          </cell>
          <cell r="CT18">
            <v>40399</v>
          </cell>
          <cell r="CU18">
            <v>12077</v>
          </cell>
          <cell r="CV18">
            <v>7383</v>
          </cell>
          <cell r="CW18">
            <v>138076</v>
          </cell>
          <cell r="CX18">
            <v>0</v>
          </cell>
          <cell r="CY18">
            <v>512</v>
          </cell>
          <cell r="CZ18">
            <v>32191</v>
          </cell>
          <cell r="DA18">
            <v>48252</v>
          </cell>
          <cell r="DB18">
            <v>57121</v>
          </cell>
          <cell r="DC18">
            <v>717400</v>
          </cell>
          <cell r="DD18">
            <v>0</v>
          </cell>
          <cell r="DE18">
            <v>28126</v>
          </cell>
          <cell r="DF18">
            <v>689274</v>
          </cell>
          <cell r="DG18">
            <v>474463</v>
          </cell>
          <cell r="DH18">
            <v>48292</v>
          </cell>
          <cell r="DI18">
            <v>7959</v>
          </cell>
          <cell r="DJ18">
            <v>295</v>
          </cell>
          <cell r="DK18">
            <v>2305</v>
          </cell>
          <cell r="DL18">
            <v>58851</v>
          </cell>
          <cell r="DM18">
            <v>664104</v>
          </cell>
          <cell r="DN18">
            <v>2238892</v>
          </cell>
          <cell r="DO18">
            <v>1087862</v>
          </cell>
          <cell r="DP18">
            <v>157571</v>
          </cell>
          <cell r="DQ18">
            <v>10957</v>
          </cell>
          <cell r="DR18">
            <v>806815</v>
          </cell>
          <cell r="DS18">
            <v>1193</v>
          </cell>
          <cell r="DT18">
            <v>2063205</v>
          </cell>
          <cell r="DU18">
            <v>7800</v>
          </cell>
          <cell r="DV18">
            <v>4105</v>
          </cell>
          <cell r="DW18">
            <v>94673</v>
          </cell>
          <cell r="DX18">
            <v>95960</v>
          </cell>
          <cell r="DY18">
            <v>-1768</v>
          </cell>
          <cell r="DZ18">
            <v>-25764</v>
          </cell>
          <cell r="EA18">
            <v>175006</v>
          </cell>
          <cell r="EB18">
            <v>681</v>
          </cell>
          <cell r="EC18">
            <v>175687</v>
          </cell>
          <cell r="ED18">
            <v>366706</v>
          </cell>
          <cell r="EE18">
            <v>174990</v>
          </cell>
          <cell r="EF18">
            <v>0</v>
          </cell>
          <cell r="EG18">
            <v>174990</v>
          </cell>
          <cell r="EH18">
            <v>4094</v>
          </cell>
          <cell r="EI18">
            <v>0</v>
          </cell>
          <cell r="EJ18">
            <v>0</v>
          </cell>
          <cell r="EK18">
            <v>0</v>
          </cell>
          <cell r="EL18">
            <v>0</v>
          </cell>
          <cell r="EM18">
            <v>1705</v>
          </cell>
          <cell r="EN18">
            <v>3000</v>
          </cell>
          <cell r="EO18">
            <v>0</v>
          </cell>
          <cell r="EP18">
            <v>157</v>
          </cell>
          <cell r="EQ18">
            <v>1036</v>
          </cell>
          <cell r="ER18">
            <v>-37</v>
          </cell>
          <cell r="ES18">
            <v>0</v>
          </cell>
          <cell r="ET18">
            <v>-1553</v>
          </cell>
          <cell r="EU18">
            <v>175006</v>
          </cell>
          <cell r="EV18">
            <v>175006</v>
          </cell>
          <cell r="EW18">
            <v>2468</v>
          </cell>
          <cell r="EX18">
            <v>0</v>
          </cell>
          <cell r="EY18">
            <v>-4298</v>
          </cell>
          <cell r="EZ18">
            <v>0</v>
          </cell>
          <cell r="FA18">
            <v>2</v>
          </cell>
          <cell r="FB18">
            <v>6876</v>
          </cell>
          <cell r="FC18">
            <v>0</v>
          </cell>
          <cell r="FD18">
            <v>47326</v>
          </cell>
          <cell r="FE18">
            <v>2365</v>
          </cell>
          <cell r="FF18">
            <v>134023</v>
          </cell>
          <cell r="FG18">
            <v>728</v>
          </cell>
          <cell r="FH18">
            <v>0</v>
          </cell>
          <cell r="FI18">
            <v>-889</v>
          </cell>
          <cell r="FJ18">
            <v>132406</v>
          </cell>
          <cell r="FK18">
            <v>1218840</v>
          </cell>
          <cell r="FL18">
            <v>117725</v>
          </cell>
          <cell r="FM18">
            <v>132406</v>
          </cell>
          <cell r="FN18">
            <v>166135</v>
          </cell>
          <cell r="FO18">
            <v>1218840</v>
          </cell>
          <cell r="FP18">
            <v>2195940</v>
          </cell>
          <cell r="FQ18">
            <v>9.6587999999999994</v>
          </cell>
          <cell r="FR18">
            <v>10.863300000000001</v>
          </cell>
          <cell r="FS18">
            <v>13.630599999999999</v>
          </cell>
          <cell r="FT18">
            <v>6.0296000000000003</v>
          </cell>
          <cell r="FU18">
            <v>7800</v>
          </cell>
          <cell r="FV18">
            <v>0</v>
          </cell>
          <cell r="FW18">
            <v>0</v>
          </cell>
          <cell r="FX18">
            <v>0</v>
          </cell>
          <cell r="FY18">
            <v>25767</v>
          </cell>
          <cell r="FZ18">
            <v>0</v>
          </cell>
          <cell r="GA18">
            <v>152</v>
          </cell>
          <cell r="GB18">
            <v>0</v>
          </cell>
          <cell r="GC18">
            <v>6724</v>
          </cell>
          <cell r="GD18">
            <v>45821</v>
          </cell>
          <cell r="GE18">
            <v>18065</v>
          </cell>
          <cell r="GF18">
            <v>0</v>
          </cell>
          <cell r="GG18">
            <v>3315484</v>
          </cell>
          <cell r="GH18">
            <v>0</v>
          </cell>
          <cell r="GI18">
            <v>1107</v>
          </cell>
          <cell r="GJ18">
            <v>134023</v>
          </cell>
          <cell r="GK18">
            <v>13402.3</v>
          </cell>
          <cell r="GL18">
            <v>20669</v>
          </cell>
          <cell r="GM18">
            <v>-2604</v>
          </cell>
          <cell r="GN18">
            <v>14709</v>
          </cell>
          <cell r="GO18">
            <v>5960</v>
          </cell>
          <cell r="GP18">
            <v>15665</v>
          </cell>
          <cell r="GQ18">
            <v>13402.3</v>
          </cell>
          <cell r="GR18">
            <v>0</v>
          </cell>
          <cell r="GS18">
            <v>15060</v>
          </cell>
          <cell r="GT18">
            <v>38858</v>
          </cell>
          <cell r="GU18">
            <v>1036</v>
          </cell>
          <cell r="GV18">
            <v>3454</v>
          </cell>
          <cell r="GW18">
            <v>0.3</v>
          </cell>
          <cell r="GX18">
            <v>153</v>
          </cell>
          <cell r="GY18">
            <v>0</v>
          </cell>
          <cell r="GZ18">
            <v>153</v>
          </cell>
          <cell r="HA18">
            <v>153</v>
          </cell>
          <cell r="HB18">
            <v>2847</v>
          </cell>
          <cell r="HC18">
            <v>3000</v>
          </cell>
          <cell r="HD18" t="str">
            <v>1) Other Employee Issuance Impacting Capital Surplus and 2) Repurchase of warrants in 3Q11</v>
          </cell>
          <cell r="HE18" t="str">
            <v>1) Non-Financial Equity Investments and 2) Investments in Unconsolidated Finance Subsidiaries</v>
          </cell>
          <cell r="HF18">
            <v>4631</v>
          </cell>
          <cell r="HG18">
            <v>5288</v>
          </cell>
          <cell r="HH18">
            <v>3775</v>
          </cell>
          <cell r="HI18">
            <v>20437</v>
          </cell>
          <cell r="HJ18">
            <v>20070</v>
          </cell>
          <cell r="HK18" t="str">
            <v>Line 72 Issuance of common stock for employee compensation included in Line 9 - Sale of treasury stock &amp; Line 16 - Other adjustments to equity capital.Line 73 Other issuance of common stock included in Line 7 - Sale of common stock, gross &amp; Lin</v>
          </cell>
          <cell r="HL18">
            <v>1</v>
          </cell>
          <cell r="HM18">
            <v>2013</v>
          </cell>
          <cell r="HN18">
            <v>0</v>
          </cell>
          <cell r="HO18">
            <v>75</v>
          </cell>
          <cell r="HR18">
            <v>19001</v>
          </cell>
        </row>
        <row r="19">
          <cell r="A19" t="str">
            <v>1039502Q2 2013BHC Stress</v>
          </cell>
          <cell r="B19" t="str">
            <v>JPMC</v>
          </cell>
          <cell r="C19" t="str">
            <v>Q2 2013</v>
          </cell>
          <cell r="D19" t="str">
            <v>BHC Stress</v>
          </cell>
          <cell r="E19" t="str">
            <v>BHC</v>
          </cell>
          <cell r="F19" t="str">
            <v>JPMORGAN CHASE and CO</v>
          </cell>
          <cell r="G19">
            <v>1039502</v>
          </cell>
          <cell r="H19" t="str">
            <v>Projected</v>
          </cell>
          <cell r="I19">
            <v>40917</v>
          </cell>
          <cell r="J19">
            <v>40917.830416666664</v>
          </cell>
          <cell r="K19" t="str">
            <v>Extended growth recession with growth remaining below trend for an extended period. See section 4.1 of the Capital Plan for additional detail</v>
          </cell>
          <cell r="L19">
            <v>593</v>
          </cell>
          <cell r="M19">
            <v>1090</v>
          </cell>
          <cell r="N19">
            <v>117</v>
          </cell>
          <cell r="O19">
            <v>973</v>
          </cell>
          <cell r="P19">
            <v>318</v>
          </cell>
          <cell r="Q19">
            <v>219</v>
          </cell>
          <cell r="R19">
            <v>15</v>
          </cell>
          <cell r="S19">
            <v>84</v>
          </cell>
          <cell r="T19">
            <v>119</v>
          </cell>
          <cell r="U19">
            <v>8</v>
          </cell>
          <cell r="V19">
            <v>68</v>
          </cell>
          <cell r="W19">
            <v>43</v>
          </cell>
          <cell r="X19">
            <v>1617</v>
          </cell>
          <cell r="Y19">
            <v>247</v>
          </cell>
          <cell r="Z19">
            <v>84</v>
          </cell>
          <cell r="AA19">
            <v>139</v>
          </cell>
          <cell r="AB19">
            <v>24</v>
          </cell>
          <cell r="AC19">
            <v>60</v>
          </cell>
          <cell r="AD19">
            <v>0</v>
          </cell>
          <cell r="AE19">
            <v>0</v>
          </cell>
          <cell r="AF19">
            <v>0</v>
          </cell>
          <cell r="AG19">
            <v>11</v>
          </cell>
          <cell r="AH19">
            <v>49</v>
          </cell>
          <cell r="AI19">
            <v>4044</v>
          </cell>
          <cell r="AJ19">
            <v>0</v>
          </cell>
          <cell r="AK19">
            <v>0</v>
          </cell>
          <cell r="AL19">
            <v>69</v>
          </cell>
          <cell r="AM19">
            <v>69</v>
          </cell>
          <cell r="AN19">
            <v>0</v>
          </cell>
          <cell r="AO19">
            <v>0</v>
          </cell>
          <cell r="AP19">
            <v>0</v>
          </cell>
          <cell r="AQ19">
            <v>0</v>
          </cell>
          <cell r="AR19">
            <v>0</v>
          </cell>
          <cell r="AS19">
            <v>0</v>
          </cell>
          <cell r="AT19">
            <v>4113</v>
          </cell>
          <cell r="AU19">
            <v>28126</v>
          </cell>
          <cell r="AV19">
            <v>2768</v>
          </cell>
          <cell r="AW19">
            <v>4044</v>
          </cell>
          <cell r="AX19">
            <v>5</v>
          </cell>
          <cell r="AY19">
            <v>26855</v>
          </cell>
          <cell r="AZ19">
            <v>10204.719999999999</v>
          </cell>
          <cell r="BA19">
            <v>12017</v>
          </cell>
          <cell r="BB19">
            <v>13141.4</v>
          </cell>
          <cell r="BC19">
            <v>9080.32</v>
          </cell>
          <cell r="BD19">
            <v>9080.32</v>
          </cell>
          <cell r="BE19">
            <v>2768</v>
          </cell>
          <cell r="BF19">
            <v>0</v>
          </cell>
          <cell r="BG19">
            <v>0</v>
          </cell>
          <cell r="BH19">
            <v>0</v>
          </cell>
          <cell r="BI19">
            <v>0</v>
          </cell>
          <cell r="BJ19">
            <v>75</v>
          </cell>
          <cell r="BK19">
            <v>60</v>
          </cell>
          <cell r="BL19">
            <v>6387.32</v>
          </cell>
          <cell r="BM19">
            <v>2025.32</v>
          </cell>
          <cell r="BN19">
            <v>4362</v>
          </cell>
          <cell r="BO19">
            <v>0</v>
          </cell>
          <cell r="BP19">
            <v>4362</v>
          </cell>
          <cell r="BQ19">
            <v>0</v>
          </cell>
          <cell r="BR19">
            <v>4362</v>
          </cell>
          <cell r="BS19">
            <v>31.708447</v>
          </cell>
          <cell r="BT19">
            <v>2894</v>
          </cell>
          <cell r="BU19">
            <v>-17</v>
          </cell>
          <cell r="BV19">
            <v>396</v>
          </cell>
          <cell r="BW19">
            <v>2481</v>
          </cell>
          <cell r="BY19">
            <v>13</v>
          </cell>
          <cell r="BZ19">
            <v>342960</v>
          </cell>
          <cell r="CA19">
            <v>342973</v>
          </cell>
          <cell r="CB19">
            <v>268129</v>
          </cell>
          <cell r="CC19">
            <v>127641</v>
          </cell>
          <cell r="CD19">
            <v>78259</v>
          </cell>
          <cell r="CE19">
            <v>5845</v>
          </cell>
          <cell r="CF19">
            <v>72414</v>
          </cell>
          <cell r="CG19">
            <v>61017</v>
          </cell>
          <cell r="CH19">
            <v>4900</v>
          </cell>
          <cell r="CI19">
            <v>31867</v>
          </cell>
          <cell r="CJ19">
            <v>24250</v>
          </cell>
          <cell r="CK19">
            <v>10136</v>
          </cell>
          <cell r="CL19">
            <v>98</v>
          </cell>
          <cell r="CM19">
            <v>1114</v>
          </cell>
          <cell r="CN19">
            <v>137799</v>
          </cell>
          <cell r="CO19">
            <v>127859</v>
          </cell>
          <cell r="CP19">
            <v>4539</v>
          </cell>
          <cell r="CQ19">
            <v>5401</v>
          </cell>
          <cell r="CR19">
            <v>115469</v>
          </cell>
          <cell r="CS19">
            <v>60368</v>
          </cell>
          <cell r="CT19">
            <v>41230</v>
          </cell>
          <cell r="CU19">
            <v>11680</v>
          </cell>
          <cell r="CV19">
            <v>7458</v>
          </cell>
          <cell r="CW19">
            <v>138679</v>
          </cell>
          <cell r="CX19">
            <v>0</v>
          </cell>
          <cell r="CY19">
            <v>518</v>
          </cell>
          <cell r="CZ19">
            <v>32795</v>
          </cell>
          <cell r="DA19">
            <v>48225</v>
          </cell>
          <cell r="DB19">
            <v>57141</v>
          </cell>
          <cell r="DC19">
            <v>720444</v>
          </cell>
          <cell r="DD19">
            <v>0</v>
          </cell>
          <cell r="DE19">
            <v>26855</v>
          </cell>
          <cell r="DF19">
            <v>693589</v>
          </cell>
          <cell r="DG19">
            <v>477065</v>
          </cell>
          <cell r="DH19">
            <v>48304</v>
          </cell>
          <cell r="DI19">
            <v>8210</v>
          </cell>
          <cell r="DJ19">
            <v>237</v>
          </cell>
          <cell r="DK19">
            <v>2230</v>
          </cell>
          <cell r="DL19">
            <v>58981</v>
          </cell>
          <cell r="DM19">
            <v>682838</v>
          </cell>
          <cell r="DN19">
            <v>2255446</v>
          </cell>
          <cell r="DO19">
            <v>1094526</v>
          </cell>
          <cell r="DP19">
            <v>158518</v>
          </cell>
          <cell r="DQ19">
            <v>10957</v>
          </cell>
          <cell r="DR19">
            <v>815291</v>
          </cell>
          <cell r="DS19">
            <v>1252</v>
          </cell>
          <cell r="DT19">
            <v>2079292</v>
          </cell>
          <cell r="DU19">
            <v>7800</v>
          </cell>
          <cell r="DV19">
            <v>4105</v>
          </cell>
          <cell r="DW19">
            <v>94977</v>
          </cell>
          <cell r="DX19">
            <v>99154</v>
          </cell>
          <cell r="DY19">
            <v>-1842</v>
          </cell>
          <cell r="DZ19">
            <v>-28721</v>
          </cell>
          <cell r="EA19">
            <v>175473</v>
          </cell>
          <cell r="EB19">
            <v>681</v>
          </cell>
          <cell r="EC19">
            <v>176154</v>
          </cell>
          <cell r="ED19">
            <v>367935</v>
          </cell>
          <cell r="EE19">
            <v>175006</v>
          </cell>
          <cell r="EF19">
            <v>0</v>
          </cell>
          <cell r="EG19">
            <v>175006</v>
          </cell>
          <cell r="EH19">
            <v>4362</v>
          </cell>
          <cell r="EI19">
            <v>0</v>
          </cell>
          <cell r="EJ19">
            <v>0</v>
          </cell>
          <cell r="EK19">
            <v>0</v>
          </cell>
          <cell r="EL19">
            <v>0</v>
          </cell>
          <cell r="EM19">
            <v>47</v>
          </cell>
          <cell r="EN19">
            <v>3000</v>
          </cell>
          <cell r="EO19">
            <v>0</v>
          </cell>
          <cell r="EP19">
            <v>157</v>
          </cell>
          <cell r="EQ19">
            <v>1011</v>
          </cell>
          <cell r="ER19">
            <v>-75</v>
          </cell>
          <cell r="ES19">
            <v>0</v>
          </cell>
          <cell r="ET19">
            <v>301</v>
          </cell>
          <cell r="EU19">
            <v>175473</v>
          </cell>
          <cell r="EV19">
            <v>175473</v>
          </cell>
          <cell r="EW19">
            <v>2346</v>
          </cell>
          <cell r="EX19">
            <v>0</v>
          </cell>
          <cell r="EY19">
            <v>-4251</v>
          </cell>
          <cell r="EZ19">
            <v>0</v>
          </cell>
          <cell r="FA19">
            <v>2</v>
          </cell>
          <cell r="FB19">
            <v>6876</v>
          </cell>
          <cell r="FC19">
            <v>0</v>
          </cell>
          <cell r="FD19">
            <v>47217</v>
          </cell>
          <cell r="FE19">
            <v>2365</v>
          </cell>
          <cell r="FF19">
            <v>134674</v>
          </cell>
          <cell r="FG19">
            <v>752</v>
          </cell>
          <cell r="FH19">
            <v>0</v>
          </cell>
          <cell r="FI19">
            <v>-889</v>
          </cell>
          <cell r="FJ19">
            <v>133033</v>
          </cell>
          <cell r="FK19">
            <v>1220749</v>
          </cell>
          <cell r="FL19">
            <v>118353</v>
          </cell>
          <cell r="FM19">
            <v>133033</v>
          </cell>
          <cell r="FN19">
            <v>165152</v>
          </cell>
          <cell r="FO19">
            <v>1220749</v>
          </cell>
          <cell r="FP19">
            <v>2209787</v>
          </cell>
          <cell r="FQ19">
            <v>9.6951000000000001</v>
          </cell>
          <cell r="FR19">
            <v>10.8977</v>
          </cell>
          <cell r="FS19">
            <v>13.528700000000001</v>
          </cell>
          <cell r="FT19">
            <v>6.0202</v>
          </cell>
          <cell r="FU19">
            <v>7800</v>
          </cell>
          <cell r="FV19">
            <v>0</v>
          </cell>
          <cell r="FW19">
            <v>0</v>
          </cell>
          <cell r="FX19">
            <v>0</v>
          </cell>
          <cell r="FY19">
            <v>28723</v>
          </cell>
          <cell r="FZ19">
            <v>0</v>
          </cell>
          <cell r="GA19">
            <v>152</v>
          </cell>
          <cell r="GB19">
            <v>0</v>
          </cell>
          <cell r="GC19">
            <v>6724</v>
          </cell>
          <cell r="GD19">
            <v>45801</v>
          </cell>
          <cell r="GE19">
            <v>17963</v>
          </cell>
          <cell r="GF19">
            <v>0</v>
          </cell>
          <cell r="GG19">
            <v>3231192</v>
          </cell>
          <cell r="GH19">
            <v>0</v>
          </cell>
          <cell r="GI19">
            <v>1107</v>
          </cell>
          <cell r="GJ19">
            <v>134674</v>
          </cell>
          <cell r="GK19">
            <v>13467.4</v>
          </cell>
          <cell r="GL19">
            <v>20574</v>
          </cell>
          <cell r="GM19">
            <v>-2611</v>
          </cell>
          <cell r="GN19">
            <v>17317</v>
          </cell>
          <cell r="GO19">
            <v>3257</v>
          </cell>
          <cell r="GP19">
            <v>15387</v>
          </cell>
          <cell r="GQ19">
            <v>13467.4</v>
          </cell>
          <cell r="GR19">
            <v>0</v>
          </cell>
          <cell r="GS19">
            <v>14781</v>
          </cell>
          <cell r="GT19">
            <v>38138</v>
          </cell>
          <cell r="GU19">
            <v>1011</v>
          </cell>
          <cell r="GV19">
            <v>3369</v>
          </cell>
          <cell r="GW19">
            <v>0.3</v>
          </cell>
          <cell r="GX19">
            <v>348</v>
          </cell>
          <cell r="GY19">
            <v>0</v>
          </cell>
          <cell r="GZ19">
            <v>348</v>
          </cell>
          <cell r="HA19">
            <v>348</v>
          </cell>
          <cell r="HB19">
            <v>2652</v>
          </cell>
          <cell r="HC19">
            <v>3000</v>
          </cell>
          <cell r="HD19" t="str">
            <v>1) Other Employee Issuance Impacting Capital Surplus and 2) Repurchase of warrants in 3Q11</v>
          </cell>
          <cell r="HE19" t="str">
            <v>1) Non-Financial Equity Investments and 2) Investments in Unconsolidated Finance Subsidiaries</v>
          </cell>
          <cell r="HF19">
            <v>4631</v>
          </cell>
          <cell r="HG19">
            <v>5288</v>
          </cell>
          <cell r="HH19">
            <v>3775</v>
          </cell>
          <cell r="HI19">
            <v>20437</v>
          </cell>
          <cell r="HJ19">
            <v>20070</v>
          </cell>
          <cell r="HK19" t="str">
            <v>Line 72 Issuance of common stock for employee compensation included in Line 9 - Sale of treasury stock &amp; Line 16 - Other adjustments to equity capital.Line 73 Other issuance of common stock included in Line 7 - Sale of common stock, gross &amp; Lin</v>
          </cell>
          <cell r="HL19">
            <v>2</v>
          </cell>
          <cell r="HM19">
            <v>2013</v>
          </cell>
          <cell r="HN19">
            <v>0</v>
          </cell>
          <cell r="HO19">
            <v>75</v>
          </cell>
          <cell r="HR19">
            <v>19001</v>
          </cell>
        </row>
        <row r="20">
          <cell r="A20" t="str">
            <v>1039502Q3 2013BHC Stress</v>
          </cell>
          <cell r="B20" t="str">
            <v>JPMC</v>
          </cell>
          <cell r="C20" t="str">
            <v>Q3 2013</v>
          </cell>
          <cell r="D20" t="str">
            <v>BHC Stress</v>
          </cell>
          <cell r="E20" t="str">
            <v>BHC</v>
          </cell>
          <cell r="F20" t="str">
            <v>JPMORGAN CHASE and CO</v>
          </cell>
          <cell r="G20">
            <v>1039502</v>
          </cell>
          <cell r="H20" t="str">
            <v>Projected</v>
          </cell>
          <cell r="I20">
            <v>40917</v>
          </cell>
          <cell r="J20">
            <v>40917.830416666664</v>
          </cell>
          <cell r="K20" t="str">
            <v>Extended growth recession with growth remaining below trend for an extended period. See section 4.1 of the Capital Plan for additional detail</v>
          </cell>
          <cell r="L20">
            <v>874</v>
          </cell>
          <cell r="M20">
            <v>936</v>
          </cell>
          <cell r="N20">
            <v>99</v>
          </cell>
          <cell r="O20">
            <v>837</v>
          </cell>
          <cell r="P20">
            <v>339</v>
          </cell>
          <cell r="Q20">
            <v>241</v>
          </cell>
          <cell r="R20">
            <v>15</v>
          </cell>
          <cell r="S20">
            <v>83</v>
          </cell>
          <cell r="T20">
            <v>124</v>
          </cell>
          <cell r="U20">
            <v>9</v>
          </cell>
          <cell r="V20">
            <v>71</v>
          </cell>
          <cell r="W20">
            <v>44</v>
          </cell>
          <cell r="X20">
            <v>1513</v>
          </cell>
          <cell r="Y20">
            <v>226</v>
          </cell>
          <cell r="Z20">
            <v>103</v>
          </cell>
          <cell r="AA20">
            <v>99</v>
          </cell>
          <cell r="AB20">
            <v>24</v>
          </cell>
          <cell r="AC20">
            <v>74</v>
          </cell>
          <cell r="AD20">
            <v>0</v>
          </cell>
          <cell r="AE20">
            <v>0</v>
          </cell>
          <cell r="AF20">
            <v>0</v>
          </cell>
          <cell r="AG20">
            <v>11</v>
          </cell>
          <cell r="AH20">
            <v>63</v>
          </cell>
          <cell r="AI20">
            <v>4086</v>
          </cell>
          <cell r="AJ20">
            <v>0</v>
          </cell>
          <cell r="AK20">
            <v>0</v>
          </cell>
          <cell r="AL20">
            <v>69</v>
          </cell>
          <cell r="AM20">
            <v>69</v>
          </cell>
          <cell r="AN20">
            <v>0</v>
          </cell>
          <cell r="AO20">
            <v>0</v>
          </cell>
          <cell r="AP20">
            <v>0</v>
          </cell>
          <cell r="AQ20">
            <v>0</v>
          </cell>
          <cell r="AR20">
            <v>0</v>
          </cell>
          <cell r="AS20">
            <v>0</v>
          </cell>
          <cell r="AT20">
            <v>4155</v>
          </cell>
          <cell r="AU20">
            <v>26855</v>
          </cell>
          <cell r="AV20">
            <v>2610</v>
          </cell>
          <cell r="AW20">
            <v>4086</v>
          </cell>
          <cell r="AX20">
            <v>3</v>
          </cell>
          <cell r="AY20">
            <v>25382</v>
          </cell>
          <cell r="AZ20">
            <v>10228.1</v>
          </cell>
          <cell r="BA20">
            <v>12369</v>
          </cell>
          <cell r="BB20">
            <v>13156.56</v>
          </cell>
          <cell r="BC20">
            <v>9440.5400000000009</v>
          </cell>
          <cell r="BD20">
            <v>9440.5400000000009</v>
          </cell>
          <cell r="BE20">
            <v>2610</v>
          </cell>
          <cell r="BF20">
            <v>0</v>
          </cell>
          <cell r="BG20">
            <v>0</v>
          </cell>
          <cell r="BH20">
            <v>0</v>
          </cell>
          <cell r="BI20">
            <v>0</v>
          </cell>
          <cell r="BJ20">
            <v>75</v>
          </cell>
          <cell r="BK20">
            <v>58</v>
          </cell>
          <cell r="BL20">
            <v>6905.54</v>
          </cell>
          <cell r="BM20">
            <v>2167.54</v>
          </cell>
          <cell r="BN20">
            <v>4738</v>
          </cell>
          <cell r="BO20">
            <v>0</v>
          </cell>
          <cell r="BP20">
            <v>4738</v>
          </cell>
          <cell r="BQ20">
            <v>0</v>
          </cell>
          <cell r="BR20">
            <v>4738</v>
          </cell>
          <cell r="BS20">
            <v>31.388421000000001</v>
          </cell>
          <cell r="BT20">
            <v>2481</v>
          </cell>
          <cell r="BU20">
            <v>-31</v>
          </cell>
          <cell r="BV20">
            <v>383</v>
          </cell>
          <cell r="BW20">
            <v>2067</v>
          </cell>
          <cell r="BY20">
            <v>13</v>
          </cell>
          <cell r="BZ20">
            <v>335028</v>
          </cell>
          <cell r="CA20">
            <v>335041</v>
          </cell>
          <cell r="CB20">
            <v>264750</v>
          </cell>
          <cell r="CC20">
            <v>126631</v>
          </cell>
          <cell r="CD20">
            <v>75756</v>
          </cell>
          <cell r="CE20">
            <v>5544</v>
          </cell>
          <cell r="CF20">
            <v>70212</v>
          </cell>
          <cell r="CG20">
            <v>61136</v>
          </cell>
          <cell r="CH20">
            <v>4914</v>
          </cell>
          <cell r="CI20">
            <v>31866</v>
          </cell>
          <cell r="CJ20">
            <v>24356</v>
          </cell>
          <cell r="CK20">
            <v>10253</v>
          </cell>
          <cell r="CL20">
            <v>98</v>
          </cell>
          <cell r="CM20">
            <v>1129</v>
          </cell>
          <cell r="CN20">
            <v>140801</v>
          </cell>
          <cell r="CO20">
            <v>130829</v>
          </cell>
          <cell r="CP20">
            <v>4595</v>
          </cell>
          <cell r="CQ20">
            <v>5377</v>
          </cell>
          <cell r="CR20">
            <v>116053</v>
          </cell>
          <cell r="CS20">
            <v>60866</v>
          </cell>
          <cell r="CT20">
            <v>41909</v>
          </cell>
          <cell r="CU20">
            <v>11420</v>
          </cell>
          <cell r="CV20">
            <v>7537</v>
          </cell>
          <cell r="CW20">
            <v>140505</v>
          </cell>
          <cell r="CX20">
            <v>0</v>
          </cell>
          <cell r="CY20">
            <v>524</v>
          </cell>
          <cell r="CZ20">
            <v>33421</v>
          </cell>
          <cell r="DA20">
            <v>49097</v>
          </cell>
          <cell r="DB20">
            <v>57463</v>
          </cell>
          <cell r="DC20">
            <v>722975</v>
          </cell>
          <cell r="DD20">
            <v>0</v>
          </cell>
          <cell r="DE20">
            <v>25382</v>
          </cell>
          <cell r="DF20">
            <v>697593</v>
          </cell>
          <cell r="DG20">
            <v>479667</v>
          </cell>
          <cell r="DH20">
            <v>48317</v>
          </cell>
          <cell r="DI20">
            <v>8434</v>
          </cell>
          <cell r="DJ20">
            <v>188</v>
          </cell>
          <cell r="DK20">
            <v>2157</v>
          </cell>
          <cell r="DL20">
            <v>59096</v>
          </cell>
          <cell r="DM20">
            <v>691266</v>
          </cell>
          <cell r="DN20">
            <v>2262663</v>
          </cell>
          <cell r="DO20">
            <v>1090700</v>
          </cell>
          <cell r="DP20">
            <v>160465</v>
          </cell>
          <cell r="DQ20">
            <v>10957</v>
          </cell>
          <cell r="DR20">
            <v>823601</v>
          </cell>
          <cell r="DS20">
            <v>1310</v>
          </cell>
          <cell r="DT20">
            <v>2085723</v>
          </cell>
          <cell r="DU20">
            <v>7800</v>
          </cell>
          <cell r="DV20">
            <v>4105</v>
          </cell>
          <cell r="DW20">
            <v>95182</v>
          </cell>
          <cell r="DX20">
            <v>102750</v>
          </cell>
          <cell r="DY20">
            <v>-1950</v>
          </cell>
          <cell r="DZ20">
            <v>-31628</v>
          </cell>
          <cell r="EA20">
            <v>176259</v>
          </cell>
          <cell r="EB20">
            <v>681</v>
          </cell>
          <cell r="EC20">
            <v>176940</v>
          </cell>
          <cell r="ED20">
            <v>369340</v>
          </cell>
          <cell r="EE20">
            <v>175473</v>
          </cell>
          <cell r="EF20">
            <v>0</v>
          </cell>
          <cell r="EG20">
            <v>175473</v>
          </cell>
          <cell r="EH20">
            <v>4738</v>
          </cell>
          <cell r="EI20">
            <v>0</v>
          </cell>
          <cell r="EJ20">
            <v>0</v>
          </cell>
          <cell r="EK20">
            <v>0</v>
          </cell>
          <cell r="EL20">
            <v>0</v>
          </cell>
          <cell r="EM20">
            <v>104</v>
          </cell>
          <cell r="EN20">
            <v>3000</v>
          </cell>
          <cell r="EO20">
            <v>0</v>
          </cell>
          <cell r="EP20">
            <v>157</v>
          </cell>
          <cell r="EQ20">
            <v>985</v>
          </cell>
          <cell r="ER20">
            <v>-108</v>
          </cell>
          <cell r="ES20">
            <v>0</v>
          </cell>
          <cell r="ET20">
            <v>194</v>
          </cell>
          <cell r="EU20">
            <v>176259</v>
          </cell>
          <cell r="EV20">
            <v>176259</v>
          </cell>
          <cell r="EW20">
            <v>2211</v>
          </cell>
          <cell r="EX20">
            <v>0</v>
          </cell>
          <cell r="EY20">
            <v>-4224</v>
          </cell>
          <cell r="EZ20">
            <v>0</v>
          </cell>
          <cell r="FA20">
            <v>2</v>
          </cell>
          <cell r="FB20">
            <v>6876</v>
          </cell>
          <cell r="FC20">
            <v>0</v>
          </cell>
          <cell r="FD20">
            <v>47098</v>
          </cell>
          <cell r="FE20">
            <v>2365</v>
          </cell>
          <cell r="FF20">
            <v>135687</v>
          </cell>
          <cell r="FG20">
            <v>772</v>
          </cell>
          <cell r="FH20">
            <v>0</v>
          </cell>
          <cell r="FI20">
            <v>-889</v>
          </cell>
          <cell r="FJ20">
            <v>134026</v>
          </cell>
          <cell r="FK20">
            <v>1219529</v>
          </cell>
          <cell r="FL20">
            <v>119345</v>
          </cell>
          <cell r="FM20">
            <v>134026</v>
          </cell>
          <cell r="FN20">
            <v>165368</v>
          </cell>
          <cell r="FO20">
            <v>1219529</v>
          </cell>
          <cell r="FP20">
            <v>2221427</v>
          </cell>
          <cell r="FQ20">
            <v>9.7861999999999991</v>
          </cell>
          <cell r="FR20">
            <v>10.99</v>
          </cell>
          <cell r="FS20">
            <v>13.56</v>
          </cell>
          <cell r="FT20">
            <v>6.0332999999999997</v>
          </cell>
          <cell r="FU20">
            <v>7800</v>
          </cell>
          <cell r="FV20">
            <v>0</v>
          </cell>
          <cell r="FW20">
            <v>0</v>
          </cell>
          <cell r="FX20">
            <v>0</v>
          </cell>
          <cell r="FY20">
            <v>31630</v>
          </cell>
          <cell r="FZ20">
            <v>0</v>
          </cell>
          <cell r="GA20">
            <v>152</v>
          </cell>
          <cell r="GB20">
            <v>0</v>
          </cell>
          <cell r="GC20">
            <v>6724</v>
          </cell>
          <cell r="GD20">
            <v>45781</v>
          </cell>
          <cell r="GE20">
            <v>17903</v>
          </cell>
          <cell r="GF20">
            <v>0</v>
          </cell>
          <cell r="GG20">
            <v>3148641</v>
          </cell>
          <cell r="GH20">
            <v>0</v>
          </cell>
          <cell r="GI20">
            <v>1107</v>
          </cell>
          <cell r="GJ20">
            <v>135687</v>
          </cell>
          <cell r="GK20">
            <v>13568.7</v>
          </cell>
          <cell r="GL20">
            <v>20516</v>
          </cell>
          <cell r="GM20">
            <v>-2613</v>
          </cell>
          <cell r="GN20">
            <v>20122</v>
          </cell>
          <cell r="GO20">
            <v>394</v>
          </cell>
          <cell r="GP20">
            <v>15065</v>
          </cell>
          <cell r="GQ20">
            <v>13568.7</v>
          </cell>
          <cell r="GR20">
            <v>0</v>
          </cell>
          <cell r="GS20">
            <v>14460</v>
          </cell>
          <cell r="GT20">
            <v>37308</v>
          </cell>
          <cell r="GU20">
            <v>985</v>
          </cell>
          <cell r="GV20">
            <v>3283</v>
          </cell>
          <cell r="GW20">
            <v>0.3</v>
          </cell>
          <cell r="GX20">
            <v>298</v>
          </cell>
          <cell r="GY20">
            <v>0</v>
          </cell>
          <cell r="GZ20">
            <v>298</v>
          </cell>
          <cell r="HA20">
            <v>298</v>
          </cell>
          <cell r="HB20">
            <v>2702</v>
          </cell>
          <cell r="HC20">
            <v>3000</v>
          </cell>
          <cell r="HD20" t="str">
            <v>1) Other Employee Issuance Impacting Capital Surplus and 2) Repurchase of warrants in 3Q11</v>
          </cell>
          <cell r="HE20" t="str">
            <v>1) Non-Financial Equity Investments and 2) Investments in Unconsolidated Finance Subsidiaries</v>
          </cell>
          <cell r="HF20">
            <v>4631</v>
          </cell>
          <cell r="HG20">
            <v>5288</v>
          </cell>
          <cell r="HH20">
            <v>3775</v>
          </cell>
          <cell r="HI20">
            <v>20437</v>
          </cell>
          <cell r="HJ20">
            <v>20070</v>
          </cell>
          <cell r="HK20" t="str">
            <v>Line 72 Issuance of common stock for employee compensation included in Line 9 - Sale of treasury stock &amp; Line 16 - Other adjustments to equity capital.Line 73 Other issuance of common stock included in Line 7 - Sale of common stock, gross &amp; Lin</v>
          </cell>
          <cell r="HL20">
            <v>3</v>
          </cell>
          <cell r="HM20">
            <v>2013</v>
          </cell>
          <cell r="HN20">
            <v>0</v>
          </cell>
          <cell r="HO20">
            <v>75</v>
          </cell>
          <cell r="HR20">
            <v>19001</v>
          </cell>
        </row>
        <row r="21">
          <cell r="A21" t="str">
            <v>1039502Q4 2013BHC Stress</v>
          </cell>
          <cell r="B21" t="str">
            <v>JPMC</v>
          </cell>
          <cell r="C21" t="str">
            <v>Q4 2013</v>
          </cell>
          <cell r="D21" t="str">
            <v>BHC Stress</v>
          </cell>
          <cell r="E21" t="str">
            <v>BHC</v>
          </cell>
          <cell r="F21" t="str">
            <v>JPMORGAN CHASE and CO</v>
          </cell>
          <cell r="G21">
            <v>1039502</v>
          </cell>
          <cell r="H21" t="str">
            <v>Projected</v>
          </cell>
          <cell r="I21">
            <v>40917</v>
          </cell>
          <cell r="J21">
            <v>40917.830416666664</v>
          </cell>
          <cell r="K21" t="str">
            <v>Extended growth recession with growth remaining below trend for an extended period. See section 4.1 of the Capital Plan for additional detail</v>
          </cell>
          <cell r="L21">
            <v>730</v>
          </cell>
          <cell r="M21">
            <v>775</v>
          </cell>
          <cell r="N21">
            <v>82</v>
          </cell>
          <cell r="O21">
            <v>693</v>
          </cell>
          <cell r="P21">
            <v>338</v>
          </cell>
          <cell r="Q21">
            <v>243</v>
          </cell>
          <cell r="R21">
            <v>15</v>
          </cell>
          <cell r="S21">
            <v>80</v>
          </cell>
          <cell r="T21">
            <v>144</v>
          </cell>
          <cell r="U21">
            <v>9</v>
          </cell>
          <cell r="V21">
            <v>89</v>
          </cell>
          <cell r="W21">
            <v>46</v>
          </cell>
          <cell r="X21">
            <v>1489</v>
          </cell>
          <cell r="Y21">
            <v>247</v>
          </cell>
          <cell r="Z21">
            <v>116</v>
          </cell>
          <cell r="AA21">
            <v>107</v>
          </cell>
          <cell r="AB21">
            <v>24</v>
          </cell>
          <cell r="AC21">
            <v>83</v>
          </cell>
          <cell r="AD21">
            <v>0</v>
          </cell>
          <cell r="AE21">
            <v>0</v>
          </cell>
          <cell r="AF21">
            <v>0</v>
          </cell>
          <cell r="AG21">
            <v>11</v>
          </cell>
          <cell r="AH21">
            <v>72</v>
          </cell>
          <cell r="AI21">
            <v>3806</v>
          </cell>
          <cell r="AJ21">
            <v>0</v>
          </cell>
          <cell r="AK21">
            <v>0</v>
          </cell>
          <cell r="AL21">
            <v>69</v>
          </cell>
          <cell r="AM21">
            <v>69</v>
          </cell>
          <cell r="AN21">
            <v>0</v>
          </cell>
          <cell r="AO21">
            <v>0</v>
          </cell>
          <cell r="AP21">
            <v>0</v>
          </cell>
          <cell r="AQ21">
            <v>0</v>
          </cell>
          <cell r="AR21">
            <v>0</v>
          </cell>
          <cell r="AS21">
            <v>0</v>
          </cell>
          <cell r="AT21">
            <v>3875</v>
          </cell>
          <cell r="AU21">
            <v>25382</v>
          </cell>
          <cell r="AV21">
            <v>2669</v>
          </cell>
          <cell r="AW21">
            <v>3806</v>
          </cell>
          <cell r="AX21">
            <v>-1</v>
          </cell>
          <cell r="AY21">
            <v>24244</v>
          </cell>
          <cell r="AZ21">
            <v>10188.74</v>
          </cell>
          <cell r="BA21">
            <v>12451</v>
          </cell>
          <cell r="BB21">
            <v>13141.93</v>
          </cell>
          <cell r="BC21">
            <v>9497.81</v>
          </cell>
          <cell r="BD21">
            <v>9497.81</v>
          </cell>
          <cell r="BE21">
            <v>2669</v>
          </cell>
          <cell r="BF21">
            <v>0</v>
          </cell>
          <cell r="BG21">
            <v>0</v>
          </cell>
          <cell r="BH21">
            <v>0</v>
          </cell>
          <cell r="BI21">
            <v>0</v>
          </cell>
          <cell r="BJ21">
            <v>75</v>
          </cell>
          <cell r="BK21">
            <v>58</v>
          </cell>
          <cell r="BL21">
            <v>6903.81</v>
          </cell>
          <cell r="BM21">
            <v>2159.81</v>
          </cell>
          <cell r="BN21">
            <v>4744</v>
          </cell>
          <cell r="BO21">
            <v>0</v>
          </cell>
          <cell r="BP21">
            <v>4744</v>
          </cell>
          <cell r="BQ21">
            <v>0</v>
          </cell>
          <cell r="BR21">
            <v>4744</v>
          </cell>
          <cell r="BS21">
            <v>31.284320000000001</v>
          </cell>
          <cell r="BT21">
            <v>2067</v>
          </cell>
          <cell r="BU21">
            <v>-57</v>
          </cell>
          <cell r="BV21">
            <v>356</v>
          </cell>
          <cell r="BW21">
            <v>1654</v>
          </cell>
          <cell r="BY21">
            <v>13</v>
          </cell>
          <cell r="BZ21">
            <v>328029</v>
          </cell>
          <cell r="CA21">
            <v>328042</v>
          </cell>
          <cell r="CB21">
            <v>261755</v>
          </cell>
          <cell r="CC21">
            <v>125558</v>
          </cell>
          <cell r="CD21">
            <v>73380</v>
          </cell>
          <cell r="CE21">
            <v>5262</v>
          </cell>
          <cell r="CF21">
            <v>68118</v>
          </cell>
          <cell r="CG21">
            <v>61570</v>
          </cell>
          <cell r="CH21">
            <v>4963</v>
          </cell>
          <cell r="CI21">
            <v>31866</v>
          </cell>
          <cell r="CJ21">
            <v>24741</v>
          </cell>
          <cell r="CK21">
            <v>10437</v>
          </cell>
          <cell r="CL21">
            <v>100</v>
          </cell>
          <cell r="CM21">
            <v>1147</v>
          </cell>
          <cell r="CN21">
            <v>144820</v>
          </cell>
          <cell r="CO21">
            <v>134760</v>
          </cell>
          <cell r="CP21">
            <v>4699</v>
          </cell>
          <cell r="CQ21">
            <v>5361</v>
          </cell>
          <cell r="CR21">
            <v>120463</v>
          </cell>
          <cell r="CS21">
            <v>60970</v>
          </cell>
          <cell r="CT21">
            <v>42239</v>
          </cell>
          <cell r="CU21">
            <v>11097</v>
          </cell>
          <cell r="CV21">
            <v>7634</v>
          </cell>
          <cell r="CW21">
            <v>143191</v>
          </cell>
          <cell r="CX21">
            <v>0</v>
          </cell>
          <cell r="CY21">
            <v>530</v>
          </cell>
          <cell r="CZ21">
            <v>34056</v>
          </cell>
          <cell r="DA21">
            <v>50617</v>
          </cell>
          <cell r="DB21">
            <v>57988</v>
          </cell>
          <cell r="DC21">
            <v>731199</v>
          </cell>
          <cell r="DD21">
            <v>0</v>
          </cell>
          <cell r="DE21">
            <v>24244</v>
          </cell>
          <cell r="DF21">
            <v>706955</v>
          </cell>
          <cell r="DG21">
            <v>482269</v>
          </cell>
          <cell r="DH21">
            <v>48332</v>
          </cell>
          <cell r="DI21">
            <v>8706</v>
          </cell>
          <cell r="DJ21">
            <v>139</v>
          </cell>
          <cell r="DK21">
            <v>2086</v>
          </cell>
          <cell r="DL21">
            <v>59263</v>
          </cell>
          <cell r="DM21">
            <v>714141</v>
          </cell>
          <cell r="DN21">
            <v>2290670</v>
          </cell>
          <cell r="DO21">
            <v>1101739</v>
          </cell>
          <cell r="DP21">
            <v>162413</v>
          </cell>
          <cell r="DQ21">
            <v>10957</v>
          </cell>
          <cell r="DR21">
            <v>837684</v>
          </cell>
          <cell r="DS21">
            <v>1369</v>
          </cell>
          <cell r="DT21">
            <v>2112793</v>
          </cell>
          <cell r="DU21">
            <v>7800</v>
          </cell>
          <cell r="DV21">
            <v>4105</v>
          </cell>
          <cell r="DW21">
            <v>95472</v>
          </cell>
          <cell r="DX21">
            <v>106377</v>
          </cell>
          <cell r="DY21">
            <v>-1959</v>
          </cell>
          <cell r="DZ21">
            <v>-34599</v>
          </cell>
          <cell r="EA21">
            <v>177196</v>
          </cell>
          <cell r="EB21">
            <v>681</v>
          </cell>
          <cell r="EC21">
            <v>177877</v>
          </cell>
          <cell r="ED21">
            <v>370574</v>
          </cell>
          <cell r="EE21">
            <v>176259</v>
          </cell>
          <cell r="EF21">
            <v>0</v>
          </cell>
          <cell r="EG21">
            <v>176259</v>
          </cell>
          <cell r="EH21">
            <v>4744</v>
          </cell>
          <cell r="EI21">
            <v>0</v>
          </cell>
          <cell r="EJ21">
            <v>0</v>
          </cell>
          <cell r="EK21">
            <v>0</v>
          </cell>
          <cell r="EL21">
            <v>0</v>
          </cell>
          <cell r="EM21">
            <v>33</v>
          </cell>
          <cell r="EN21">
            <v>3000</v>
          </cell>
          <cell r="EO21">
            <v>0</v>
          </cell>
          <cell r="EP21">
            <v>157</v>
          </cell>
          <cell r="EQ21">
            <v>959</v>
          </cell>
          <cell r="ER21">
            <v>-9</v>
          </cell>
          <cell r="ES21">
            <v>0</v>
          </cell>
          <cell r="ET21">
            <v>285</v>
          </cell>
          <cell r="EU21">
            <v>177196</v>
          </cell>
          <cell r="EV21">
            <v>177196</v>
          </cell>
          <cell r="EW21">
            <v>2123</v>
          </cell>
          <cell r="EX21">
            <v>0</v>
          </cell>
          <cell r="EY21">
            <v>-4145</v>
          </cell>
          <cell r="EZ21">
            <v>0</v>
          </cell>
          <cell r="FA21">
            <v>2</v>
          </cell>
          <cell r="FB21">
            <v>6876</v>
          </cell>
          <cell r="FC21">
            <v>0</v>
          </cell>
          <cell r="FD21">
            <v>47001</v>
          </cell>
          <cell r="FE21">
            <v>2365</v>
          </cell>
          <cell r="FF21">
            <v>136730</v>
          </cell>
          <cell r="FG21">
            <v>797</v>
          </cell>
          <cell r="FH21">
            <v>0</v>
          </cell>
          <cell r="FI21">
            <v>-889</v>
          </cell>
          <cell r="FJ21">
            <v>135044</v>
          </cell>
          <cell r="FK21">
            <v>1223155</v>
          </cell>
          <cell r="FL21">
            <v>120362</v>
          </cell>
          <cell r="FM21">
            <v>135044</v>
          </cell>
          <cell r="FN21">
            <v>165028</v>
          </cell>
          <cell r="FO21">
            <v>1223155</v>
          </cell>
          <cell r="FP21">
            <v>2245875</v>
          </cell>
          <cell r="FQ21">
            <v>9.8402999999999992</v>
          </cell>
          <cell r="FR21">
            <v>11.0406</v>
          </cell>
          <cell r="FS21">
            <v>13.492000000000001</v>
          </cell>
          <cell r="FT21">
            <v>6.0129999999999999</v>
          </cell>
          <cell r="FU21">
            <v>7800</v>
          </cell>
          <cell r="FV21">
            <v>0</v>
          </cell>
          <cell r="FW21">
            <v>0</v>
          </cell>
          <cell r="FX21">
            <v>0</v>
          </cell>
          <cell r="FY21">
            <v>34602</v>
          </cell>
          <cell r="FZ21">
            <v>0</v>
          </cell>
          <cell r="GA21">
            <v>152</v>
          </cell>
          <cell r="GB21">
            <v>0</v>
          </cell>
          <cell r="GC21">
            <v>6724</v>
          </cell>
          <cell r="GD21">
            <v>45762</v>
          </cell>
          <cell r="GE21">
            <v>17832</v>
          </cell>
          <cell r="GF21">
            <v>0</v>
          </cell>
          <cell r="GG21">
            <v>3063918</v>
          </cell>
          <cell r="GH21">
            <v>0</v>
          </cell>
          <cell r="GI21">
            <v>1107</v>
          </cell>
          <cell r="GJ21">
            <v>136730</v>
          </cell>
          <cell r="GK21">
            <v>13673</v>
          </cell>
          <cell r="GL21">
            <v>20461</v>
          </cell>
          <cell r="GM21">
            <v>-2629</v>
          </cell>
          <cell r="GN21">
            <v>23408</v>
          </cell>
          <cell r="GO21">
            <v>0</v>
          </cell>
          <cell r="GP21">
            <v>14765</v>
          </cell>
          <cell r="GQ21">
            <v>13673</v>
          </cell>
          <cell r="GR21">
            <v>0</v>
          </cell>
          <cell r="GS21">
            <v>14159</v>
          </cell>
          <cell r="GT21">
            <v>36533</v>
          </cell>
          <cell r="GU21">
            <v>959</v>
          </cell>
          <cell r="GV21">
            <v>3198</v>
          </cell>
          <cell r="GW21">
            <v>0.3</v>
          </cell>
          <cell r="GX21">
            <v>318</v>
          </cell>
          <cell r="GY21">
            <v>0</v>
          </cell>
          <cell r="GZ21">
            <v>318</v>
          </cell>
          <cell r="HA21">
            <v>318</v>
          </cell>
          <cell r="HB21">
            <v>2682</v>
          </cell>
          <cell r="HC21">
            <v>3000</v>
          </cell>
          <cell r="HD21" t="str">
            <v>1) Other Employee Issuance Impacting Capital Surplus and 2) Repurchase of warrants in 3Q11</v>
          </cell>
          <cell r="HE21" t="str">
            <v>1) Non-Financial Equity Investments and 2) Investments in Unconsolidated Finance Subsidiaries</v>
          </cell>
          <cell r="HF21">
            <v>4631</v>
          </cell>
          <cell r="HG21">
            <v>5288</v>
          </cell>
          <cell r="HH21">
            <v>3775</v>
          </cell>
          <cell r="HI21">
            <v>20437</v>
          </cell>
          <cell r="HJ21">
            <v>20070</v>
          </cell>
          <cell r="HK21" t="str">
            <v>Line 72 Issuance of common stock for employee compensation included in Line 9 - Sale of treasury stock &amp; Line 16 - Other adjustments to equity capital.Line 73 Other issuance of common stock included in Line 7 - Sale of common stock, gross &amp; Lin</v>
          </cell>
          <cell r="HL21">
            <v>4</v>
          </cell>
          <cell r="HM21">
            <v>2013</v>
          </cell>
          <cell r="HN21">
            <v>0</v>
          </cell>
          <cell r="HO21">
            <v>75</v>
          </cell>
          <cell r="HR21">
            <v>19001</v>
          </cell>
        </row>
        <row r="22">
          <cell r="A22" t="str">
            <v>1039502Q3 2011Supervisory Baseline</v>
          </cell>
          <cell r="B22" t="str">
            <v>JPMC</v>
          </cell>
          <cell r="C22" t="str">
            <v>Q3 2011</v>
          </cell>
          <cell r="D22" t="str">
            <v>Supervisory Baseline</v>
          </cell>
          <cell r="E22" t="str">
            <v>BHC</v>
          </cell>
          <cell r="F22" t="str">
            <v>JPMORGAN CHASE and CO</v>
          </cell>
          <cell r="G22">
            <v>1039502</v>
          </cell>
          <cell r="H22" t="str">
            <v>Actual</v>
          </cell>
          <cell r="I22">
            <v>40917</v>
          </cell>
          <cell r="J22">
            <v>40917.832280092596</v>
          </cell>
          <cell r="K22" t="str">
            <v>Slow but improving growth economic indicators trend up during the period. See section 4.1 of the Capital Plan for additional detail</v>
          </cell>
          <cell r="L22">
            <v>347</v>
          </cell>
          <cell r="M22">
            <v>555</v>
          </cell>
          <cell r="N22">
            <v>135</v>
          </cell>
          <cell r="O22">
            <v>420</v>
          </cell>
          <cell r="P22">
            <v>237</v>
          </cell>
          <cell r="Q22">
            <v>153</v>
          </cell>
          <cell r="R22">
            <v>14</v>
          </cell>
          <cell r="S22">
            <v>70</v>
          </cell>
          <cell r="T22">
            <v>28</v>
          </cell>
          <cell r="U22">
            <v>7</v>
          </cell>
          <cell r="V22">
            <v>4</v>
          </cell>
          <cell r="W22">
            <v>17</v>
          </cell>
          <cell r="X22">
            <v>1365</v>
          </cell>
          <cell r="Y22">
            <v>154</v>
          </cell>
          <cell r="Z22">
            <v>39</v>
          </cell>
          <cell r="AA22">
            <v>93</v>
          </cell>
          <cell r="AB22">
            <v>22</v>
          </cell>
          <cell r="AC22">
            <v>-179</v>
          </cell>
          <cell r="AD22">
            <v>0</v>
          </cell>
          <cell r="AE22">
            <v>0</v>
          </cell>
          <cell r="AF22">
            <v>0</v>
          </cell>
          <cell r="AG22">
            <v>0</v>
          </cell>
          <cell r="AH22">
            <v>-179</v>
          </cell>
          <cell r="AI22">
            <v>2507</v>
          </cell>
          <cell r="AJ22">
            <v>0</v>
          </cell>
          <cell r="AK22">
            <v>0</v>
          </cell>
          <cell r="AL22">
            <v>15</v>
          </cell>
          <cell r="AM22">
            <v>15</v>
          </cell>
          <cell r="AN22">
            <v>0</v>
          </cell>
          <cell r="AO22">
            <v>0</v>
          </cell>
          <cell r="AP22">
            <v>0</v>
          </cell>
          <cell r="AQ22">
            <v>0</v>
          </cell>
          <cell r="AR22">
            <v>0</v>
          </cell>
          <cell r="AS22">
            <v>-901</v>
          </cell>
          <cell r="AT22">
            <v>1621</v>
          </cell>
          <cell r="AU22">
            <v>28520</v>
          </cell>
          <cell r="AV22">
            <v>2351</v>
          </cell>
          <cell r="AW22">
            <v>2507</v>
          </cell>
          <cell r="AX22">
            <v>-14</v>
          </cell>
          <cell r="AY22">
            <v>28350</v>
          </cell>
          <cell r="AZ22">
            <v>11865</v>
          </cell>
          <cell r="BA22">
            <v>10250</v>
          </cell>
          <cell r="BB22">
            <v>15442</v>
          </cell>
          <cell r="BC22">
            <v>6673</v>
          </cell>
          <cell r="BD22">
            <v>6673</v>
          </cell>
          <cell r="BE22">
            <v>2351</v>
          </cell>
          <cell r="BF22">
            <v>0</v>
          </cell>
          <cell r="BG22">
            <v>-901</v>
          </cell>
          <cell r="BH22">
            <v>0</v>
          </cell>
          <cell r="BI22">
            <v>0</v>
          </cell>
          <cell r="BJ22">
            <v>607</v>
          </cell>
          <cell r="BK22">
            <v>61</v>
          </cell>
          <cell r="BL22">
            <v>5830</v>
          </cell>
          <cell r="BM22">
            <v>1556</v>
          </cell>
          <cell r="BN22">
            <v>4274</v>
          </cell>
          <cell r="BO22">
            <v>0</v>
          </cell>
          <cell r="BP22">
            <v>4274</v>
          </cell>
          <cell r="BQ22">
            <v>12</v>
          </cell>
          <cell r="BR22">
            <v>4262</v>
          </cell>
          <cell r="BS22">
            <v>26.689537000000001</v>
          </cell>
          <cell r="BT22">
            <v>3631</v>
          </cell>
          <cell r="BU22">
            <v>314</v>
          </cell>
          <cell r="BV22">
            <v>329</v>
          </cell>
          <cell r="BW22">
            <v>3616</v>
          </cell>
          <cell r="BY22">
            <v>13</v>
          </cell>
          <cell r="BZ22">
            <v>334363</v>
          </cell>
          <cell r="CA22">
            <v>334376</v>
          </cell>
          <cell r="CB22">
            <v>296627</v>
          </cell>
          <cell r="CC22">
            <v>137374</v>
          </cell>
          <cell r="CD22">
            <v>97046</v>
          </cell>
          <cell r="CE22">
            <v>8354</v>
          </cell>
          <cell r="CF22">
            <v>88692</v>
          </cell>
          <cell r="CG22">
            <v>61014</v>
          </cell>
          <cell r="CH22">
            <v>4660</v>
          </cell>
          <cell r="CI22">
            <v>33178</v>
          </cell>
          <cell r="CJ22">
            <v>23176</v>
          </cell>
          <cell r="CK22">
            <v>10704</v>
          </cell>
          <cell r="CL22">
            <v>201</v>
          </cell>
          <cell r="CM22">
            <v>992</v>
          </cell>
          <cell r="CN22">
            <v>110700</v>
          </cell>
          <cell r="CO22">
            <v>102497</v>
          </cell>
          <cell r="CP22">
            <v>4079</v>
          </cell>
          <cell r="CQ22">
            <v>4124</v>
          </cell>
          <cell r="CR22">
            <v>116378</v>
          </cell>
          <cell r="CS22">
            <v>60843</v>
          </cell>
          <cell r="CT22">
            <v>39807</v>
          </cell>
          <cell r="CU22">
            <v>13751</v>
          </cell>
          <cell r="CV22">
            <v>7285</v>
          </cell>
          <cell r="CW22">
            <v>138933</v>
          </cell>
          <cell r="CX22">
            <v>94</v>
          </cell>
          <cell r="CY22">
            <v>689</v>
          </cell>
          <cell r="CZ22">
            <v>27767</v>
          </cell>
          <cell r="DA22">
            <v>53243</v>
          </cell>
          <cell r="DB22">
            <v>57140</v>
          </cell>
          <cell r="DC22">
            <v>723481</v>
          </cell>
          <cell r="DD22">
            <v>0</v>
          </cell>
          <cell r="DE22">
            <v>28350</v>
          </cell>
          <cell r="DF22">
            <v>695131</v>
          </cell>
          <cell r="DG22">
            <v>461531</v>
          </cell>
          <cell r="DH22">
            <v>48180</v>
          </cell>
          <cell r="DI22">
            <v>7833</v>
          </cell>
          <cell r="DJ22">
            <v>668</v>
          </cell>
          <cell r="DK22">
            <v>2728</v>
          </cell>
          <cell r="DL22">
            <v>59409</v>
          </cell>
          <cell r="DM22">
            <v>738793</v>
          </cell>
          <cell r="DN22">
            <v>2289240</v>
          </cell>
          <cell r="DO22">
            <v>1092708</v>
          </cell>
          <cell r="DP22">
            <v>155841</v>
          </cell>
          <cell r="DQ22">
            <v>20918</v>
          </cell>
          <cell r="DR22">
            <v>836856</v>
          </cell>
          <cell r="DS22">
            <v>686</v>
          </cell>
          <cell r="DT22">
            <v>2106323</v>
          </cell>
          <cell r="DU22">
            <v>7800</v>
          </cell>
          <cell r="DV22">
            <v>4105</v>
          </cell>
          <cell r="DW22">
            <v>95078</v>
          </cell>
          <cell r="DX22">
            <v>85726</v>
          </cell>
          <cell r="DY22">
            <v>1964</v>
          </cell>
          <cell r="DZ22">
            <v>-12386</v>
          </cell>
          <cell r="EA22">
            <v>182287</v>
          </cell>
          <cell r="EB22">
            <v>630</v>
          </cell>
          <cell r="EC22">
            <v>182917</v>
          </cell>
          <cell r="ED22">
            <v>377823</v>
          </cell>
          <cell r="EE22">
            <v>182879</v>
          </cell>
          <cell r="EF22">
            <v>0</v>
          </cell>
          <cell r="EG22">
            <v>182879</v>
          </cell>
          <cell r="EH22">
            <v>4262</v>
          </cell>
          <cell r="EI22">
            <v>0</v>
          </cell>
          <cell r="EJ22">
            <v>0</v>
          </cell>
          <cell r="EK22">
            <v>0</v>
          </cell>
          <cell r="EL22">
            <v>0</v>
          </cell>
          <cell r="EM22">
            <v>253</v>
          </cell>
          <cell r="EN22">
            <v>4302</v>
          </cell>
          <cell r="EO22">
            <v>0</v>
          </cell>
          <cell r="EP22">
            <v>157</v>
          </cell>
          <cell r="EQ22">
            <v>991</v>
          </cell>
          <cell r="ER22">
            <v>326</v>
          </cell>
          <cell r="ES22">
            <v>0</v>
          </cell>
          <cell r="ET22">
            <v>17</v>
          </cell>
          <cell r="EU22">
            <v>182287</v>
          </cell>
          <cell r="EV22">
            <v>182287</v>
          </cell>
          <cell r="EW22">
            <v>3737</v>
          </cell>
          <cell r="EX22">
            <v>0</v>
          </cell>
          <cell r="EY22">
            <v>-1817</v>
          </cell>
          <cell r="EZ22">
            <v>0</v>
          </cell>
          <cell r="FA22">
            <v>2</v>
          </cell>
          <cell r="FB22">
            <v>19787</v>
          </cell>
          <cell r="FC22">
            <v>0</v>
          </cell>
          <cell r="FD22">
            <v>48263</v>
          </cell>
          <cell r="FE22">
            <v>2504</v>
          </cell>
          <cell r="FF22">
            <v>149389</v>
          </cell>
          <cell r="FG22">
            <v>720</v>
          </cell>
          <cell r="FH22">
            <v>0</v>
          </cell>
          <cell r="FI22">
            <v>-846</v>
          </cell>
          <cell r="FJ22">
            <v>147823</v>
          </cell>
          <cell r="FK22">
            <v>1217548</v>
          </cell>
          <cell r="FL22">
            <v>120234</v>
          </cell>
          <cell r="FM22">
            <v>147823</v>
          </cell>
          <cell r="FN22">
            <v>186510</v>
          </cell>
          <cell r="FO22">
            <v>1217548</v>
          </cell>
          <cell r="FP22">
            <v>2168678</v>
          </cell>
          <cell r="FQ22">
            <v>9.8750999999999998</v>
          </cell>
          <cell r="FR22">
            <v>12.141</v>
          </cell>
          <cell r="FS22">
            <v>15.3185</v>
          </cell>
          <cell r="FT22">
            <v>6.8163</v>
          </cell>
          <cell r="FU22">
            <v>7800</v>
          </cell>
          <cell r="FV22">
            <v>0</v>
          </cell>
          <cell r="FW22">
            <v>0</v>
          </cell>
          <cell r="FX22">
            <v>0</v>
          </cell>
          <cell r="FY22">
            <v>12386</v>
          </cell>
          <cell r="FZ22">
            <v>0</v>
          </cell>
          <cell r="GA22">
            <v>124</v>
          </cell>
          <cell r="GB22">
            <v>0</v>
          </cell>
          <cell r="GC22">
            <v>19663</v>
          </cell>
          <cell r="GD22">
            <v>46071</v>
          </cell>
          <cell r="GE22">
            <v>16480</v>
          </cell>
          <cell r="GF22">
            <v>0</v>
          </cell>
          <cell r="GG22">
            <v>3798881</v>
          </cell>
          <cell r="GH22">
            <v>0</v>
          </cell>
          <cell r="GI22">
            <v>1107</v>
          </cell>
          <cell r="GJ22">
            <v>149389</v>
          </cell>
          <cell r="GK22">
            <v>14938.9</v>
          </cell>
          <cell r="GL22">
            <v>19007</v>
          </cell>
          <cell r="GM22">
            <v>-2527</v>
          </cell>
          <cell r="GN22">
            <v>13694</v>
          </cell>
          <cell r="GO22">
            <v>5313</v>
          </cell>
          <cell r="GP22">
            <v>11973</v>
          </cell>
          <cell r="GQ22">
            <v>11973</v>
          </cell>
          <cell r="GR22">
            <v>0</v>
          </cell>
          <cell r="GS22">
            <v>11368</v>
          </cell>
          <cell r="GT22">
            <v>36877</v>
          </cell>
          <cell r="GU22">
            <v>991</v>
          </cell>
          <cell r="GV22">
            <v>3959</v>
          </cell>
          <cell r="GW22">
            <v>0.25031574000000001</v>
          </cell>
          <cell r="GX22">
            <v>394</v>
          </cell>
          <cell r="GY22">
            <v>0</v>
          </cell>
          <cell r="GZ22">
            <v>394</v>
          </cell>
          <cell r="HA22">
            <v>394</v>
          </cell>
          <cell r="HB22">
            <v>4031</v>
          </cell>
          <cell r="HC22">
            <v>4425</v>
          </cell>
          <cell r="HD22" t="str">
            <v>1) Other Employee Issuance Impacting Capital Surplus and 2) Repurchase of warrants in 3Q11</v>
          </cell>
          <cell r="HE22" t="str">
            <v>1) Non-Financial Equity Investments and 2) Investments in Unconsolidated Finance Subsidiaries</v>
          </cell>
          <cell r="HF22">
            <v>4631</v>
          </cell>
          <cell r="HG22">
            <v>5288</v>
          </cell>
          <cell r="HH22">
            <v>3775</v>
          </cell>
          <cell r="HI22">
            <v>20437</v>
          </cell>
          <cell r="HJ22">
            <v>20070</v>
          </cell>
          <cell r="HK22" t="str">
            <v>Line 72 Issuance of common stock for employee compensation included in Line 9 - Sale of treasury stock &amp; Line 16 - Other adjustments to equity capital.Line 73 Other issuance of common stock included in Line 7 - Sale of common stock, gross &amp; Lin</v>
          </cell>
          <cell r="HL22">
            <v>3</v>
          </cell>
          <cell r="HM22">
            <v>2011</v>
          </cell>
          <cell r="HN22">
            <v>0</v>
          </cell>
          <cell r="HO22">
            <v>607</v>
          </cell>
          <cell r="HR22">
            <v>19001</v>
          </cell>
        </row>
        <row r="23">
          <cell r="A23" t="str">
            <v>1039502Q4 2011Supervisory Baseline</v>
          </cell>
          <cell r="B23" t="str">
            <v>JPMC</v>
          </cell>
          <cell r="C23" t="str">
            <v>Q4 2011</v>
          </cell>
          <cell r="D23" t="str">
            <v>Supervisory Baseline</v>
          </cell>
          <cell r="E23" t="str">
            <v>BHC</v>
          </cell>
          <cell r="F23" t="str">
            <v>JPMORGAN CHASE and CO</v>
          </cell>
          <cell r="G23">
            <v>1039502</v>
          </cell>
          <cell r="H23" t="str">
            <v>Projected</v>
          </cell>
          <cell r="I23">
            <v>40917</v>
          </cell>
          <cell r="J23">
            <v>40917.832280092596</v>
          </cell>
          <cell r="K23" t="str">
            <v>Slow but improving growth economic indicators trend up during the period. See section 4.1 of the Capital Plan for additional detail</v>
          </cell>
          <cell r="L23">
            <v>328</v>
          </cell>
          <cell r="M23">
            <v>560</v>
          </cell>
          <cell r="N23">
            <v>104</v>
          </cell>
          <cell r="O23">
            <v>456</v>
          </cell>
          <cell r="P23">
            <v>349</v>
          </cell>
          <cell r="Q23">
            <v>268</v>
          </cell>
          <cell r="R23">
            <v>10</v>
          </cell>
          <cell r="S23">
            <v>71</v>
          </cell>
          <cell r="T23">
            <v>63</v>
          </cell>
          <cell r="U23">
            <v>8</v>
          </cell>
          <cell r="V23">
            <v>21</v>
          </cell>
          <cell r="W23">
            <v>34</v>
          </cell>
          <cell r="X23">
            <v>1262</v>
          </cell>
          <cell r="Y23">
            <v>207</v>
          </cell>
          <cell r="Z23">
            <v>52</v>
          </cell>
          <cell r="AA23">
            <v>133</v>
          </cell>
          <cell r="AB23">
            <v>22</v>
          </cell>
          <cell r="AC23">
            <v>37</v>
          </cell>
          <cell r="AD23">
            <v>0</v>
          </cell>
          <cell r="AE23">
            <v>0</v>
          </cell>
          <cell r="AF23">
            <v>0</v>
          </cell>
          <cell r="AG23">
            <v>4</v>
          </cell>
          <cell r="AH23">
            <v>33</v>
          </cell>
          <cell r="AI23">
            <v>2806</v>
          </cell>
          <cell r="AJ23">
            <v>0</v>
          </cell>
          <cell r="AK23">
            <v>0</v>
          </cell>
          <cell r="AL23">
            <v>35</v>
          </cell>
          <cell r="AM23">
            <v>35</v>
          </cell>
          <cell r="AN23">
            <v>0</v>
          </cell>
          <cell r="AO23">
            <v>0</v>
          </cell>
          <cell r="AP23">
            <v>0</v>
          </cell>
          <cell r="AQ23">
            <v>0</v>
          </cell>
          <cell r="AR23">
            <v>0</v>
          </cell>
          <cell r="AS23">
            <v>139</v>
          </cell>
          <cell r="AT23">
            <v>2980</v>
          </cell>
          <cell r="AU23">
            <v>28350</v>
          </cell>
          <cell r="AV23">
            <v>2226</v>
          </cell>
          <cell r="AW23">
            <v>2806</v>
          </cell>
          <cell r="AX23">
            <v>-6</v>
          </cell>
          <cell r="AY23">
            <v>27764</v>
          </cell>
          <cell r="AZ23">
            <v>12063.71</v>
          </cell>
          <cell r="BA23">
            <v>9853</v>
          </cell>
          <cell r="BB23">
            <v>14460</v>
          </cell>
          <cell r="BC23">
            <v>7456.71</v>
          </cell>
          <cell r="BD23">
            <v>7456.71</v>
          </cell>
          <cell r="BE23">
            <v>2226</v>
          </cell>
          <cell r="BF23">
            <v>0</v>
          </cell>
          <cell r="BG23">
            <v>139</v>
          </cell>
          <cell r="BH23">
            <v>0</v>
          </cell>
          <cell r="BI23">
            <v>0</v>
          </cell>
          <cell r="BJ23">
            <v>5</v>
          </cell>
          <cell r="BK23">
            <v>6</v>
          </cell>
          <cell r="BL23">
            <v>5096.71</v>
          </cell>
          <cell r="BM23">
            <v>1294.71</v>
          </cell>
          <cell r="BN23">
            <v>3802</v>
          </cell>
          <cell r="BO23">
            <v>0</v>
          </cell>
          <cell r="BP23">
            <v>3802</v>
          </cell>
          <cell r="BQ23">
            <v>21</v>
          </cell>
          <cell r="BR23">
            <v>3781</v>
          </cell>
          <cell r="BS23">
            <v>25.402857999999998</v>
          </cell>
          <cell r="BT23">
            <v>3616</v>
          </cell>
          <cell r="BU23">
            <v>409</v>
          </cell>
          <cell r="BV23">
            <v>499</v>
          </cell>
          <cell r="BW23">
            <v>3526</v>
          </cell>
          <cell r="BY23">
            <v>13</v>
          </cell>
          <cell r="BZ23">
            <v>368241</v>
          </cell>
          <cell r="CA23">
            <v>368254</v>
          </cell>
          <cell r="CB23">
            <v>295138</v>
          </cell>
          <cell r="CC23">
            <v>136848</v>
          </cell>
          <cell r="CD23">
            <v>94719</v>
          </cell>
          <cell r="CE23">
            <v>8136</v>
          </cell>
          <cell r="CF23">
            <v>86583</v>
          </cell>
          <cell r="CG23">
            <v>62412</v>
          </cell>
          <cell r="CH23">
            <v>4917</v>
          </cell>
          <cell r="CI23">
            <v>33544</v>
          </cell>
          <cell r="CJ23">
            <v>23951</v>
          </cell>
          <cell r="CK23">
            <v>9678</v>
          </cell>
          <cell r="CL23">
            <v>97</v>
          </cell>
          <cell r="CM23">
            <v>1062</v>
          </cell>
          <cell r="CN23">
            <v>125612</v>
          </cell>
          <cell r="CO23">
            <v>115846</v>
          </cell>
          <cell r="CP23">
            <v>4133</v>
          </cell>
          <cell r="CQ23">
            <v>5633</v>
          </cell>
          <cell r="CR23">
            <v>120068</v>
          </cell>
          <cell r="CS23">
            <v>60718</v>
          </cell>
          <cell r="CT23">
            <v>40262</v>
          </cell>
          <cell r="CU23">
            <v>13350</v>
          </cell>
          <cell r="CV23">
            <v>7106</v>
          </cell>
          <cell r="CW23">
            <v>149552</v>
          </cell>
          <cell r="CX23">
            <v>0</v>
          </cell>
          <cell r="CY23">
            <v>512</v>
          </cell>
          <cell r="CZ23">
            <v>34986</v>
          </cell>
          <cell r="DA23">
            <v>55598</v>
          </cell>
          <cell r="DB23">
            <v>58456</v>
          </cell>
          <cell r="DC23">
            <v>751088</v>
          </cell>
          <cell r="DD23">
            <v>0</v>
          </cell>
          <cell r="DE23">
            <v>27764</v>
          </cell>
          <cell r="DF23">
            <v>723324</v>
          </cell>
          <cell r="DG23">
            <v>470890</v>
          </cell>
          <cell r="DH23">
            <v>48231</v>
          </cell>
          <cell r="DI23">
            <v>8312</v>
          </cell>
          <cell r="DJ23">
            <v>599</v>
          </cell>
          <cell r="DK23">
            <v>2684</v>
          </cell>
          <cell r="DL23">
            <v>59826</v>
          </cell>
          <cell r="DM23">
            <v>643225</v>
          </cell>
          <cell r="DN23">
            <v>2265519</v>
          </cell>
          <cell r="DO23">
            <v>1082304</v>
          </cell>
          <cell r="DP23">
            <v>159688</v>
          </cell>
          <cell r="DQ23">
            <v>20500</v>
          </cell>
          <cell r="DR23">
            <v>818868</v>
          </cell>
          <cell r="DS23">
            <v>692</v>
          </cell>
          <cell r="DT23">
            <v>2081360</v>
          </cell>
          <cell r="DU23">
            <v>7800</v>
          </cell>
          <cell r="DV23">
            <v>4105</v>
          </cell>
          <cell r="DW23">
            <v>96782</v>
          </cell>
          <cell r="DX23">
            <v>88369</v>
          </cell>
          <cell r="DY23">
            <v>1011</v>
          </cell>
          <cell r="DZ23">
            <v>-14589</v>
          </cell>
          <cell r="EA23">
            <v>183478</v>
          </cell>
          <cell r="EB23">
            <v>681</v>
          </cell>
          <cell r="EC23">
            <v>184159</v>
          </cell>
          <cell r="ED23">
            <v>378773</v>
          </cell>
          <cell r="EE23">
            <v>182287</v>
          </cell>
          <cell r="EF23">
            <v>0</v>
          </cell>
          <cell r="EG23">
            <v>182287</v>
          </cell>
          <cell r="EH23">
            <v>3781</v>
          </cell>
          <cell r="EI23">
            <v>0</v>
          </cell>
          <cell r="EJ23">
            <v>0</v>
          </cell>
          <cell r="EK23">
            <v>0</v>
          </cell>
          <cell r="EL23">
            <v>0</v>
          </cell>
          <cell r="EM23">
            <v>51</v>
          </cell>
          <cell r="EN23">
            <v>950</v>
          </cell>
          <cell r="EO23">
            <v>0</v>
          </cell>
          <cell r="EP23">
            <v>157</v>
          </cell>
          <cell r="EQ23">
            <v>980</v>
          </cell>
          <cell r="ER23">
            <v>-951</v>
          </cell>
          <cell r="ES23">
            <v>0</v>
          </cell>
          <cell r="ET23">
            <v>397</v>
          </cell>
          <cell r="EU23">
            <v>183478</v>
          </cell>
          <cell r="EV23">
            <v>183478</v>
          </cell>
          <cell r="EW23">
            <v>3374</v>
          </cell>
          <cell r="EX23">
            <v>0</v>
          </cell>
          <cell r="EY23">
            <v>-2425</v>
          </cell>
          <cell r="EZ23">
            <v>0</v>
          </cell>
          <cell r="FA23">
            <v>2</v>
          </cell>
          <cell r="FB23">
            <v>19738</v>
          </cell>
          <cell r="FC23">
            <v>0</v>
          </cell>
          <cell r="FD23">
            <v>48109</v>
          </cell>
          <cell r="FE23">
            <v>2365</v>
          </cell>
          <cell r="FF23">
            <v>151795</v>
          </cell>
          <cell r="FG23">
            <v>761</v>
          </cell>
          <cell r="FH23">
            <v>0</v>
          </cell>
          <cell r="FI23">
            <v>-922</v>
          </cell>
          <cell r="FJ23">
            <v>150112</v>
          </cell>
          <cell r="FK23">
            <v>1265883</v>
          </cell>
          <cell r="FL23">
            <v>122571</v>
          </cell>
          <cell r="FM23">
            <v>150112</v>
          </cell>
          <cell r="FN23">
            <v>188532</v>
          </cell>
          <cell r="FO23">
            <v>1265883</v>
          </cell>
          <cell r="FP23">
            <v>2220173</v>
          </cell>
          <cell r="FQ23">
            <v>9.6826000000000008</v>
          </cell>
          <cell r="FR23">
            <v>11.8583</v>
          </cell>
          <cell r="FS23">
            <v>14.8933</v>
          </cell>
          <cell r="FT23">
            <v>6.7613000000000003</v>
          </cell>
          <cell r="FU23">
            <v>7800</v>
          </cell>
          <cell r="FV23">
            <v>0</v>
          </cell>
          <cell r="FW23">
            <v>0</v>
          </cell>
          <cell r="FX23">
            <v>0</v>
          </cell>
          <cell r="FY23">
            <v>14590</v>
          </cell>
          <cell r="FZ23">
            <v>0</v>
          </cell>
          <cell r="GA23">
            <v>152</v>
          </cell>
          <cell r="GB23">
            <v>0</v>
          </cell>
          <cell r="GC23">
            <v>19586</v>
          </cell>
          <cell r="GD23">
            <v>45923</v>
          </cell>
          <cell r="GE23">
            <v>16831</v>
          </cell>
          <cell r="GF23">
            <v>0</v>
          </cell>
          <cell r="GG23">
            <v>3770339</v>
          </cell>
          <cell r="GH23">
            <v>0</v>
          </cell>
          <cell r="GI23">
            <v>1107</v>
          </cell>
          <cell r="GJ23">
            <v>151795</v>
          </cell>
          <cell r="GK23">
            <v>15179.5</v>
          </cell>
          <cell r="GL23">
            <v>19438</v>
          </cell>
          <cell r="GM23">
            <v>-2607</v>
          </cell>
          <cell r="GN23">
            <v>15834</v>
          </cell>
          <cell r="GO23">
            <v>3604</v>
          </cell>
          <cell r="GP23">
            <v>15485</v>
          </cell>
          <cell r="GQ23">
            <v>15179.5</v>
          </cell>
          <cell r="GR23">
            <v>0</v>
          </cell>
          <cell r="GS23">
            <v>14879</v>
          </cell>
          <cell r="GT23">
            <v>38391</v>
          </cell>
          <cell r="GU23">
            <v>980</v>
          </cell>
          <cell r="GV23">
            <v>3921</v>
          </cell>
          <cell r="GW23">
            <v>0.25</v>
          </cell>
          <cell r="GX23">
            <v>449</v>
          </cell>
          <cell r="GY23">
            <v>0</v>
          </cell>
          <cell r="GZ23">
            <v>449</v>
          </cell>
          <cell r="HA23">
            <v>449</v>
          </cell>
          <cell r="HB23">
            <v>501</v>
          </cell>
          <cell r="HC23">
            <v>950</v>
          </cell>
          <cell r="HD23" t="str">
            <v>1) Other Employee Issuance Impacting Capital Surplus and 2) Repurchase of warrants in 3Q11</v>
          </cell>
          <cell r="HE23" t="str">
            <v>1) Non-Financial Equity Investments and 2) Investments in Unconsolidated Finance Subsidiaries</v>
          </cell>
          <cell r="HF23">
            <v>4631</v>
          </cell>
          <cell r="HG23">
            <v>5288</v>
          </cell>
          <cell r="HH23">
            <v>3775</v>
          </cell>
          <cell r="HI23">
            <v>20437</v>
          </cell>
          <cell r="HJ23">
            <v>20070</v>
          </cell>
          <cell r="HK23" t="str">
            <v>Line 72 Issuance of common stock for employee compensation included in Line 9 - Sale of treasury stock &amp; Line 16 - Other adjustments to equity capital.Line 73 Other issuance of common stock included in Line 7 - Sale of common stock, gross &amp; Lin</v>
          </cell>
          <cell r="HL23">
            <v>4</v>
          </cell>
          <cell r="HM23">
            <v>2011</v>
          </cell>
          <cell r="HN23">
            <v>0</v>
          </cell>
          <cell r="HO23">
            <v>5</v>
          </cell>
          <cell r="HR23">
            <v>19001</v>
          </cell>
        </row>
        <row r="24">
          <cell r="A24" t="str">
            <v>1039502Q1 2012Supervisory Baseline</v>
          </cell>
          <cell r="B24" t="str">
            <v>JPMC</v>
          </cell>
          <cell r="C24" t="str">
            <v>Q1 2012</v>
          </cell>
          <cell r="D24" t="str">
            <v>Supervisory Baseline</v>
          </cell>
          <cell r="E24" t="str">
            <v>BHC</v>
          </cell>
          <cell r="F24" t="str">
            <v>JPMORGAN CHASE and CO</v>
          </cell>
          <cell r="G24">
            <v>1039502</v>
          </cell>
          <cell r="H24" t="str">
            <v>Projected</v>
          </cell>
          <cell r="I24">
            <v>40917</v>
          </cell>
          <cell r="J24">
            <v>40917.832280092596</v>
          </cell>
          <cell r="K24" t="str">
            <v>Slow but improving growth economic indicators trend up during the period. See section 4.1 of the Capital Plan for additional detail</v>
          </cell>
          <cell r="L24">
            <v>266</v>
          </cell>
          <cell r="M24">
            <v>523</v>
          </cell>
          <cell r="N24">
            <v>100</v>
          </cell>
          <cell r="O24">
            <v>423</v>
          </cell>
          <cell r="P24">
            <v>207</v>
          </cell>
          <cell r="Q24">
            <v>143</v>
          </cell>
          <cell r="R24">
            <v>6</v>
          </cell>
          <cell r="S24">
            <v>58</v>
          </cell>
          <cell r="T24">
            <v>34</v>
          </cell>
          <cell r="U24">
            <v>3</v>
          </cell>
          <cell r="V24">
            <v>14</v>
          </cell>
          <cell r="W24">
            <v>17</v>
          </cell>
          <cell r="X24">
            <v>1279</v>
          </cell>
          <cell r="Y24">
            <v>163</v>
          </cell>
          <cell r="Z24">
            <v>49</v>
          </cell>
          <cell r="AA24">
            <v>92</v>
          </cell>
          <cell r="AB24">
            <v>22</v>
          </cell>
          <cell r="AC24">
            <v>23</v>
          </cell>
          <cell r="AD24">
            <v>0</v>
          </cell>
          <cell r="AE24">
            <v>0</v>
          </cell>
          <cell r="AF24">
            <v>0</v>
          </cell>
          <cell r="AG24">
            <v>4</v>
          </cell>
          <cell r="AH24">
            <v>19</v>
          </cell>
          <cell r="AI24">
            <v>2495</v>
          </cell>
          <cell r="AJ24">
            <v>0</v>
          </cell>
          <cell r="AK24">
            <v>0</v>
          </cell>
          <cell r="AL24">
            <v>29</v>
          </cell>
          <cell r="AM24">
            <v>29</v>
          </cell>
          <cell r="AN24">
            <v>0</v>
          </cell>
          <cell r="AO24">
            <v>0</v>
          </cell>
          <cell r="AP24">
            <v>0</v>
          </cell>
          <cell r="AQ24">
            <v>0</v>
          </cell>
          <cell r="AR24">
            <v>0</v>
          </cell>
          <cell r="AS24">
            <v>0</v>
          </cell>
          <cell r="AT24">
            <v>2524</v>
          </cell>
          <cell r="AU24">
            <v>27764</v>
          </cell>
          <cell r="AV24">
            <v>704</v>
          </cell>
          <cell r="AW24">
            <v>2495</v>
          </cell>
          <cell r="AX24">
            <v>-20</v>
          </cell>
          <cell r="AY24">
            <v>25953</v>
          </cell>
          <cell r="AZ24">
            <v>11313.35</v>
          </cell>
          <cell r="BA24">
            <v>12047</v>
          </cell>
          <cell r="BB24">
            <v>15192</v>
          </cell>
          <cell r="BC24">
            <v>8168.35</v>
          </cell>
          <cell r="BD24">
            <v>8168.35</v>
          </cell>
          <cell r="BE24">
            <v>704</v>
          </cell>
          <cell r="BF24">
            <v>0</v>
          </cell>
          <cell r="BG24">
            <v>0</v>
          </cell>
          <cell r="BH24">
            <v>0</v>
          </cell>
          <cell r="BI24">
            <v>0</v>
          </cell>
          <cell r="BJ24">
            <v>46</v>
          </cell>
          <cell r="BK24">
            <v>33</v>
          </cell>
          <cell r="BL24">
            <v>7510.35</v>
          </cell>
          <cell r="BM24">
            <v>2316.35</v>
          </cell>
          <cell r="BN24">
            <v>5194</v>
          </cell>
          <cell r="BO24">
            <v>0</v>
          </cell>
          <cell r="BP24">
            <v>5194</v>
          </cell>
          <cell r="BQ24">
            <v>3</v>
          </cell>
          <cell r="BR24">
            <v>5191</v>
          </cell>
          <cell r="BS24">
            <v>30.842105</v>
          </cell>
          <cell r="BT24">
            <v>3526</v>
          </cell>
          <cell r="BU24">
            <v>400</v>
          </cell>
          <cell r="BV24">
            <v>475</v>
          </cell>
          <cell r="BW24">
            <v>3451</v>
          </cell>
          <cell r="BY24">
            <v>13</v>
          </cell>
          <cell r="BZ24">
            <v>360792</v>
          </cell>
          <cell r="CA24">
            <v>360805</v>
          </cell>
          <cell r="CB24">
            <v>292164</v>
          </cell>
          <cell r="CC24">
            <v>133991</v>
          </cell>
          <cell r="CD24">
            <v>93459</v>
          </cell>
          <cell r="CE24">
            <v>7699</v>
          </cell>
          <cell r="CF24">
            <v>85760</v>
          </cell>
          <cell r="CG24">
            <v>63526</v>
          </cell>
          <cell r="CH24">
            <v>4965</v>
          </cell>
          <cell r="CI24">
            <v>33983</v>
          </cell>
          <cell r="CJ24">
            <v>24578</v>
          </cell>
          <cell r="CK24">
            <v>9975</v>
          </cell>
          <cell r="CL24">
            <v>101</v>
          </cell>
          <cell r="CM24">
            <v>1087</v>
          </cell>
          <cell r="CN24">
            <v>128112</v>
          </cell>
          <cell r="CO24">
            <v>118157</v>
          </cell>
          <cell r="CP24">
            <v>4258</v>
          </cell>
          <cell r="CQ24">
            <v>5697</v>
          </cell>
          <cell r="CR24">
            <v>113862</v>
          </cell>
          <cell r="CS24">
            <v>60952</v>
          </cell>
          <cell r="CT24">
            <v>40428</v>
          </cell>
          <cell r="CU24">
            <v>13230</v>
          </cell>
          <cell r="CV24">
            <v>7294</v>
          </cell>
          <cell r="CW24">
            <v>149566</v>
          </cell>
          <cell r="CX24">
            <v>0</v>
          </cell>
          <cell r="CY24">
            <v>530</v>
          </cell>
          <cell r="CZ24">
            <v>34940</v>
          </cell>
          <cell r="DA24">
            <v>55576</v>
          </cell>
          <cell r="DB24">
            <v>58520</v>
          </cell>
          <cell r="DC24">
            <v>744656</v>
          </cell>
          <cell r="DD24">
            <v>0</v>
          </cell>
          <cell r="DE24">
            <v>25953</v>
          </cell>
          <cell r="DF24">
            <v>718703</v>
          </cell>
          <cell r="DG24">
            <v>473739</v>
          </cell>
          <cell r="DH24">
            <v>48241</v>
          </cell>
          <cell r="DI24">
            <v>8672</v>
          </cell>
          <cell r="DJ24">
            <v>539</v>
          </cell>
          <cell r="DK24">
            <v>2617</v>
          </cell>
          <cell r="DL24">
            <v>60069</v>
          </cell>
          <cell r="DM24">
            <v>659497</v>
          </cell>
          <cell r="DN24">
            <v>2272813</v>
          </cell>
          <cell r="DO24">
            <v>1081307</v>
          </cell>
          <cell r="DP24">
            <v>159367</v>
          </cell>
          <cell r="DQ24">
            <v>20500</v>
          </cell>
          <cell r="DR24">
            <v>824275</v>
          </cell>
          <cell r="DS24">
            <v>693</v>
          </cell>
          <cell r="DT24">
            <v>2085449</v>
          </cell>
          <cell r="DU24">
            <v>7800</v>
          </cell>
          <cell r="DV24">
            <v>4105</v>
          </cell>
          <cell r="DW24">
            <v>95561</v>
          </cell>
          <cell r="DX24">
            <v>92223</v>
          </cell>
          <cell r="DY24">
            <v>973</v>
          </cell>
          <cell r="DZ24">
            <v>-13979</v>
          </cell>
          <cell r="EA24">
            <v>186683</v>
          </cell>
          <cell r="EB24">
            <v>681</v>
          </cell>
          <cell r="EC24">
            <v>187364</v>
          </cell>
          <cell r="ED24">
            <v>375183</v>
          </cell>
          <cell r="EE24">
            <v>183478</v>
          </cell>
          <cell r="EF24">
            <v>0</v>
          </cell>
          <cell r="EG24">
            <v>183478</v>
          </cell>
          <cell r="EH24">
            <v>5191</v>
          </cell>
          <cell r="EI24">
            <v>0</v>
          </cell>
          <cell r="EJ24">
            <v>0</v>
          </cell>
          <cell r="EK24">
            <v>0</v>
          </cell>
          <cell r="EL24">
            <v>0</v>
          </cell>
          <cell r="EM24">
            <v>2349</v>
          </cell>
          <cell r="EN24">
            <v>1000</v>
          </cell>
          <cell r="EO24">
            <v>0</v>
          </cell>
          <cell r="EP24">
            <v>157</v>
          </cell>
          <cell r="EQ24">
            <v>1180</v>
          </cell>
          <cell r="ER24">
            <v>-39</v>
          </cell>
          <cell r="ES24">
            <v>0</v>
          </cell>
          <cell r="ET24">
            <v>-1959</v>
          </cell>
          <cell r="EU24">
            <v>186683</v>
          </cell>
          <cell r="EV24">
            <v>186683</v>
          </cell>
          <cell r="EW24">
            <v>3346</v>
          </cell>
          <cell r="EX24">
            <v>0</v>
          </cell>
          <cell r="EY24">
            <v>-2436</v>
          </cell>
          <cell r="EZ24">
            <v>0</v>
          </cell>
          <cell r="FA24">
            <v>2</v>
          </cell>
          <cell r="FB24">
            <v>10238</v>
          </cell>
          <cell r="FC24">
            <v>0</v>
          </cell>
          <cell r="FD24">
            <v>47943</v>
          </cell>
          <cell r="FE24">
            <v>2365</v>
          </cell>
          <cell r="FF24">
            <v>145705</v>
          </cell>
          <cell r="FG24">
            <v>794</v>
          </cell>
          <cell r="FH24">
            <v>0</v>
          </cell>
          <cell r="FI24">
            <v>-937</v>
          </cell>
          <cell r="FJ24">
            <v>143974</v>
          </cell>
          <cell r="FK24">
            <v>1264416</v>
          </cell>
          <cell r="FL24">
            <v>125933</v>
          </cell>
          <cell r="FM24">
            <v>143974</v>
          </cell>
          <cell r="FN24">
            <v>181141</v>
          </cell>
          <cell r="FO24">
            <v>1264416</v>
          </cell>
          <cell r="FP24">
            <v>2228741</v>
          </cell>
          <cell r="FQ24">
            <v>9.9597999999999995</v>
          </cell>
          <cell r="FR24">
            <v>11.3866</v>
          </cell>
          <cell r="FS24">
            <v>14.3261</v>
          </cell>
          <cell r="FT24">
            <v>6.4599000000000002</v>
          </cell>
          <cell r="FU24">
            <v>7800</v>
          </cell>
          <cell r="FV24">
            <v>0</v>
          </cell>
          <cell r="FW24">
            <v>0</v>
          </cell>
          <cell r="FX24">
            <v>0</v>
          </cell>
          <cell r="FY24">
            <v>13980</v>
          </cell>
          <cell r="FZ24">
            <v>0</v>
          </cell>
          <cell r="GA24">
            <v>152</v>
          </cell>
          <cell r="GB24">
            <v>0</v>
          </cell>
          <cell r="GC24">
            <v>10086</v>
          </cell>
          <cell r="GD24">
            <v>45900</v>
          </cell>
          <cell r="GE24">
            <v>15260</v>
          </cell>
          <cell r="GF24">
            <v>0</v>
          </cell>
          <cell r="GG24">
            <v>3795605</v>
          </cell>
          <cell r="GH24">
            <v>0</v>
          </cell>
          <cell r="GI24">
            <v>1107</v>
          </cell>
          <cell r="GJ24">
            <v>145705</v>
          </cell>
          <cell r="GK24">
            <v>14570.5</v>
          </cell>
          <cell r="GL24">
            <v>17871</v>
          </cell>
          <cell r="GM24">
            <v>-2611</v>
          </cell>
          <cell r="GN24">
            <v>13135</v>
          </cell>
          <cell r="GO24">
            <v>4736</v>
          </cell>
          <cell r="GP24">
            <v>16232</v>
          </cell>
          <cell r="GQ24">
            <v>14570.5</v>
          </cell>
          <cell r="GR24">
            <v>0</v>
          </cell>
          <cell r="GS24">
            <v>15627</v>
          </cell>
          <cell r="GT24">
            <v>40320</v>
          </cell>
          <cell r="GU24">
            <v>1180</v>
          </cell>
          <cell r="GV24">
            <v>3934</v>
          </cell>
          <cell r="GW24">
            <v>0.3</v>
          </cell>
          <cell r="GX24">
            <v>390</v>
          </cell>
          <cell r="GY24">
            <v>0</v>
          </cell>
          <cell r="GZ24">
            <v>390</v>
          </cell>
          <cell r="HA24">
            <v>390</v>
          </cell>
          <cell r="HB24">
            <v>610</v>
          </cell>
          <cell r="HC24">
            <v>1000</v>
          </cell>
          <cell r="HD24" t="str">
            <v>1) Other Employee Issuance Impacting Capital Surplus and 2) Repurchase of warrants in 3Q11</v>
          </cell>
          <cell r="HE24" t="str">
            <v>1) Non-Financial Equity Investments and 2) Investments in Unconsolidated Finance Subsidiaries</v>
          </cell>
          <cell r="HF24">
            <v>4631</v>
          </cell>
          <cell r="HG24">
            <v>5288</v>
          </cell>
          <cell r="HH24">
            <v>3775</v>
          </cell>
          <cell r="HI24">
            <v>20437</v>
          </cell>
          <cell r="HJ24">
            <v>20070</v>
          </cell>
          <cell r="HK24" t="str">
            <v>Line 72 Issuance of common stock for employee compensation included in Line 9 - Sale of treasury stock &amp; Line 16 - Other adjustments to equity capital.Line 73 Other issuance of common stock included in Line 7 - Sale of common stock, gross &amp; Lin</v>
          </cell>
          <cell r="HL24">
            <v>1</v>
          </cell>
          <cell r="HM24">
            <v>2012</v>
          </cell>
          <cell r="HN24">
            <v>0</v>
          </cell>
          <cell r="HO24">
            <v>46</v>
          </cell>
          <cell r="HR24">
            <v>19001</v>
          </cell>
        </row>
        <row r="25">
          <cell r="A25" t="str">
            <v>1039502Q2 2012Supervisory Baseline</v>
          </cell>
          <cell r="B25" t="str">
            <v>JPMC</v>
          </cell>
          <cell r="C25" t="str">
            <v>Q2 2012</v>
          </cell>
          <cell r="D25" t="str">
            <v>Supervisory Baseline</v>
          </cell>
          <cell r="E25" t="str">
            <v>BHC</v>
          </cell>
          <cell r="F25" t="str">
            <v>JPMORGAN CHASE and CO</v>
          </cell>
          <cell r="G25">
            <v>1039502</v>
          </cell>
          <cell r="H25" t="str">
            <v>Projected</v>
          </cell>
          <cell r="I25">
            <v>40917</v>
          </cell>
          <cell r="J25">
            <v>40917.832280092596</v>
          </cell>
          <cell r="K25" t="str">
            <v>Slow but improving growth economic indicators trend up during the period. See section 4.1 of the Capital Plan for additional detail</v>
          </cell>
          <cell r="L25">
            <v>204</v>
          </cell>
          <cell r="M25">
            <v>441</v>
          </cell>
          <cell r="N25">
            <v>84</v>
          </cell>
          <cell r="O25">
            <v>357</v>
          </cell>
          <cell r="P25">
            <v>120</v>
          </cell>
          <cell r="Q25">
            <v>51</v>
          </cell>
          <cell r="R25">
            <v>7</v>
          </cell>
          <cell r="S25">
            <v>62</v>
          </cell>
          <cell r="T25">
            <v>38</v>
          </cell>
          <cell r="U25">
            <v>5</v>
          </cell>
          <cell r="V25">
            <v>13</v>
          </cell>
          <cell r="W25">
            <v>20</v>
          </cell>
          <cell r="X25">
            <v>1265</v>
          </cell>
          <cell r="Y25">
            <v>198</v>
          </cell>
          <cell r="Z25">
            <v>48</v>
          </cell>
          <cell r="AA25">
            <v>128</v>
          </cell>
          <cell r="AB25">
            <v>22</v>
          </cell>
          <cell r="AC25">
            <v>24</v>
          </cell>
          <cell r="AD25">
            <v>0</v>
          </cell>
          <cell r="AE25">
            <v>0</v>
          </cell>
          <cell r="AF25">
            <v>0</v>
          </cell>
          <cell r="AG25">
            <v>4</v>
          </cell>
          <cell r="AH25">
            <v>20</v>
          </cell>
          <cell r="AI25">
            <v>2290</v>
          </cell>
          <cell r="AJ25">
            <v>0</v>
          </cell>
          <cell r="AK25">
            <v>0</v>
          </cell>
          <cell r="AL25">
            <v>29</v>
          </cell>
          <cell r="AM25">
            <v>29</v>
          </cell>
          <cell r="AN25">
            <v>0</v>
          </cell>
          <cell r="AO25">
            <v>0</v>
          </cell>
          <cell r="AP25">
            <v>0</v>
          </cell>
          <cell r="AQ25">
            <v>0</v>
          </cell>
          <cell r="AR25">
            <v>0</v>
          </cell>
          <cell r="AS25">
            <v>0</v>
          </cell>
          <cell r="AT25">
            <v>2319</v>
          </cell>
          <cell r="AU25">
            <v>25953</v>
          </cell>
          <cell r="AV25">
            <v>1277</v>
          </cell>
          <cell r="AW25">
            <v>2290</v>
          </cell>
          <cell r="AX25">
            <v>-1</v>
          </cell>
          <cell r="AY25">
            <v>24939</v>
          </cell>
          <cell r="AZ25">
            <v>11479.15</v>
          </cell>
          <cell r="BA25">
            <v>12775</v>
          </cell>
          <cell r="BB25">
            <v>15031</v>
          </cell>
          <cell r="BC25">
            <v>9223.15</v>
          </cell>
          <cell r="BD25">
            <v>9223.15</v>
          </cell>
          <cell r="BE25">
            <v>1277</v>
          </cell>
          <cell r="BF25">
            <v>0</v>
          </cell>
          <cell r="BG25">
            <v>0</v>
          </cell>
          <cell r="BH25">
            <v>0</v>
          </cell>
          <cell r="BI25">
            <v>0</v>
          </cell>
          <cell r="BJ25">
            <v>46</v>
          </cell>
          <cell r="BK25">
            <v>4</v>
          </cell>
          <cell r="BL25">
            <v>7992.15</v>
          </cell>
          <cell r="BM25">
            <v>2494.15</v>
          </cell>
          <cell r="BN25">
            <v>5498</v>
          </cell>
          <cell r="BO25">
            <v>0</v>
          </cell>
          <cell r="BP25">
            <v>5498</v>
          </cell>
          <cell r="BQ25">
            <v>18</v>
          </cell>
          <cell r="BR25">
            <v>5480</v>
          </cell>
          <cell r="BS25">
            <v>31.207497</v>
          </cell>
          <cell r="BT25">
            <v>3451</v>
          </cell>
          <cell r="BU25">
            <v>380</v>
          </cell>
          <cell r="BV25">
            <v>425</v>
          </cell>
          <cell r="BW25">
            <v>3406</v>
          </cell>
          <cell r="BY25">
            <v>13</v>
          </cell>
          <cell r="BZ25">
            <v>358411</v>
          </cell>
          <cell r="CA25">
            <v>358424</v>
          </cell>
          <cell r="CB25">
            <v>289622</v>
          </cell>
          <cell r="CC25">
            <v>131600</v>
          </cell>
          <cell r="CD25">
            <v>91683</v>
          </cell>
          <cell r="CE25">
            <v>7315</v>
          </cell>
          <cell r="CF25">
            <v>84368</v>
          </cell>
          <cell r="CG25">
            <v>65098</v>
          </cell>
          <cell r="CH25">
            <v>5142</v>
          </cell>
          <cell r="CI25">
            <v>34584</v>
          </cell>
          <cell r="CJ25">
            <v>25372</v>
          </cell>
          <cell r="CK25">
            <v>10399</v>
          </cell>
          <cell r="CL25">
            <v>106</v>
          </cell>
          <cell r="CM25">
            <v>1135</v>
          </cell>
          <cell r="CN25">
            <v>132556</v>
          </cell>
          <cell r="CO25">
            <v>122314</v>
          </cell>
          <cell r="CP25">
            <v>4457</v>
          </cell>
          <cell r="CQ25">
            <v>5785</v>
          </cell>
          <cell r="CR25">
            <v>117053</v>
          </cell>
          <cell r="CS25">
            <v>61344</v>
          </cell>
          <cell r="CT25">
            <v>40872</v>
          </cell>
          <cell r="CU25">
            <v>12889</v>
          </cell>
          <cell r="CV25">
            <v>7583</v>
          </cell>
          <cell r="CW25">
            <v>153146</v>
          </cell>
          <cell r="CX25">
            <v>0</v>
          </cell>
          <cell r="CY25">
            <v>554</v>
          </cell>
          <cell r="CZ25">
            <v>34924</v>
          </cell>
          <cell r="DA25">
            <v>57567</v>
          </cell>
          <cell r="DB25">
            <v>60101</v>
          </cell>
          <cell r="DC25">
            <v>753721</v>
          </cell>
          <cell r="DD25">
            <v>0</v>
          </cell>
          <cell r="DE25">
            <v>24939</v>
          </cell>
          <cell r="DF25">
            <v>728782</v>
          </cell>
          <cell r="DG25">
            <v>478462</v>
          </cell>
          <cell r="DH25">
            <v>48253</v>
          </cell>
          <cell r="DI25">
            <v>9090</v>
          </cell>
          <cell r="DJ25">
            <v>470</v>
          </cell>
          <cell r="DK25">
            <v>2527</v>
          </cell>
          <cell r="DL25">
            <v>60340</v>
          </cell>
          <cell r="DM25">
            <v>638519</v>
          </cell>
          <cell r="DN25">
            <v>2264527</v>
          </cell>
          <cell r="DO25">
            <v>1087648</v>
          </cell>
          <cell r="DP25">
            <v>161044</v>
          </cell>
          <cell r="DQ25">
            <v>10957</v>
          </cell>
          <cell r="DR25">
            <v>816594</v>
          </cell>
          <cell r="DS25">
            <v>698</v>
          </cell>
          <cell r="DT25">
            <v>2076243</v>
          </cell>
          <cell r="DU25">
            <v>7800</v>
          </cell>
          <cell r="DV25">
            <v>4105</v>
          </cell>
          <cell r="DW25">
            <v>95941</v>
          </cell>
          <cell r="DX25">
            <v>96395</v>
          </cell>
          <cell r="DY25">
            <v>789</v>
          </cell>
          <cell r="DZ25">
            <v>-17427</v>
          </cell>
          <cell r="EA25">
            <v>187603</v>
          </cell>
          <cell r="EB25">
            <v>681</v>
          </cell>
          <cell r="EC25">
            <v>188284</v>
          </cell>
          <cell r="ED25">
            <v>381172</v>
          </cell>
          <cell r="EE25">
            <v>186683</v>
          </cell>
          <cell r="EF25">
            <v>0</v>
          </cell>
          <cell r="EG25">
            <v>186683</v>
          </cell>
          <cell r="EH25">
            <v>5480</v>
          </cell>
          <cell r="EI25">
            <v>0</v>
          </cell>
          <cell r="EJ25">
            <v>0</v>
          </cell>
          <cell r="EK25">
            <v>0</v>
          </cell>
          <cell r="EL25">
            <v>0</v>
          </cell>
          <cell r="EM25">
            <v>263</v>
          </cell>
          <cell r="EN25">
            <v>3667</v>
          </cell>
          <cell r="EO25">
            <v>0</v>
          </cell>
          <cell r="EP25">
            <v>157</v>
          </cell>
          <cell r="EQ25">
            <v>1150</v>
          </cell>
          <cell r="ER25">
            <v>-184</v>
          </cell>
          <cell r="ES25">
            <v>0</v>
          </cell>
          <cell r="ET25">
            <v>335</v>
          </cell>
          <cell r="EU25">
            <v>187603</v>
          </cell>
          <cell r="EV25">
            <v>187603</v>
          </cell>
          <cell r="EW25">
            <v>3159</v>
          </cell>
          <cell r="EX25">
            <v>0</v>
          </cell>
          <cell r="EY25">
            <v>-2432</v>
          </cell>
          <cell r="EZ25">
            <v>0</v>
          </cell>
          <cell r="FA25">
            <v>2</v>
          </cell>
          <cell r="FB25">
            <v>10238</v>
          </cell>
          <cell r="FC25">
            <v>0</v>
          </cell>
          <cell r="FD25">
            <v>47780</v>
          </cell>
          <cell r="FE25">
            <v>2365</v>
          </cell>
          <cell r="FF25">
            <v>146971</v>
          </cell>
          <cell r="FG25">
            <v>832</v>
          </cell>
          <cell r="FH25">
            <v>0</v>
          </cell>
          <cell r="FI25">
            <v>-950</v>
          </cell>
          <cell r="FJ25">
            <v>145189</v>
          </cell>
          <cell r="FK25">
            <v>1276965</v>
          </cell>
          <cell r="FL25">
            <v>127148</v>
          </cell>
          <cell r="FM25">
            <v>145189</v>
          </cell>
          <cell r="FN25">
            <v>178572</v>
          </cell>
          <cell r="FO25">
            <v>1276965</v>
          </cell>
          <cell r="FP25">
            <v>2214282</v>
          </cell>
          <cell r="FQ25">
            <v>9.9570000000000007</v>
          </cell>
          <cell r="FR25">
            <v>11.3698</v>
          </cell>
          <cell r="FS25">
            <v>13.9841</v>
          </cell>
          <cell r="FT25">
            <v>6.5568999999999997</v>
          </cell>
          <cell r="FU25">
            <v>7800</v>
          </cell>
          <cell r="FV25">
            <v>0</v>
          </cell>
          <cell r="FW25">
            <v>0</v>
          </cell>
          <cell r="FX25">
            <v>0</v>
          </cell>
          <cell r="FY25">
            <v>17428</v>
          </cell>
          <cell r="FZ25">
            <v>0</v>
          </cell>
          <cell r="GA25">
            <v>152</v>
          </cell>
          <cell r="GB25">
            <v>0</v>
          </cell>
          <cell r="GC25">
            <v>10086</v>
          </cell>
          <cell r="GD25">
            <v>45880</v>
          </cell>
          <cell r="GE25">
            <v>15031</v>
          </cell>
          <cell r="GF25">
            <v>0</v>
          </cell>
          <cell r="GG25">
            <v>3696673</v>
          </cell>
          <cell r="GH25">
            <v>0</v>
          </cell>
          <cell r="GI25">
            <v>1107</v>
          </cell>
          <cell r="GJ25">
            <v>146971</v>
          </cell>
          <cell r="GK25">
            <v>14697.1</v>
          </cell>
          <cell r="GL25">
            <v>17644</v>
          </cell>
          <cell r="GM25">
            <v>-2613</v>
          </cell>
          <cell r="GN25">
            <v>16134</v>
          </cell>
          <cell r="GO25">
            <v>1510</v>
          </cell>
          <cell r="GP25">
            <v>16943</v>
          </cell>
          <cell r="GQ25">
            <v>14697.1</v>
          </cell>
          <cell r="GR25">
            <v>0</v>
          </cell>
          <cell r="GS25">
            <v>16337</v>
          </cell>
          <cell r="GT25">
            <v>42153</v>
          </cell>
          <cell r="GU25">
            <v>1150</v>
          </cell>
          <cell r="GV25">
            <v>3834</v>
          </cell>
          <cell r="GW25">
            <v>0.3</v>
          </cell>
          <cell r="GX25">
            <v>598</v>
          </cell>
          <cell r="GY25">
            <v>0</v>
          </cell>
          <cell r="GZ25">
            <v>598</v>
          </cell>
          <cell r="HA25">
            <v>598</v>
          </cell>
          <cell r="HB25">
            <v>3069</v>
          </cell>
          <cell r="HC25">
            <v>3667</v>
          </cell>
          <cell r="HD25" t="str">
            <v>1) Other Employee Issuance Impacting Capital Surplus and 2) Repurchase of warrants in 3Q11</v>
          </cell>
          <cell r="HE25" t="str">
            <v>1) Non-Financial Equity Investments and 2) Investments in Unconsolidated Finance Subsidiaries</v>
          </cell>
          <cell r="HF25">
            <v>4631</v>
          </cell>
          <cell r="HG25">
            <v>5288</v>
          </cell>
          <cell r="HH25">
            <v>3775</v>
          </cell>
          <cell r="HI25">
            <v>20437</v>
          </cell>
          <cell r="HJ25">
            <v>20070</v>
          </cell>
          <cell r="HK25" t="str">
            <v>Line 72 Issuance of common stock for employee compensation included in Line 9 - Sale of treasury stock &amp; Line 16 - Other adjustments to equity capital.Line 73 Other issuance of common stock included in Line 7 - Sale of common stock, gross &amp; Lin</v>
          </cell>
          <cell r="HL25">
            <v>2</v>
          </cell>
          <cell r="HM25">
            <v>2012</v>
          </cell>
          <cell r="HN25">
            <v>0</v>
          </cell>
          <cell r="HO25">
            <v>46</v>
          </cell>
          <cell r="HR25">
            <v>19001</v>
          </cell>
        </row>
        <row r="26">
          <cell r="A26" t="str">
            <v>1039502Q3 2012Supervisory Baseline</v>
          </cell>
          <cell r="B26" t="str">
            <v>JPMC</v>
          </cell>
          <cell r="C26" t="str">
            <v>Q3 2012</v>
          </cell>
          <cell r="D26" t="str">
            <v>Supervisory Baseline</v>
          </cell>
          <cell r="E26" t="str">
            <v>BHC</v>
          </cell>
          <cell r="F26" t="str">
            <v>JPMORGAN CHASE and CO</v>
          </cell>
          <cell r="G26">
            <v>1039502</v>
          </cell>
          <cell r="H26" t="str">
            <v>Projected</v>
          </cell>
          <cell r="I26">
            <v>40917</v>
          </cell>
          <cell r="J26">
            <v>40917.832280092596</v>
          </cell>
          <cell r="K26" t="str">
            <v>Slow but improving growth economic indicators trend up during the period. See section 4.1 of the Capital Plan for additional detail</v>
          </cell>
          <cell r="L26">
            <v>174</v>
          </cell>
          <cell r="M26">
            <v>403</v>
          </cell>
          <cell r="N26">
            <v>77</v>
          </cell>
          <cell r="O26">
            <v>326</v>
          </cell>
          <cell r="P26">
            <v>223</v>
          </cell>
          <cell r="Q26">
            <v>154</v>
          </cell>
          <cell r="R26">
            <v>7</v>
          </cell>
          <cell r="S26">
            <v>62</v>
          </cell>
          <cell r="T26">
            <v>39</v>
          </cell>
          <cell r="U26">
            <v>4</v>
          </cell>
          <cell r="V26">
            <v>12</v>
          </cell>
          <cell r="W26">
            <v>23</v>
          </cell>
          <cell r="X26">
            <v>1270</v>
          </cell>
          <cell r="Y26">
            <v>176</v>
          </cell>
          <cell r="Z26">
            <v>63</v>
          </cell>
          <cell r="AA26">
            <v>91</v>
          </cell>
          <cell r="AB26">
            <v>22</v>
          </cell>
          <cell r="AC26">
            <v>35</v>
          </cell>
          <cell r="AD26">
            <v>0</v>
          </cell>
          <cell r="AE26">
            <v>0</v>
          </cell>
          <cell r="AF26">
            <v>0</v>
          </cell>
          <cell r="AG26">
            <v>4</v>
          </cell>
          <cell r="AH26">
            <v>31</v>
          </cell>
          <cell r="AI26">
            <v>2320</v>
          </cell>
          <cell r="AJ26">
            <v>0</v>
          </cell>
          <cell r="AK26">
            <v>0</v>
          </cell>
          <cell r="AL26">
            <v>29</v>
          </cell>
          <cell r="AM26">
            <v>29</v>
          </cell>
          <cell r="AN26">
            <v>0</v>
          </cell>
          <cell r="AO26">
            <v>0</v>
          </cell>
          <cell r="AP26">
            <v>0</v>
          </cell>
          <cell r="AQ26">
            <v>0</v>
          </cell>
          <cell r="AR26">
            <v>0</v>
          </cell>
          <cell r="AS26">
            <v>0</v>
          </cell>
          <cell r="AT26">
            <v>2349</v>
          </cell>
          <cell r="AU26">
            <v>24939</v>
          </cell>
          <cell r="AV26">
            <v>1504</v>
          </cell>
          <cell r="AW26">
            <v>2320</v>
          </cell>
          <cell r="AX26">
            <v>-1</v>
          </cell>
          <cell r="AY26">
            <v>24122</v>
          </cell>
          <cell r="AZ26">
            <v>11698.26</v>
          </cell>
          <cell r="BA26">
            <v>11697</v>
          </cell>
          <cell r="BB26">
            <v>14773</v>
          </cell>
          <cell r="BC26">
            <v>8622.26</v>
          </cell>
          <cell r="BD26">
            <v>8622.26</v>
          </cell>
          <cell r="BE26">
            <v>1504</v>
          </cell>
          <cell r="BF26">
            <v>0</v>
          </cell>
          <cell r="BG26">
            <v>0</v>
          </cell>
          <cell r="BH26">
            <v>0</v>
          </cell>
          <cell r="BI26">
            <v>0</v>
          </cell>
          <cell r="BJ26">
            <v>46</v>
          </cell>
          <cell r="BK26">
            <v>12</v>
          </cell>
          <cell r="BL26">
            <v>7164.26</v>
          </cell>
          <cell r="BM26">
            <v>2216.2600000000002</v>
          </cell>
          <cell r="BN26">
            <v>4948</v>
          </cell>
          <cell r="BO26">
            <v>0</v>
          </cell>
          <cell r="BP26">
            <v>4948</v>
          </cell>
          <cell r="BQ26">
            <v>2</v>
          </cell>
          <cell r="BR26">
            <v>4946</v>
          </cell>
          <cell r="BS26">
            <v>30.934947000000001</v>
          </cell>
          <cell r="BT26">
            <v>3406</v>
          </cell>
          <cell r="BU26">
            <v>0</v>
          </cell>
          <cell r="BV26">
            <v>395</v>
          </cell>
          <cell r="BW26">
            <v>3011</v>
          </cell>
          <cell r="BY26">
            <v>13</v>
          </cell>
          <cell r="BZ26">
            <v>355751</v>
          </cell>
          <cell r="CA26">
            <v>355764</v>
          </cell>
          <cell r="CB26">
            <v>286980</v>
          </cell>
          <cell r="CC26">
            <v>129462</v>
          </cell>
          <cell r="CD26">
            <v>89536</v>
          </cell>
          <cell r="CE26">
            <v>6958</v>
          </cell>
          <cell r="CF26">
            <v>82578</v>
          </cell>
          <cell r="CG26">
            <v>66692</v>
          </cell>
          <cell r="CH26">
            <v>5376</v>
          </cell>
          <cell r="CI26">
            <v>35116</v>
          </cell>
          <cell r="CJ26">
            <v>26200</v>
          </cell>
          <cell r="CK26">
            <v>10829</v>
          </cell>
          <cell r="CL26">
            <v>110</v>
          </cell>
          <cell r="CM26">
            <v>1180</v>
          </cell>
          <cell r="CN26">
            <v>137557</v>
          </cell>
          <cell r="CO26">
            <v>127026</v>
          </cell>
          <cell r="CP26">
            <v>4649</v>
          </cell>
          <cell r="CQ26">
            <v>5882</v>
          </cell>
          <cell r="CR26">
            <v>117458</v>
          </cell>
          <cell r="CS26">
            <v>61734</v>
          </cell>
          <cell r="CT26">
            <v>41207</v>
          </cell>
          <cell r="CU26">
            <v>12666</v>
          </cell>
          <cell r="CV26">
            <v>7861</v>
          </cell>
          <cell r="CW26">
            <v>156084</v>
          </cell>
          <cell r="CX26">
            <v>0</v>
          </cell>
          <cell r="CY26">
            <v>578</v>
          </cell>
          <cell r="CZ26">
            <v>34911</v>
          </cell>
          <cell r="DA26">
            <v>59096</v>
          </cell>
          <cell r="DB26">
            <v>61499</v>
          </cell>
          <cell r="DC26">
            <v>759813</v>
          </cell>
          <cell r="DD26">
            <v>0</v>
          </cell>
          <cell r="DE26">
            <v>24122</v>
          </cell>
          <cell r="DF26">
            <v>735691</v>
          </cell>
          <cell r="DG26">
            <v>483112</v>
          </cell>
          <cell r="DH26">
            <v>48266</v>
          </cell>
          <cell r="DI26">
            <v>9530</v>
          </cell>
          <cell r="DJ26">
            <v>411</v>
          </cell>
          <cell r="DK26">
            <v>2438</v>
          </cell>
          <cell r="DL26">
            <v>60645</v>
          </cell>
          <cell r="DM26">
            <v>652632</v>
          </cell>
          <cell r="DN26">
            <v>2287844</v>
          </cell>
          <cell r="DO26">
            <v>1096582</v>
          </cell>
          <cell r="DP26">
            <v>162721</v>
          </cell>
          <cell r="DQ26">
            <v>10957</v>
          </cell>
          <cell r="DR26">
            <v>829291</v>
          </cell>
          <cell r="DS26">
            <v>711</v>
          </cell>
          <cell r="DT26">
            <v>2099551</v>
          </cell>
          <cell r="DU26">
            <v>7800</v>
          </cell>
          <cell r="DV26">
            <v>4105</v>
          </cell>
          <cell r="DW26">
            <v>96276</v>
          </cell>
          <cell r="DX26">
            <v>100064</v>
          </cell>
          <cell r="DY26">
            <v>369</v>
          </cell>
          <cell r="DZ26">
            <v>-21002</v>
          </cell>
          <cell r="EA26">
            <v>187612</v>
          </cell>
          <cell r="EB26">
            <v>681</v>
          </cell>
          <cell r="EC26">
            <v>188293</v>
          </cell>
          <cell r="ED26">
            <v>388147</v>
          </cell>
          <cell r="EE26">
            <v>187603</v>
          </cell>
          <cell r="EF26">
            <v>0</v>
          </cell>
          <cell r="EG26">
            <v>187603</v>
          </cell>
          <cell r="EH26">
            <v>4946</v>
          </cell>
          <cell r="EI26">
            <v>0</v>
          </cell>
          <cell r="EJ26">
            <v>0</v>
          </cell>
          <cell r="EK26">
            <v>0</v>
          </cell>
          <cell r="EL26">
            <v>0</v>
          </cell>
          <cell r="EM26">
            <v>107</v>
          </cell>
          <cell r="EN26">
            <v>3667</v>
          </cell>
          <cell r="EO26">
            <v>0</v>
          </cell>
          <cell r="EP26">
            <v>157</v>
          </cell>
          <cell r="EQ26">
            <v>1119</v>
          </cell>
          <cell r="ER26">
            <v>-420</v>
          </cell>
          <cell r="ES26">
            <v>0</v>
          </cell>
          <cell r="ET26">
            <v>319</v>
          </cell>
          <cell r="EU26">
            <v>187612</v>
          </cell>
          <cell r="EV26">
            <v>187612</v>
          </cell>
          <cell r="EW26">
            <v>2738</v>
          </cell>
          <cell r="EX26">
            <v>0</v>
          </cell>
          <cell r="EY26">
            <v>-2431</v>
          </cell>
          <cell r="EZ26">
            <v>0</v>
          </cell>
          <cell r="FA26">
            <v>2</v>
          </cell>
          <cell r="FB26">
            <v>10238</v>
          </cell>
          <cell r="FC26">
            <v>0</v>
          </cell>
          <cell r="FD26">
            <v>47617</v>
          </cell>
          <cell r="FE26">
            <v>2365</v>
          </cell>
          <cell r="FF26">
            <v>147563</v>
          </cell>
          <cell r="FG26">
            <v>873</v>
          </cell>
          <cell r="FH26">
            <v>0</v>
          </cell>
          <cell r="FI26">
            <v>-909</v>
          </cell>
          <cell r="FJ26">
            <v>145781</v>
          </cell>
          <cell r="FK26">
            <v>1288581</v>
          </cell>
          <cell r="FL26">
            <v>127741</v>
          </cell>
          <cell r="FM26">
            <v>145781</v>
          </cell>
          <cell r="FN26">
            <v>178542</v>
          </cell>
          <cell r="FO26">
            <v>1288581</v>
          </cell>
          <cell r="FP26">
            <v>2236761</v>
          </cell>
          <cell r="FQ26">
            <v>9.9132999999999996</v>
          </cell>
          <cell r="FR26">
            <v>11.3133</v>
          </cell>
          <cell r="FS26">
            <v>13.855700000000001</v>
          </cell>
          <cell r="FT26">
            <v>6.5175000000000001</v>
          </cell>
          <cell r="FU26">
            <v>7800</v>
          </cell>
          <cell r="FV26">
            <v>0</v>
          </cell>
          <cell r="FW26">
            <v>0</v>
          </cell>
          <cell r="FX26">
            <v>0</v>
          </cell>
          <cell r="FY26">
            <v>21004</v>
          </cell>
          <cell r="FZ26">
            <v>0</v>
          </cell>
          <cell r="GA26">
            <v>152</v>
          </cell>
          <cell r="GB26">
            <v>0</v>
          </cell>
          <cell r="GC26">
            <v>10086</v>
          </cell>
          <cell r="GD26">
            <v>45860</v>
          </cell>
          <cell r="GE26">
            <v>15025</v>
          </cell>
          <cell r="GF26">
            <v>0</v>
          </cell>
          <cell r="GG26">
            <v>3594427</v>
          </cell>
          <cell r="GH26">
            <v>0</v>
          </cell>
          <cell r="GI26">
            <v>1107</v>
          </cell>
          <cell r="GJ26">
            <v>147563</v>
          </cell>
          <cell r="GK26">
            <v>14756.3</v>
          </cell>
          <cell r="GL26">
            <v>17641</v>
          </cell>
          <cell r="GM26">
            <v>-2616</v>
          </cell>
          <cell r="GN26">
            <v>18873</v>
          </cell>
          <cell r="GO26">
            <v>0</v>
          </cell>
          <cell r="GP26">
            <v>17530</v>
          </cell>
          <cell r="GQ26">
            <v>14756.3</v>
          </cell>
          <cell r="GR26">
            <v>0</v>
          </cell>
          <cell r="GS26">
            <v>16925</v>
          </cell>
          <cell r="GT26">
            <v>43669</v>
          </cell>
          <cell r="GU26">
            <v>1119</v>
          </cell>
          <cell r="GV26">
            <v>3730</v>
          </cell>
          <cell r="GW26">
            <v>0.3</v>
          </cell>
          <cell r="GX26">
            <v>426</v>
          </cell>
          <cell r="GY26">
            <v>0</v>
          </cell>
          <cell r="GZ26">
            <v>426</v>
          </cell>
          <cell r="HA26">
            <v>426</v>
          </cell>
          <cell r="HB26">
            <v>3241</v>
          </cell>
          <cell r="HC26">
            <v>3667</v>
          </cell>
          <cell r="HD26" t="str">
            <v>1) Other Employee Issuance Impacting Capital Surplus and 2) Repurchase of warrants in 3Q11</v>
          </cell>
          <cell r="HE26" t="str">
            <v>1) Non-Financial Equity Investments and 2) Investments in Unconsolidated Finance Subsidiaries</v>
          </cell>
          <cell r="HF26">
            <v>4631</v>
          </cell>
          <cell r="HG26">
            <v>5288</v>
          </cell>
          <cell r="HH26">
            <v>3775</v>
          </cell>
          <cell r="HI26">
            <v>20437</v>
          </cell>
          <cell r="HJ26">
            <v>20070</v>
          </cell>
          <cell r="HK26" t="str">
            <v>Line 72 Issuance of common stock for employee compensation included in Line 9 - Sale of treasury stock &amp; Line 16 - Other adjustments to equity capital.Line 73 Other issuance of common stock included in Line 7 - Sale of common stock, gross &amp; Lin</v>
          </cell>
          <cell r="HL26">
            <v>3</v>
          </cell>
          <cell r="HM26">
            <v>2012</v>
          </cell>
          <cell r="HN26">
            <v>0</v>
          </cell>
          <cell r="HO26">
            <v>46</v>
          </cell>
          <cell r="HR26">
            <v>19001</v>
          </cell>
        </row>
        <row r="27">
          <cell r="A27" t="str">
            <v>1039502Q4 2012Supervisory Baseline</v>
          </cell>
          <cell r="B27" t="str">
            <v>JPMC</v>
          </cell>
          <cell r="C27" t="str">
            <v>Q4 2012</v>
          </cell>
          <cell r="D27" t="str">
            <v>Supervisory Baseline</v>
          </cell>
          <cell r="E27" t="str">
            <v>BHC</v>
          </cell>
          <cell r="F27" t="str">
            <v>JPMORGAN CHASE and CO</v>
          </cell>
          <cell r="G27">
            <v>1039502</v>
          </cell>
          <cell r="H27" t="str">
            <v>Projected</v>
          </cell>
          <cell r="I27">
            <v>40917</v>
          </cell>
          <cell r="J27">
            <v>40917.832280092596</v>
          </cell>
          <cell r="K27" t="str">
            <v>Slow but improving growth economic indicators trend up during the period. See section 4.1 of the Capital Plan for additional detail</v>
          </cell>
          <cell r="L27">
            <v>163</v>
          </cell>
          <cell r="M27">
            <v>394</v>
          </cell>
          <cell r="N27">
            <v>75</v>
          </cell>
          <cell r="O27">
            <v>319</v>
          </cell>
          <cell r="P27">
            <v>217</v>
          </cell>
          <cell r="Q27">
            <v>149</v>
          </cell>
          <cell r="R27">
            <v>7</v>
          </cell>
          <cell r="S27">
            <v>61</v>
          </cell>
          <cell r="T27">
            <v>38</v>
          </cell>
          <cell r="U27">
            <v>4</v>
          </cell>
          <cell r="V27">
            <v>11</v>
          </cell>
          <cell r="W27">
            <v>23</v>
          </cell>
          <cell r="X27">
            <v>1220</v>
          </cell>
          <cell r="Y27">
            <v>207</v>
          </cell>
          <cell r="Z27">
            <v>74</v>
          </cell>
          <cell r="AA27">
            <v>111</v>
          </cell>
          <cell r="AB27">
            <v>22</v>
          </cell>
          <cell r="AC27">
            <v>36</v>
          </cell>
          <cell r="AD27">
            <v>0</v>
          </cell>
          <cell r="AE27">
            <v>0</v>
          </cell>
          <cell r="AF27">
            <v>0</v>
          </cell>
          <cell r="AG27">
            <v>4</v>
          </cell>
          <cell r="AH27">
            <v>32</v>
          </cell>
          <cell r="AI27">
            <v>2275</v>
          </cell>
          <cell r="AJ27">
            <v>0</v>
          </cell>
          <cell r="AK27">
            <v>0</v>
          </cell>
          <cell r="AL27">
            <v>29</v>
          </cell>
          <cell r="AM27">
            <v>29</v>
          </cell>
          <cell r="AN27">
            <v>0</v>
          </cell>
          <cell r="AO27">
            <v>0</v>
          </cell>
          <cell r="AP27">
            <v>0</v>
          </cell>
          <cell r="AQ27">
            <v>0</v>
          </cell>
          <cell r="AR27">
            <v>0</v>
          </cell>
          <cell r="AS27">
            <v>0</v>
          </cell>
          <cell r="AT27">
            <v>2304</v>
          </cell>
          <cell r="AU27">
            <v>24122</v>
          </cell>
          <cell r="AV27">
            <v>1491</v>
          </cell>
          <cell r="AW27">
            <v>2275</v>
          </cell>
          <cell r="AX27">
            <v>1</v>
          </cell>
          <cell r="AY27">
            <v>23339</v>
          </cell>
          <cell r="AZ27">
            <v>11765.54</v>
          </cell>
          <cell r="BA27">
            <v>13314</v>
          </cell>
          <cell r="BB27">
            <v>15420</v>
          </cell>
          <cell r="BC27">
            <v>9659.5400000000009</v>
          </cell>
          <cell r="BD27">
            <v>9659.5400000000009</v>
          </cell>
          <cell r="BE27">
            <v>1491</v>
          </cell>
          <cell r="BF27">
            <v>0</v>
          </cell>
          <cell r="BG27">
            <v>0</v>
          </cell>
          <cell r="BH27">
            <v>0</v>
          </cell>
          <cell r="BI27">
            <v>0</v>
          </cell>
          <cell r="BJ27">
            <v>46</v>
          </cell>
          <cell r="BK27">
            <v>11</v>
          </cell>
          <cell r="BL27">
            <v>8214.5400000000009</v>
          </cell>
          <cell r="BM27">
            <v>2603.54</v>
          </cell>
          <cell r="BN27">
            <v>5611</v>
          </cell>
          <cell r="BO27">
            <v>0</v>
          </cell>
          <cell r="BP27">
            <v>5611</v>
          </cell>
          <cell r="BQ27">
            <v>22</v>
          </cell>
          <cell r="BR27">
            <v>5589</v>
          </cell>
          <cell r="BS27">
            <v>31.694288</v>
          </cell>
          <cell r="BT27">
            <v>3011</v>
          </cell>
          <cell r="BU27">
            <v>-25</v>
          </cell>
          <cell r="BV27">
            <v>370</v>
          </cell>
          <cell r="BW27">
            <v>2616</v>
          </cell>
          <cell r="BY27">
            <v>13</v>
          </cell>
          <cell r="BZ27">
            <v>358395</v>
          </cell>
          <cell r="CA27">
            <v>358408</v>
          </cell>
          <cell r="CB27">
            <v>284821</v>
          </cell>
          <cell r="CC27">
            <v>127558</v>
          </cell>
          <cell r="CD27">
            <v>87235</v>
          </cell>
          <cell r="CE27">
            <v>6625</v>
          </cell>
          <cell r="CF27">
            <v>80610</v>
          </cell>
          <cell r="CG27">
            <v>68684</v>
          </cell>
          <cell r="CH27">
            <v>5601</v>
          </cell>
          <cell r="CI27">
            <v>35775</v>
          </cell>
          <cell r="CJ27">
            <v>27308</v>
          </cell>
          <cell r="CK27">
            <v>11340</v>
          </cell>
          <cell r="CL27">
            <v>114</v>
          </cell>
          <cell r="CM27">
            <v>1230</v>
          </cell>
          <cell r="CN27">
            <v>143388</v>
          </cell>
          <cell r="CO27">
            <v>132473</v>
          </cell>
          <cell r="CP27">
            <v>4917</v>
          </cell>
          <cell r="CQ27">
            <v>5998</v>
          </cell>
          <cell r="CR27">
            <v>122810</v>
          </cell>
          <cell r="CS27">
            <v>61747</v>
          </cell>
          <cell r="CT27">
            <v>41205</v>
          </cell>
          <cell r="CU27">
            <v>12372</v>
          </cell>
          <cell r="CV27">
            <v>8170</v>
          </cell>
          <cell r="CW27">
            <v>159499</v>
          </cell>
          <cell r="CX27">
            <v>0</v>
          </cell>
          <cell r="CY27">
            <v>602</v>
          </cell>
          <cell r="CZ27">
            <v>34907</v>
          </cell>
          <cell r="DA27">
            <v>61069</v>
          </cell>
          <cell r="DB27">
            <v>62921</v>
          </cell>
          <cell r="DC27">
            <v>772265</v>
          </cell>
          <cell r="DD27">
            <v>0</v>
          </cell>
          <cell r="DE27">
            <v>23339</v>
          </cell>
          <cell r="DF27">
            <v>748926</v>
          </cell>
          <cell r="DG27">
            <v>487719</v>
          </cell>
          <cell r="DH27">
            <v>48281</v>
          </cell>
          <cell r="DI27">
            <v>10110</v>
          </cell>
          <cell r="DJ27">
            <v>352</v>
          </cell>
          <cell r="DK27">
            <v>2352</v>
          </cell>
          <cell r="DL27">
            <v>61095</v>
          </cell>
          <cell r="DM27">
            <v>634099</v>
          </cell>
          <cell r="DN27">
            <v>2290247</v>
          </cell>
          <cell r="DO27">
            <v>1109427</v>
          </cell>
          <cell r="DP27">
            <v>164399</v>
          </cell>
          <cell r="DQ27">
            <v>10957</v>
          </cell>
          <cell r="DR27">
            <v>816322</v>
          </cell>
          <cell r="DS27">
            <v>723</v>
          </cell>
          <cell r="DT27">
            <v>2101105</v>
          </cell>
          <cell r="DU27">
            <v>7800</v>
          </cell>
          <cell r="DV27">
            <v>4105</v>
          </cell>
          <cell r="DW27">
            <v>96662</v>
          </cell>
          <cell r="DX27">
            <v>104408</v>
          </cell>
          <cell r="DY27">
            <v>110</v>
          </cell>
          <cell r="DZ27">
            <v>-24624</v>
          </cell>
          <cell r="EA27">
            <v>188461</v>
          </cell>
          <cell r="EB27">
            <v>681</v>
          </cell>
          <cell r="EC27">
            <v>189142</v>
          </cell>
          <cell r="ED27">
            <v>393967</v>
          </cell>
          <cell r="EE27">
            <v>187612</v>
          </cell>
          <cell r="EF27">
            <v>0</v>
          </cell>
          <cell r="EG27">
            <v>187612</v>
          </cell>
          <cell r="EH27">
            <v>5589</v>
          </cell>
          <cell r="EI27">
            <v>0</v>
          </cell>
          <cell r="EJ27">
            <v>0</v>
          </cell>
          <cell r="EK27">
            <v>0</v>
          </cell>
          <cell r="EL27">
            <v>0</v>
          </cell>
          <cell r="EM27">
            <v>61</v>
          </cell>
          <cell r="EN27">
            <v>3667</v>
          </cell>
          <cell r="EO27">
            <v>0</v>
          </cell>
          <cell r="EP27">
            <v>157</v>
          </cell>
          <cell r="EQ27">
            <v>1088</v>
          </cell>
          <cell r="ER27">
            <v>-259</v>
          </cell>
          <cell r="ES27">
            <v>0</v>
          </cell>
          <cell r="ET27">
            <v>370</v>
          </cell>
          <cell r="EU27">
            <v>188461</v>
          </cell>
          <cell r="EV27">
            <v>188461</v>
          </cell>
          <cell r="EW27">
            <v>2414</v>
          </cell>
          <cell r="EX27">
            <v>0</v>
          </cell>
          <cell r="EY27">
            <v>-2367</v>
          </cell>
          <cell r="EZ27">
            <v>0</v>
          </cell>
          <cell r="FA27">
            <v>2</v>
          </cell>
          <cell r="FB27">
            <v>10238</v>
          </cell>
          <cell r="FC27">
            <v>0</v>
          </cell>
          <cell r="FD27">
            <v>47460</v>
          </cell>
          <cell r="FE27">
            <v>2365</v>
          </cell>
          <cell r="FF27">
            <v>148829</v>
          </cell>
          <cell r="FG27">
            <v>926</v>
          </cell>
          <cell r="FH27">
            <v>0</v>
          </cell>
          <cell r="FI27">
            <v>-979</v>
          </cell>
          <cell r="FJ27">
            <v>146924</v>
          </cell>
          <cell r="FK27">
            <v>1302759</v>
          </cell>
          <cell r="FL27">
            <v>128883</v>
          </cell>
          <cell r="FM27">
            <v>146924</v>
          </cell>
          <cell r="FN27">
            <v>178452</v>
          </cell>
          <cell r="FO27">
            <v>1302759</v>
          </cell>
          <cell r="FP27">
            <v>2235456</v>
          </cell>
          <cell r="FQ27">
            <v>9.8931000000000004</v>
          </cell>
          <cell r="FR27">
            <v>11.277900000000001</v>
          </cell>
          <cell r="FS27">
            <v>13.698</v>
          </cell>
          <cell r="FT27">
            <v>6.5724</v>
          </cell>
          <cell r="FU27">
            <v>7800</v>
          </cell>
          <cell r="FV27">
            <v>0</v>
          </cell>
          <cell r="FW27">
            <v>0</v>
          </cell>
          <cell r="FX27">
            <v>0</v>
          </cell>
          <cell r="FY27">
            <v>24625</v>
          </cell>
          <cell r="FZ27">
            <v>0</v>
          </cell>
          <cell r="GA27">
            <v>152</v>
          </cell>
          <cell r="GB27">
            <v>0</v>
          </cell>
          <cell r="GC27">
            <v>10086</v>
          </cell>
          <cell r="GD27">
            <v>45842</v>
          </cell>
          <cell r="GE27">
            <v>14922</v>
          </cell>
          <cell r="GF27">
            <v>0</v>
          </cell>
          <cell r="GG27">
            <v>3491166</v>
          </cell>
          <cell r="GH27">
            <v>0</v>
          </cell>
          <cell r="GI27">
            <v>1107</v>
          </cell>
          <cell r="GJ27">
            <v>148829</v>
          </cell>
          <cell r="GK27">
            <v>14882.9</v>
          </cell>
          <cell r="GL27">
            <v>17544</v>
          </cell>
          <cell r="GM27">
            <v>-2622</v>
          </cell>
          <cell r="GN27">
            <v>22444</v>
          </cell>
          <cell r="GO27">
            <v>0</v>
          </cell>
          <cell r="GP27">
            <v>18017</v>
          </cell>
          <cell r="GQ27">
            <v>14882.9</v>
          </cell>
          <cell r="GR27">
            <v>0</v>
          </cell>
          <cell r="GS27">
            <v>17411</v>
          </cell>
          <cell r="GT27">
            <v>44925</v>
          </cell>
          <cell r="GU27">
            <v>1088</v>
          </cell>
          <cell r="GV27">
            <v>3627</v>
          </cell>
          <cell r="GW27">
            <v>0.3</v>
          </cell>
          <cell r="GX27">
            <v>432</v>
          </cell>
          <cell r="GY27">
            <v>0</v>
          </cell>
          <cell r="GZ27">
            <v>432</v>
          </cell>
          <cell r="HA27">
            <v>432</v>
          </cell>
          <cell r="HB27">
            <v>3235</v>
          </cell>
          <cell r="HC27">
            <v>3667</v>
          </cell>
          <cell r="HD27" t="str">
            <v>1) Other Employee Issuance Impacting Capital Surplus and 2) Repurchase of warrants in 3Q11</v>
          </cell>
          <cell r="HE27" t="str">
            <v>1) Non-Financial Equity Investments and 2) Investments in Unconsolidated Finance Subsidiaries</v>
          </cell>
          <cell r="HF27">
            <v>4631</v>
          </cell>
          <cell r="HG27">
            <v>5288</v>
          </cell>
          <cell r="HH27">
            <v>3775</v>
          </cell>
          <cell r="HI27">
            <v>20437</v>
          </cell>
          <cell r="HJ27">
            <v>20070</v>
          </cell>
          <cell r="HK27" t="str">
            <v>Line 72 Issuance of common stock for employee compensation included in Line 9 - Sale of treasury stock &amp; Line 16 - Other adjustments to equity capital.Line 73 Other issuance of common stock included in Line 7 - Sale of common stock, gross &amp; Lin</v>
          </cell>
          <cell r="HL27">
            <v>4</v>
          </cell>
          <cell r="HM27">
            <v>2012</v>
          </cell>
          <cell r="HN27">
            <v>0</v>
          </cell>
          <cell r="HO27">
            <v>46</v>
          </cell>
          <cell r="HR27">
            <v>19001</v>
          </cell>
        </row>
        <row r="28">
          <cell r="A28" t="str">
            <v>1039502Q1 2013Supervisory Baseline</v>
          </cell>
          <cell r="B28" t="str">
            <v>JPMC</v>
          </cell>
          <cell r="C28" t="str">
            <v>Q1 2013</v>
          </cell>
          <cell r="D28" t="str">
            <v>Supervisory Baseline</v>
          </cell>
          <cell r="E28" t="str">
            <v>BHC</v>
          </cell>
          <cell r="F28" t="str">
            <v>JPMORGAN CHASE and CO</v>
          </cell>
          <cell r="G28">
            <v>1039502</v>
          </cell>
          <cell r="H28" t="str">
            <v>Projected</v>
          </cell>
          <cell r="I28">
            <v>40917</v>
          </cell>
          <cell r="J28">
            <v>40917.832280092596</v>
          </cell>
          <cell r="K28" t="str">
            <v>Slow but improving growth economic indicators trend up during the period. See section 4.1 of the Capital Plan for additional detail</v>
          </cell>
          <cell r="L28">
            <v>257</v>
          </cell>
          <cell r="M28">
            <v>378</v>
          </cell>
          <cell r="N28">
            <v>72</v>
          </cell>
          <cell r="O28">
            <v>306</v>
          </cell>
          <cell r="P28">
            <v>208</v>
          </cell>
          <cell r="Q28">
            <v>144</v>
          </cell>
          <cell r="R28">
            <v>7</v>
          </cell>
          <cell r="S28">
            <v>57</v>
          </cell>
          <cell r="T28">
            <v>35</v>
          </cell>
          <cell r="U28">
            <v>3</v>
          </cell>
          <cell r="V28">
            <v>14</v>
          </cell>
          <cell r="W28">
            <v>18</v>
          </cell>
          <cell r="X28">
            <v>1211</v>
          </cell>
          <cell r="Y28">
            <v>171</v>
          </cell>
          <cell r="Z28">
            <v>68</v>
          </cell>
          <cell r="AA28">
            <v>81</v>
          </cell>
          <cell r="AB28">
            <v>22</v>
          </cell>
          <cell r="AC28">
            <v>34</v>
          </cell>
          <cell r="AD28">
            <v>0</v>
          </cell>
          <cell r="AE28">
            <v>0</v>
          </cell>
          <cell r="AF28">
            <v>0</v>
          </cell>
          <cell r="AG28">
            <v>4</v>
          </cell>
          <cell r="AH28">
            <v>30</v>
          </cell>
          <cell r="AI28">
            <v>2294</v>
          </cell>
          <cell r="AJ28">
            <v>0</v>
          </cell>
          <cell r="AK28">
            <v>0</v>
          </cell>
          <cell r="AL28">
            <v>29</v>
          </cell>
          <cell r="AM28">
            <v>29</v>
          </cell>
          <cell r="AN28">
            <v>0</v>
          </cell>
          <cell r="AO28">
            <v>0</v>
          </cell>
          <cell r="AP28">
            <v>0</v>
          </cell>
          <cell r="AQ28">
            <v>0</v>
          </cell>
          <cell r="AR28">
            <v>0</v>
          </cell>
          <cell r="AS28">
            <v>0</v>
          </cell>
          <cell r="AT28">
            <v>2323</v>
          </cell>
          <cell r="AU28">
            <v>23339</v>
          </cell>
          <cell r="AV28">
            <v>1763</v>
          </cell>
          <cell r="AW28">
            <v>2294</v>
          </cell>
          <cell r="AX28">
            <v>0</v>
          </cell>
          <cell r="AY28">
            <v>22808</v>
          </cell>
          <cell r="AZ28">
            <v>12213.98</v>
          </cell>
          <cell r="BA28">
            <v>12943</v>
          </cell>
          <cell r="BB28">
            <v>15071.21</v>
          </cell>
          <cell r="BC28">
            <v>10085.77</v>
          </cell>
          <cell r="BD28">
            <v>10085.77</v>
          </cell>
          <cell r="BE28">
            <v>1763</v>
          </cell>
          <cell r="BF28">
            <v>0</v>
          </cell>
          <cell r="BG28">
            <v>0</v>
          </cell>
          <cell r="BH28">
            <v>0</v>
          </cell>
          <cell r="BI28">
            <v>0</v>
          </cell>
          <cell r="BJ28">
            <v>46</v>
          </cell>
          <cell r="BK28">
            <v>24</v>
          </cell>
          <cell r="BL28">
            <v>8368.77</v>
          </cell>
          <cell r="BM28">
            <v>2718.77</v>
          </cell>
          <cell r="BN28">
            <v>5650</v>
          </cell>
          <cell r="BO28">
            <v>0</v>
          </cell>
          <cell r="BP28">
            <v>5650</v>
          </cell>
          <cell r="BQ28">
            <v>1</v>
          </cell>
          <cell r="BR28">
            <v>5649</v>
          </cell>
          <cell r="BS28">
            <v>32.487091999999997</v>
          </cell>
          <cell r="BT28">
            <v>2616</v>
          </cell>
          <cell r="BU28">
            <v>-94</v>
          </cell>
          <cell r="BV28">
            <v>378</v>
          </cell>
          <cell r="BW28">
            <v>2144</v>
          </cell>
          <cell r="BY28">
            <v>13</v>
          </cell>
          <cell r="BZ28">
            <v>352187</v>
          </cell>
          <cell r="CA28">
            <v>352200</v>
          </cell>
          <cell r="CB28">
            <v>281655</v>
          </cell>
          <cell r="CC28">
            <v>125312</v>
          </cell>
          <cell r="CD28">
            <v>84965</v>
          </cell>
          <cell r="CE28">
            <v>6308</v>
          </cell>
          <cell r="CF28">
            <v>78657</v>
          </cell>
          <cell r="CG28">
            <v>69977</v>
          </cell>
          <cell r="CH28">
            <v>5747</v>
          </cell>
          <cell r="CI28">
            <v>36285</v>
          </cell>
          <cell r="CJ28">
            <v>27945</v>
          </cell>
          <cell r="CK28">
            <v>11604</v>
          </cell>
          <cell r="CL28">
            <v>118</v>
          </cell>
          <cell r="CM28">
            <v>1283</v>
          </cell>
          <cell r="CN28">
            <v>152101</v>
          </cell>
          <cell r="CO28">
            <v>140951</v>
          </cell>
          <cell r="CP28">
            <v>5004</v>
          </cell>
          <cell r="CQ28">
            <v>6146</v>
          </cell>
          <cell r="CR28">
            <v>117903</v>
          </cell>
          <cell r="CS28">
            <v>62061</v>
          </cell>
          <cell r="CT28">
            <v>41476</v>
          </cell>
          <cell r="CU28">
            <v>12153</v>
          </cell>
          <cell r="CV28">
            <v>8432</v>
          </cell>
          <cell r="CW28">
            <v>165316</v>
          </cell>
          <cell r="CX28">
            <v>0</v>
          </cell>
          <cell r="CY28">
            <v>625</v>
          </cell>
          <cell r="CZ28">
            <v>34934</v>
          </cell>
          <cell r="DA28">
            <v>65116</v>
          </cell>
          <cell r="DB28">
            <v>64641</v>
          </cell>
          <cell r="DC28">
            <v>779036</v>
          </cell>
          <cell r="DD28">
            <v>0</v>
          </cell>
          <cell r="DE28">
            <v>22808</v>
          </cell>
          <cell r="DF28">
            <v>756228</v>
          </cell>
          <cell r="DG28">
            <v>486264</v>
          </cell>
          <cell r="DH28">
            <v>48292</v>
          </cell>
          <cell r="DI28">
            <v>10533</v>
          </cell>
          <cell r="DJ28">
            <v>295</v>
          </cell>
          <cell r="DK28">
            <v>2285</v>
          </cell>
          <cell r="DL28">
            <v>61405</v>
          </cell>
          <cell r="DM28">
            <v>644576</v>
          </cell>
          <cell r="DN28">
            <v>2300673</v>
          </cell>
          <cell r="DO28">
            <v>1113638</v>
          </cell>
          <cell r="DP28">
            <v>163869</v>
          </cell>
          <cell r="DQ28">
            <v>10957</v>
          </cell>
          <cell r="DR28">
            <v>821139</v>
          </cell>
          <cell r="DS28">
            <v>747</v>
          </cell>
          <cell r="DT28">
            <v>2109603</v>
          </cell>
          <cell r="DU28">
            <v>7800</v>
          </cell>
          <cell r="DV28">
            <v>4105</v>
          </cell>
          <cell r="DW28">
            <v>95152</v>
          </cell>
          <cell r="DX28">
            <v>108820</v>
          </cell>
          <cell r="DY28">
            <v>63</v>
          </cell>
          <cell r="DZ28">
            <v>-25551</v>
          </cell>
          <cell r="EA28">
            <v>190389</v>
          </cell>
          <cell r="EB28">
            <v>681</v>
          </cell>
          <cell r="EC28">
            <v>191070</v>
          </cell>
          <cell r="ED28">
            <v>400307</v>
          </cell>
          <cell r="EE28">
            <v>188461</v>
          </cell>
          <cell r="EF28">
            <v>0</v>
          </cell>
          <cell r="EG28">
            <v>188461</v>
          </cell>
          <cell r="EH28">
            <v>5649</v>
          </cell>
          <cell r="EI28">
            <v>0</v>
          </cell>
          <cell r="EJ28">
            <v>0</v>
          </cell>
          <cell r="EK28">
            <v>0</v>
          </cell>
          <cell r="EL28">
            <v>0</v>
          </cell>
          <cell r="EM28">
            <v>2135</v>
          </cell>
          <cell r="EN28">
            <v>3000</v>
          </cell>
          <cell r="EO28">
            <v>0</v>
          </cell>
          <cell r="EP28">
            <v>157</v>
          </cell>
          <cell r="EQ28">
            <v>1080</v>
          </cell>
          <cell r="ER28">
            <v>-47</v>
          </cell>
          <cell r="ES28">
            <v>0</v>
          </cell>
          <cell r="ET28">
            <v>-1572</v>
          </cell>
          <cell r="EU28">
            <v>190389</v>
          </cell>
          <cell r="EV28">
            <v>190389</v>
          </cell>
          <cell r="EW28">
            <v>2244</v>
          </cell>
          <cell r="EX28">
            <v>0</v>
          </cell>
          <cell r="EY28">
            <v>-2243</v>
          </cell>
          <cell r="EZ28">
            <v>0</v>
          </cell>
          <cell r="FA28">
            <v>2</v>
          </cell>
          <cell r="FB28">
            <v>6876</v>
          </cell>
          <cell r="FC28">
            <v>0</v>
          </cell>
          <cell r="FD28">
            <v>47326</v>
          </cell>
          <cell r="FE28">
            <v>2365</v>
          </cell>
          <cell r="FF28">
            <v>147575</v>
          </cell>
          <cell r="FG28">
            <v>965</v>
          </cell>
          <cell r="FH28">
            <v>0</v>
          </cell>
          <cell r="FI28">
            <v>-991</v>
          </cell>
          <cell r="FJ28">
            <v>145619</v>
          </cell>
          <cell r="FK28">
            <v>1306449</v>
          </cell>
          <cell r="FL28">
            <v>130940</v>
          </cell>
          <cell r="FM28">
            <v>145619</v>
          </cell>
          <cell r="FN28">
            <v>180334</v>
          </cell>
          <cell r="FO28">
            <v>1306449</v>
          </cell>
          <cell r="FP28">
            <v>2252438</v>
          </cell>
          <cell r="FQ28">
            <v>10.022600000000001</v>
          </cell>
          <cell r="FR28">
            <v>11.1462</v>
          </cell>
          <cell r="FS28">
            <v>13.8034</v>
          </cell>
          <cell r="FT28">
            <v>6.4649999999999999</v>
          </cell>
          <cell r="FU28">
            <v>7800</v>
          </cell>
          <cell r="FV28">
            <v>0</v>
          </cell>
          <cell r="FW28">
            <v>0</v>
          </cell>
          <cell r="FX28">
            <v>0</v>
          </cell>
          <cell r="FY28">
            <v>25552</v>
          </cell>
          <cell r="FZ28">
            <v>0</v>
          </cell>
          <cell r="GA28">
            <v>152</v>
          </cell>
          <cell r="GB28">
            <v>0</v>
          </cell>
          <cell r="GC28">
            <v>6724</v>
          </cell>
          <cell r="GD28">
            <v>45821</v>
          </cell>
          <cell r="GE28">
            <v>14820</v>
          </cell>
          <cell r="GF28">
            <v>0</v>
          </cell>
          <cell r="GG28">
            <v>3477727</v>
          </cell>
          <cell r="GH28">
            <v>0</v>
          </cell>
          <cell r="GI28">
            <v>1107</v>
          </cell>
          <cell r="GJ28">
            <v>147575</v>
          </cell>
          <cell r="GK28">
            <v>14757.5</v>
          </cell>
          <cell r="GL28">
            <v>17444</v>
          </cell>
          <cell r="GM28">
            <v>-2624</v>
          </cell>
          <cell r="GN28">
            <v>19487</v>
          </cell>
          <cell r="GO28">
            <v>0</v>
          </cell>
          <cell r="GP28">
            <v>18583</v>
          </cell>
          <cell r="GQ28">
            <v>14757.5</v>
          </cell>
          <cell r="GR28">
            <v>0</v>
          </cell>
          <cell r="GS28">
            <v>17978</v>
          </cell>
          <cell r="GT28">
            <v>46386</v>
          </cell>
          <cell r="GU28">
            <v>1080</v>
          </cell>
          <cell r="GV28">
            <v>3601</v>
          </cell>
          <cell r="GW28">
            <v>0.3</v>
          </cell>
          <cell r="GX28">
            <v>563</v>
          </cell>
          <cell r="GY28">
            <v>0</v>
          </cell>
          <cell r="GZ28">
            <v>563</v>
          </cell>
          <cell r="HA28">
            <v>563</v>
          </cell>
          <cell r="HB28">
            <v>2437</v>
          </cell>
          <cell r="HC28">
            <v>3000</v>
          </cell>
          <cell r="HD28" t="str">
            <v>1) Other Employee Issuance Impacting Capital Surplus and 2) Repurchase of warrants in 3Q11</v>
          </cell>
          <cell r="HE28" t="str">
            <v>1) Non-Financial Equity Investments and 2) Investments in Unconsolidated Finance Subsidiaries</v>
          </cell>
          <cell r="HF28">
            <v>4631</v>
          </cell>
          <cell r="HG28">
            <v>5288</v>
          </cell>
          <cell r="HH28">
            <v>3775</v>
          </cell>
          <cell r="HI28">
            <v>20437</v>
          </cell>
          <cell r="HJ28">
            <v>20070</v>
          </cell>
          <cell r="HK28" t="str">
            <v>Line 72 Issuance of common stock for employee compensation included in Line 9 - Sale of treasury stock &amp; Line 16 - Other adjustments to equity capital.Line 73 Other issuance of common stock included in Line 7 - Sale of common stock, gross &amp; Lin</v>
          </cell>
          <cell r="HL28">
            <v>1</v>
          </cell>
          <cell r="HM28">
            <v>2013</v>
          </cell>
          <cell r="HN28">
            <v>0</v>
          </cell>
          <cell r="HO28">
            <v>46</v>
          </cell>
          <cell r="HR28">
            <v>19001</v>
          </cell>
        </row>
        <row r="29">
          <cell r="A29" t="str">
            <v>1039502Q2 2013Supervisory Baseline</v>
          </cell>
          <cell r="B29" t="str">
            <v>JPMC</v>
          </cell>
          <cell r="C29" t="str">
            <v>Q2 2013</v>
          </cell>
          <cell r="D29" t="str">
            <v>Supervisory Baseline</v>
          </cell>
          <cell r="E29" t="str">
            <v>BHC</v>
          </cell>
          <cell r="F29" t="str">
            <v>JPMORGAN CHASE and CO</v>
          </cell>
          <cell r="G29">
            <v>1039502</v>
          </cell>
          <cell r="H29" t="str">
            <v>Projected</v>
          </cell>
          <cell r="I29">
            <v>40917</v>
          </cell>
          <cell r="J29">
            <v>40917.832280092596</v>
          </cell>
          <cell r="K29" t="str">
            <v>Slow but improving growth economic indicators trend up during the period. See section 4.1 of the Capital Plan for additional detail</v>
          </cell>
          <cell r="L29">
            <v>261</v>
          </cell>
          <cell r="M29">
            <v>325</v>
          </cell>
          <cell r="N29">
            <v>62</v>
          </cell>
          <cell r="O29">
            <v>263</v>
          </cell>
          <cell r="P29">
            <v>210</v>
          </cell>
          <cell r="Q29">
            <v>146</v>
          </cell>
          <cell r="R29">
            <v>6</v>
          </cell>
          <cell r="S29">
            <v>58</v>
          </cell>
          <cell r="T29">
            <v>34</v>
          </cell>
          <cell r="U29">
            <v>3</v>
          </cell>
          <cell r="V29">
            <v>13</v>
          </cell>
          <cell r="W29">
            <v>18</v>
          </cell>
          <cell r="X29">
            <v>1241</v>
          </cell>
          <cell r="Y29">
            <v>199</v>
          </cell>
          <cell r="Z29">
            <v>67</v>
          </cell>
          <cell r="AA29">
            <v>111</v>
          </cell>
          <cell r="AB29">
            <v>21</v>
          </cell>
          <cell r="AC29">
            <v>32</v>
          </cell>
          <cell r="AD29">
            <v>0</v>
          </cell>
          <cell r="AE29">
            <v>0</v>
          </cell>
          <cell r="AF29">
            <v>0</v>
          </cell>
          <cell r="AG29">
            <v>4</v>
          </cell>
          <cell r="AH29">
            <v>28</v>
          </cell>
          <cell r="AI29">
            <v>2302</v>
          </cell>
          <cell r="AJ29">
            <v>0</v>
          </cell>
          <cell r="AK29">
            <v>0</v>
          </cell>
          <cell r="AL29">
            <v>29</v>
          </cell>
          <cell r="AM29">
            <v>29</v>
          </cell>
          <cell r="AN29">
            <v>0</v>
          </cell>
          <cell r="AO29">
            <v>0</v>
          </cell>
          <cell r="AP29">
            <v>0</v>
          </cell>
          <cell r="AQ29">
            <v>0</v>
          </cell>
          <cell r="AR29">
            <v>0</v>
          </cell>
          <cell r="AS29">
            <v>0</v>
          </cell>
          <cell r="AT29">
            <v>2331</v>
          </cell>
          <cell r="AU29">
            <v>22808</v>
          </cell>
          <cell r="AV29">
            <v>1740</v>
          </cell>
          <cell r="AW29">
            <v>2302</v>
          </cell>
          <cell r="AX29">
            <v>-1</v>
          </cell>
          <cell r="AY29">
            <v>22245</v>
          </cell>
          <cell r="AZ29">
            <v>12283.54</v>
          </cell>
          <cell r="BA29">
            <v>13785</v>
          </cell>
          <cell r="BB29">
            <v>15075.06</v>
          </cell>
          <cell r="BC29">
            <v>10993.48</v>
          </cell>
          <cell r="BD29">
            <v>10993.48</v>
          </cell>
          <cell r="BE29">
            <v>1740</v>
          </cell>
          <cell r="BF29">
            <v>0</v>
          </cell>
          <cell r="BG29">
            <v>0</v>
          </cell>
          <cell r="BH29">
            <v>0</v>
          </cell>
          <cell r="BI29">
            <v>0</v>
          </cell>
          <cell r="BJ29">
            <v>46</v>
          </cell>
          <cell r="BK29">
            <v>31</v>
          </cell>
          <cell r="BL29">
            <v>9299.48</v>
          </cell>
          <cell r="BM29">
            <v>3053.48</v>
          </cell>
          <cell r="BN29">
            <v>6246</v>
          </cell>
          <cell r="BO29">
            <v>0</v>
          </cell>
          <cell r="BP29">
            <v>6246</v>
          </cell>
          <cell r="BQ29">
            <v>4</v>
          </cell>
          <cell r="BR29">
            <v>6242</v>
          </cell>
          <cell r="BS29">
            <v>32.834954000000003</v>
          </cell>
          <cell r="BT29">
            <v>2144</v>
          </cell>
          <cell r="BU29">
            <v>-150</v>
          </cell>
          <cell r="BV29">
            <v>313</v>
          </cell>
          <cell r="BW29">
            <v>1681</v>
          </cell>
          <cell r="BY29">
            <v>13</v>
          </cell>
          <cell r="BZ29">
            <v>342960</v>
          </cell>
          <cell r="CA29">
            <v>342973</v>
          </cell>
          <cell r="CB29">
            <v>279084</v>
          </cell>
          <cell r="CC29">
            <v>123610</v>
          </cell>
          <cell r="CD29">
            <v>82746</v>
          </cell>
          <cell r="CE29">
            <v>6007</v>
          </cell>
          <cell r="CF29">
            <v>76739</v>
          </cell>
          <cell r="CG29">
            <v>71280</v>
          </cell>
          <cell r="CH29">
            <v>5885</v>
          </cell>
          <cell r="CI29">
            <v>36795</v>
          </cell>
          <cell r="CJ29">
            <v>28600</v>
          </cell>
          <cell r="CK29">
            <v>11960</v>
          </cell>
          <cell r="CL29">
            <v>123</v>
          </cell>
          <cell r="CM29">
            <v>1325</v>
          </cell>
          <cell r="CN29">
            <v>156720</v>
          </cell>
          <cell r="CO29">
            <v>145256</v>
          </cell>
          <cell r="CP29">
            <v>5172</v>
          </cell>
          <cell r="CQ29">
            <v>6292</v>
          </cell>
          <cell r="CR29">
            <v>121250</v>
          </cell>
          <cell r="CS29">
            <v>63093</v>
          </cell>
          <cell r="CT29">
            <v>42592</v>
          </cell>
          <cell r="CU29">
            <v>11781</v>
          </cell>
          <cell r="CV29">
            <v>8720</v>
          </cell>
          <cell r="CW29">
            <v>168812</v>
          </cell>
          <cell r="CX29">
            <v>0</v>
          </cell>
          <cell r="CY29">
            <v>649</v>
          </cell>
          <cell r="CZ29">
            <v>34930</v>
          </cell>
          <cell r="DA29">
            <v>67407</v>
          </cell>
          <cell r="DB29">
            <v>65826</v>
          </cell>
          <cell r="DC29">
            <v>788959</v>
          </cell>
          <cell r="DD29">
            <v>0</v>
          </cell>
          <cell r="DE29">
            <v>22245</v>
          </cell>
          <cell r="DF29">
            <v>766714</v>
          </cell>
          <cell r="DG29">
            <v>484808</v>
          </cell>
          <cell r="DH29">
            <v>48304</v>
          </cell>
          <cell r="DI29">
            <v>11020</v>
          </cell>
          <cell r="DJ29">
            <v>237</v>
          </cell>
          <cell r="DK29">
            <v>2210</v>
          </cell>
          <cell r="DL29">
            <v>61771</v>
          </cell>
          <cell r="DM29">
            <v>658247</v>
          </cell>
          <cell r="DN29">
            <v>2314513</v>
          </cell>
          <cell r="DO29">
            <v>1120890</v>
          </cell>
          <cell r="DP29">
            <v>163339</v>
          </cell>
          <cell r="DQ29">
            <v>10957</v>
          </cell>
          <cell r="DR29">
            <v>826100</v>
          </cell>
          <cell r="DS29">
            <v>778</v>
          </cell>
          <cell r="DT29">
            <v>2121286</v>
          </cell>
          <cell r="DU29">
            <v>7800</v>
          </cell>
          <cell r="DV29">
            <v>4105</v>
          </cell>
          <cell r="DW29">
            <v>95523</v>
          </cell>
          <cell r="DX29">
            <v>113844</v>
          </cell>
          <cell r="DY29">
            <v>-272</v>
          </cell>
          <cell r="DZ29">
            <v>-28454</v>
          </cell>
          <cell r="EA29">
            <v>192546</v>
          </cell>
          <cell r="EB29">
            <v>681</v>
          </cell>
          <cell r="EC29">
            <v>193227</v>
          </cell>
          <cell r="ED29">
            <v>405593</v>
          </cell>
          <cell r="EE29">
            <v>190389</v>
          </cell>
          <cell r="EF29">
            <v>0</v>
          </cell>
          <cell r="EG29">
            <v>190389</v>
          </cell>
          <cell r="EH29">
            <v>6242</v>
          </cell>
          <cell r="EI29">
            <v>0</v>
          </cell>
          <cell r="EJ29">
            <v>0</v>
          </cell>
          <cell r="EK29">
            <v>0</v>
          </cell>
          <cell r="EL29">
            <v>0</v>
          </cell>
          <cell r="EM29">
            <v>110</v>
          </cell>
          <cell r="EN29">
            <v>3000</v>
          </cell>
          <cell r="EO29">
            <v>0</v>
          </cell>
          <cell r="EP29">
            <v>157</v>
          </cell>
          <cell r="EQ29">
            <v>1061</v>
          </cell>
          <cell r="ER29">
            <v>-336</v>
          </cell>
          <cell r="ES29">
            <v>0</v>
          </cell>
          <cell r="ET29">
            <v>359</v>
          </cell>
          <cell r="EU29">
            <v>192546</v>
          </cell>
          <cell r="EV29">
            <v>192546</v>
          </cell>
          <cell r="EW29">
            <v>1850</v>
          </cell>
          <cell r="EX29">
            <v>0</v>
          </cell>
          <cell r="EY29">
            <v>-2185</v>
          </cell>
          <cell r="EZ29">
            <v>0</v>
          </cell>
          <cell r="FA29">
            <v>2</v>
          </cell>
          <cell r="FB29">
            <v>6876</v>
          </cell>
          <cell r="FC29">
            <v>0</v>
          </cell>
          <cell r="FD29">
            <v>47217</v>
          </cell>
          <cell r="FE29">
            <v>2365</v>
          </cell>
          <cell r="FF29">
            <v>150177</v>
          </cell>
          <cell r="FG29">
            <v>1010</v>
          </cell>
          <cell r="FH29">
            <v>0</v>
          </cell>
          <cell r="FI29">
            <v>-1004</v>
          </cell>
          <cell r="FJ29">
            <v>148163</v>
          </cell>
          <cell r="FK29">
            <v>1316531</v>
          </cell>
          <cell r="FL29">
            <v>133484</v>
          </cell>
          <cell r="FM29">
            <v>148163</v>
          </cell>
          <cell r="FN29">
            <v>181370</v>
          </cell>
          <cell r="FO29">
            <v>1316531</v>
          </cell>
          <cell r="FP29">
            <v>2262147</v>
          </cell>
          <cell r="FQ29">
            <v>10.139099999999999</v>
          </cell>
          <cell r="FR29">
            <v>11.254</v>
          </cell>
          <cell r="FS29">
            <v>13.776400000000001</v>
          </cell>
          <cell r="FT29">
            <v>6.5496999999999996</v>
          </cell>
          <cell r="FU29">
            <v>7800</v>
          </cell>
          <cell r="FV29">
            <v>0</v>
          </cell>
          <cell r="FW29">
            <v>0</v>
          </cell>
          <cell r="FX29">
            <v>0</v>
          </cell>
          <cell r="FY29">
            <v>28454</v>
          </cell>
          <cell r="FZ29">
            <v>0</v>
          </cell>
          <cell r="GA29">
            <v>152</v>
          </cell>
          <cell r="GB29">
            <v>0</v>
          </cell>
          <cell r="GC29">
            <v>6724</v>
          </cell>
          <cell r="GD29">
            <v>45801</v>
          </cell>
          <cell r="GE29">
            <v>14906</v>
          </cell>
          <cell r="GF29">
            <v>0</v>
          </cell>
          <cell r="GG29">
            <v>3413745</v>
          </cell>
          <cell r="GH29">
            <v>0</v>
          </cell>
          <cell r="GI29">
            <v>1107</v>
          </cell>
          <cell r="GJ29">
            <v>150177</v>
          </cell>
          <cell r="GK29">
            <v>15017.7</v>
          </cell>
          <cell r="GL29">
            <v>17539</v>
          </cell>
          <cell r="GM29">
            <v>-2633</v>
          </cell>
          <cell r="GN29">
            <v>23253</v>
          </cell>
          <cell r="GO29">
            <v>0</v>
          </cell>
          <cell r="GP29">
            <v>19347</v>
          </cell>
          <cell r="GQ29">
            <v>15017.7</v>
          </cell>
          <cell r="GR29">
            <v>0</v>
          </cell>
          <cell r="GS29">
            <v>18741</v>
          </cell>
          <cell r="GT29">
            <v>48356</v>
          </cell>
          <cell r="GU29">
            <v>1061</v>
          </cell>
          <cell r="GV29">
            <v>3537</v>
          </cell>
          <cell r="GW29">
            <v>0.3</v>
          </cell>
          <cell r="GX29">
            <v>469</v>
          </cell>
          <cell r="GY29">
            <v>0</v>
          </cell>
          <cell r="GZ29">
            <v>469</v>
          </cell>
          <cell r="HA29">
            <v>469</v>
          </cell>
          <cell r="HB29">
            <v>2531</v>
          </cell>
          <cell r="HC29">
            <v>3000</v>
          </cell>
          <cell r="HD29" t="str">
            <v>1) Other Employee Issuance Impacting Capital Surplus and 2) Repurchase of warrants in 3Q11</v>
          </cell>
          <cell r="HE29" t="str">
            <v>1) Non-Financial Equity Investments and 2) Investments in Unconsolidated Finance Subsidiaries</v>
          </cell>
          <cell r="HF29">
            <v>4631</v>
          </cell>
          <cell r="HG29">
            <v>5288</v>
          </cell>
          <cell r="HH29">
            <v>3775</v>
          </cell>
          <cell r="HI29">
            <v>20437</v>
          </cell>
          <cell r="HJ29">
            <v>20070</v>
          </cell>
          <cell r="HK29" t="str">
            <v>Line 72 Issuance of common stock for employee compensation included in Line 9 - Sale of treasury stock &amp; Line 16 - Other adjustments to equity capital.Line 73 Other issuance of common stock included in Line 7 - Sale of common stock, gross &amp; Lin</v>
          </cell>
          <cell r="HL29">
            <v>2</v>
          </cell>
          <cell r="HM29">
            <v>2013</v>
          </cell>
          <cell r="HN29">
            <v>0</v>
          </cell>
          <cell r="HO29">
            <v>46</v>
          </cell>
          <cell r="HR29">
            <v>19001</v>
          </cell>
        </row>
        <row r="30">
          <cell r="A30" t="str">
            <v>1039502Q3 2013Supervisory Baseline</v>
          </cell>
          <cell r="B30" t="str">
            <v>JPMC</v>
          </cell>
          <cell r="C30" t="str">
            <v>Q3 2013</v>
          </cell>
          <cell r="D30" t="str">
            <v>Supervisory Baseline</v>
          </cell>
          <cell r="E30" t="str">
            <v>BHC</v>
          </cell>
          <cell r="F30" t="str">
            <v>JPMORGAN CHASE and CO</v>
          </cell>
          <cell r="G30">
            <v>1039502</v>
          </cell>
          <cell r="H30" t="str">
            <v>Projected</v>
          </cell>
          <cell r="I30">
            <v>40917</v>
          </cell>
          <cell r="J30">
            <v>40917.832280092596</v>
          </cell>
          <cell r="K30" t="str">
            <v>Slow but improving growth economic indicators trend up during the period. See section 4.1 of the Capital Plan for additional detail</v>
          </cell>
          <cell r="L30">
            <v>235</v>
          </cell>
          <cell r="M30">
            <v>292</v>
          </cell>
          <cell r="N30">
            <v>56</v>
          </cell>
          <cell r="O30">
            <v>236</v>
          </cell>
          <cell r="P30">
            <v>212</v>
          </cell>
          <cell r="Q30">
            <v>148</v>
          </cell>
          <cell r="R30">
            <v>6</v>
          </cell>
          <cell r="S30">
            <v>58</v>
          </cell>
          <cell r="T30">
            <v>32</v>
          </cell>
          <cell r="U30">
            <v>3</v>
          </cell>
          <cell r="V30">
            <v>11</v>
          </cell>
          <cell r="W30">
            <v>18</v>
          </cell>
          <cell r="X30">
            <v>1254</v>
          </cell>
          <cell r="Y30">
            <v>185</v>
          </cell>
          <cell r="Z30">
            <v>85</v>
          </cell>
          <cell r="AA30">
            <v>79</v>
          </cell>
          <cell r="AB30">
            <v>21</v>
          </cell>
          <cell r="AC30">
            <v>46</v>
          </cell>
          <cell r="AD30">
            <v>0</v>
          </cell>
          <cell r="AE30">
            <v>0</v>
          </cell>
          <cell r="AF30">
            <v>0</v>
          </cell>
          <cell r="AG30">
            <v>4</v>
          </cell>
          <cell r="AH30">
            <v>42</v>
          </cell>
          <cell r="AI30">
            <v>2256</v>
          </cell>
          <cell r="AJ30">
            <v>0</v>
          </cell>
          <cell r="AK30">
            <v>0</v>
          </cell>
          <cell r="AL30">
            <v>29</v>
          </cell>
          <cell r="AM30">
            <v>29</v>
          </cell>
          <cell r="AN30">
            <v>0</v>
          </cell>
          <cell r="AO30">
            <v>0</v>
          </cell>
          <cell r="AP30">
            <v>0</v>
          </cell>
          <cell r="AQ30">
            <v>0</v>
          </cell>
          <cell r="AR30">
            <v>0</v>
          </cell>
          <cell r="AS30">
            <v>0</v>
          </cell>
          <cell r="AT30">
            <v>2285</v>
          </cell>
          <cell r="AU30">
            <v>22245</v>
          </cell>
          <cell r="AV30">
            <v>1870</v>
          </cell>
          <cell r="AW30">
            <v>2256</v>
          </cell>
          <cell r="AX30">
            <v>-3</v>
          </cell>
          <cell r="AY30">
            <v>21856</v>
          </cell>
          <cell r="AZ30">
            <v>12030.16</v>
          </cell>
          <cell r="BA30">
            <v>13081</v>
          </cell>
          <cell r="BB30">
            <v>15025.22</v>
          </cell>
          <cell r="BC30">
            <v>10085.94</v>
          </cell>
          <cell r="BD30">
            <v>10085.94</v>
          </cell>
          <cell r="BE30">
            <v>1870</v>
          </cell>
          <cell r="BF30">
            <v>0</v>
          </cell>
          <cell r="BG30">
            <v>0</v>
          </cell>
          <cell r="BH30">
            <v>0</v>
          </cell>
          <cell r="BI30">
            <v>0</v>
          </cell>
          <cell r="BJ30">
            <v>46</v>
          </cell>
          <cell r="BK30">
            <v>36</v>
          </cell>
          <cell r="BL30">
            <v>8261.94</v>
          </cell>
          <cell r="BM30">
            <v>2684.94</v>
          </cell>
          <cell r="BN30">
            <v>5577</v>
          </cell>
          <cell r="BO30">
            <v>0</v>
          </cell>
          <cell r="BP30">
            <v>5577</v>
          </cell>
          <cell r="BQ30">
            <v>2</v>
          </cell>
          <cell r="BR30">
            <v>5575</v>
          </cell>
          <cell r="BS30">
            <v>32.497694000000003</v>
          </cell>
          <cell r="BT30">
            <v>1681</v>
          </cell>
          <cell r="BU30">
            <v>-185</v>
          </cell>
          <cell r="BV30">
            <v>278</v>
          </cell>
          <cell r="BW30">
            <v>1218</v>
          </cell>
          <cell r="BY30">
            <v>13</v>
          </cell>
          <cell r="BZ30">
            <v>335028</v>
          </cell>
          <cell r="CA30">
            <v>335041</v>
          </cell>
          <cell r="CB30">
            <v>276589</v>
          </cell>
          <cell r="CC30">
            <v>122001</v>
          </cell>
          <cell r="CD30">
            <v>80505</v>
          </cell>
          <cell r="CE30">
            <v>5721</v>
          </cell>
          <cell r="CF30">
            <v>74784</v>
          </cell>
          <cell r="CG30">
            <v>72582</v>
          </cell>
          <cell r="CH30">
            <v>6031</v>
          </cell>
          <cell r="CI30">
            <v>37304</v>
          </cell>
          <cell r="CJ30">
            <v>29247</v>
          </cell>
          <cell r="CK30">
            <v>12320</v>
          </cell>
          <cell r="CL30">
            <v>126</v>
          </cell>
          <cell r="CM30">
            <v>1375</v>
          </cell>
          <cell r="CN30">
            <v>161985</v>
          </cell>
          <cell r="CO30">
            <v>150193</v>
          </cell>
          <cell r="CP30">
            <v>5348</v>
          </cell>
          <cell r="CQ30">
            <v>6444</v>
          </cell>
          <cell r="CR30">
            <v>121877</v>
          </cell>
          <cell r="CS30">
            <v>64077</v>
          </cell>
          <cell r="CT30">
            <v>43526</v>
          </cell>
          <cell r="CU30">
            <v>11537</v>
          </cell>
          <cell r="CV30">
            <v>9014</v>
          </cell>
          <cell r="CW30">
            <v>172819</v>
          </cell>
          <cell r="CX30">
            <v>0</v>
          </cell>
          <cell r="CY30">
            <v>671</v>
          </cell>
          <cell r="CZ30">
            <v>34949</v>
          </cell>
          <cell r="DA30">
            <v>69888</v>
          </cell>
          <cell r="DB30">
            <v>67311</v>
          </cell>
          <cell r="DC30">
            <v>797347</v>
          </cell>
          <cell r="DD30">
            <v>0</v>
          </cell>
          <cell r="DE30">
            <v>21856</v>
          </cell>
          <cell r="DF30">
            <v>775491</v>
          </cell>
          <cell r="DG30">
            <v>483353</v>
          </cell>
          <cell r="DH30">
            <v>48317</v>
          </cell>
          <cell r="DI30">
            <v>11499</v>
          </cell>
          <cell r="DJ30">
            <v>188</v>
          </cell>
          <cell r="DK30">
            <v>2137</v>
          </cell>
          <cell r="DL30">
            <v>62141</v>
          </cell>
          <cell r="DM30">
            <v>660456</v>
          </cell>
          <cell r="DN30">
            <v>2316482</v>
          </cell>
          <cell r="DO30">
            <v>1117013</v>
          </cell>
          <cell r="DP30">
            <v>162809</v>
          </cell>
          <cell r="DQ30">
            <v>10957</v>
          </cell>
          <cell r="DR30">
            <v>831033</v>
          </cell>
          <cell r="DS30">
            <v>816</v>
          </cell>
          <cell r="DT30">
            <v>2121812</v>
          </cell>
          <cell r="DU30">
            <v>7800</v>
          </cell>
          <cell r="DV30">
            <v>4105</v>
          </cell>
          <cell r="DW30">
            <v>95790</v>
          </cell>
          <cell r="DX30">
            <v>118220</v>
          </cell>
          <cell r="DY30">
            <v>-621</v>
          </cell>
          <cell r="DZ30">
            <v>-31305</v>
          </cell>
          <cell r="EA30">
            <v>193989</v>
          </cell>
          <cell r="EB30">
            <v>681</v>
          </cell>
          <cell r="EC30">
            <v>194670</v>
          </cell>
          <cell r="ED30">
            <v>410371</v>
          </cell>
          <cell r="EE30">
            <v>192546</v>
          </cell>
          <cell r="EF30">
            <v>0</v>
          </cell>
          <cell r="EG30">
            <v>192546</v>
          </cell>
          <cell r="EH30">
            <v>5575</v>
          </cell>
          <cell r="EI30">
            <v>0</v>
          </cell>
          <cell r="EJ30">
            <v>0</v>
          </cell>
          <cell r="EK30">
            <v>0</v>
          </cell>
          <cell r="EL30">
            <v>0</v>
          </cell>
          <cell r="EM30">
            <v>162</v>
          </cell>
          <cell r="EN30">
            <v>3000</v>
          </cell>
          <cell r="EO30">
            <v>0</v>
          </cell>
          <cell r="EP30">
            <v>157</v>
          </cell>
          <cell r="EQ30">
            <v>1041</v>
          </cell>
          <cell r="ER30">
            <v>-348</v>
          </cell>
          <cell r="ES30">
            <v>0</v>
          </cell>
          <cell r="ET30">
            <v>252</v>
          </cell>
          <cell r="EU30">
            <v>193989</v>
          </cell>
          <cell r="EV30">
            <v>193989</v>
          </cell>
          <cell r="EW30">
            <v>1465</v>
          </cell>
          <cell r="EX30">
            <v>0</v>
          </cell>
          <cell r="EY30">
            <v>-2148</v>
          </cell>
          <cell r="EZ30">
            <v>0</v>
          </cell>
          <cell r="FA30">
            <v>2</v>
          </cell>
          <cell r="FB30">
            <v>6876</v>
          </cell>
          <cell r="FC30">
            <v>0</v>
          </cell>
          <cell r="FD30">
            <v>47098</v>
          </cell>
          <cell r="FE30">
            <v>2365</v>
          </cell>
          <cell r="FF30">
            <v>152087</v>
          </cell>
          <cell r="FG30">
            <v>1054</v>
          </cell>
          <cell r="FH30">
            <v>0</v>
          </cell>
          <cell r="FI30">
            <v>-1017</v>
          </cell>
          <cell r="FJ30">
            <v>150016</v>
          </cell>
          <cell r="FK30">
            <v>1322889</v>
          </cell>
          <cell r="FL30">
            <v>135337</v>
          </cell>
          <cell r="FM30">
            <v>150016</v>
          </cell>
          <cell r="FN30">
            <v>182542</v>
          </cell>
          <cell r="FO30">
            <v>1322889</v>
          </cell>
          <cell r="FP30">
            <v>2267399</v>
          </cell>
          <cell r="FQ30">
            <v>10.230399999999999</v>
          </cell>
          <cell r="FR30">
            <v>11.34</v>
          </cell>
          <cell r="FS30">
            <v>13.7987</v>
          </cell>
          <cell r="FT30">
            <v>6.6162000000000001</v>
          </cell>
          <cell r="FU30">
            <v>7800</v>
          </cell>
          <cell r="FV30">
            <v>0</v>
          </cell>
          <cell r="FW30">
            <v>0</v>
          </cell>
          <cell r="FX30">
            <v>0</v>
          </cell>
          <cell r="FY30">
            <v>31307</v>
          </cell>
          <cell r="FZ30">
            <v>0</v>
          </cell>
          <cell r="GA30">
            <v>152</v>
          </cell>
          <cell r="GB30">
            <v>0</v>
          </cell>
          <cell r="GC30">
            <v>6724</v>
          </cell>
          <cell r="GD30">
            <v>45781</v>
          </cell>
          <cell r="GE30">
            <v>15062</v>
          </cell>
          <cell r="GF30">
            <v>0</v>
          </cell>
          <cell r="GG30">
            <v>3351006</v>
          </cell>
          <cell r="GH30">
            <v>0</v>
          </cell>
          <cell r="GI30">
            <v>1107</v>
          </cell>
          <cell r="GJ30">
            <v>152087</v>
          </cell>
          <cell r="GK30">
            <v>15208.7</v>
          </cell>
          <cell r="GL30">
            <v>17700</v>
          </cell>
          <cell r="GM30">
            <v>-2638</v>
          </cell>
          <cell r="GN30">
            <v>26663</v>
          </cell>
          <cell r="GO30">
            <v>0</v>
          </cell>
          <cell r="GP30">
            <v>20194</v>
          </cell>
          <cell r="GQ30">
            <v>15208.7</v>
          </cell>
          <cell r="GR30">
            <v>0</v>
          </cell>
          <cell r="GS30">
            <v>19588</v>
          </cell>
          <cell r="GT30">
            <v>50541</v>
          </cell>
          <cell r="GU30">
            <v>1041</v>
          </cell>
          <cell r="GV30">
            <v>3471</v>
          </cell>
          <cell r="GW30">
            <v>0.3</v>
          </cell>
          <cell r="GX30">
            <v>414</v>
          </cell>
          <cell r="GY30">
            <v>0</v>
          </cell>
          <cell r="GZ30">
            <v>414</v>
          </cell>
          <cell r="HA30">
            <v>414</v>
          </cell>
          <cell r="HB30">
            <v>2586</v>
          </cell>
          <cell r="HC30">
            <v>3000</v>
          </cell>
          <cell r="HD30" t="str">
            <v>1) Other Employee Issuance Impacting Capital Surplus and 2) Repurchase of warrants in 3Q11</v>
          </cell>
          <cell r="HE30" t="str">
            <v>1) Non-Financial Equity Investments and 2) Investments in Unconsolidated Finance Subsidiaries</v>
          </cell>
          <cell r="HF30">
            <v>4631</v>
          </cell>
          <cell r="HG30">
            <v>5288</v>
          </cell>
          <cell r="HH30">
            <v>3775</v>
          </cell>
          <cell r="HI30">
            <v>20437</v>
          </cell>
          <cell r="HJ30">
            <v>20070</v>
          </cell>
          <cell r="HK30" t="str">
            <v>Line 72 Issuance of common stock for employee compensation included in Line 9 - Sale of treasury stock &amp; Line 16 - Other adjustments to equity capital.Line 73 Other issuance of common stock included in Line 7 - Sale of common stock, gross &amp; Lin</v>
          </cell>
          <cell r="HL30">
            <v>3</v>
          </cell>
          <cell r="HM30">
            <v>2013</v>
          </cell>
          <cell r="HN30">
            <v>0</v>
          </cell>
          <cell r="HO30">
            <v>46</v>
          </cell>
          <cell r="HR30">
            <v>19001</v>
          </cell>
        </row>
        <row r="31">
          <cell r="A31" t="str">
            <v>1039502Q4 2013Supervisory Baseline</v>
          </cell>
          <cell r="B31" t="str">
            <v>JPMC</v>
          </cell>
          <cell r="C31" t="str">
            <v>Q4 2013</v>
          </cell>
          <cell r="D31" t="str">
            <v>Supervisory Baseline</v>
          </cell>
          <cell r="E31" t="str">
            <v>BHC</v>
          </cell>
          <cell r="F31" t="str">
            <v>JPMORGAN CHASE and CO</v>
          </cell>
          <cell r="G31">
            <v>1039502</v>
          </cell>
          <cell r="H31" t="str">
            <v>Projected</v>
          </cell>
          <cell r="I31">
            <v>40917</v>
          </cell>
          <cell r="J31">
            <v>40917.832280092596</v>
          </cell>
          <cell r="K31" t="str">
            <v>Slow but improving growth economic indicators trend up during the period. See section 4.1 of the Capital Plan for additional detail</v>
          </cell>
          <cell r="L31">
            <v>225</v>
          </cell>
          <cell r="M31">
            <v>279</v>
          </cell>
          <cell r="N31">
            <v>53</v>
          </cell>
          <cell r="O31">
            <v>226</v>
          </cell>
          <cell r="P31">
            <v>213</v>
          </cell>
          <cell r="Q31">
            <v>150</v>
          </cell>
          <cell r="R31">
            <v>6</v>
          </cell>
          <cell r="S31">
            <v>57</v>
          </cell>
          <cell r="T31">
            <v>32</v>
          </cell>
          <cell r="U31">
            <v>3</v>
          </cell>
          <cell r="V31">
            <v>11</v>
          </cell>
          <cell r="W31">
            <v>18</v>
          </cell>
          <cell r="X31">
            <v>1233</v>
          </cell>
          <cell r="Y31">
            <v>203</v>
          </cell>
          <cell r="Z31">
            <v>97</v>
          </cell>
          <cell r="AA31">
            <v>85</v>
          </cell>
          <cell r="AB31">
            <v>21</v>
          </cell>
          <cell r="AC31">
            <v>54</v>
          </cell>
          <cell r="AD31">
            <v>0</v>
          </cell>
          <cell r="AE31">
            <v>0</v>
          </cell>
          <cell r="AF31">
            <v>0</v>
          </cell>
          <cell r="AG31">
            <v>4</v>
          </cell>
          <cell r="AH31">
            <v>50</v>
          </cell>
          <cell r="AI31">
            <v>2239</v>
          </cell>
          <cell r="AJ31">
            <v>0</v>
          </cell>
          <cell r="AK31">
            <v>0</v>
          </cell>
          <cell r="AL31">
            <v>29</v>
          </cell>
          <cell r="AM31">
            <v>29</v>
          </cell>
          <cell r="AN31">
            <v>0</v>
          </cell>
          <cell r="AO31">
            <v>0</v>
          </cell>
          <cell r="AP31">
            <v>0</v>
          </cell>
          <cell r="AQ31">
            <v>0</v>
          </cell>
          <cell r="AR31">
            <v>0</v>
          </cell>
          <cell r="AS31">
            <v>0</v>
          </cell>
          <cell r="AT31">
            <v>2268</v>
          </cell>
          <cell r="AU31">
            <v>21856</v>
          </cell>
          <cell r="AV31">
            <v>2103</v>
          </cell>
          <cell r="AW31">
            <v>2239</v>
          </cell>
          <cell r="AX31">
            <v>-7</v>
          </cell>
          <cell r="AY31">
            <v>21713</v>
          </cell>
          <cell r="AZ31">
            <v>12137.86</v>
          </cell>
          <cell r="BA31">
            <v>13832</v>
          </cell>
          <cell r="BB31">
            <v>15096.6</v>
          </cell>
          <cell r="BC31">
            <v>10873.26</v>
          </cell>
          <cell r="BD31">
            <v>10873.26</v>
          </cell>
          <cell r="BE31">
            <v>2103</v>
          </cell>
          <cell r="BF31">
            <v>0</v>
          </cell>
          <cell r="BG31">
            <v>0</v>
          </cell>
          <cell r="BH31">
            <v>0</v>
          </cell>
          <cell r="BI31">
            <v>0</v>
          </cell>
          <cell r="BJ31">
            <v>46</v>
          </cell>
          <cell r="BK31">
            <v>27</v>
          </cell>
          <cell r="BL31">
            <v>8816.26</v>
          </cell>
          <cell r="BM31">
            <v>2860.26</v>
          </cell>
          <cell r="BN31">
            <v>5956</v>
          </cell>
          <cell r="BO31">
            <v>0</v>
          </cell>
          <cell r="BP31">
            <v>5956</v>
          </cell>
          <cell r="BQ31">
            <v>19</v>
          </cell>
          <cell r="BR31">
            <v>5937</v>
          </cell>
          <cell r="BS31">
            <v>32.443009000000004</v>
          </cell>
          <cell r="BT31">
            <v>1218</v>
          </cell>
          <cell r="BU31">
            <v>-237</v>
          </cell>
          <cell r="BV31">
            <v>227</v>
          </cell>
          <cell r="BW31">
            <v>754</v>
          </cell>
          <cell r="BY31">
            <v>13</v>
          </cell>
          <cell r="BZ31">
            <v>328029</v>
          </cell>
          <cell r="CA31">
            <v>328042</v>
          </cell>
          <cell r="CB31">
            <v>274492</v>
          </cell>
          <cell r="CC31">
            <v>120374</v>
          </cell>
          <cell r="CD31">
            <v>78295</v>
          </cell>
          <cell r="CE31">
            <v>5448</v>
          </cell>
          <cell r="CF31">
            <v>72847</v>
          </cell>
          <cell r="CG31">
            <v>74266</v>
          </cell>
          <cell r="CH31">
            <v>6218</v>
          </cell>
          <cell r="CI31">
            <v>37815</v>
          </cell>
          <cell r="CJ31">
            <v>30233</v>
          </cell>
          <cell r="CK31">
            <v>12784</v>
          </cell>
          <cell r="CL31">
            <v>130</v>
          </cell>
          <cell r="CM31">
            <v>1427</v>
          </cell>
          <cell r="CN31">
            <v>169254</v>
          </cell>
          <cell r="CO31">
            <v>157059</v>
          </cell>
          <cell r="CP31">
            <v>5594</v>
          </cell>
          <cell r="CQ31">
            <v>6601</v>
          </cell>
          <cell r="CR31">
            <v>126668</v>
          </cell>
          <cell r="CS31">
            <v>64619</v>
          </cell>
          <cell r="CT31">
            <v>44056</v>
          </cell>
          <cell r="CU31">
            <v>11231</v>
          </cell>
          <cell r="CV31">
            <v>9332</v>
          </cell>
          <cell r="CW31">
            <v>176540</v>
          </cell>
          <cell r="CX31">
            <v>0</v>
          </cell>
          <cell r="CY31">
            <v>694</v>
          </cell>
          <cell r="CZ31">
            <v>34976</v>
          </cell>
          <cell r="DA31">
            <v>72065</v>
          </cell>
          <cell r="DB31">
            <v>68805</v>
          </cell>
          <cell r="DC31">
            <v>811573</v>
          </cell>
          <cell r="DD31">
            <v>0</v>
          </cell>
          <cell r="DE31">
            <v>21713</v>
          </cell>
          <cell r="DF31">
            <v>789860</v>
          </cell>
          <cell r="DG31">
            <v>481898</v>
          </cell>
          <cell r="DH31">
            <v>48332</v>
          </cell>
          <cell r="DI31">
            <v>12061</v>
          </cell>
          <cell r="DJ31">
            <v>139</v>
          </cell>
          <cell r="DK31">
            <v>2066</v>
          </cell>
          <cell r="DL31">
            <v>62598</v>
          </cell>
          <cell r="DM31">
            <v>676987</v>
          </cell>
          <cell r="DN31">
            <v>2339385</v>
          </cell>
          <cell r="DO31">
            <v>1123776</v>
          </cell>
          <cell r="DP31">
            <v>162279</v>
          </cell>
          <cell r="DQ31">
            <v>10957</v>
          </cell>
          <cell r="DR31">
            <v>846050</v>
          </cell>
          <cell r="DS31">
            <v>842</v>
          </cell>
          <cell r="DT31">
            <v>2143062</v>
          </cell>
          <cell r="DU31">
            <v>7800</v>
          </cell>
          <cell r="DV31">
            <v>4105</v>
          </cell>
          <cell r="DW31">
            <v>96138</v>
          </cell>
          <cell r="DX31">
            <v>122978</v>
          </cell>
          <cell r="DY31">
            <v>-1150</v>
          </cell>
          <cell r="DZ31">
            <v>-34229</v>
          </cell>
          <cell r="EA31">
            <v>195642</v>
          </cell>
          <cell r="EB31">
            <v>681</v>
          </cell>
          <cell r="EC31">
            <v>196323</v>
          </cell>
          <cell r="ED31">
            <v>415272</v>
          </cell>
          <cell r="EE31">
            <v>193989</v>
          </cell>
          <cell r="EF31">
            <v>0</v>
          </cell>
          <cell r="EG31">
            <v>193989</v>
          </cell>
          <cell r="EH31">
            <v>5937</v>
          </cell>
          <cell r="EI31">
            <v>0</v>
          </cell>
          <cell r="EJ31">
            <v>0</v>
          </cell>
          <cell r="EK31">
            <v>0</v>
          </cell>
          <cell r="EL31">
            <v>0</v>
          </cell>
          <cell r="EM31">
            <v>88</v>
          </cell>
          <cell r="EN31">
            <v>3000</v>
          </cell>
          <cell r="EO31">
            <v>0</v>
          </cell>
          <cell r="EP31">
            <v>157</v>
          </cell>
          <cell r="EQ31">
            <v>1022</v>
          </cell>
          <cell r="ER31">
            <v>-530</v>
          </cell>
          <cell r="ES31">
            <v>0</v>
          </cell>
          <cell r="ET31">
            <v>337</v>
          </cell>
          <cell r="EU31">
            <v>195642</v>
          </cell>
          <cell r="EV31">
            <v>195642</v>
          </cell>
          <cell r="EW31">
            <v>845</v>
          </cell>
          <cell r="EX31">
            <v>0</v>
          </cell>
          <cell r="EY31">
            <v>-2058</v>
          </cell>
          <cell r="EZ31">
            <v>0</v>
          </cell>
          <cell r="FA31">
            <v>2</v>
          </cell>
          <cell r="FB31">
            <v>6876</v>
          </cell>
          <cell r="FC31">
            <v>0</v>
          </cell>
          <cell r="FD31">
            <v>47001</v>
          </cell>
          <cell r="FE31">
            <v>2365</v>
          </cell>
          <cell r="FF31">
            <v>154367</v>
          </cell>
          <cell r="FG31">
            <v>1105</v>
          </cell>
          <cell r="FH31">
            <v>0</v>
          </cell>
          <cell r="FI31">
            <v>-1029</v>
          </cell>
          <cell r="FJ31">
            <v>152233</v>
          </cell>
          <cell r="FK31">
            <v>1333577</v>
          </cell>
          <cell r="FL31">
            <v>137553</v>
          </cell>
          <cell r="FM31">
            <v>152233</v>
          </cell>
          <cell r="FN31">
            <v>183492</v>
          </cell>
          <cell r="FO31">
            <v>1333577</v>
          </cell>
          <cell r="FP31">
            <v>2285660</v>
          </cell>
          <cell r="FQ31">
            <v>10.3146</v>
          </cell>
          <cell r="FR31">
            <v>11.4154</v>
          </cell>
          <cell r="FS31">
            <v>13.759399999999999</v>
          </cell>
          <cell r="FT31">
            <v>6.6604000000000001</v>
          </cell>
          <cell r="FU31">
            <v>7800</v>
          </cell>
          <cell r="FV31">
            <v>0</v>
          </cell>
          <cell r="FW31">
            <v>0</v>
          </cell>
          <cell r="FX31">
            <v>0</v>
          </cell>
          <cell r="FY31">
            <v>34231</v>
          </cell>
          <cell r="FZ31">
            <v>0</v>
          </cell>
          <cell r="GA31">
            <v>152</v>
          </cell>
          <cell r="GB31">
            <v>0</v>
          </cell>
          <cell r="GC31">
            <v>6724</v>
          </cell>
          <cell r="GD31">
            <v>45762</v>
          </cell>
          <cell r="GE31">
            <v>15411</v>
          </cell>
          <cell r="GF31">
            <v>0</v>
          </cell>
          <cell r="GG31">
            <v>3286453</v>
          </cell>
          <cell r="GH31">
            <v>0</v>
          </cell>
          <cell r="GI31">
            <v>1107</v>
          </cell>
          <cell r="GJ31">
            <v>154367</v>
          </cell>
          <cell r="GK31">
            <v>15436.7</v>
          </cell>
          <cell r="GL31">
            <v>18068</v>
          </cell>
          <cell r="GM31">
            <v>-2657</v>
          </cell>
          <cell r="GN31">
            <v>30789</v>
          </cell>
          <cell r="GO31">
            <v>0</v>
          </cell>
          <cell r="GP31">
            <v>21007</v>
          </cell>
          <cell r="GQ31">
            <v>15436.7</v>
          </cell>
          <cell r="GR31">
            <v>0</v>
          </cell>
          <cell r="GS31">
            <v>20401</v>
          </cell>
          <cell r="GT31">
            <v>52639</v>
          </cell>
          <cell r="GU31">
            <v>1022</v>
          </cell>
          <cell r="GV31">
            <v>3406</v>
          </cell>
          <cell r="GW31">
            <v>0.3</v>
          </cell>
          <cell r="GX31">
            <v>424</v>
          </cell>
          <cell r="GY31">
            <v>0</v>
          </cell>
          <cell r="GZ31">
            <v>424</v>
          </cell>
          <cell r="HA31">
            <v>424</v>
          </cell>
          <cell r="HB31">
            <v>2576</v>
          </cell>
          <cell r="HC31">
            <v>3000</v>
          </cell>
          <cell r="HD31" t="str">
            <v>1) Other Employee Issuance Impacting Capital Surplus and 2) Repurchase of warrants in 3Q11</v>
          </cell>
          <cell r="HE31" t="str">
            <v>1) Non-Financial Equity Investments and 2) Investments in Unconsolidated Finance Subsidiaries</v>
          </cell>
          <cell r="HF31">
            <v>4631</v>
          </cell>
          <cell r="HG31">
            <v>5288</v>
          </cell>
          <cell r="HH31">
            <v>3775</v>
          </cell>
          <cell r="HI31">
            <v>20437</v>
          </cell>
          <cell r="HJ31">
            <v>20070</v>
          </cell>
          <cell r="HK31" t="str">
            <v>Line 72 Issuance of common stock for employee compensation included in Line 9 - Sale of treasury stock &amp; Line 16 - Other adjustments to equity capital.Line 73 Other issuance of common stock included in Line 7 - Sale of common stock, gross &amp; Lin</v>
          </cell>
          <cell r="HL31">
            <v>4</v>
          </cell>
          <cell r="HM31">
            <v>2013</v>
          </cell>
          <cell r="HN31">
            <v>0</v>
          </cell>
          <cell r="HO31">
            <v>46</v>
          </cell>
          <cell r="HR31">
            <v>19001</v>
          </cell>
        </row>
        <row r="32">
          <cell r="A32" t="str">
            <v>1039502Q3 2011Supervisory Stress</v>
          </cell>
          <cell r="B32" t="str">
            <v>JPMC</v>
          </cell>
          <cell r="C32" t="str">
            <v>Q3 2011</v>
          </cell>
          <cell r="D32" t="str">
            <v>Supervisory Stress</v>
          </cell>
          <cell r="E32" t="str">
            <v>BHC</v>
          </cell>
          <cell r="F32" t="str">
            <v>JPMORGAN CHASE and CO</v>
          </cell>
          <cell r="G32">
            <v>1039502</v>
          </cell>
          <cell r="H32" t="str">
            <v>Actual</v>
          </cell>
          <cell r="I32">
            <v>40917</v>
          </cell>
          <cell r="J32">
            <v>40917.833958333336</v>
          </cell>
          <cell r="K32" t="str">
            <v>Deep recession that begins in 4Q11 with a sizeable shortfall in U.S. and global economic activity. See section 4.1 of the Capital Plan for additional detail</v>
          </cell>
          <cell r="L32">
            <v>347</v>
          </cell>
          <cell r="M32">
            <v>555</v>
          </cell>
          <cell r="N32">
            <v>135</v>
          </cell>
          <cell r="O32">
            <v>420</v>
          </cell>
          <cell r="P32">
            <v>237</v>
          </cell>
          <cell r="Q32">
            <v>153</v>
          </cell>
          <cell r="R32">
            <v>14</v>
          </cell>
          <cell r="S32">
            <v>70</v>
          </cell>
          <cell r="T32">
            <v>28</v>
          </cell>
          <cell r="U32">
            <v>7</v>
          </cell>
          <cell r="V32">
            <v>4</v>
          </cell>
          <cell r="W32">
            <v>17</v>
          </cell>
          <cell r="X32">
            <v>1365</v>
          </cell>
          <cell r="Y32">
            <v>154</v>
          </cell>
          <cell r="Z32">
            <v>39</v>
          </cell>
          <cell r="AA32">
            <v>93</v>
          </cell>
          <cell r="AB32">
            <v>22</v>
          </cell>
          <cell r="AC32">
            <v>-179</v>
          </cell>
          <cell r="AD32">
            <v>0</v>
          </cell>
          <cell r="AE32">
            <v>0</v>
          </cell>
          <cell r="AF32">
            <v>0</v>
          </cell>
          <cell r="AG32">
            <v>0</v>
          </cell>
          <cell r="AH32">
            <v>-179</v>
          </cell>
          <cell r="AI32">
            <v>2507</v>
          </cell>
          <cell r="AJ32">
            <v>0</v>
          </cell>
          <cell r="AK32">
            <v>0</v>
          </cell>
          <cell r="AL32">
            <v>15</v>
          </cell>
          <cell r="AM32">
            <v>15</v>
          </cell>
          <cell r="AN32">
            <v>0</v>
          </cell>
          <cell r="AO32">
            <v>0</v>
          </cell>
          <cell r="AP32">
            <v>0</v>
          </cell>
          <cell r="AQ32">
            <v>0</v>
          </cell>
          <cell r="AR32">
            <v>0</v>
          </cell>
          <cell r="AS32">
            <v>-901</v>
          </cell>
          <cell r="AT32">
            <v>1621</v>
          </cell>
          <cell r="AU32">
            <v>28520</v>
          </cell>
          <cell r="AV32">
            <v>2351</v>
          </cell>
          <cell r="AW32">
            <v>2507</v>
          </cell>
          <cell r="AX32">
            <v>-14</v>
          </cell>
          <cell r="AY32">
            <v>28350</v>
          </cell>
          <cell r="AZ32">
            <v>11865</v>
          </cell>
          <cell r="BA32">
            <v>10250</v>
          </cell>
          <cell r="BB32">
            <v>15442</v>
          </cell>
          <cell r="BC32">
            <v>6673</v>
          </cell>
          <cell r="BD32">
            <v>6673</v>
          </cell>
          <cell r="BE32">
            <v>2351</v>
          </cell>
          <cell r="BF32">
            <v>0</v>
          </cell>
          <cell r="BG32">
            <v>-901</v>
          </cell>
          <cell r="BH32">
            <v>0</v>
          </cell>
          <cell r="BI32">
            <v>0</v>
          </cell>
          <cell r="BJ32">
            <v>607</v>
          </cell>
          <cell r="BK32">
            <v>61</v>
          </cell>
          <cell r="BL32">
            <v>5830</v>
          </cell>
          <cell r="BM32">
            <v>1556</v>
          </cell>
          <cell r="BN32">
            <v>4274</v>
          </cell>
          <cell r="BO32">
            <v>0</v>
          </cell>
          <cell r="BP32">
            <v>4274</v>
          </cell>
          <cell r="BQ32">
            <v>12</v>
          </cell>
          <cell r="BR32">
            <v>4262</v>
          </cell>
          <cell r="BS32">
            <v>26.689537000000001</v>
          </cell>
          <cell r="BT32">
            <v>3631</v>
          </cell>
          <cell r="BU32">
            <v>314</v>
          </cell>
          <cell r="BV32">
            <v>329</v>
          </cell>
          <cell r="BW32">
            <v>3616</v>
          </cell>
          <cell r="BY32">
            <v>13</v>
          </cell>
          <cell r="BZ32">
            <v>334363</v>
          </cell>
          <cell r="CA32">
            <v>334376</v>
          </cell>
          <cell r="CB32">
            <v>296627</v>
          </cell>
          <cell r="CC32">
            <v>137374</v>
          </cell>
          <cell r="CD32">
            <v>97046</v>
          </cell>
          <cell r="CE32">
            <v>8354</v>
          </cell>
          <cell r="CF32">
            <v>88692</v>
          </cell>
          <cell r="CG32">
            <v>61014</v>
          </cell>
          <cell r="CH32">
            <v>4660</v>
          </cell>
          <cell r="CI32">
            <v>33178</v>
          </cell>
          <cell r="CJ32">
            <v>23176</v>
          </cell>
          <cell r="CK32">
            <v>10704</v>
          </cell>
          <cell r="CL32">
            <v>201</v>
          </cell>
          <cell r="CM32">
            <v>992</v>
          </cell>
          <cell r="CN32">
            <v>110700</v>
          </cell>
          <cell r="CO32">
            <v>102497</v>
          </cell>
          <cell r="CP32">
            <v>4079</v>
          </cell>
          <cell r="CQ32">
            <v>4124</v>
          </cell>
          <cell r="CR32">
            <v>116378</v>
          </cell>
          <cell r="CS32">
            <v>60843</v>
          </cell>
          <cell r="CT32">
            <v>39807</v>
          </cell>
          <cell r="CU32">
            <v>13751</v>
          </cell>
          <cell r="CV32">
            <v>7285</v>
          </cell>
          <cell r="CW32">
            <v>138933</v>
          </cell>
          <cell r="CX32">
            <v>94</v>
          </cell>
          <cell r="CY32">
            <v>689</v>
          </cell>
          <cell r="CZ32">
            <v>27767</v>
          </cell>
          <cell r="DA32">
            <v>53243</v>
          </cell>
          <cell r="DB32">
            <v>57140</v>
          </cell>
          <cell r="DC32">
            <v>723481</v>
          </cell>
          <cell r="DD32">
            <v>0</v>
          </cell>
          <cell r="DE32">
            <v>28350</v>
          </cell>
          <cell r="DF32">
            <v>695131</v>
          </cell>
          <cell r="DG32">
            <v>461531</v>
          </cell>
          <cell r="DH32">
            <v>48180</v>
          </cell>
          <cell r="DI32">
            <v>7833</v>
          </cell>
          <cell r="DJ32">
            <v>668</v>
          </cell>
          <cell r="DK32">
            <v>2728</v>
          </cell>
          <cell r="DL32">
            <v>59409</v>
          </cell>
          <cell r="DM32">
            <v>738793</v>
          </cell>
          <cell r="DN32">
            <v>2289240</v>
          </cell>
          <cell r="DO32">
            <v>1092708</v>
          </cell>
          <cell r="DP32">
            <v>155841</v>
          </cell>
          <cell r="DQ32">
            <v>20918</v>
          </cell>
          <cell r="DR32">
            <v>836856</v>
          </cell>
          <cell r="DS32">
            <v>686</v>
          </cell>
          <cell r="DT32">
            <v>2106323</v>
          </cell>
          <cell r="DU32">
            <v>7800</v>
          </cell>
          <cell r="DV32">
            <v>4105</v>
          </cell>
          <cell r="DW32">
            <v>95078</v>
          </cell>
          <cell r="DX32">
            <v>85726</v>
          </cell>
          <cell r="DY32">
            <v>1964</v>
          </cell>
          <cell r="DZ32">
            <v>-12386</v>
          </cell>
          <cell r="EA32">
            <v>182287</v>
          </cell>
          <cell r="EB32">
            <v>630</v>
          </cell>
          <cell r="EC32">
            <v>182917</v>
          </cell>
          <cell r="ED32">
            <v>377823</v>
          </cell>
          <cell r="EE32">
            <v>182879</v>
          </cell>
          <cell r="EF32">
            <v>0</v>
          </cell>
          <cell r="EG32">
            <v>182879</v>
          </cell>
          <cell r="EH32">
            <v>4262</v>
          </cell>
          <cell r="EI32">
            <v>0</v>
          </cell>
          <cell r="EJ32">
            <v>0</v>
          </cell>
          <cell r="EK32">
            <v>0</v>
          </cell>
          <cell r="EL32">
            <v>0</v>
          </cell>
          <cell r="EM32">
            <v>253</v>
          </cell>
          <cell r="EN32">
            <v>4302</v>
          </cell>
          <cell r="EO32">
            <v>0</v>
          </cell>
          <cell r="EP32">
            <v>157</v>
          </cell>
          <cell r="EQ32">
            <v>991</v>
          </cell>
          <cell r="ER32">
            <v>326</v>
          </cell>
          <cell r="ES32">
            <v>0</v>
          </cell>
          <cell r="ET32">
            <v>17</v>
          </cell>
          <cell r="EU32">
            <v>182287</v>
          </cell>
          <cell r="EV32">
            <v>182287</v>
          </cell>
          <cell r="EW32">
            <v>3737</v>
          </cell>
          <cell r="EX32">
            <v>0</v>
          </cell>
          <cell r="EY32">
            <v>-1817</v>
          </cell>
          <cell r="EZ32">
            <v>0</v>
          </cell>
          <cell r="FA32">
            <v>2</v>
          </cell>
          <cell r="FB32">
            <v>19787</v>
          </cell>
          <cell r="FC32">
            <v>0</v>
          </cell>
          <cell r="FD32">
            <v>48263</v>
          </cell>
          <cell r="FE32">
            <v>2504</v>
          </cell>
          <cell r="FF32">
            <v>149389</v>
          </cell>
          <cell r="FG32">
            <v>720</v>
          </cell>
          <cell r="FH32">
            <v>0</v>
          </cell>
          <cell r="FI32">
            <v>-846</v>
          </cell>
          <cell r="FJ32">
            <v>147823</v>
          </cell>
          <cell r="FK32">
            <v>1217548</v>
          </cell>
          <cell r="FL32">
            <v>120234</v>
          </cell>
          <cell r="FM32">
            <v>147823</v>
          </cell>
          <cell r="FN32">
            <v>186510</v>
          </cell>
          <cell r="FO32">
            <v>1217548</v>
          </cell>
          <cell r="FP32">
            <v>2168678</v>
          </cell>
          <cell r="FQ32">
            <v>9.8750999999999998</v>
          </cell>
          <cell r="FR32">
            <v>12.141</v>
          </cell>
          <cell r="FS32">
            <v>15.3185</v>
          </cell>
          <cell r="FT32">
            <v>6.8163</v>
          </cell>
          <cell r="FU32">
            <v>7800</v>
          </cell>
          <cell r="FV32">
            <v>0</v>
          </cell>
          <cell r="FW32">
            <v>0</v>
          </cell>
          <cell r="FX32">
            <v>0</v>
          </cell>
          <cell r="FY32">
            <v>12386</v>
          </cell>
          <cell r="FZ32">
            <v>0</v>
          </cell>
          <cell r="GA32">
            <v>124</v>
          </cell>
          <cell r="GB32">
            <v>0</v>
          </cell>
          <cell r="GC32">
            <v>19663</v>
          </cell>
          <cell r="GD32">
            <v>46071</v>
          </cell>
          <cell r="GE32">
            <v>16480</v>
          </cell>
          <cell r="GF32">
            <v>0</v>
          </cell>
          <cell r="GG32">
            <v>3798881</v>
          </cell>
          <cell r="GH32">
            <v>0</v>
          </cell>
          <cell r="GI32">
            <v>1107</v>
          </cell>
          <cell r="GJ32">
            <v>149389</v>
          </cell>
          <cell r="GK32">
            <v>14938.9</v>
          </cell>
          <cell r="GL32">
            <v>19007</v>
          </cell>
          <cell r="GM32">
            <v>-2527</v>
          </cell>
          <cell r="GN32">
            <v>13694</v>
          </cell>
          <cell r="GO32">
            <v>5313</v>
          </cell>
          <cell r="GP32">
            <v>11973</v>
          </cell>
          <cell r="GQ32">
            <v>11973</v>
          </cell>
          <cell r="GR32">
            <v>0</v>
          </cell>
          <cell r="GS32">
            <v>11368</v>
          </cell>
          <cell r="GT32">
            <v>36877</v>
          </cell>
          <cell r="GU32">
            <v>991</v>
          </cell>
          <cell r="GV32">
            <v>3959</v>
          </cell>
          <cell r="GW32">
            <v>0.25031574000000001</v>
          </cell>
          <cell r="GX32">
            <v>394</v>
          </cell>
          <cell r="GY32">
            <v>0</v>
          </cell>
          <cell r="GZ32">
            <v>394</v>
          </cell>
          <cell r="HA32">
            <v>394</v>
          </cell>
          <cell r="HB32">
            <v>4031</v>
          </cell>
          <cell r="HC32">
            <v>4425</v>
          </cell>
          <cell r="HD32" t="str">
            <v>1) Other Employee Issuance Impacting Capital Surplus and 2) Repurchase of warrants in 3Q11</v>
          </cell>
          <cell r="HE32" t="str">
            <v>1) Non-Financial Equity Investments and 2) Investments in Unconsolidated Finance Subsidiaries</v>
          </cell>
          <cell r="HF32">
            <v>4631</v>
          </cell>
          <cell r="HG32">
            <v>5288</v>
          </cell>
          <cell r="HH32">
            <v>3775</v>
          </cell>
          <cell r="HI32">
            <v>20437</v>
          </cell>
          <cell r="HJ32">
            <v>20070</v>
          </cell>
          <cell r="HK32" t="str">
            <v>Line 72 Issuance of common stock for employee compensation included in Line 9 - Sale of treasury stock &amp; Line 16 - Other adjustments to equity capital.Line 73 Other issuance of common stock included in Line 7 - Sale of common stock, gross &amp; Lin</v>
          </cell>
          <cell r="HL32">
            <v>3</v>
          </cell>
          <cell r="HM32">
            <v>2011</v>
          </cell>
          <cell r="HN32">
            <v>0</v>
          </cell>
          <cell r="HO32">
            <v>607</v>
          </cell>
          <cell r="HR32">
            <v>19001</v>
          </cell>
        </row>
        <row r="33">
          <cell r="A33" t="str">
            <v>1039502Q4 2011Supervisory Stress</v>
          </cell>
          <cell r="B33" t="str">
            <v>JPMC</v>
          </cell>
          <cell r="C33" t="str">
            <v>Q4 2011</v>
          </cell>
          <cell r="D33" t="str">
            <v>Supervisory Stress</v>
          </cell>
          <cell r="E33" t="str">
            <v>BHC</v>
          </cell>
          <cell r="F33" t="str">
            <v>JPMORGAN CHASE and CO</v>
          </cell>
          <cell r="G33">
            <v>1039502</v>
          </cell>
          <cell r="H33" t="str">
            <v>Projected</v>
          </cell>
          <cell r="I33">
            <v>40917</v>
          </cell>
          <cell r="J33">
            <v>40917.833958333336</v>
          </cell>
          <cell r="K33" t="str">
            <v>Deep recession that begins in 4Q11 with a sizeable shortfall in U.S. and global economic activity. See section 4.1 of the Capital Plan for additional detail</v>
          </cell>
          <cell r="L33">
            <v>329</v>
          </cell>
          <cell r="M33">
            <v>560</v>
          </cell>
          <cell r="N33">
            <v>106</v>
          </cell>
          <cell r="O33">
            <v>454</v>
          </cell>
          <cell r="P33">
            <v>349</v>
          </cell>
          <cell r="Q33">
            <v>268</v>
          </cell>
          <cell r="R33">
            <v>10</v>
          </cell>
          <cell r="S33">
            <v>71</v>
          </cell>
          <cell r="T33">
            <v>63</v>
          </cell>
          <cell r="U33">
            <v>8</v>
          </cell>
          <cell r="V33">
            <v>21</v>
          </cell>
          <cell r="W33">
            <v>34</v>
          </cell>
          <cell r="X33">
            <v>1262</v>
          </cell>
          <cell r="Y33">
            <v>207</v>
          </cell>
          <cell r="Z33">
            <v>52</v>
          </cell>
          <cell r="AA33">
            <v>133</v>
          </cell>
          <cell r="AB33">
            <v>22</v>
          </cell>
          <cell r="AC33">
            <v>37</v>
          </cell>
          <cell r="AD33">
            <v>0</v>
          </cell>
          <cell r="AE33">
            <v>0</v>
          </cell>
          <cell r="AF33">
            <v>0</v>
          </cell>
          <cell r="AG33">
            <v>4</v>
          </cell>
          <cell r="AH33">
            <v>33</v>
          </cell>
          <cell r="AI33">
            <v>2807</v>
          </cell>
          <cell r="AJ33">
            <v>0</v>
          </cell>
          <cell r="AK33">
            <v>0</v>
          </cell>
          <cell r="AL33">
            <v>35</v>
          </cell>
          <cell r="AM33">
            <v>35</v>
          </cell>
          <cell r="AN33">
            <v>9887</v>
          </cell>
          <cell r="AO33">
            <v>1877</v>
          </cell>
          <cell r="AP33">
            <v>9333</v>
          </cell>
          <cell r="AQ33">
            <v>562</v>
          </cell>
          <cell r="AR33">
            <v>21659</v>
          </cell>
          <cell r="AS33">
            <v>139</v>
          </cell>
          <cell r="AT33">
            <v>24640</v>
          </cell>
          <cell r="AU33">
            <v>28350</v>
          </cell>
          <cell r="AV33">
            <v>2245</v>
          </cell>
          <cell r="AW33">
            <v>2807</v>
          </cell>
          <cell r="AX33">
            <v>-5</v>
          </cell>
          <cell r="AY33">
            <v>27783</v>
          </cell>
          <cell r="AZ33">
            <v>12063.67</v>
          </cell>
          <cell r="BA33">
            <v>9791</v>
          </cell>
          <cell r="BB33">
            <v>10826</v>
          </cell>
          <cell r="BC33">
            <v>11028.67</v>
          </cell>
          <cell r="BD33">
            <v>11028.67</v>
          </cell>
          <cell r="BE33">
            <v>2245</v>
          </cell>
          <cell r="BF33">
            <v>21659</v>
          </cell>
          <cell r="BG33">
            <v>139</v>
          </cell>
          <cell r="BH33">
            <v>0</v>
          </cell>
          <cell r="BI33">
            <v>0</v>
          </cell>
          <cell r="BJ33">
            <v>5</v>
          </cell>
          <cell r="BK33">
            <v>5</v>
          </cell>
          <cell r="BL33">
            <v>-13009.33</v>
          </cell>
          <cell r="BM33">
            <v>-4950.33</v>
          </cell>
          <cell r="BN33">
            <v>-8059</v>
          </cell>
          <cell r="BO33">
            <v>0</v>
          </cell>
          <cell r="BP33">
            <v>-8059</v>
          </cell>
          <cell r="BQ33">
            <v>21</v>
          </cell>
          <cell r="BR33">
            <v>-8080</v>
          </cell>
          <cell r="BS33">
            <v>38.052152</v>
          </cell>
          <cell r="BT33">
            <v>3616</v>
          </cell>
          <cell r="BU33">
            <v>409</v>
          </cell>
          <cell r="BV33">
            <v>499</v>
          </cell>
          <cell r="BW33">
            <v>3526</v>
          </cell>
          <cell r="BY33">
            <v>13</v>
          </cell>
          <cell r="BZ33">
            <v>336169</v>
          </cell>
          <cell r="CA33">
            <v>336182</v>
          </cell>
          <cell r="CB33">
            <v>295101</v>
          </cell>
          <cell r="CC33">
            <v>136822</v>
          </cell>
          <cell r="CD33">
            <v>94727</v>
          </cell>
          <cell r="CE33">
            <v>8115</v>
          </cell>
          <cell r="CF33">
            <v>86612</v>
          </cell>
          <cell r="CG33">
            <v>62403</v>
          </cell>
          <cell r="CH33">
            <v>4915</v>
          </cell>
          <cell r="CI33">
            <v>33543</v>
          </cell>
          <cell r="CJ33">
            <v>23945</v>
          </cell>
          <cell r="CK33">
            <v>9677</v>
          </cell>
          <cell r="CL33">
            <v>97</v>
          </cell>
          <cell r="CM33">
            <v>1052</v>
          </cell>
          <cell r="CN33">
            <v>124907</v>
          </cell>
          <cell r="CO33">
            <v>115161</v>
          </cell>
          <cell r="CP33">
            <v>4133</v>
          </cell>
          <cell r="CQ33">
            <v>5613</v>
          </cell>
          <cell r="CR33">
            <v>120068</v>
          </cell>
          <cell r="CS33">
            <v>60655</v>
          </cell>
          <cell r="CT33">
            <v>40262</v>
          </cell>
          <cell r="CU33">
            <v>13350</v>
          </cell>
          <cell r="CV33">
            <v>7043</v>
          </cell>
          <cell r="CW33">
            <v>149056</v>
          </cell>
          <cell r="CX33">
            <v>0</v>
          </cell>
          <cell r="CY33">
            <v>509</v>
          </cell>
          <cell r="CZ33">
            <v>35135</v>
          </cell>
          <cell r="DA33">
            <v>55094</v>
          </cell>
          <cell r="DB33">
            <v>58318</v>
          </cell>
          <cell r="DC33">
            <v>749787</v>
          </cell>
          <cell r="DD33">
            <v>0</v>
          </cell>
          <cell r="DE33">
            <v>27783</v>
          </cell>
          <cell r="DF33">
            <v>722004</v>
          </cell>
          <cell r="DG33">
            <v>547553</v>
          </cell>
          <cell r="DH33">
            <v>48231</v>
          </cell>
          <cell r="DI33">
            <v>7649</v>
          </cell>
          <cell r="DJ33">
            <v>599</v>
          </cell>
          <cell r="DK33">
            <v>2684</v>
          </cell>
          <cell r="DL33">
            <v>59163</v>
          </cell>
          <cell r="DM33">
            <v>633773</v>
          </cell>
          <cell r="DN33">
            <v>2298675</v>
          </cell>
          <cell r="DO33">
            <v>1081344</v>
          </cell>
          <cell r="DP33">
            <v>230491</v>
          </cell>
          <cell r="DQ33">
            <v>20500</v>
          </cell>
          <cell r="DR33">
            <v>816385</v>
          </cell>
          <cell r="DS33">
            <v>691</v>
          </cell>
          <cell r="DT33">
            <v>2148720</v>
          </cell>
          <cell r="DU33">
            <v>7800</v>
          </cell>
          <cell r="DV33">
            <v>4105</v>
          </cell>
          <cell r="DW33">
            <v>96780</v>
          </cell>
          <cell r="DX33">
            <v>76513</v>
          </cell>
          <cell r="DY33">
            <v>-21333</v>
          </cell>
          <cell r="DZ33">
            <v>-14591</v>
          </cell>
          <cell r="EA33">
            <v>149274</v>
          </cell>
          <cell r="EB33">
            <v>681</v>
          </cell>
          <cell r="EC33">
            <v>149955</v>
          </cell>
          <cell r="ED33">
            <v>371739</v>
          </cell>
          <cell r="EE33">
            <v>182287</v>
          </cell>
          <cell r="EF33">
            <v>0</v>
          </cell>
          <cell r="EG33">
            <v>182287</v>
          </cell>
          <cell r="EH33">
            <v>-8080</v>
          </cell>
          <cell r="EI33">
            <v>0</v>
          </cell>
          <cell r="EJ33">
            <v>0</v>
          </cell>
          <cell r="EK33">
            <v>0</v>
          </cell>
          <cell r="EL33">
            <v>0</v>
          </cell>
          <cell r="EM33">
            <v>47</v>
          </cell>
          <cell r="EN33">
            <v>950</v>
          </cell>
          <cell r="EO33">
            <v>0</v>
          </cell>
          <cell r="EP33">
            <v>157</v>
          </cell>
          <cell r="EQ33">
            <v>976</v>
          </cell>
          <cell r="ER33">
            <v>-23296</v>
          </cell>
          <cell r="ES33">
            <v>0</v>
          </cell>
          <cell r="ET33">
            <v>399</v>
          </cell>
          <cell r="EU33">
            <v>149274</v>
          </cell>
          <cell r="EV33">
            <v>149274</v>
          </cell>
          <cell r="EW33">
            <v>-15673</v>
          </cell>
          <cell r="EX33">
            <v>0</v>
          </cell>
          <cell r="EY33">
            <v>-5718</v>
          </cell>
          <cell r="EZ33">
            <v>0</v>
          </cell>
          <cell r="FA33">
            <v>2</v>
          </cell>
          <cell r="FB33">
            <v>19738</v>
          </cell>
          <cell r="FC33">
            <v>0</v>
          </cell>
          <cell r="FD33">
            <v>48109</v>
          </cell>
          <cell r="FE33">
            <v>2365</v>
          </cell>
          <cell r="FF33">
            <v>139931</v>
          </cell>
          <cell r="FG33">
            <v>700</v>
          </cell>
          <cell r="FH33">
            <v>0</v>
          </cell>
          <cell r="FI33">
            <v>-921</v>
          </cell>
          <cell r="FJ33">
            <v>138310</v>
          </cell>
          <cell r="FK33">
            <v>1309097</v>
          </cell>
          <cell r="FL33">
            <v>110770</v>
          </cell>
          <cell r="FM33">
            <v>138310</v>
          </cell>
          <cell r="FN33">
            <v>177334</v>
          </cell>
          <cell r="FO33">
            <v>1309097</v>
          </cell>
          <cell r="FP33">
            <v>2317638</v>
          </cell>
          <cell r="FQ33">
            <v>8.4616000000000007</v>
          </cell>
          <cell r="FR33">
            <v>10.565300000000001</v>
          </cell>
          <cell r="FS33">
            <v>13.5463</v>
          </cell>
          <cell r="FT33">
            <v>5.9676999999999998</v>
          </cell>
          <cell r="FU33">
            <v>7800</v>
          </cell>
          <cell r="FV33">
            <v>0</v>
          </cell>
          <cell r="FW33">
            <v>0</v>
          </cell>
          <cell r="FX33">
            <v>0</v>
          </cell>
          <cell r="FY33">
            <v>14591</v>
          </cell>
          <cell r="FZ33">
            <v>0</v>
          </cell>
          <cell r="GA33">
            <v>152</v>
          </cell>
          <cell r="GB33">
            <v>0</v>
          </cell>
          <cell r="GC33">
            <v>19586</v>
          </cell>
          <cell r="GD33">
            <v>45923</v>
          </cell>
          <cell r="GE33">
            <v>30747</v>
          </cell>
          <cell r="GF33">
            <v>0</v>
          </cell>
          <cell r="GG33">
            <v>3752437</v>
          </cell>
          <cell r="GH33">
            <v>0</v>
          </cell>
          <cell r="GI33">
            <v>1107</v>
          </cell>
          <cell r="GJ33">
            <v>139931</v>
          </cell>
          <cell r="GK33">
            <v>13993.1</v>
          </cell>
          <cell r="GL33">
            <v>23358</v>
          </cell>
          <cell r="GM33">
            <v>7389</v>
          </cell>
          <cell r="GN33">
            <v>14099</v>
          </cell>
          <cell r="GO33">
            <v>9259</v>
          </cell>
          <cell r="GP33">
            <v>10761</v>
          </cell>
          <cell r="GQ33">
            <v>10761</v>
          </cell>
          <cell r="GR33">
            <v>0</v>
          </cell>
          <cell r="GS33">
            <v>10155</v>
          </cell>
          <cell r="GT33">
            <v>26202</v>
          </cell>
          <cell r="GU33">
            <v>976</v>
          </cell>
          <cell r="GV33">
            <v>3903</v>
          </cell>
          <cell r="GW33">
            <v>0.25</v>
          </cell>
          <cell r="GX33">
            <v>446</v>
          </cell>
          <cell r="GY33">
            <v>0</v>
          </cell>
          <cell r="GZ33">
            <v>446</v>
          </cell>
          <cell r="HA33">
            <v>446</v>
          </cell>
          <cell r="HB33">
            <v>504</v>
          </cell>
          <cell r="HC33">
            <v>950</v>
          </cell>
          <cell r="HD33" t="str">
            <v>1) Other Employee Issuance Impacting Capital Surplus and 2) Repurchase of warrants in 3Q11</v>
          </cell>
          <cell r="HE33" t="str">
            <v>1) Non-Financial Equity Investments and 2) Investments in Unconsolidated Finance Subsidiaries</v>
          </cell>
          <cell r="HF33">
            <v>4631</v>
          </cell>
          <cell r="HG33">
            <v>5288</v>
          </cell>
          <cell r="HH33">
            <v>3775</v>
          </cell>
          <cell r="HI33">
            <v>20437</v>
          </cell>
          <cell r="HJ33">
            <v>20070</v>
          </cell>
          <cell r="HK33" t="str">
            <v>Line 72 Issuance of common stock for employee compensation included in Line 9 - Sale of treasury stock &amp; Line 16 - Other adjustments to equity capital.Line 73 Other issuance of common stock included in Line 7 - Sale of common stock, gross &amp; Lin</v>
          </cell>
          <cell r="HL33">
            <v>4</v>
          </cell>
          <cell r="HM33">
            <v>2011</v>
          </cell>
          <cell r="HN33">
            <v>0</v>
          </cell>
          <cell r="HO33">
            <v>5</v>
          </cell>
          <cell r="HR33">
            <v>19001</v>
          </cell>
        </row>
        <row r="34">
          <cell r="A34" t="str">
            <v>1039502Q1 2012Supervisory Stress</v>
          </cell>
          <cell r="B34" t="str">
            <v>JPMC</v>
          </cell>
          <cell r="C34" t="str">
            <v>Q1 2012</v>
          </cell>
          <cell r="D34" t="str">
            <v>Supervisory Stress</v>
          </cell>
          <cell r="E34" t="str">
            <v>BHC</v>
          </cell>
          <cell r="F34" t="str">
            <v>JPMORGAN CHASE and CO</v>
          </cell>
          <cell r="G34">
            <v>1039502</v>
          </cell>
          <cell r="H34" t="str">
            <v>Projected</v>
          </cell>
          <cell r="I34">
            <v>40917</v>
          </cell>
          <cell r="J34">
            <v>40917.833958333336</v>
          </cell>
          <cell r="K34" t="str">
            <v>Deep recession that begins in 4Q11 with a sizeable shortfall in U.S. and global economic activity. See section 4.1 of the Capital Plan for additional detail</v>
          </cell>
          <cell r="L34">
            <v>308</v>
          </cell>
          <cell r="M34">
            <v>592</v>
          </cell>
          <cell r="N34">
            <v>113</v>
          </cell>
          <cell r="O34">
            <v>479</v>
          </cell>
          <cell r="P34">
            <v>304</v>
          </cell>
          <cell r="Q34">
            <v>213</v>
          </cell>
          <cell r="R34">
            <v>12</v>
          </cell>
          <cell r="S34">
            <v>79</v>
          </cell>
          <cell r="T34">
            <v>90</v>
          </cell>
          <cell r="U34">
            <v>6</v>
          </cell>
          <cell r="V34">
            <v>47</v>
          </cell>
          <cell r="W34">
            <v>37</v>
          </cell>
          <cell r="X34">
            <v>1461</v>
          </cell>
          <cell r="Y34">
            <v>226</v>
          </cell>
          <cell r="Z34">
            <v>78</v>
          </cell>
          <cell r="AA34">
            <v>124</v>
          </cell>
          <cell r="AB34">
            <v>24</v>
          </cell>
          <cell r="AC34">
            <v>33</v>
          </cell>
          <cell r="AD34">
            <v>0</v>
          </cell>
          <cell r="AE34">
            <v>0</v>
          </cell>
          <cell r="AF34">
            <v>0</v>
          </cell>
          <cell r="AG34">
            <v>4</v>
          </cell>
          <cell r="AH34">
            <v>29</v>
          </cell>
          <cell r="AI34">
            <v>3014</v>
          </cell>
          <cell r="AJ34">
            <v>0</v>
          </cell>
          <cell r="AK34">
            <v>0</v>
          </cell>
          <cell r="AL34">
            <v>69</v>
          </cell>
          <cell r="AM34">
            <v>69</v>
          </cell>
          <cell r="AN34">
            <v>0</v>
          </cell>
          <cell r="AO34">
            <v>0</v>
          </cell>
          <cell r="AP34">
            <v>0</v>
          </cell>
          <cell r="AQ34">
            <v>0</v>
          </cell>
          <cell r="AR34">
            <v>0</v>
          </cell>
          <cell r="AS34">
            <v>0</v>
          </cell>
          <cell r="AT34">
            <v>3083</v>
          </cell>
          <cell r="AU34">
            <v>27783</v>
          </cell>
          <cell r="AV34">
            <v>6763</v>
          </cell>
          <cell r="AW34">
            <v>3014</v>
          </cell>
          <cell r="AX34">
            <v>-39</v>
          </cell>
          <cell r="AY34">
            <v>31493</v>
          </cell>
          <cell r="AZ34">
            <v>10371.41</v>
          </cell>
          <cell r="BA34">
            <v>7523</v>
          </cell>
          <cell r="BB34">
            <v>13472.09</v>
          </cell>
          <cell r="BC34">
            <v>4422.3100000000004</v>
          </cell>
          <cell r="BD34">
            <v>4422.3100000000004</v>
          </cell>
          <cell r="BE34">
            <v>6763</v>
          </cell>
          <cell r="BF34">
            <v>0</v>
          </cell>
          <cell r="BG34">
            <v>0</v>
          </cell>
          <cell r="BH34">
            <v>0</v>
          </cell>
          <cell r="BI34">
            <v>0</v>
          </cell>
          <cell r="BJ34">
            <v>-68</v>
          </cell>
          <cell r="BK34">
            <v>275</v>
          </cell>
          <cell r="BL34">
            <v>-2408.69</v>
          </cell>
          <cell r="BM34">
            <v>-1223.69</v>
          </cell>
          <cell r="BN34">
            <v>-1185</v>
          </cell>
          <cell r="BO34">
            <v>0</v>
          </cell>
          <cell r="BP34">
            <v>-1185</v>
          </cell>
          <cell r="BQ34">
            <v>1</v>
          </cell>
          <cell r="BR34">
            <v>-1186</v>
          </cell>
          <cell r="BS34">
            <v>50.803134</v>
          </cell>
          <cell r="BT34">
            <v>3526</v>
          </cell>
          <cell r="BU34">
            <v>432</v>
          </cell>
          <cell r="BV34">
            <v>507</v>
          </cell>
          <cell r="BW34">
            <v>3451</v>
          </cell>
          <cell r="BY34">
            <v>13</v>
          </cell>
          <cell r="BZ34">
            <v>377475</v>
          </cell>
          <cell r="CA34">
            <v>377488</v>
          </cell>
          <cell r="CB34">
            <v>286453</v>
          </cell>
          <cell r="CC34">
            <v>130950</v>
          </cell>
          <cell r="CD34">
            <v>93237</v>
          </cell>
          <cell r="CE34">
            <v>7707</v>
          </cell>
          <cell r="CF34">
            <v>85530</v>
          </cell>
          <cell r="CG34">
            <v>61159</v>
          </cell>
          <cell r="CH34">
            <v>4704</v>
          </cell>
          <cell r="CI34">
            <v>33029</v>
          </cell>
          <cell r="CJ34">
            <v>23426</v>
          </cell>
          <cell r="CK34">
            <v>9467</v>
          </cell>
          <cell r="CL34">
            <v>90</v>
          </cell>
          <cell r="CM34">
            <v>1017</v>
          </cell>
          <cell r="CN34">
            <v>126561</v>
          </cell>
          <cell r="CO34">
            <v>116927</v>
          </cell>
          <cell r="CP34">
            <v>4163</v>
          </cell>
          <cell r="CQ34">
            <v>5471</v>
          </cell>
          <cell r="CR34">
            <v>113825</v>
          </cell>
          <cell r="CS34">
            <v>59766</v>
          </cell>
          <cell r="CT34">
            <v>39792</v>
          </cell>
          <cell r="CU34">
            <v>13198</v>
          </cell>
          <cell r="CV34">
            <v>6776</v>
          </cell>
          <cell r="CW34">
            <v>139477</v>
          </cell>
          <cell r="CX34">
            <v>0</v>
          </cell>
          <cell r="CY34">
            <v>479</v>
          </cell>
          <cell r="CZ34">
            <v>31551</v>
          </cell>
          <cell r="DA34">
            <v>50677</v>
          </cell>
          <cell r="DB34">
            <v>56770</v>
          </cell>
          <cell r="DC34">
            <v>726082</v>
          </cell>
          <cell r="DD34">
            <v>0</v>
          </cell>
          <cell r="DE34">
            <v>31493</v>
          </cell>
          <cell r="DF34">
            <v>694589</v>
          </cell>
          <cell r="DG34">
            <v>523004</v>
          </cell>
          <cell r="DH34">
            <v>48241</v>
          </cell>
          <cell r="DI34">
            <v>8292</v>
          </cell>
          <cell r="DJ34">
            <v>539</v>
          </cell>
          <cell r="DK34">
            <v>2626</v>
          </cell>
          <cell r="DL34">
            <v>59698</v>
          </cell>
          <cell r="DM34">
            <v>598358</v>
          </cell>
          <cell r="DN34">
            <v>2253137</v>
          </cell>
          <cell r="DO34">
            <v>1062099</v>
          </cell>
          <cell r="DP34">
            <v>209828</v>
          </cell>
          <cell r="DQ34">
            <v>20500</v>
          </cell>
          <cell r="DR34">
            <v>804125</v>
          </cell>
          <cell r="DS34">
            <v>939</v>
          </cell>
          <cell r="DT34">
            <v>2096552</v>
          </cell>
          <cell r="DU34">
            <v>7800</v>
          </cell>
          <cell r="DV34">
            <v>4105</v>
          </cell>
          <cell r="DW34">
            <v>95475</v>
          </cell>
          <cell r="DX34">
            <v>73994</v>
          </cell>
          <cell r="DY34">
            <v>-11470</v>
          </cell>
          <cell r="DZ34">
            <v>-14000</v>
          </cell>
          <cell r="EA34">
            <v>155904</v>
          </cell>
          <cell r="EB34">
            <v>681</v>
          </cell>
          <cell r="EC34">
            <v>156585</v>
          </cell>
          <cell r="ED34">
            <v>355958</v>
          </cell>
          <cell r="EE34">
            <v>149274</v>
          </cell>
          <cell r="EF34">
            <v>0</v>
          </cell>
          <cell r="EG34">
            <v>149274</v>
          </cell>
          <cell r="EH34">
            <v>-1186</v>
          </cell>
          <cell r="EI34">
            <v>0</v>
          </cell>
          <cell r="EJ34">
            <v>0</v>
          </cell>
          <cell r="EK34">
            <v>0</v>
          </cell>
          <cell r="EL34">
            <v>0</v>
          </cell>
          <cell r="EM34">
            <v>2221</v>
          </cell>
          <cell r="EN34">
            <v>1000</v>
          </cell>
          <cell r="EO34">
            <v>0</v>
          </cell>
          <cell r="EP34">
            <v>157</v>
          </cell>
          <cell r="EQ34">
            <v>1175</v>
          </cell>
          <cell r="ER34">
            <v>9863</v>
          </cell>
          <cell r="ES34">
            <v>0</v>
          </cell>
          <cell r="ET34">
            <v>-1936</v>
          </cell>
          <cell r="EU34">
            <v>155904</v>
          </cell>
          <cell r="EV34">
            <v>155904</v>
          </cell>
          <cell r="EW34">
            <v>-5922</v>
          </cell>
          <cell r="EX34">
            <v>0</v>
          </cell>
          <cell r="EY34">
            <v>-5606</v>
          </cell>
          <cell r="EZ34">
            <v>0</v>
          </cell>
          <cell r="FA34">
            <v>2</v>
          </cell>
          <cell r="FB34">
            <v>10238</v>
          </cell>
          <cell r="FC34">
            <v>0</v>
          </cell>
          <cell r="FD34">
            <v>47943</v>
          </cell>
          <cell r="FE34">
            <v>2365</v>
          </cell>
          <cell r="FF34">
            <v>127364</v>
          </cell>
          <cell r="FG34">
            <v>759</v>
          </cell>
          <cell r="FH34">
            <v>1665</v>
          </cell>
          <cell r="FI34">
            <v>-881</v>
          </cell>
          <cell r="FJ34">
            <v>124059</v>
          </cell>
          <cell r="FK34">
            <v>1272983</v>
          </cell>
          <cell r="FL34">
            <v>106018</v>
          </cell>
          <cell r="FM34">
            <v>124059</v>
          </cell>
          <cell r="FN34">
            <v>161470</v>
          </cell>
          <cell r="FO34">
            <v>1272983</v>
          </cell>
          <cell r="FP34">
            <v>2223653</v>
          </cell>
          <cell r="FQ34">
            <v>8.3283000000000005</v>
          </cell>
          <cell r="FR34">
            <v>9.7454999999999998</v>
          </cell>
          <cell r="FS34">
            <v>12.6844</v>
          </cell>
          <cell r="FT34">
            <v>5.5791000000000004</v>
          </cell>
          <cell r="FU34">
            <v>7800</v>
          </cell>
          <cell r="FV34">
            <v>0</v>
          </cell>
          <cell r="FW34">
            <v>0</v>
          </cell>
          <cell r="FX34">
            <v>0</v>
          </cell>
          <cell r="FY34">
            <v>14000</v>
          </cell>
          <cell r="FZ34">
            <v>0</v>
          </cell>
          <cell r="GA34">
            <v>152</v>
          </cell>
          <cell r="GB34">
            <v>0</v>
          </cell>
          <cell r="GC34">
            <v>10086</v>
          </cell>
          <cell r="GD34">
            <v>45900</v>
          </cell>
          <cell r="GE34">
            <v>24889</v>
          </cell>
          <cell r="GF34">
            <v>0</v>
          </cell>
          <cell r="GG34">
            <v>3756099</v>
          </cell>
          <cell r="GH34">
            <v>0</v>
          </cell>
          <cell r="GI34">
            <v>1107</v>
          </cell>
          <cell r="GJ34">
            <v>127364</v>
          </cell>
          <cell r="GK34">
            <v>12736.4</v>
          </cell>
          <cell r="GL34">
            <v>23721</v>
          </cell>
          <cell r="GM34">
            <v>1168</v>
          </cell>
          <cell r="GN34">
            <v>10157</v>
          </cell>
          <cell r="GO34">
            <v>13564</v>
          </cell>
          <cell r="GP34">
            <v>11899</v>
          </cell>
          <cell r="GQ34">
            <v>11899</v>
          </cell>
          <cell r="GR34">
            <v>1665</v>
          </cell>
          <cell r="GS34">
            <v>11293</v>
          </cell>
          <cell r="GT34">
            <v>29139</v>
          </cell>
          <cell r="GU34">
            <v>1175</v>
          </cell>
          <cell r="GV34">
            <v>3918</v>
          </cell>
          <cell r="GW34">
            <v>0.3</v>
          </cell>
          <cell r="GX34">
            <v>286</v>
          </cell>
          <cell r="GY34">
            <v>0</v>
          </cell>
          <cell r="GZ34">
            <v>286</v>
          </cell>
          <cell r="HA34">
            <v>286</v>
          </cell>
          <cell r="HB34">
            <v>714</v>
          </cell>
          <cell r="HC34">
            <v>1000</v>
          </cell>
          <cell r="HD34" t="str">
            <v>1) Other Employee Issuance Impacting Capital Surplus and 2) Repurchase of warrants in 3Q11</v>
          </cell>
          <cell r="HE34" t="str">
            <v>1) Non-Financial Equity Investments and 2) Investments in Unconsolidated Finance Subsidiaries</v>
          </cell>
          <cell r="HF34">
            <v>4631</v>
          </cell>
          <cell r="HG34">
            <v>5288</v>
          </cell>
          <cell r="HH34">
            <v>3775</v>
          </cell>
          <cell r="HI34">
            <v>20437</v>
          </cell>
          <cell r="HJ34">
            <v>20070</v>
          </cell>
          <cell r="HK34" t="str">
            <v>Line 72 Issuance of common stock for employee compensation included in Line 9 - Sale of treasury stock &amp; Line 16 - Other adjustments to equity capital.Line 73 Other issuance of common stock included in Line 7 - Sale of common stock, gross &amp; Lin</v>
          </cell>
          <cell r="HL34">
            <v>1</v>
          </cell>
          <cell r="HM34">
            <v>2012</v>
          </cell>
          <cell r="HN34">
            <v>0</v>
          </cell>
          <cell r="HO34">
            <v>-68</v>
          </cell>
          <cell r="HR34">
            <v>19001</v>
          </cell>
        </row>
        <row r="35">
          <cell r="A35" t="str">
            <v>1039502Q2 2012Supervisory Stress</v>
          </cell>
          <cell r="B35" t="str">
            <v>JPMC</v>
          </cell>
          <cell r="C35" t="str">
            <v>Q2 2012</v>
          </cell>
          <cell r="D35" t="str">
            <v>Supervisory Stress</v>
          </cell>
          <cell r="E35" t="str">
            <v>BHC</v>
          </cell>
          <cell r="F35" t="str">
            <v>JPMORGAN CHASE and CO</v>
          </cell>
          <cell r="G35">
            <v>1039502</v>
          </cell>
          <cell r="H35" t="str">
            <v>Projected</v>
          </cell>
          <cell r="I35">
            <v>40917</v>
          </cell>
          <cell r="J35">
            <v>40917.833958333336</v>
          </cell>
          <cell r="K35" t="str">
            <v>Deep recession that begins in 4Q11 with a sizeable shortfall in U.S. and global economic activity. See section 4.1 of the Capital Plan for additional detail</v>
          </cell>
          <cell r="L35">
            <v>272</v>
          </cell>
          <cell r="M35">
            <v>559</v>
          </cell>
          <cell r="N35">
            <v>107</v>
          </cell>
          <cell r="O35">
            <v>452</v>
          </cell>
          <cell r="P35">
            <v>263</v>
          </cell>
          <cell r="Q35">
            <v>158</v>
          </cell>
          <cell r="R35">
            <v>14</v>
          </cell>
          <cell r="S35">
            <v>91</v>
          </cell>
          <cell r="T35">
            <v>132</v>
          </cell>
          <cell r="U35">
            <v>9</v>
          </cell>
          <cell r="V35">
            <v>75</v>
          </cell>
          <cell r="W35">
            <v>48</v>
          </cell>
          <cell r="X35">
            <v>1724</v>
          </cell>
          <cell r="Y35">
            <v>272</v>
          </cell>
          <cell r="Z35">
            <v>75</v>
          </cell>
          <cell r="AA35">
            <v>173</v>
          </cell>
          <cell r="AB35">
            <v>24</v>
          </cell>
          <cell r="AC35">
            <v>44</v>
          </cell>
          <cell r="AD35">
            <v>0</v>
          </cell>
          <cell r="AE35">
            <v>0</v>
          </cell>
          <cell r="AF35">
            <v>0</v>
          </cell>
          <cell r="AG35">
            <v>4</v>
          </cell>
          <cell r="AH35">
            <v>40</v>
          </cell>
          <cell r="AI35">
            <v>3266</v>
          </cell>
          <cell r="AJ35">
            <v>0</v>
          </cell>
          <cell r="AK35">
            <v>0</v>
          </cell>
          <cell r="AL35">
            <v>69</v>
          </cell>
          <cell r="AM35">
            <v>69</v>
          </cell>
          <cell r="AN35">
            <v>0</v>
          </cell>
          <cell r="AO35">
            <v>0</v>
          </cell>
          <cell r="AP35">
            <v>0</v>
          </cell>
          <cell r="AQ35">
            <v>0</v>
          </cell>
          <cell r="AR35">
            <v>0</v>
          </cell>
          <cell r="AS35">
            <v>0</v>
          </cell>
          <cell r="AT35">
            <v>3335</v>
          </cell>
          <cell r="AU35">
            <v>31493</v>
          </cell>
          <cell r="AV35">
            <v>5819</v>
          </cell>
          <cell r="AW35">
            <v>3266</v>
          </cell>
          <cell r="AX35">
            <v>-12</v>
          </cell>
          <cell r="AY35">
            <v>34034</v>
          </cell>
          <cell r="AZ35">
            <v>10377.17</v>
          </cell>
          <cell r="BA35">
            <v>8857</v>
          </cell>
          <cell r="BB35">
            <v>13354.5</v>
          </cell>
          <cell r="BC35">
            <v>5879.67</v>
          </cell>
          <cell r="BD35">
            <v>5879.67</v>
          </cell>
          <cell r="BE35">
            <v>5819</v>
          </cell>
          <cell r="BF35">
            <v>0</v>
          </cell>
          <cell r="BG35">
            <v>0</v>
          </cell>
          <cell r="BH35">
            <v>0</v>
          </cell>
          <cell r="BI35">
            <v>0</v>
          </cell>
          <cell r="BJ35">
            <v>-68</v>
          </cell>
          <cell r="BK35">
            <v>277</v>
          </cell>
          <cell r="BL35">
            <v>-7.33</v>
          </cell>
          <cell r="BM35">
            <v>-345.33</v>
          </cell>
          <cell r="BN35">
            <v>338</v>
          </cell>
          <cell r="BO35">
            <v>0</v>
          </cell>
          <cell r="BP35">
            <v>338</v>
          </cell>
          <cell r="BQ35">
            <v>6</v>
          </cell>
          <cell r="BR35">
            <v>332</v>
          </cell>
          <cell r="BS35">
            <v>4711.1868999999997</v>
          </cell>
          <cell r="BT35">
            <v>3451</v>
          </cell>
          <cell r="BU35">
            <v>369</v>
          </cell>
          <cell r="BV35">
            <v>414</v>
          </cell>
          <cell r="BW35">
            <v>3406</v>
          </cell>
          <cell r="BY35">
            <v>13</v>
          </cell>
          <cell r="BZ35">
            <v>378296</v>
          </cell>
          <cell r="CA35">
            <v>378309</v>
          </cell>
          <cell r="CB35">
            <v>280749</v>
          </cell>
          <cell r="CC35">
            <v>127440</v>
          </cell>
          <cell r="CD35">
            <v>91453</v>
          </cell>
          <cell r="CE35">
            <v>7314</v>
          </cell>
          <cell r="CF35">
            <v>84139</v>
          </cell>
          <cell r="CG35">
            <v>60786</v>
          </cell>
          <cell r="CH35">
            <v>4734</v>
          </cell>
          <cell r="CI35">
            <v>32638</v>
          </cell>
          <cell r="CJ35">
            <v>23414</v>
          </cell>
          <cell r="CK35">
            <v>9573</v>
          </cell>
          <cell r="CL35">
            <v>89</v>
          </cell>
          <cell r="CM35">
            <v>981</v>
          </cell>
          <cell r="CN35">
            <v>127132</v>
          </cell>
          <cell r="CO35">
            <v>117558</v>
          </cell>
          <cell r="CP35">
            <v>4249</v>
          </cell>
          <cell r="CQ35">
            <v>5325</v>
          </cell>
          <cell r="CR35">
            <v>117449</v>
          </cell>
          <cell r="CS35">
            <v>58988</v>
          </cell>
          <cell r="CT35">
            <v>39629</v>
          </cell>
          <cell r="CU35">
            <v>12814</v>
          </cell>
          <cell r="CV35">
            <v>6545</v>
          </cell>
          <cell r="CW35">
            <v>132371</v>
          </cell>
          <cell r="CX35">
            <v>0</v>
          </cell>
          <cell r="CY35">
            <v>464</v>
          </cell>
          <cell r="CZ35">
            <v>27969</v>
          </cell>
          <cell r="DA35">
            <v>47594</v>
          </cell>
          <cell r="DB35">
            <v>56344</v>
          </cell>
          <cell r="DC35">
            <v>716689</v>
          </cell>
          <cell r="DD35">
            <v>0</v>
          </cell>
          <cell r="DE35">
            <v>34034</v>
          </cell>
          <cell r="DF35">
            <v>682655</v>
          </cell>
          <cell r="DG35">
            <v>500317</v>
          </cell>
          <cell r="DH35">
            <v>48253</v>
          </cell>
          <cell r="DI35">
            <v>8245</v>
          </cell>
          <cell r="DJ35">
            <v>470</v>
          </cell>
          <cell r="DK35">
            <v>2542</v>
          </cell>
          <cell r="DL35">
            <v>59510</v>
          </cell>
          <cell r="DM35">
            <v>576671</v>
          </cell>
          <cell r="DN35">
            <v>2197462</v>
          </cell>
          <cell r="DO35">
            <v>1068170</v>
          </cell>
          <cell r="DP35">
            <v>193164</v>
          </cell>
          <cell r="DQ35">
            <v>10957</v>
          </cell>
          <cell r="DR35">
            <v>770802</v>
          </cell>
          <cell r="DS35">
            <v>1216</v>
          </cell>
          <cell r="DT35">
            <v>2043093</v>
          </cell>
          <cell r="DU35">
            <v>7800</v>
          </cell>
          <cell r="DV35">
            <v>4105</v>
          </cell>
          <cell r="DW35">
            <v>95840</v>
          </cell>
          <cell r="DX35">
            <v>73037</v>
          </cell>
          <cell r="DY35">
            <v>-9511</v>
          </cell>
          <cell r="DZ35">
            <v>-17583</v>
          </cell>
          <cell r="EA35">
            <v>153688</v>
          </cell>
          <cell r="EB35">
            <v>681</v>
          </cell>
          <cell r="EC35">
            <v>154369</v>
          </cell>
          <cell r="ED35">
            <v>353085</v>
          </cell>
          <cell r="EE35">
            <v>155904</v>
          </cell>
          <cell r="EF35">
            <v>0</v>
          </cell>
          <cell r="EG35">
            <v>155904</v>
          </cell>
          <cell r="EH35">
            <v>332</v>
          </cell>
          <cell r="EI35">
            <v>0</v>
          </cell>
          <cell r="EJ35">
            <v>0</v>
          </cell>
          <cell r="EK35">
            <v>0</v>
          </cell>
          <cell r="EL35">
            <v>0</v>
          </cell>
          <cell r="EM35">
            <v>66</v>
          </cell>
          <cell r="EN35">
            <v>3667</v>
          </cell>
          <cell r="EO35">
            <v>0</v>
          </cell>
          <cell r="EP35">
            <v>157</v>
          </cell>
          <cell r="EQ35">
            <v>1132</v>
          </cell>
          <cell r="ER35">
            <v>1959</v>
          </cell>
          <cell r="ES35">
            <v>0</v>
          </cell>
          <cell r="ET35">
            <v>383</v>
          </cell>
          <cell r="EU35">
            <v>153688</v>
          </cell>
          <cell r="EV35">
            <v>153688</v>
          </cell>
          <cell r="EW35">
            <v>-4073</v>
          </cell>
          <cell r="EX35">
            <v>0</v>
          </cell>
          <cell r="EY35">
            <v>-5495</v>
          </cell>
          <cell r="EZ35">
            <v>0</v>
          </cell>
          <cell r="FA35">
            <v>2</v>
          </cell>
          <cell r="FB35">
            <v>10238</v>
          </cell>
          <cell r="FC35">
            <v>0</v>
          </cell>
          <cell r="FD35">
            <v>47780</v>
          </cell>
          <cell r="FE35">
            <v>2365</v>
          </cell>
          <cell r="FF35">
            <v>123351</v>
          </cell>
          <cell r="FG35">
            <v>755</v>
          </cell>
          <cell r="FH35">
            <v>765.9</v>
          </cell>
          <cell r="FI35">
            <v>-873</v>
          </cell>
          <cell r="FJ35">
            <v>120957.1</v>
          </cell>
          <cell r="FK35">
            <v>1256063</v>
          </cell>
          <cell r="FL35">
            <v>102920</v>
          </cell>
          <cell r="FM35">
            <v>120957.1</v>
          </cell>
          <cell r="FN35">
            <v>154276</v>
          </cell>
          <cell r="FO35">
            <v>1256063</v>
          </cell>
          <cell r="FP35">
            <v>2156903</v>
          </cell>
          <cell r="FQ35">
            <v>8.1938999999999993</v>
          </cell>
          <cell r="FR35">
            <v>9.6298999999999992</v>
          </cell>
          <cell r="FS35">
            <v>12.282500000000001</v>
          </cell>
          <cell r="FT35">
            <v>5.6078999999999999</v>
          </cell>
          <cell r="FU35">
            <v>7800</v>
          </cell>
          <cell r="FV35">
            <v>0</v>
          </cell>
          <cell r="FW35">
            <v>0</v>
          </cell>
          <cell r="FX35">
            <v>0</v>
          </cell>
          <cell r="FY35">
            <v>17582</v>
          </cell>
          <cell r="FZ35">
            <v>0</v>
          </cell>
          <cell r="GA35">
            <v>152</v>
          </cell>
          <cell r="GB35">
            <v>0</v>
          </cell>
          <cell r="GC35">
            <v>10086</v>
          </cell>
          <cell r="GD35">
            <v>45880</v>
          </cell>
          <cell r="GE35">
            <v>24639</v>
          </cell>
          <cell r="GF35">
            <v>0</v>
          </cell>
          <cell r="GG35">
            <v>3611125</v>
          </cell>
          <cell r="GH35">
            <v>0</v>
          </cell>
          <cell r="GI35">
            <v>1107</v>
          </cell>
          <cell r="GJ35">
            <v>123351</v>
          </cell>
          <cell r="GK35">
            <v>12335.1</v>
          </cell>
          <cell r="GL35">
            <v>24648</v>
          </cell>
          <cell r="GM35">
            <v>-9</v>
          </cell>
          <cell r="GN35">
            <v>11547</v>
          </cell>
          <cell r="GO35">
            <v>13101</v>
          </cell>
          <cell r="GP35">
            <v>12872</v>
          </cell>
          <cell r="GQ35">
            <v>12335.1</v>
          </cell>
          <cell r="GR35">
            <v>765.9</v>
          </cell>
          <cell r="GS35">
            <v>12266</v>
          </cell>
          <cell r="GT35">
            <v>31649</v>
          </cell>
          <cell r="GU35">
            <v>1132</v>
          </cell>
          <cell r="GV35">
            <v>3772</v>
          </cell>
          <cell r="GW35">
            <v>0.3</v>
          </cell>
          <cell r="GX35">
            <v>450</v>
          </cell>
          <cell r="GY35">
            <v>0</v>
          </cell>
          <cell r="GZ35">
            <v>450</v>
          </cell>
          <cell r="HA35">
            <v>450</v>
          </cell>
          <cell r="HB35">
            <v>3217</v>
          </cell>
          <cell r="HC35">
            <v>3667</v>
          </cell>
          <cell r="HD35" t="str">
            <v>1) Other Employee Issuance Impacting Capital Surplus and 2) Repurchase of warrants in 3Q11</v>
          </cell>
          <cell r="HE35" t="str">
            <v>1) Non-Financial Equity Investments and 2) Investments in Unconsolidated Finance Subsidiaries</v>
          </cell>
          <cell r="HF35">
            <v>4631</v>
          </cell>
          <cell r="HG35">
            <v>5288</v>
          </cell>
          <cell r="HH35">
            <v>3775</v>
          </cell>
          <cell r="HI35">
            <v>20437</v>
          </cell>
          <cell r="HJ35">
            <v>20070</v>
          </cell>
          <cell r="HK35" t="str">
            <v>Line 72 Issuance of common stock for employee compensation included in Line 9 - Sale of treasury stock &amp; Line 16 - Other adjustments to equity capital.Line 73 Other issuance of common stock included in Line 7 - Sale of common stock, gross &amp; Lin</v>
          </cell>
          <cell r="HL35">
            <v>2</v>
          </cell>
          <cell r="HM35">
            <v>2012</v>
          </cell>
          <cell r="HN35">
            <v>0</v>
          </cell>
          <cell r="HO35">
            <v>-68</v>
          </cell>
          <cell r="HR35">
            <v>19001</v>
          </cell>
        </row>
        <row r="36">
          <cell r="A36" t="str">
            <v>1039502Q3 2012Supervisory Stress</v>
          </cell>
          <cell r="B36" t="str">
            <v>JPMC</v>
          </cell>
          <cell r="C36" t="str">
            <v>Q3 2012</v>
          </cell>
          <cell r="D36" t="str">
            <v>Supervisory Stress</v>
          </cell>
          <cell r="E36" t="str">
            <v>BHC</v>
          </cell>
          <cell r="F36" t="str">
            <v>JPMORGAN CHASE and CO</v>
          </cell>
          <cell r="G36">
            <v>1039502</v>
          </cell>
          <cell r="H36" t="str">
            <v>Projected</v>
          </cell>
          <cell r="I36">
            <v>40917</v>
          </cell>
          <cell r="J36">
            <v>40917.833958333336</v>
          </cell>
          <cell r="K36" t="str">
            <v>Deep recession that begins in 4Q11 with a sizeable shortfall in U.S. and global economic activity. See section 4.1 of the Capital Plan for additional detail</v>
          </cell>
          <cell r="L36">
            <v>276</v>
          </cell>
          <cell r="M36">
            <v>575</v>
          </cell>
          <cell r="N36">
            <v>110</v>
          </cell>
          <cell r="O36">
            <v>465</v>
          </cell>
          <cell r="P36">
            <v>504</v>
          </cell>
          <cell r="Q36">
            <v>391</v>
          </cell>
          <cell r="R36">
            <v>20</v>
          </cell>
          <cell r="S36">
            <v>93</v>
          </cell>
          <cell r="T36">
            <v>148</v>
          </cell>
          <cell r="U36">
            <v>10</v>
          </cell>
          <cell r="V36">
            <v>85</v>
          </cell>
          <cell r="W36">
            <v>53</v>
          </cell>
          <cell r="X36">
            <v>1756</v>
          </cell>
          <cell r="Y36">
            <v>238</v>
          </cell>
          <cell r="Z36">
            <v>89</v>
          </cell>
          <cell r="AA36">
            <v>125</v>
          </cell>
          <cell r="AB36">
            <v>24</v>
          </cell>
          <cell r="AC36">
            <v>89</v>
          </cell>
          <cell r="AD36">
            <v>0</v>
          </cell>
          <cell r="AE36">
            <v>0</v>
          </cell>
          <cell r="AF36">
            <v>0</v>
          </cell>
          <cell r="AG36">
            <v>29</v>
          </cell>
          <cell r="AH36">
            <v>60</v>
          </cell>
          <cell r="AI36">
            <v>3586</v>
          </cell>
          <cell r="AJ36">
            <v>0</v>
          </cell>
          <cell r="AK36">
            <v>0</v>
          </cell>
          <cell r="AL36">
            <v>69</v>
          </cell>
          <cell r="AM36">
            <v>69</v>
          </cell>
          <cell r="AN36">
            <v>0</v>
          </cell>
          <cell r="AO36">
            <v>0</v>
          </cell>
          <cell r="AP36">
            <v>0</v>
          </cell>
          <cell r="AQ36">
            <v>0</v>
          </cell>
          <cell r="AR36">
            <v>0</v>
          </cell>
          <cell r="AS36">
            <v>0</v>
          </cell>
          <cell r="AT36">
            <v>3655</v>
          </cell>
          <cell r="AU36">
            <v>34034</v>
          </cell>
          <cell r="AV36">
            <v>4801</v>
          </cell>
          <cell r="AW36">
            <v>3586</v>
          </cell>
          <cell r="AX36">
            <v>12</v>
          </cell>
          <cell r="AY36">
            <v>35261</v>
          </cell>
          <cell r="AZ36">
            <v>10542.11</v>
          </cell>
          <cell r="BA36">
            <v>8537</v>
          </cell>
          <cell r="BB36">
            <v>13166.17</v>
          </cell>
          <cell r="BC36">
            <v>5912.93</v>
          </cell>
          <cell r="BD36">
            <v>5912.93</v>
          </cell>
          <cell r="BE36">
            <v>4801</v>
          </cell>
          <cell r="BF36">
            <v>0</v>
          </cell>
          <cell r="BG36">
            <v>0</v>
          </cell>
          <cell r="BH36">
            <v>0</v>
          </cell>
          <cell r="BI36">
            <v>0</v>
          </cell>
          <cell r="BJ36">
            <v>-68</v>
          </cell>
          <cell r="BK36">
            <v>275</v>
          </cell>
          <cell r="BL36">
            <v>1043.93</v>
          </cell>
          <cell r="BM36">
            <v>75.930000000000007</v>
          </cell>
          <cell r="BN36">
            <v>968</v>
          </cell>
          <cell r="BO36">
            <v>0</v>
          </cell>
          <cell r="BP36">
            <v>968</v>
          </cell>
          <cell r="BQ36">
            <v>0</v>
          </cell>
          <cell r="BR36">
            <v>968</v>
          </cell>
          <cell r="BS36">
            <v>7.2734762000000002</v>
          </cell>
          <cell r="BT36">
            <v>3406</v>
          </cell>
          <cell r="BU36">
            <v>336</v>
          </cell>
          <cell r="BV36">
            <v>381</v>
          </cell>
          <cell r="BW36">
            <v>3361</v>
          </cell>
          <cell r="BY36">
            <v>13</v>
          </cell>
          <cell r="BZ36">
            <v>378836</v>
          </cell>
          <cell r="CA36">
            <v>378849</v>
          </cell>
          <cell r="CB36">
            <v>275099</v>
          </cell>
          <cell r="CC36">
            <v>124374</v>
          </cell>
          <cell r="CD36">
            <v>89303</v>
          </cell>
          <cell r="CE36">
            <v>6949</v>
          </cell>
          <cell r="CF36">
            <v>82354</v>
          </cell>
          <cell r="CG36">
            <v>60389</v>
          </cell>
          <cell r="CH36">
            <v>4760</v>
          </cell>
          <cell r="CI36">
            <v>32246</v>
          </cell>
          <cell r="CJ36">
            <v>23383</v>
          </cell>
          <cell r="CK36">
            <v>9668</v>
          </cell>
          <cell r="CL36">
            <v>88</v>
          </cell>
          <cell r="CM36">
            <v>945</v>
          </cell>
          <cell r="CN36">
            <v>127303</v>
          </cell>
          <cell r="CO36">
            <v>117782</v>
          </cell>
          <cell r="CP36">
            <v>4336</v>
          </cell>
          <cell r="CQ36">
            <v>5185</v>
          </cell>
          <cell r="CR36">
            <v>117259</v>
          </cell>
          <cell r="CS36">
            <v>58307</v>
          </cell>
          <cell r="CT36">
            <v>39428</v>
          </cell>
          <cell r="CU36">
            <v>12561</v>
          </cell>
          <cell r="CV36">
            <v>6318</v>
          </cell>
          <cell r="CW36">
            <v>123393</v>
          </cell>
          <cell r="CX36">
            <v>0</v>
          </cell>
          <cell r="CY36">
            <v>449</v>
          </cell>
          <cell r="CZ36">
            <v>24385</v>
          </cell>
          <cell r="DA36">
            <v>42997</v>
          </cell>
          <cell r="DB36">
            <v>55562</v>
          </cell>
          <cell r="DC36">
            <v>701361</v>
          </cell>
          <cell r="DD36">
            <v>0</v>
          </cell>
          <cell r="DE36">
            <v>35261</v>
          </cell>
          <cell r="DF36">
            <v>666100</v>
          </cell>
          <cell r="DG36">
            <v>477557</v>
          </cell>
          <cell r="DH36">
            <v>48266</v>
          </cell>
          <cell r="DI36">
            <v>8086</v>
          </cell>
          <cell r="DJ36">
            <v>411</v>
          </cell>
          <cell r="DK36">
            <v>2456</v>
          </cell>
          <cell r="DL36">
            <v>59219</v>
          </cell>
          <cell r="DM36">
            <v>598991</v>
          </cell>
          <cell r="DN36">
            <v>2180716</v>
          </cell>
          <cell r="DO36">
            <v>1079884</v>
          </cell>
          <cell r="DP36">
            <v>179501</v>
          </cell>
          <cell r="DQ36">
            <v>10957</v>
          </cell>
          <cell r="DR36">
            <v>757551</v>
          </cell>
          <cell r="DS36">
            <v>1491</v>
          </cell>
          <cell r="DT36">
            <v>2027893</v>
          </cell>
          <cell r="DU36">
            <v>7800</v>
          </cell>
          <cell r="DV36">
            <v>4105</v>
          </cell>
          <cell r="DW36">
            <v>96166</v>
          </cell>
          <cell r="DX36">
            <v>72760</v>
          </cell>
          <cell r="DY36">
            <v>-7529</v>
          </cell>
          <cell r="DZ36">
            <v>-21160</v>
          </cell>
          <cell r="EA36">
            <v>152142</v>
          </cell>
          <cell r="EB36">
            <v>681</v>
          </cell>
          <cell r="EC36">
            <v>152823</v>
          </cell>
          <cell r="ED36">
            <v>350659</v>
          </cell>
          <cell r="EE36">
            <v>153688</v>
          </cell>
          <cell r="EF36">
            <v>0</v>
          </cell>
          <cell r="EG36">
            <v>153688</v>
          </cell>
          <cell r="EH36">
            <v>968</v>
          </cell>
          <cell r="EI36">
            <v>0</v>
          </cell>
          <cell r="EJ36">
            <v>0</v>
          </cell>
          <cell r="EK36">
            <v>0</v>
          </cell>
          <cell r="EL36">
            <v>0</v>
          </cell>
          <cell r="EM36">
            <v>90</v>
          </cell>
          <cell r="EN36">
            <v>3667</v>
          </cell>
          <cell r="EO36">
            <v>0</v>
          </cell>
          <cell r="EP36">
            <v>157</v>
          </cell>
          <cell r="EQ36">
            <v>1088</v>
          </cell>
          <cell r="ER36">
            <v>1982</v>
          </cell>
          <cell r="ES36">
            <v>0</v>
          </cell>
          <cell r="ET36">
            <v>326</v>
          </cell>
          <cell r="EU36">
            <v>152142</v>
          </cell>
          <cell r="EV36">
            <v>152142</v>
          </cell>
          <cell r="EW36">
            <v>-2201</v>
          </cell>
          <cell r="EX36">
            <v>0</v>
          </cell>
          <cell r="EY36">
            <v>-5386</v>
          </cell>
          <cell r="EZ36">
            <v>0</v>
          </cell>
          <cell r="FA36">
            <v>2</v>
          </cell>
          <cell r="FB36">
            <v>10238</v>
          </cell>
          <cell r="FC36">
            <v>0</v>
          </cell>
          <cell r="FD36">
            <v>47617</v>
          </cell>
          <cell r="FE36">
            <v>2365</v>
          </cell>
          <cell r="FF36">
            <v>119987</v>
          </cell>
          <cell r="FG36">
            <v>740</v>
          </cell>
          <cell r="FH36">
            <v>303.3</v>
          </cell>
          <cell r="FI36">
            <v>-857</v>
          </cell>
          <cell r="FJ36">
            <v>118086.7</v>
          </cell>
          <cell r="FK36">
            <v>1237065</v>
          </cell>
          <cell r="FL36">
            <v>100049</v>
          </cell>
          <cell r="FM36">
            <v>118086.7</v>
          </cell>
          <cell r="FN36">
            <v>150431</v>
          </cell>
          <cell r="FO36">
            <v>1237065</v>
          </cell>
          <cell r="FP36">
            <v>2140770</v>
          </cell>
          <cell r="FQ36">
            <v>8.0876000000000001</v>
          </cell>
          <cell r="FR36">
            <v>9.5457000000000001</v>
          </cell>
          <cell r="FS36">
            <v>12.160299999999999</v>
          </cell>
          <cell r="FT36">
            <v>5.5160999999999998</v>
          </cell>
          <cell r="FU36">
            <v>7800</v>
          </cell>
          <cell r="FV36">
            <v>0</v>
          </cell>
          <cell r="FW36">
            <v>0</v>
          </cell>
          <cell r="FX36">
            <v>0</v>
          </cell>
          <cell r="FY36">
            <v>21159</v>
          </cell>
          <cell r="FZ36">
            <v>0</v>
          </cell>
          <cell r="GA36">
            <v>152</v>
          </cell>
          <cell r="GB36">
            <v>0</v>
          </cell>
          <cell r="GC36">
            <v>10086</v>
          </cell>
          <cell r="GD36">
            <v>45860</v>
          </cell>
          <cell r="GE36">
            <v>23905</v>
          </cell>
          <cell r="GF36">
            <v>0</v>
          </cell>
          <cell r="GG36">
            <v>3467011</v>
          </cell>
          <cell r="GH36">
            <v>0</v>
          </cell>
          <cell r="GI36">
            <v>1107</v>
          </cell>
          <cell r="GJ36">
            <v>119987</v>
          </cell>
          <cell r="GK36">
            <v>11998.7</v>
          </cell>
          <cell r="GL36">
            <v>25107</v>
          </cell>
          <cell r="GM36">
            <v>-1202</v>
          </cell>
          <cell r="GN36">
            <v>12805</v>
          </cell>
          <cell r="GO36">
            <v>12302</v>
          </cell>
          <cell r="GP36">
            <v>14074</v>
          </cell>
          <cell r="GQ36">
            <v>11998.7</v>
          </cell>
          <cell r="GR36">
            <v>303.3</v>
          </cell>
          <cell r="GS36">
            <v>13469</v>
          </cell>
          <cell r="GT36">
            <v>34752</v>
          </cell>
          <cell r="GU36">
            <v>1088</v>
          </cell>
          <cell r="GV36">
            <v>3626</v>
          </cell>
          <cell r="GW36">
            <v>0.3</v>
          </cell>
          <cell r="GX36">
            <v>416</v>
          </cell>
          <cell r="GY36">
            <v>0</v>
          </cell>
          <cell r="GZ36">
            <v>416</v>
          </cell>
          <cell r="HA36">
            <v>416</v>
          </cell>
          <cell r="HB36">
            <v>3251</v>
          </cell>
          <cell r="HC36">
            <v>3667</v>
          </cell>
          <cell r="HD36" t="str">
            <v>1) Other Employee Issuance Impacting Capital Surplus and 2) Repurchase of warrants in 3Q11</v>
          </cell>
          <cell r="HE36" t="str">
            <v>1) Non-Financial Equity Investments and 2) Investments in Unconsolidated Finance Subsidiaries</v>
          </cell>
          <cell r="HF36">
            <v>4631</v>
          </cell>
          <cell r="HG36">
            <v>5288</v>
          </cell>
          <cell r="HH36">
            <v>3775</v>
          </cell>
          <cell r="HI36">
            <v>20437</v>
          </cell>
          <cell r="HJ36">
            <v>20070</v>
          </cell>
          <cell r="HK36" t="str">
            <v>Line 72 Issuance of common stock for employee compensation included in Line 9 - Sale of treasury stock &amp; Line 16 - Other adjustments to equity capital.Line 73 Other issuance of common stock included in Line 7 - Sale of common stock, gross &amp; Lin</v>
          </cell>
          <cell r="HL36">
            <v>3</v>
          </cell>
          <cell r="HM36">
            <v>2012</v>
          </cell>
          <cell r="HN36">
            <v>0</v>
          </cell>
          <cell r="HO36">
            <v>-68</v>
          </cell>
          <cell r="HR36">
            <v>19001</v>
          </cell>
        </row>
        <row r="37">
          <cell r="A37" t="str">
            <v>1039502Q4 2012Supervisory Stress</v>
          </cell>
          <cell r="B37" t="str">
            <v>JPMC</v>
          </cell>
          <cell r="C37" t="str">
            <v>Q4 2012</v>
          </cell>
          <cell r="D37" t="str">
            <v>Supervisory Stress</v>
          </cell>
          <cell r="E37" t="str">
            <v>BHC</v>
          </cell>
          <cell r="F37" t="str">
            <v>JPMORGAN CHASE and CO</v>
          </cell>
          <cell r="G37">
            <v>1039502</v>
          </cell>
          <cell r="H37" t="str">
            <v>Projected</v>
          </cell>
          <cell r="I37">
            <v>40917</v>
          </cell>
          <cell r="J37">
            <v>40917.833958333336</v>
          </cell>
          <cell r="K37" t="str">
            <v>Deep recession that begins in 4Q11 with a sizeable shortfall in U.S. and global economic activity. See section 4.1 of the Capital Plan for additional detail</v>
          </cell>
          <cell r="L37">
            <v>327</v>
          </cell>
          <cell r="M37">
            <v>612</v>
          </cell>
          <cell r="N37">
            <v>117</v>
          </cell>
          <cell r="O37">
            <v>495</v>
          </cell>
          <cell r="P37">
            <v>519</v>
          </cell>
          <cell r="Q37">
            <v>406</v>
          </cell>
          <cell r="R37">
            <v>21</v>
          </cell>
          <cell r="S37">
            <v>92</v>
          </cell>
          <cell r="T37">
            <v>160</v>
          </cell>
          <cell r="U37">
            <v>10</v>
          </cell>
          <cell r="V37">
            <v>93</v>
          </cell>
          <cell r="W37">
            <v>57</v>
          </cell>
          <cell r="X37">
            <v>1860</v>
          </cell>
          <cell r="Y37">
            <v>282</v>
          </cell>
          <cell r="Z37">
            <v>104</v>
          </cell>
          <cell r="AA37">
            <v>151</v>
          </cell>
          <cell r="AB37">
            <v>27</v>
          </cell>
          <cell r="AC37">
            <v>93</v>
          </cell>
          <cell r="AD37">
            <v>0</v>
          </cell>
          <cell r="AE37">
            <v>0</v>
          </cell>
          <cell r="AF37">
            <v>0</v>
          </cell>
          <cell r="AG37">
            <v>21</v>
          </cell>
          <cell r="AH37">
            <v>72</v>
          </cell>
          <cell r="AI37">
            <v>3853</v>
          </cell>
          <cell r="AJ37">
            <v>0</v>
          </cell>
          <cell r="AK37">
            <v>0</v>
          </cell>
          <cell r="AL37">
            <v>69</v>
          </cell>
          <cell r="AM37">
            <v>69</v>
          </cell>
          <cell r="AN37">
            <v>0</v>
          </cell>
          <cell r="AO37">
            <v>0</v>
          </cell>
          <cell r="AP37">
            <v>0</v>
          </cell>
          <cell r="AQ37">
            <v>0</v>
          </cell>
          <cell r="AR37">
            <v>0</v>
          </cell>
          <cell r="AS37">
            <v>0</v>
          </cell>
          <cell r="AT37">
            <v>3922</v>
          </cell>
          <cell r="AU37">
            <v>35261</v>
          </cell>
          <cell r="AV37">
            <v>4360</v>
          </cell>
          <cell r="AW37">
            <v>3853</v>
          </cell>
          <cell r="AX37">
            <v>22</v>
          </cell>
          <cell r="AY37">
            <v>35790</v>
          </cell>
          <cell r="AZ37">
            <v>10496.26</v>
          </cell>
          <cell r="BA37">
            <v>9982</v>
          </cell>
          <cell r="BB37">
            <v>13823.46</v>
          </cell>
          <cell r="BC37">
            <v>6654.8</v>
          </cell>
          <cell r="BD37">
            <v>6654.8</v>
          </cell>
          <cell r="BE37">
            <v>4360</v>
          </cell>
          <cell r="BF37">
            <v>0</v>
          </cell>
          <cell r="BG37">
            <v>0</v>
          </cell>
          <cell r="BH37">
            <v>0</v>
          </cell>
          <cell r="BI37">
            <v>0</v>
          </cell>
          <cell r="BJ37">
            <v>-68</v>
          </cell>
          <cell r="BK37">
            <v>276</v>
          </cell>
          <cell r="BL37">
            <v>2226.8000000000002</v>
          </cell>
          <cell r="BM37">
            <v>528.79999999999995</v>
          </cell>
          <cell r="BN37">
            <v>1698</v>
          </cell>
          <cell r="BO37">
            <v>0</v>
          </cell>
          <cell r="BP37">
            <v>1698</v>
          </cell>
          <cell r="BQ37">
            <v>4</v>
          </cell>
          <cell r="BR37">
            <v>1694</v>
          </cell>
          <cell r="BS37">
            <v>23.747081000000001</v>
          </cell>
          <cell r="BT37">
            <v>3361</v>
          </cell>
          <cell r="BU37">
            <v>324</v>
          </cell>
          <cell r="BV37">
            <v>369</v>
          </cell>
          <cell r="BW37">
            <v>3316</v>
          </cell>
          <cell r="BY37">
            <v>13</v>
          </cell>
          <cell r="BZ37">
            <v>384682</v>
          </cell>
          <cell r="CA37">
            <v>384695</v>
          </cell>
          <cell r="CB37">
            <v>269994</v>
          </cell>
          <cell r="CC37">
            <v>121665</v>
          </cell>
          <cell r="CD37">
            <v>87002</v>
          </cell>
          <cell r="CE37">
            <v>6611</v>
          </cell>
          <cell r="CF37">
            <v>80391</v>
          </cell>
          <cell r="CG37">
            <v>60297</v>
          </cell>
          <cell r="CH37">
            <v>4826</v>
          </cell>
          <cell r="CI37">
            <v>31857</v>
          </cell>
          <cell r="CJ37">
            <v>23614</v>
          </cell>
          <cell r="CK37">
            <v>9813</v>
          </cell>
          <cell r="CL37">
            <v>87</v>
          </cell>
          <cell r="CM37">
            <v>943</v>
          </cell>
          <cell r="CN37">
            <v>128650</v>
          </cell>
          <cell r="CO37">
            <v>119049</v>
          </cell>
          <cell r="CP37">
            <v>4476</v>
          </cell>
          <cell r="CQ37">
            <v>5125</v>
          </cell>
          <cell r="CR37">
            <v>121423</v>
          </cell>
          <cell r="CS37">
            <v>57550</v>
          </cell>
          <cell r="CT37">
            <v>39009</v>
          </cell>
          <cell r="CU37">
            <v>12231</v>
          </cell>
          <cell r="CV37">
            <v>6310</v>
          </cell>
          <cell r="CW37">
            <v>118996</v>
          </cell>
          <cell r="CX37">
            <v>0</v>
          </cell>
          <cell r="CY37">
            <v>444</v>
          </cell>
          <cell r="CZ37">
            <v>21090</v>
          </cell>
          <cell r="DA37">
            <v>42191</v>
          </cell>
          <cell r="DB37">
            <v>55271</v>
          </cell>
          <cell r="DC37">
            <v>696613</v>
          </cell>
          <cell r="DD37">
            <v>0</v>
          </cell>
          <cell r="DE37">
            <v>35790</v>
          </cell>
          <cell r="DF37">
            <v>660823</v>
          </cell>
          <cell r="DG37">
            <v>454754</v>
          </cell>
          <cell r="DH37">
            <v>48281</v>
          </cell>
          <cell r="DI37">
            <v>7946</v>
          </cell>
          <cell r="DJ37">
            <v>352</v>
          </cell>
          <cell r="DK37">
            <v>2375</v>
          </cell>
          <cell r="DL37">
            <v>58954</v>
          </cell>
          <cell r="DM37">
            <v>578382</v>
          </cell>
          <cell r="DN37">
            <v>2137608</v>
          </cell>
          <cell r="DO37">
            <v>1091331</v>
          </cell>
          <cell r="DP37">
            <v>163838</v>
          </cell>
          <cell r="DQ37">
            <v>10957</v>
          </cell>
          <cell r="DR37">
            <v>719377</v>
          </cell>
          <cell r="DS37">
            <v>1767</v>
          </cell>
          <cell r="DT37">
            <v>1985503</v>
          </cell>
          <cell r="DU37">
            <v>7800</v>
          </cell>
          <cell r="DV37">
            <v>4105</v>
          </cell>
          <cell r="DW37">
            <v>96544</v>
          </cell>
          <cell r="DX37">
            <v>73253</v>
          </cell>
          <cell r="DY37">
            <v>-5495</v>
          </cell>
          <cell r="DZ37">
            <v>-24783</v>
          </cell>
          <cell r="EA37">
            <v>151424</v>
          </cell>
          <cell r="EB37">
            <v>681</v>
          </cell>
          <cell r="EC37">
            <v>152105</v>
          </cell>
          <cell r="ED37">
            <v>348586</v>
          </cell>
          <cell r="EE37">
            <v>152142</v>
          </cell>
          <cell r="EF37">
            <v>0</v>
          </cell>
          <cell r="EG37">
            <v>152142</v>
          </cell>
          <cell r="EH37">
            <v>1694</v>
          </cell>
          <cell r="EI37">
            <v>0</v>
          </cell>
          <cell r="EJ37">
            <v>0</v>
          </cell>
          <cell r="EK37">
            <v>0</v>
          </cell>
          <cell r="EL37">
            <v>0</v>
          </cell>
          <cell r="EM37">
            <v>49</v>
          </cell>
          <cell r="EN37">
            <v>3667</v>
          </cell>
          <cell r="EO37">
            <v>0</v>
          </cell>
          <cell r="EP37">
            <v>157</v>
          </cell>
          <cell r="EQ37">
            <v>1044</v>
          </cell>
          <cell r="ER37">
            <v>2034</v>
          </cell>
          <cell r="ES37">
            <v>0</v>
          </cell>
          <cell r="ET37">
            <v>373</v>
          </cell>
          <cell r="EU37">
            <v>151424</v>
          </cell>
          <cell r="EV37">
            <v>151424</v>
          </cell>
          <cell r="EW37">
            <v>-290</v>
          </cell>
          <cell r="EX37">
            <v>0</v>
          </cell>
          <cell r="EY37">
            <v>-5263</v>
          </cell>
          <cell r="EZ37">
            <v>0</v>
          </cell>
          <cell r="FA37">
            <v>2</v>
          </cell>
          <cell r="FB37">
            <v>10238</v>
          </cell>
          <cell r="FC37">
            <v>0</v>
          </cell>
          <cell r="FD37">
            <v>47460</v>
          </cell>
          <cell r="FE37">
            <v>2365</v>
          </cell>
          <cell r="FF37">
            <v>117392</v>
          </cell>
          <cell r="FG37">
            <v>727</v>
          </cell>
          <cell r="FH37">
            <v>0</v>
          </cell>
          <cell r="FI37">
            <v>-849</v>
          </cell>
          <cell r="FJ37">
            <v>115816</v>
          </cell>
          <cell r="FK37">
            <v>1220717</v>
          </cell>
          <cell r="FL37">
            <v>97777</v>
          </cell>
          <cell r="FM37">
            <v>115816</v>
          </cell>
          <cell r="FN37">
            <v>146566</v>
          </cell>
          <cell r="FO37">
            <v>1220717</v>
          </cell>
          <cell r="FP37">
            <v>2098694</v>
          </cell>
          <cell r="FQ37">
            <v>8.0098000000000003</v>
          </cell>
          <cell r="FR37">
            <v>9.4875000000000007</v>
          </cell>
          <cell r="FS37">
            <v>12.006600000000001</v>
          </cell>
          <cell r="FT37">
            <v>5.5185000000000004</v>
          </cell>
          <cell r="FU37">
            <v>7800</v>
          </cell>
          <cell r="FV37">
            <v>0</v>
          </cell>
          <cell r="FW37">
            <v>0</v>
          </cell>
          <cell r="FX37">
            <v>0</v>
          </cell>
          <cell r="FY37">
            <v>24782</v>
          </cell>
          <cell r="FZ37">
            <v>0</v>
          </cell>
          <cell r="GA37">
            <v>152</v>
          </cell>
          <cell r="GB37">
            <v>0</v>
          </cell>
          <cell r="GC37">
            <v>10086</v>
          </cell>
          <cell r="GD37">
            <v>45842</v>
          </cell>
          <cell r="GE37">
            <v>22903</v>
          </cell>
          <cell r="GF37">
            <v>0</v>
          </cell>
          <cell r="GG37">
            <v>3321825</v>
          </cell>
          <cell r="GH37">
            <v>0</v>
          </cell>
          <cell r="GI37">
            <v>1107</v>
          </cell>
          <cell r="GJ37">
            <v>117392</v>
          </cell>
          <cell r="GK37">
            <v>11739.2</v>
          </cell>
          <cell r="GL37">
            <v>25322</v>
          </cell>
          <cell r="GM37">
            <v>-2419</v>
          </cell>
          <cell r="GN37">
            <v>14678</v>
          </cell>
          <cell r="GO37">
            <v>10644</v>
          </cell>
          <cell r="GP37">
            <v>15216</v>
          </cell>
          <cell r="GQ37">
            <v>11739.2</v>
          </cell>
          <cell r="GR37">
            <v>0</v>
          </cell>
          <cell r="GS37">
            <v>14611</v>
          </cell>
          <cell r="GT37">
            <v>37699</v>
          </cell>
          <cell r="GU37">
            <v>1044</v>
          </cell>
          <cell r="GV37">
            <v>3480</v>
          </cell>
          <cell r="GW37">
            <v>0.3</v>
          </cell>
          <cell r="GX37">
            <v>421</v>
          </cell>
          <cell r="GY37">
            <v>0</v>
          </cell>
          <cell r="GZ37">
            <v>421</v>
          </cell>
          <cell r="HA37">
            <v>421</v>
          </cell>
          <cell r="HB37">
            <v>3245</v>
          </cell>
          <cell r="HC37">
            <v>3666</v>
          </cell>
          <cell r="HD37" t="str">
            <v>1) Other Employee Issuance Impacting Capital Surplus and 2) Repurchase of warrants in 3Q11</v>
          </cell>
          <cell r="HE37" t="str">
            <v>1) Non-Financial Equity Investments and 2) Investments in Unconsolidated Finance Subsidiaries</v>
          </cell>
          <cell r="HF37">
            <v>4631</v>
          </cell>
          <cell r="HG37">
            <v>5288</v>
          </cell>
          <cell r="HH37">
            <v>3775</v>
          </cell>
          <cell r="HI37">
            <v>20437</v>
          </cell>
          <cell r="HJ37">
            <v>20070</v>
          </cell>
          <cell r="HK37" t="str">
            <v>Line 72 Issuance of common stock for employee compensation included in Line 9 - Sale of treasury stock &amp; Line 16 - Other adjustments to equity capital.Line 73 Other issuance of common stock included in Line 7 - Sale of common stock, gross &amp; Lin</v>
          </cell>
          <cell r="HL37">
            <v>4</v>
          </cell>
          <cell r="HM37">
            <v>2012</v>
          </cell>
          <cell r="HN37">
            <v>0</v>
          </cell>
          <cell r="HO37">
            <v>-68</v>
          </cell>
          <cell r="HR37">
            <v>19001</v>
          </cell>
        </row>
        <row r="38">
          <cell r="A38" t="str">
            <v>1039502Q1 2013Supervisory Stress</v>
          </cell>
          <cell r="B38" t="str">
            <v>JPMC</v>
          </cell>
          <cell r="C38" t="str">
            <v>Q1 2013</v>
          </cell>
          <cell r="D38" t="str">
            <v>Supervisory Stress</v>
          </cell>
          <cell r="E38" t="str">
            <v>BHC</v>
          </cell>
          <cell r="F38" t="str">
            <v>JPMORGAN CHASE and CO</v>
          </cell>
          <cell r="G38">
            <v>1039502</v>
          </cell>
          <cell r="H38" t="str">
            <v>Projected</v>
          </cell>
          <cell r="I38">
            <v>40917</v>
          </cell>
          <cell r="J38">
            <v>40917.833958333336</v>
          </cell>
          <cell r="K38" t="str">
            <v>Deep recession that begins in 4Q11 with a sizeable shortfall in U.S. and global economic activity. See section 4.1 of the Capital Plan for additional detail</v>
          </cell>
          <cell r="L38">
            <v>469</v>
          </cell>
          <cell r="M38">
            <v>636</v>
          </cell>
          <cell r="N38">
            <v>121</v>
          </cell>
          <cell r="O38">
            <v>515</v>
          </cell>
          <cell r="P38">
            <v>492</v>
          </cell>
          <cell r="Q38">
            <v>383</v>
          </cell>
          <cell r="R38">
            <v>21</v>
          </cell>
          <cell r="S38">
            <v>88</v>
          </cell>
          <cell r="T38">
            <v>169</v>
          </cell>
          <cell r="U38">
            <v>11</v>
          </cell>
          <cell r="V38">
            <v>97</v>
          </cell>
          <cell r="W38">
            <v>61</v>
          </cell>
          <cell r="X38">
            <v>2035</v>
          </cell>
          <cell r="Y38">
            <v>252</v>
          </cell>
          <cell r="Z38">
            <v>105</v>
          </cell>
          <cell r="AA38">
            <v>121</v>
          </cell>
          <cell r="AB38">
            <v>26</v>
          </cell>
          <cell r="AC38">
            <v>93</v>
          </cell>
          <cell r="AD38">
            <v>0</v>
          </cell>
          <cell r="AE38">
            <v>0</v>
          </cell>
          <cell r="AF38">
            <v>0</v>
          </cell>
          <cell r="AG38">
            <v>17</v>
          </cell>
          <cell r="AH38">
            <v>76</v>
          </cell>
          <cell r="AI38">
            <v>4146</v>
          </cell>
          <cell r="AJ38">
            <v>0</v>
          </cell>
          <cell r="AK38">
            <v>0</v>
          </cell>
          <cell r="AL38">
            <v>69</v>
          </cell>
          <cell r="AM38">
            <v>69</v>
          </cell>
          <cell r="AN38">
            <v>0</v>
          </cell>
          <cell r="AO38">
            <v>0</v>
          </cell>
          <cell r="AP38">
            <v>0</v>
          </cell>
          <cell r="AQ38">
            <v>0</v>
          </cell>
          <cell r="AR38">
            <v>0</v>
          </cell>
          <cell r="AS38">
            <v>0</v>
          </cell>
          <cell r="AT38">
            <v>4215</v>
          </cell>
          <cell r="AU38">
            <v>35790</v>
          </cell>
          <cell r="AV38">
            <v>3208</v>
          </cell>
          <cell r="AW38">
            <v>4146</v>
          </cell>
          <cell r="AX38">
            <v>0</v>
          </cell>
          <cell r="AY38">
            <v>34852</v>
          </cell>
          <cell r="AZ38">
            <v>10862.62</v>
          </cell>
          <cell r="BA38">
            <v>9582</v>
          </cell>
          <cell r="BB38">
            <v>12080.52</v>
          </cell>
          <cell r="BC38">
            <v>8364.1</v>
          </cell>
          <cell r="BD38">
            <v>8364.1</v>
          </cell>
          <cell r="BE38">
            <v>3208</v>
          </cell>
          <cell r="BF38">
            <v>0</v>
          </cell>
          <cell r="BG38">
            <v>0</v>
          </cell>
          <cell r="BH38">
            <v>0</v>
          </cell>
          <cell r="BI38">
            <v>0</v>
          </cell>
          <cell r="BJ38">
            <v>-68</v>
          </cell>
          <cell r="BK38">
            <v>-737</v>
          </cell>
          <cell r="BL38">
            <v>5088.1000000000004</v>
          </cell>
          <cell r="BM38">
            <v>1533.1</v>
          </cell>
          <cell r="BN38">
            <v>3555</v>
          </cell>
          <cell r="BO38">
            <v>0</v>
          </cell>
          <cell r="BP38">
            <v>3555</v>
          </cell>
          <cell r="BQ38">
            <v>0</v>
          </cell>
          <cell r="BR38">
            <v>3555</v>
          </cell>
          <cell r="BS38">
            <v>30.13109</v>
          </cell>
          <cell r="BT38">
            <v>3316</v>
          </cell>
          <cell r="BU38">
            <v>13</v>
          </cell>
          <cell r="BV38">
            <v>435</v>
          </cell>
          <cell r="BW38">
            <v>2894</v>
          </cell>
          <cell r="BY38">
            <v>13</v>
          </cell>
          <cell r="BZ38">
            <v>412124</v>
          </cell>
          <cell r="CA38">
            <v>412137</v>
          </cell>
          <cell r="CB38">
            <v>265556</v>
          </cell>
          <cell r="CC38">
            <v>119525</v>
          </cell>
          <cell r="CD38">
            <v>84737</v>
          </cell>
          <cell r="CE38">
            <v>6290</v>
          </cell>
          <cell r="CF38">
            <v>78447</v>
          </cell>
          <cell r="CG38">
            <v>60279</v>
          </cell>
          <cell r="CH38">
            <v>4818</v>
          </cell>
          <cell r="CI38">
            <v>31852</v>
          </cell>
          <cell r="CJ38">
            <v>23609</v>
          </cell>
          <cell r="CK38">
            <v>9768</v>
          </cell>
          <cell r="CL38">
            <v>86</v>
          </cell>
          <cell r="CM38">
            <v>929</v>
          </cell>
          <cell r="CN38">
            <v>129201</v>
          </cell>
          <cell r="CO38">
            <v>119664</v>
          </cell>
          <cell r="CP38">
            <v>4477</v>
          </cell>
          <cell r="CQ38">
            <v>5060</v>
          </cell>
          <cell r="CR38">
            <v>116668</v>
          </cell>
          <cell r="CS38">
            <v>57025</v>
          </cell>
          <cell r="CT38">
            <v>38781</v>
          </cell>
          <cell r="CU38">
            <v>11976</v>
          </cell>
          <cell r="CV38">
            <v>6268</v>
          </cell>
          <cell r="CW38">
            <v>117916</v>
          </cell>
          <cell r="CX38">
            <v>0</v>
          </cell>
          <cell r="CY38">
            <v>439</v>
          </cell>
          <cell r="CZ38">
            <v>21871</v>
          </cell>
          <cell r="DA38">
            <v>41851</v>
          </cell>
          <cell r="DB38">
            <v>53755</v>
          </cell>
          <cell r="DC38">
            <v>686366</v>
          </cell>
          <cell r="DD38">
            <v>0</v>
          </cell>
          <cell r="DE38">
            <v>34852</v>
          </cell>
          <cell r="DF38">
            <v>651514</v>
          </cell>
          <cell r="DG38">
            <v>449835</v>
          </cell>
          <cell r="DH38">
            <v>48292</v>
          </cell>
          <cell r="DI38">
            <v>7822</v>
          </cell>
          <cell r="DJ38">
            <v>295</v>
          </cell>
          <cell r="DK38">
            <v>2305</v>
          </cell>
          <cell r="DL38">
            <v>58714</v>
          </cell>
          <cell r="DM38">
            <v>578695</v>
          </cell>
          <cell r="DN38">
            <v>2150895</v>
          </cell>
          <cell r="DO38">
            <v>1107703</v>
          </cell>
          <cell r="DP38">
            <v>157686</v>
          </cell>
          <cell r="DQ38">
            <v>10957</v>
          </cell>
          <cell r="DR38">
            <v>722076</v>
          </cell>
          <cell r="DS38">
            <v>1030</v>
          </cell>
          <cell r="DT38">
            <v>1998422</v>
          </cell>
          <cell r="DU38">
            <v>7800</v>
          </cell>
          <cell r="DV38">
            <v>4105</v>
          </cell>
          <cell r="DW38">
            <v>94674</v>
          </cell>
          <cell r="DX38">
            <v>75623</v>
          </cell>
          <cell r="DY38">
            <v>-4644</v>
          </cell>
          <cell r="DZ38">
            <v>-25766</v>
          </cell>
          <cell r="EA38">
            <v>151792</v>
          </cell>
          <cell r="EB38">
            <v>681</v>
          </cell>
          <cell r="EC38">
            <v>152473</v>
          </cell>
          <cell r="ED38">
            <v>349211</v>
          </cell>
          <cell r="EE38">
            <v>151424</v>
          </cell>
          <cell r="EF38">
            <v>0</v>
          </cell>
          <cell r="EG38">
            <v>151424</v>
          </cell>
          <cell r="EH38">
            <v>3555</v>
          </cell>
          <cell r="EI38">
            <v>0</v>
          </cell>
          <cell r="EJ38">
            <v>0</v>
          </cell>
          <cell r="EK38">
            <v>0</v>
          </cell>
          <cell r="EL38">
            <v>0</v>
          </cell>
          <cell r="EM38">
            <v>1645</v>
          </cell>
          <cell r="EN38">
            <v>3000</v>
          </cell>
          <cell r="EO38">
            <v>0</v>
          </cell>
          <cell r="EP38">
            <v>157</v>
          </cell>
          <cell r="EQ38">
            <v>1028</v>
          </cell>
          <cell r="ER38">
            <v>851</v>
          </cell>
          <cell r="ES38">
            <v>0</v>
          </cell>
          <cell r="ET38">
            <v>-1498</v>
          </cell>
          <cell r="EU38">
            <v>151792</v>
          </cell>
          <cell r="EV38">
            <v>151792</v>
          </cell>
          <cell r="EW38">
            <v>412</v>
          </cell>
          <cell r="EX38">
            <v>0</v>
          </cell>
          <cell r="EY38">
            <v>-5114</v>
          </cell>
          <cell r="EZ38">
            <v>0</v>
          </cell>
          <cell r="FA38">
            <v>2</v>
          </cell>
          <cell r="FB38">
            <v>6876</v>
          </cell>
          <cell r="FC38">
            <v>0</v>
          </cell>
          <cell r="FD38">
            <v>47326</v>
          </cell>
          <cell r="FE38">
            <v>2365</v>
          </cell>
          <cell r="FF38">
            <v>113681</v>
          </cell>
          <cell r="FG38">
            <v>716</v>
          </cell>
          <cell r="FH38">
            <v>2716.9</v>
          </cell>
          <cell r="FI38">
            <v>-849</v>
          </cell>
          <cell r="FJ38">
            <v>109399.1</v>
          </cell>
          <cell r="FK38">
            <v>1208511</v>
          </cell>
          <cell r="FL38">
            <v>94722</v>
          </cell>
          <cell r="FM38">
            <v>109399.1</v>
          </cell>
          <cell r="FN38">
            <v>143127</v>
          </cell>
          <cell r="FO38">
            <v>1208511</v>
          </cell>
          <cell r="FP38">
            <v>2114804</v>
          </cell>
          <cell r="FQ38">
            <v>7.8379000000000003</v>
          </cell>
          <cell r="FR38">
            <v>9.0524000000000004</v>
          </cell>
          <cell r="FS38">
            <v>11.843299999999999</v>
          </cell>
          <cell r="FT38">
            <v>5.173</v>
          </cell>
          <cell r="FU38">
            <v>7800</v>
          </cell>
          <cell r="FV38">
            <v>0</v>
          </cell>
          <cell r="FW38">
            <v>0</v>
          </cell>
          <cell r="FX38">
            <v>0</v>
          </cell>
          <cell r="FY38">
            <v>25765</v>
          </cell>
          <cell r="FZ38">
            <v>0</v>
          </cell>
          <cell r="GA38">
            <v>152</v>
          </cell>
          <cell r="GB38">
            <v>0</v>
          </cell>
          <cell r="GC38">
            <v>6724</v>
          </cell>
          <cell r="GD38">
            <v>45821</v>
          </cell>
          <cell r="GE38">
            <v>21855</v>
          </cell>
          <cell r="GF38">
            <v>0</v>
          </cell>
          <cell r="GG38">
            <v>3288260</v>
          </cell>
          <cell r="GH38">
            <v>0</v>
          </cell>
          <cell r="GI38">
            <v>1107</v>
          </cell>
          <cell r="GJ38">
            <v>113681</v>
          </cell>
          <cell r="GK38">
            <v>11368.1</v>
          </cell>
          <cell r="GL38">
            <v>24720</v>
          </cell>
          <cell r="GM38">
            <v>-2865</v>
          </cell>
          <cell r="GN38">
            <v>10635</v>
          </cell>
          <cell r="GO38">
            <v>14085</v>
          </cell>
          <cell r="GP38">
            <v>16098</v>
          </cell>
          <cell r="GQ38">
            <v>11368.1</v>
          </cell>
          <cell r="GR38">
            <v>2716.9</v>
          </cell>
          <cell r="GS38">
            <v>15492</v>
          </cell>
          <cell r="GT38">
            <v>39973</v>
          </cell>
          <cell r="GU38">
            <v>1028</v>
          </cell>
          <cell r="GV38">
            <v>3426</v>
          </cell>
          <cell r="GW38">
            <v>0.3</v>
          </cell>
          <cell r="GX38">
            <v>147</v>
          </cell>
          <cell r="GY38">
            <v>0</v>
          </cell>
          <cell r="GZ38">
            <v>147</v>
          </cell>
          <cell r="HA38">
            <v>147</v>
          </cell>
          <cell r="HB38">
            <v>2853</v>
          </cell>
          <cell r="HC38">
            <v>3000</v>
          </cell>
          <cell r="HD38" t="str">
            <v>1) Other Employee Issuance Impacting Capital Surplus and 2) Repurchase of warrants in 3Q11</v>
          </cell>
          <cell r="HE38" t="str">
            <v>1) Non-Financial Equity Investments and 2) Investments in Unconsolidated Finance Subsidiaries</v>
          </cell>
          <cell r="HF38">
            <v>4631</v>
          </cell>
          <cell r="HG38">
            <v>5288</v>
          </cell>
          <cell r="HH38">
            <v>3775</v>
          </cell>
          <cell r="HI38">
            <v>20437</v>
          </cell>
          <cell r="HJ38">
            <v>20070</v>
          </cell>
          <cell r="HK38" t="str">
            <v>Line 72 Issuance of common stock for employee compensation included in Line 9 - Sale of treasury stock &amp; Line 16 - Other adjustments to equity capital.Line 73 Other issuance of common stock included in Line 7 - Sale of common stock, gross &amp; Lin</v>
          </cell>
          <cell r="HL38">
            <v>1</v>
          </cell>
          <cell r="HM38">
            <v>2013</v>
          </cell>
          <cell r="HN38">
            <v>0</v>
          </cell>
          <cell r="HO38">
            <v>-68</v>
          </cell>
          <cell r="HR38">
            <v>19001</v>
          </cell>
        </row>
        <row r="39">
          <cell r="A39" t="str">
            <v>1039502Q2 2013Supervisory Stress</v>
          </cell>
          <cell r="B39" t="str">
            <v>JPMC</v>
          </cell>
          <cell r="C39" t="str">
            <v>Q2 2013</v>
          </cell>
          <cell r="D39" t="str">
            <v>Supervisory Stress</v>
          </cell>
          <cell r="E39" t="str">
            <v>BHC</v>
          </cell>
          <cell r="F39" t="str">
            <v>JPMORGAN CHASE and CO</v>
          </cell>
          <cell r="G39">
            <v>1039502</v>
          </cell>
          <cell r="H39" t="str">
            <v>Projected</v>
          </cell>
          <cell r="I39">
            <v>40917</v>
          </cell>
          <cell r="J39">
            <v>40917.833958333336</v>
          </cell>
          <cell r="K39" t="str">
            <v>Deep recession that begins in 4Q11 with a sizeable shortfall in U.S. and global economic activity. See section 4.1 of the Capital Plan for additional detail</v>
          </cell>
          <cell r="L39">
            <v>443</v>
          </cell>
          <cell r="M39">
            <v>582</v>
          </cell>
          <cell r="N39">
            <v>111</v>
          </cell>
          <cell r="O39">
            <v>471</v>
          </cell>
          <cell r="P39">
            <v>636</v>
          </cell>
          <cell r="Q39">
            <v>525</v>
          </cell>
          <cell r="R39">
            <v>21</v>
          </cell>
          <cell r="S39">
            <v>90</v>
          </cell>
          <cell r="T39">
            <v>170</v>
          </cell>
          <cell r="U39">
            <v>11</v>
          </cell>
          <cell r="V39">
            <v>98</v>
          </cell>
          <cell r="W39">
            <v>61</v>
          </cell>
          <cell r="X39">
            <v>2206</v>
          </cell>
          <cell r="Y39">
            <v>291</v>
          </cell>
          <cell r="Z39">
            <v>100</v>
          </cell>
          <cell r="AA39">
            <v>165</v>
          </cell>
          <cell r="AB39">
            <v>26</v>
          </cell>
          <cell r="AC39">
            <v>90</v>
          </cell>
          <cell r="AD39">
            <v>0</v>
          </cell>
          <cell r="AE39">
            <v>0</v>
          </cell>
          <cell r="AF39">
            <v>0</v>
          </cell>
          <cell r="AG39">
            <v>17</v>
          </cell>
          <cell r="AH39">
            <v>73</v>
          </cell>
          <cell r="AI39">
            <v>4418</v>
          </cell>
          <cell r="AJ39">
            <v>0</v>
          </cell>
          <cell r="AK39">
            <v>0</v>
          </cell>
          <cell r="AL39">
            <v>69</v>
          </cell>
          <cell r="AM39">
            <v>69</v>
          </cell>
          <cell r="AN39">
            <v>0</v>
          </cell>
          <cell r="AO39">
            <v>0</v>
          </cell>
          <cell r="AP39">
            <v>0</v>
          </cell>
          <cell r="AQ39">
            <v>0</v>
          </cell>
          <cell r="AR39">
            <v>0</v>
          </cell>
          <cell r="AS39">
            <v>0</v>
          </cell>
          <cell r="AT39">
            <v>4487</v>
          </cell>
          <cell r="AU39">
            <v>34852</v>
          </cell>
          <cell r="AV39">
            <v>3476</v>
          </cell>
          <cell r="AW39">
            <v>4418</v>
          </cell>
          <cell r="AX39">
            <v>1</v>
          </cell>
          <cell r="AY39">
            <v>33911</v>
          </cell>
          <cell r="AZ39">
            <v>10893.57</v>
          </cell>
          <cell r="BA39">
            <v>10518</v>
          </cell>
          <cell r="BB39">
            <v>13121.66</v>
          </cell>
          <cell r="BC39">
            <v>8289.91</v>
          </cell>
          <cell r="BD39">
            <v>8289.91</v>
          </cell>
          <cell r="BE39">
            <v>3476</v>
          </cell>
          <cell r="BF39">
            <v>0</v>
          </cell>
          <cell r="BG39">
            <v>0</v>
          </cell>
          <cell r="BH39">
            <v>0</v>
          </cell>
          <cell r="BI39">
            <v>0</v>
          </cell>
          <cell r="BJ39">
            <v>-68</v>
          </cell>
          <cell r="BK39">
            <v>359</v>
          </cell>
          <cell r="BL39">
            <v>4745.91</v>
          </cell>
          <cell r="BM39">
            <v>1457.91</v>
          </cell>
          <cell r="BN39">
            <v>3288</v>
          </cell>
          <cell r="BO39">
            <v>0</v>
          </cell>
          <cell r="BP39">
            <v>3288</v>
          </cell>
          <cell r="BQ39">
            <v>1</v>
          </cell>
          <cell r="BR39">
            <v>3287</v>
          </cell>
          <cell r="BS39">
            <v>30.719293</v>
          </cell>
          <cell r="BT39">
            <v>2894</v>
          </cell>
          <cell r="BU39">
            <v>-17</v>
          </cell>
          <cell r="BV39">
            <v>396</v>
          </cell>
          <cell r="BW39">
            <v>2481</v>
          </cell>
          <cell r="BY39">
            <v>13</v>
          </cell>
          <cell r="BZ39">
            <v>403858</v>
          </cell>
          <cell r="CA39">
            <v>403871</v>
          </cell>
          <cell r="CB39">
            <v>261759</v>
          </cell>
          <cell r="CC39">
            <v>117940</v>
          </cell>
          <cell r="CD39">
            <v>82519</v>
          </cell>
          <cell r="CE39">
            <v>5984</v>
          </cell>
          <cell r="CF39">
            <v>76535</v>
          </cell>
          <cell r="CG39">
            <v>60301</v>
          </cell>
          <cell r="CH39">
            <v>4813</v>
          </cell>
          <cell r="CI39">
            <v>31849</v>
          </cell>
          <cell r="CJ39">
            <v>23639</v>
          </cell>
          <cell r="CK39">
            <v>9820</v>
          </cell>
          <cell r="CL39">
            <v>85</v>
          </cell>
          <cell r="CM39">
            <v>914</v>
          </cell>
          <cell r="CN39">
            <v>129802</v>
          </cell>
          <cell r="CO39">
            <v>120280</v>
          </cell>
          <cell r="CP39">
            <v>4527</v>
          </cell>
          <cell r="CQ39">
            <v>4995</v>
          </cell>
          <cell r="CR39">
            <v>119505</v>
          </cell>
          <cell r="CS39">
            <v>57148</v>
          </cell>
          <cell r="CT39">
            <v>39351</v>
          </cell>
          <cell r="CU39">
            <v>11553</v>
          </cell>
          <cell r="CV39">
            <v>6244</v>
          </cell>
          <cell r="CW39">
            <v>117327</v>
          </cell>
          <cell r="CX39">
            <v>0</v>
          </cell>
          <cell r="CY39">
            <v>436</v>
          </cell>
          <cell r="CZ39">
            <v>22650</v>
          </cell>
          <cell r="DA39">
            <v>41345</v>
          </cell>
          <cell r="DB39">
            <v>52896</v>
          </cell>
          <cell r="DC39">
            <v>685541</v>
          </cell>
          <cell r="DD39">
            <v>0</v>
          </cell>
          <cell r="DE39">
            <v>33911</v>
          </cell>
          <cell r="DF39">
            <v>651630</v>
          </cell>
          <cell r="DG39">
            <v>444915</v>
          </cell>
          <cell r="DH39">
            <v>48304</v>
          </cell>
          <cell r="DI39">
            <v>7869</v>
          </cell>
          <cell r="DJ39">
            <v>237</v>
          </cell>
          <cell r="DK39">
            <v>2230</v>
          </cell>
          <cell r="DL39">
            <v>58640</v>
          </cell>
          <cell r="DM39">
            <v>596415</v>
          </cell>
          <cell r="DN39">
            <v>2155471</v>
          </cell>
          <cell r="DO39">
            <v>1116575</v>
          </cell>
          <cell r="DP39">
            <v>149534</v>
          </cell>
          <cell r="DQ39">
            <v>10957</v>
          </cell>
          <cell r="DR39">
            <v>725593</v>
          </cell>
          <cell r="DS39">
            <v>1389</v>
          </cell>
          <cell r="DT39">
            <v>2002659</v>
          </cell>
          <cell r="DU39">
            <v>7800</v>
          </cell>
          <cell r="DV39">
            <v>4105</v>
          </cell>
          <cell r="DW39">
            <v>94977</v>
          </cell>
          <cell r="DX39">
            <v>77750</v>
          </cell>
          <cell r="DY39">
            <v>-3778</v>
          </cell>
          <cell r="DZ39">
            <v>-28723</v>
          </cell>
          <cell r="EA39">
            <v>152131</v>
          </cell>
          <cell r="EB39">
            <v>681</v>
          </cell>
          <cell r="EC39">
            <v>152812</v>
          </cell>
          <cell r="ED39">
            <v>350567</v>
          </cell>
          <cell r="EE39">
            <v>151792</v>
          </cell>
          <cell r="EF39">
            <v>0</v>
          </cell>
          <cell r="EG39">
            <v>151792</v>
          </cell>
          <cell r="EH39">
            <v>3287</v>
          </cell>
          <cell r="EI39">
            <v>0</v>
          </cell>
          <cell r="EJ39">
            <v>0</v>
          </cell>
          <cell r="EK39">
            <v>0</v>
          </cell>
          <cell r="EL39">
            <v>0</v>
          </cell>
          <cell r="EM39">
            <v>44</v>
          </cell>
          <cell r="EN39">
            <v>3000</v>
          </cell>
          <cell r="EO39">
            <v>0</v>
          </cell>
          <cell r="EP39">
            <v>157</v>
          </cell>
          <cell r="EQ39">
            <v>1002</v>
          </cell>
          <cell r="ER39">
            <v>866</v>
          </cell>
          <cell r="ES39">
            <v>0</v>
          </cell>
          <cell r="ET39">
            <v>301</v>
          </cell>
          <cell r="EU39">
            <v>152131</v>
          </cell>
          <cell r="EV39">
            <v>152131</v>
          </cell>
          <cell r="EW39">
            <v>1137</v>
          </cell>
          <cell r="EX39">
            <v>0</v>
          </cell>
          <cell r="EY39">
            <v>-4973</v>
          </cell>
          <cell r="EZ39">
            <v>0</v>
          </cell>
          <cell r="FA39">
            <v>2</v>
          </cell>
          <cell r="FB39">
            <v>6876</v>
          </cell>
          <cell r="FC39">
            <v>0</v>
          </cell>
          <cell r="FD39">
            <v>47217</v>
          </cell>
          <cell r="FE39">
            <v>2365</v>
          </cell>
          <cell r="FF39">
            <v>113263</v>
          </cell>
          <cell r="FG39">
            <v>720</v>
          </cell>
          <cell r="FH39">
            <v>561.70000000000005</v>
          </cell>
          <cell r="FI39">
            <v>-857</v>
          </cell>
          <cell r="FJ39">
            <v>111124.3</v>
          </cell>
          <cell r="FK39">
            <v>1203945</v>
          </cell>
          <cell r="FL39">
            <v>96447</v>
          </cell>
          <cell r="FM39">
            <v>111124.3</v>
          </cell>
          <cell r="FN39">
            <v>143162</v>
          </cell>
          <cell r="FO39">
            <v>1203945</v>
          </cell>
          <cell r="FP39">
            <v>2118933</v>
          </cell>
          <cell r="FQ39">
            <v>8.0108999999999995</v>
          </cell>
          <cell r="FR39">
            <v>9.23</v>
          </cell>
          <cell r="FS39">
            <v>11.8911</v>
          </cell>
          <cell r="FT39">
            <v>5.2443999999999997</v>
          </cell>
          <cell r="FU39">
            <v>7800</v>
          </cell>
          <cell r="FV39">
            <v>0</v>
          </cell>
          <cell r="FW39">
            <v>0</v>
          </cell>
          <cell r="FX39">
            <v>0</v>
          </cell>
          <cell r="FY39">
            <v>28722</v>
          </cell>
          <cell r="FZ39">
            <v>0</v>
          </cell>
          <cell r="GA39">
            <v>152</v>
          </cell>
          <cell r="GB39">
            <v>0</v>
          </cell>
          <cell r="GC39">
            <v>6724</v>
          </cell>
          <cell r="GD39">
            <v>45801</v>
          </cell>
          <cell r="GE39">
            <v>21175</v>
          </cell>
          <cell r="GF39">
            <v>0</v>
          </cell>
          <cell r="GG39">
            <v>3203947</v>
          </cell>
          <cell r="GH39">
            <v>0</v>
          </cell>
          <cell r="GI39">
            <v>1107</v>
          </cell>
          <cell r="GJ39">
            <v>113263</v>
          </cell>
          <cell r="GK39">
            <v>11326.3</v>
          </cell>
          <cell r="GL39">
            <v>24508</v>
          </cell>
          <cell r="GM39">
            <v>-3333</v>
          </cell>
          <cell r="GN39">
            <v>12620</v>
          </cell>
          <cell r="GO39">
            <v>11888</v>
          </cell>
          <cell r="GP39">
            <v>16578</v>
          </cell>
          <cell r="GQ39">
            <v>11326.3</v>
          </cell>
          <cell r="GR39">
            <v>561.70000000000005</v>
          </cell>
          <cell r="GS39">
            <v>15972</v>
          </cell>
          <cell r="GT39">
            <v>41212</v>
          </cell>
          <cell r="GU39">
            <v>1002</v>
          </cell>
          <cell r="GV39">
            <v>3341</v>
          </cell>
          <cell r="GW39">
            <v>0.3</v>
          </cell>
          <cell r="GX39">
            <v>345</v>
          </cell>
          <cell r="GY39">
            <v>0</v>
          </cell>
          <cell r="GZ39">
            <v>345</v>
          </cell>
          <cell r="HA39">
            <v>345</v>
          </cell>
          <cell r="HB39">
            <v>2655</v>
          </cell>
          <cell r="HC39">
            <v>3000</v>
          </cell>
          <cell r="HD39" t="str">
            <v>1) Other Employee Issuance Impacting Capital Surplus and 2) Repurchase of warrants in 3Q11</v>
          </cell>
          <cell r="HE39" t="str">
            <v>1) Non-Financial Equity Investments and 2) Investments in Unconsolidated Finance Subsidiaries</v>
          </cell>
          <cell r="HF39">
            <v>4631</v>
          </cell>
          <cell r="HG39">
            <v>5288</v>
          </cell>
          <cell r="HH39">
            <v>3775</v>
          </cell>
          <cell r="HI39">
            <v>20437</v>
          </cell>
          <cell r="HJ39">
            <v>20070</v>
          </cell>
          <cell r="HK39" t="str">
            <v>Line 72 Issuance of common stock for employee compensation included in Line 9 - Sale of treasury stock &amp; Line 16 - Other adjustments to equity capital.Line 73 Other issuance of common stock included in Line 7 - Sale of common stock, gross &amp; Lin</v>
          </cell>
          <cell r="HL39">
            <v>2</v>
          </cell>
          <cell r="HM39">
            <v>2013</v>
          </cell>
          <cell r="HN39">
            <v>0</v>
          </cell>
          <cell r="HO39">
            <v>-68</v>
          </cell>
          <cell r="HR39">
            <v>19001</v>
          </cell>
        </row>
        <row r="40">
          <cell r="A40" t="str">
            <v>1039502Q3 2013Supervisory Stress</v>
          </cell>
          <cell r="B40" t="str">
            <v>JPMC</v>
          </cell>
          <cell r="C40" t="str">
            <v>Q3 2013</v>
          </cell>
          <cell r="D40" t="str">
            <v>Supervisory Stress</v>
          </cell>
          <cell r="E40" t="str">
            <v>BHC</v>
          </cell>
          <cell r="F40" t="str">
            <v>JPMORGAN CHASE and CO</v>
          </cell>
          <cell r="G40">
            <v>1039502</v>
          </cell>
          <cell r="H40" t="str">
            <v>Projected</v>
          </cell>
          <cell r="I40">
            <v>40917</v>
          </cell>
          <cell r="J40">
            <v>40917.833958333336</v>
          </cell>
          <cell r="K40" t="str">
            <v>Deep recession that begins in 4Q11 with a sizeable shortfall in U.S. and global economic activity. See section 4.1 of the Capital Plan for additional detail</v>
          </cell>
          <cell r="L40">
            <v>427</v>
          </cell>
          <cell r="M40">
            <v>662</v>
          </cell>
          <cell r="N40">
            <v>104</v>
          </cell>
          <cell r="O40">
            <v>558</v>
          </cell>
          <cell r="P40">
            <v>632</v>
          </cell>
          <cell r="Q40">
            <v>523</v>
          </cell>
          <cell r="R40">
            <v>21</v>
          </cell>
          <cell r="S40">
            <v>88</v>
          </cell>
          <cell r="T40">
            <v>166</v>
          </cell>
          <cell r="U40">
            <v>10</v>
          </cell>
          <cell r="V40">
            <v>96</v>
          </cell>
          <cell r="W40">
            <v>60</v>
          </cell>
          <cell r="X40">
            <v>2153</v>
          </cell>
          <cell r="Y40">
            <v>258</v>
          </cell>
          <cell r="Z40">
            <v>115</v>
          </cell>
          <cell r="AA40">
            <v>117</v>
          </cell>
          <cell r="AB40">
            <v>26</v>
          </cell>
          <cell r="AC40">
            <v>102</v>
          </cell>
          <cell r="AD40">
            <v>0</v>
          </cell>
          <cell r="AE40">
            <v>0</v>
          </cell>
          <cell r="AF40">
            <v>0</v>
          </cell>
          <cell r="AG40">
            <v>17</v>
          </cell>
          <cell r="AH40">
            <v>85</v>
          </cell>
          <cell r="AI40">
            <v>4400</v>
          </cell>
          <cell r="AJ40">
            <v>0</v>
          </cell>
          <cell r="AK40">
            <v>0</v>
          </cell>
          <cell r="AL40">
            <v>69</v>
          </cell>
          <cell r="AM40">
            <v>69</v>
          </cell>
          <cell r="AN40">
            <v>0</v>
          </cell>
          <cell r="AO40">
            <v>0</v>
          </cell>
          <cell r="AP40">
            <v>0</v>
          </cell>
          <cell r="AQ40">
            <v>0</v>
          </cell>
          <cell r="AR40">
            <v>0</v>
          </cell>
          <cell r="AS40">
            <v>0</v>
          </cell>
          <cell r="AT40">
            <v>4469</v>
          </cell>
          <cell r="AU40">
            <v>33911</v>
          </cell>
          <cell r="AV40">
            <v>3378</v>
          </cell>
          <cell r="AW40">
            <v>4400</v>
          </cell>
          <cell r="AX40">
            <v>1</v>
          </cell>
          <cell r="AY40">
            <v>32890</v>
          </cell>
          <cell r="AZ40">
            <v>11047.09</v>
          </cell>
          <cell r="BA40">
            <v>11005</v>
          </cell>
          <cell r="BB40">
            <v>13126.82</v>
          </cell>
          <cell r="BC40">
            <v>8925.27</v>
          </cell>
          <cell r="BD40">
            <v>8925.27</v>
          </cell>
          <cell r="BE40">
            <v>3378</v>
          </cell>
          <cell r="BF40">
            <v>0</v>
          </cell>
          <cell r="BG40">
            <v>0</v>
          </cell>
          <cell r="BH40">
            <v>0</v>
          </cell>
          <cell r="BI40">
            <v>0</v>
          </cell>
          <cell r="BJ40">
            <v>-68</v>
          </cell>
          <cell r="BK40">
            <v>358</v>
          </cell>
          <cell r="BL40">
            <v>5479.27</v>
          </cell>
          <cell r="BM40">
            <v>1661.27</v>
          </cell>
          <cell r="BN40">
            <v>3818</v>
          </cell>
          <cell r="BO40">
            <v>0</v>
          </cell>
          <cell r="BP40">
            <v>3818</v>
          </cell>
          <cell r="BQ40">
            <v>0</v>
          </cell>
          <cell r="BR40">
            <v>3818</v>
          </cell>
          <cell r="BS40">
            <v>30.319185000000001</v>
          </cell>
          <cell r="BT40">
            <v>2481</v>
          </cell>
          <cell r="BU40">
            <v>-31</v>
          </cell>
          <cell r="BV40">
            <v>383</v>
          </cell>
          <cell r="BW40">
            <v>2067</v>
          </cell>
          <cell r="BY40">
            <v>13</v>
          </cell>
          <cell r="BZ40">
            <v>396886</v>
          </cell>
          <cell r="CA40">
            <v>396899</v>
          </cell>
          <cell r="CB40">
            <v>257834</v>
          </cell>
          <cell r="CC40">
            <v>116358</v>
          </cell>
          <cell r="CD40">
            <v>80164</v>
          </cell>
          <cell r="CE40">
            <v>5685</v>
          </cell>
          <cell r="CF40">
            <v>74479</v>
          </cell>
          <cell r="CG40">
            <v>60329</v>
          </cell>
          <cell r="CH40">
            <v>4809</v>
          </cell>
          <cell r="CI40">
            <v>31846</v>
          </cell>
          <cell r="CJ40">
            <v>23674</v>
          </cell>
          <cell r="CK40">
            <v>9885</v>
          </cell>
          <cell r="CL40">
            <v>85</v>
          </cell>
          <cell r="CM40">
            <v>898</v>
          </cell>
          <cell r="CN40">
            <v>130083</v>
          </cell>
          <cell r="CO40">
            <v>120567</v>
          </cell>
          <cell r="CP40">
            <v>4580</v>
          </cell>
          <cell r="CQ40">
            <v>4936</v>
          </cell>
          <cell r="CR40">
            <v>119620</v>
          </cell>
          <cell r="CS40">
            <v>57299</v>
          </cell>
          <cell r="CT40">
            <v>39796</v>
          </cell>
          <cell r="CU40">
            <v>11276</v>
          </cell>
          <cell r="CV40">
            <v>6227</v>
          </cell>
          <cell r="CW40">
            <v>116761</v>
          </cell>
          <cell r="CX40">
            <v>0</v>
          </cell>
          <cell r="CY40">
            <v>433</v>
          </cell>
          <cell r="CZ40">
            <v>23430</v>
          </cell>
          <cell r="DA40">
            <v>41182</v>
          </cell>
          <cell r="DB40">
            <v>51716</v>
          </cell>
          <cell r="DC40">
            <v>681597</v>
          </cell>
          <cell r="DD40">
            <v>0</v>
          </cell>
          <cell r="DE40">
            <v>32890</v>
          </cell>
          <cell r="DF40">
            <v>648707</v>
          </cell>
          <cell r="DG40">
            <v>439996</v>
          </cell>
          <cell r="DH40">
            <v>48317</v>
          </cell>
          <cell r="DI40">
            <v>7847</v>
          </cell>
          <cell r="DJ40">
            <v>188</v>
          </cell>
          <cell r="DK40">
            <v>2157</v>
          </cell>
          <cell r="DL40">
            <v>58509</v>
          </cell>
          <cell r="DM40">
            <v>606563</v>
          </cell>
          <cell r="DN40">
            <v>2150674</v>
          </cell>
          <cell r="DO40">
            <v>1114642</v>
          </cell>
          <cell r="DP40">
            <v>142382</v>
          </cell>
          <cell r="DQ40">
            <v>10957</v>
          </cell>
          <cell r="DR40">
            <v>729360</v>
          </cell>
          <cell r="DS40">
            <v>1748</v>
          </cell>
          <cell r="DT40">
            <v>1997341</v>
          </cell>
          <cell r="DU40">
            <v>7800</v>
          </cell>
          <cell r="DV40">
            <v>4105</v>
          </cell>
          <cell r="DW40">
            <v>95180</v>
          </cell>
          <cell r="DX40">
            <v>80434</v>
          </cell>
          <cell r="DY40">
            <v>-3236</v>
          </cell>
          <cell r="DZ40">
            <v>-31631</v>
          </cell>
          <cell r="EA40">
            <v>152652</v>
          </cell>
          <cell r="EB40">
            <v>681</v>
          </cell>
          <cell r="EC40">
            <v>153333</v>
          </cell>
          <cell r="ED40">
            <v>352098</v>
          </cell>
          <cell r="EE40">
            <v>152131</v>
          </cell>
          <cell r="EF40">
            <v>0</v>
          </cell>
          <cell r="EG40">
            <v>152131</v>
          </cell>
          <cell r="EH40">
            <v>3818</v>
          </cell>
          <cell r="EI40">
            <v>0</v>
          </cell>
          <cell r="EJ40">
            <v>0</v>
          </cell>
          <cell r="EK40">
            <v>0</v>
          </cell>
          <cell r="EL40">
            <v>0</v>
          </cell>
          <cell r="EM40">
            <v>100</v>
          </cell>
          <cell r="EN40">
            <v>3000</v>
          </cell>
          <cell r="EO40">
            <v>0</v>
          </cell>
          <cell r="EP40">
            <v>157</v>
          </cell>
          <cell r="EQ40">
            <v>977</v>
          </cell>
          <cell r="ER40">
            <v>542</v>
          </cell>
          <cell r="ES40">
            <v>0</v>
          </cell>
          <cell r="ET40">
            <v>195</v>
          </cell>
          <cell r="EU40">
            <v>152652</v>
          </cell>
          <cell r="EV40">
            <v>152652</v>
          </cell>
          <cell r="EW40">
            <v>1527</v>
          </cell>
          <cell r="EX40">
            <v>0</v>
          </cell>
          <cell r="EY40">
            <v>-4820</v>
          </cell>
          <cell r="EZ40">
            <v>0</v>
          </cell>
          <cell r="FA40">
            <v>2</v>
          </cell>
          <cell r="FB40">
            <v>6876</v>
          </cell>
          <cell r="FC40">
            <v>0</v>
          </cell>
          <cell r="FD40">
            <v>47098</v>
          </cell>
          <cell r="FE40">
            <v>2365</v>
          </cell>
          <cell r="FF40">
            <v>113360</v>
          </cell>
          <cell r="FG40">
            <v>718</v>
          </cell>
          <cell r="FH40">
            <v>0</v>
          </cell>
          <cell r="FI40">
            <v>-865</v>
          </cell>
          <cell r="FJ40">
            <v>111777</v>
          </cell>
          <cell r="FK40">
            <v>1195118</v>
          </cell>
          <cell r="FL40">
            <v>97100</v>
          </cell>
          <cell r="FM40">
            <v>111777</v>
          </cell>
          <cell r="FN40">
            <v>142946</v>
          </cell>
          <cell r="FO40">
            <v>1195118</v>
          </cell>
          <cell r="FP40">
            <v>2120511</v>
          </cell>
          <cell r="FQ40">
            <v>8.1247000000000007</v>
          </cell>
          <cell r="FR40">
            <v>9.3528000000000002</v>
          </cell>
          <cell r="FS40">
            <v>11.960800000000001</v>
          </cell>
          <cell r="FT40">
            <v>5.2712000000000003</v>
          </cell>
          <cell r="FU40">
            <v>7800</v>
          </cell>
          <cell r="FV40">
            <v>0</v>
          </cell>
          <cell r="FW40">
            <v>0</v>
          </cell>
          <cell r="FX40">
            <v>0</v>
          </cell>
          <cell r="FY40">
            <v>31630</v>
          </cell>
          <cell r="FZ40">
            <v>0</v>
          </cell>
          <cell r="GA40">
            <v>152</v>
          </cell>
          <cell r="GB40">
            <v>0</v>
          </cell>
          <cell r="GC40">
            <v>6724</v>
          </cell>
          <cell r="GD40">
            <v>45781</v>
          </cell>
          <cell r="GE40">
            <v>20709</v>
          </cell>
          <cell r="GF40">
            <v>0</v>
          </cell>
          <cell r="GG40">
            <v>3121376</v>
          </cell>
          <cell r="GH40">
            <v>0</v>
          </cell>
          <cell r="GI40">
            <v>1107</v>
          </cell>
          <cell r="GJ40">
            <v>113360</v>
          </cell>
          <cell r="GK40">
            <v>11336</v>
          </cell>
          <cell r="GL40">
            <v>24291</v>
          </cell>
          <cell r="GM40">
            <v>-3582</v>
          </cell>
          <cell r="GN40">
            <v>14874</v>
          </cell>
          <cell r="GO40">
            <v>9417</v>
          </cell>
          <cell r="GP40">
            <v>16809</v>
          </cell>
          <cell r="GQ40">
            <v>11336</v>
          </cell>
          <cell r="GR40">
            <v>0</v>
          </cell>
          <cell r="GS40">
            <v>16203</v>
          </cell>
          <cell r="GT40">
            <v>41808</v>
          </cell>
          <cell r="GU40">
            <v>977</v>
          </cell>
          <cell r="GV40">
            <v>3255</v>
          </cell>
          <cell r="GW40">
            <v>0.3</v>
          </cell>
          <cell r="GX40">
            <v>295</v>
          </cell>
          <cell r="GY40">
            <v>0</v>
          </cell>
          <cell r="GZ40">
            <v>295</v>
          </cell>
          <cell r="HA40">
            <v>295</v>
          </cell>
          <cell r="HB40">
            <v>2705</v>
          </cell>
          <cell r="HC40">
            <v>3000</v>
          </cell>
          <cell r="HD40" t="str">
            <v>1) Other Employee Issuance Impacting Capital Surplus and 2) Repurchase of warrants in 3Q11</v>
          </cell>
          <cell r="HE40" t="str">
            <v>1) Non-Financial Equity Investments and 2) Investments in Unconsolidated Finance Subsidiaries</v>
          </cell>
          <cell r="HF40">
            <v>4631</v>
          </cell>
          <cell r="HG40">
            <v>5288</v>
          </cell>
          <cell r="HH40">
            <v>3775</v>
          </cell>
          <cell r="HI40">
            <v>20437</v>
          </cell>
          <cell r="HJ40">
            <v>20070</v>
          </cell>
          <cell r="HK40" t="str">
            <v>Line 72 Issuance of common stock for employee compensation included in Line 9 - Sale of treasury stock &amp; Line 16 - Other adjustments to equity capital.Line 73 Other issuance of common stock included in Line 7 - Sale of common stock, gross &amp; Lin</v>
          </cell>
          <cell r="HL40">
            <v>3</v>
          </cell>
          <cell r="HM40">
            <v>2013</v>
          </cell>
          <cell r="HN40">
            <v>0</v>
          </cell>
          <cell r="HO40">
            <v>-68</v>
          </cell>
          <cell r="HR40">
            <v>19001</v>
          </cell>
        </row>
        <row r="41">
          <cell r="A41" t="str">
            <v>1039502Q4 2013Supervisory Stress</v>
          </cell>
          <cell r="B41" t="str">
            <v>JPMC</v>
          </cell>
          <cell r="C41" t="str">
            <v>Q4 2013</v>
          </cell>
          <cell r="D41" t="str">
            <v>Supervisory Stress</v>
          </cell>
          <cell r="E41" t="str">
            <v>BHC</v>
          </cell>
          <cell r="F41" t="str">
            <v>JPMORGAN CHASE and CO</v>
          </cell>
          <cell r="G41">
            <v>1039502</v>
          </cell>
          <cell r="H41" t="str">
            <v>Projected</v>
          </cell>
          <cell r="I41">
            <v>40917</v>
          </cell>
          <cell r="J41">
            <v>40917.833958333336</v>
          </cell>
          <cell r="K41" t="str">
            <v>Deep recession that begins in 4Q11 with a sizeable shortfall in U.S. and global economic activity. See section 4.1 of the Capital Plan for additional detail</v>
          </cell>
          <cell r="L41">
            <v>421</v>
          </cell>
          <cell r="M41">
            <v>719</v>
          </cell>
          <cell r="N41">
            <v>102</v>
          </cell>
          <cell r="O41">
            <v>617</v>
          </cell>
          <cell r="P41">
            <v>751</v>
          </cell>
          <cell r="Q41">
            <v>645</v>
          </cell>
          <cell r="R41">
            <v>21</v>
          </cell>
          <cell r="S41">
            <v>85</v>
          </cell>
          <cell r="T41">
            <v>190</v>
          </cell>
          <cell r="U41">
            <v>11</v>
          </cell>
          <cell r="V41">
            <v>117</v>
          </cell>
          <cell r="W41">
            <v>62</v>
          </cell>
          <cell r="X41">
            <v>2161</v>
          </cell>
          <cell r="Y41">
            <v>279</v>
          </cell>
          <cell r="Z41">
            <v>127</v>
          </cell>
          <cell r="AA41">
            <v>127</v>
          </cell>
          <cell r="AB41">
            <v>25</v>
          </cell>
          <cell r="AC41">
            <v>111</v>
          </cell>
          <cell r="AD41">
            <v>0</v>
          </cell>
          <cell r="AE41">
            <v>0</v>
          </cell>
          <cell r="AF41">
            <v>0</v>
          </cell>
          <cell r="AG41">
            <v>17</v>
          </cell>
          <cell r="AH41">
            <v>94</v>
          </cell>
          <cell r="AI41">
            <v>4632</v>
          </cell>
          <cell r="AJ41">
            <v>0</v>
          </cell>
          <cell r="AK41">
            <v>0</v>
          </cell>
          <cell r="AL41">
            <v>69</v>
          </cell>
          <cell r="AM41">
            <v>69</v>
          </cell>
          <cell r="AN41">
            <v>0</v>
          </cell>
          <cell r="AO41">
            <v>0</v>
          </cell>
          <cell r="AP41">
            <v>0</v>
          </cell>
          <cell r="AQ41">
            <v>0</v>
          </cell>
          <cell r="AR41">
            <v>0</v>
          </cell>
          <cell r="AS41">
            <v>0</v>
          </cell>
          <cell r="AT41">
            <v>4701</v>
          </cell>
          <cell r="AU41">
            <v>32890</v>
          </cell>
          <cell r="AV41">
            <v>3568</v>
          </cell>
          <cell r="AW41">
            <v>4632</v>
          </cell>
          <cell r="AX41">
            <v>-1</v>
          </cell>
          <cell r="AY41">
            <v>31825</v>
          </cell>
          <cell r="AZ41">
            <v>11086.09</v>
          </cell>
          <cell r="BA41">
            <v>11507</v>
          </cell>
          <cell r="BB41">
            <v>13081.2</v>
          </cell>
          <cell r="BC41">
            <v>9511.89</v>
          </cell>
          <cell r="BD41">
            <v>9511.89</v>
          </cell>
          <cell r="BE41">
            <v>3568</v>
          </cell>
          <cell r="BF41">
            <v>0</v>
          </cell>
          <cell r="BG41">
            <v>0</v>
          </cell>
          <cell r="BH41">
            <v>0</v>
          </cell>
          <cell r="BI41">
            <v>0</v>
          </cell>
          <cell r="BJ41">
            <v>-68</v>
          </cell>
          <cell r="BK41">
            <v>358</v>
          </cell>
          <cell r="BL41">
            <v>5875.89</v>
          </cell>
          <cell r="BM41">
            <v>1777.89</v>
          </cell>
          <cell r="BN41">
            <v>4098</v>
          </cell>
          <cell r="BO41">
            <v>0</v>
          </cell>
          <cell r="BP41">
            <v>4098</v>
          </cell>
          <cell r="BQ41">
            <v>4</v>
          </cell>
          <cell r="BR41">
            <v>4094</v>
          </cell>
          <cell r="BS41">
            <v>30.257373999999999</v>
          </cell>
          <cell r="BT41">
            <v>2067</v>
          </cell>
          <cell r="BU41">
            <v>-57</v>
          </cell>
          <cell r="BV41">
            <v>356</v>
          </cell>
          <cell r="BW41">
            <v>1654</v>
          </cell>
          <cell r="BY41">
            <v>13</v>
          </cell>
          <cell r="BZ41">
            <v>390848</v>
          </cell>
          <cell r="CA41">
            <v>390861</v>
          </cell>
          <cell r="CB41">
            <v>253987</v>
          </cell>
          <cell r="CC41">
            <v>114594</v>
          </cell>
          <cell r="CD41">
            <v>77771</v>
          </cell>
          <cell r="CE41">
            <v>5395</v>
          </cell>
          <cell r="CF41">
            <v>72376</v>
          </cell>
          <cell r="CG41">
            <v>60654</v>
          </cell>
          <cell r="CH41">
            <v>4837</v>
          </cell>
          <cell r="CI41">
            <v>31844</v>
          </cell>
          <cell r="CJ41">
            <v>23973</v>
          </cell>
          <cell r="CK41">
            <v>10019</v>
          </cell>
          <cell r="CL41">
            <v>85</v>
          </cell>
          <cell r="CM41">
            <v>883</v>
          </cell>
          <cell r="CN41">
            <v>130929</v>
          </cell>
          <cell r="CO41">
            <v>121363</v>
          </cell>
          <cell r="CP41">
            <v>4681</v>
          </cell>
          <cell r="CQ41">
            <v>4885</v>
          </cell>
          <cell r="CR41">
            <v>123099</v>
          </cell>
          <cell r="CS41">
            <v>57082</v>
          </cell>
          <cell r="CT41">
            <v>39921</v>
          </cell>
          <cell r="CU41">
            <v>10935</v>
          </cell>
          <cell r="CV41">
            <v>6226</v>
          </cell>
          <cell r="CW41">
            <v>116615</v>
          </cell>
          <cell r="CX41">
            <v>0</v>
          </cell>
          <cell r="CY41">
            <v>430</v>
          </cell>
          <cell r="CZ41">
            <v>24208</v>
          </cell>
          <cell r="DA41">
            <v>41487</v>
          </cell>
          <cell r="DB41">
            <v>50490</v>
          </cell>
          <cell r="DC41">
            <v>681712</v>
          </cell>
          <cell r="DD41">
            <v>0</v>
          </cell>
          <cell r="DE41">
            <v>31825</v>
          </cell>
          <cell r="DF41">
            <v>649887</v>
          </cell>
          <cell r="DG41">
            <v>435076</v>
          </cell>
          <cell r="DH41">
            <v>48332</v>
          </cell>
          <cell r="DI41">
            <v>7865</v>
          </cell>
          <cell r="DJ41">
            <v>139</v>
          </cell>
          <cell r="DK41">
            <v>2086</v>
          </cell>
          <cell r="DL41">
            <v>58422</v>
          </cell>
          <cell r="DM41">
            <v>633213</v>
          </cell>
          <cell r="DN41">
            <v>2167459</v>
          </cell>
          <cell r="DO41">
            <v>1127747</v>
          </cell>
          <cell r="DP41">
            <v>136230</v>
          </cell>
          <cell r="DQ41">
            <v>10957</v>
          </cell>
          <cell r="DR41">
            <v>738416</v>
          </cell>
          <cell r="DS41">
            <v>2106</v>
          </cell>
          <cell r="DT41">
            <v>2013350</v>
          </cell>
          <cell r="DU41">
            <v>7800</v>
          </cell>
          <cell r="DV41">
            <v>4105</v>
          </cell>
          <cell r="DW41">
            <v>95468</v>
          </cell>
          <cell r="DX41">
            <v>83420</v>
          </cell>
          <cell r="DY41">
            <v>-2761</v>
          </cell>
          <cell r="DZ41">
            <v>-34604</v>
          </cell>
          <cell r="EA41">
            <v>153428</v>
          </cell>
          <cell r="EB41">
            <v>681</v>
          </cell>
          <cell r="EC41">
            <v>154109</v>
          </cell>
          <cell r="ED41">
            <v>352991</v>
          </cell>
          <cell r="EE41">
            <v>152652</v>
          </cell>
          <cell r="EF41">
            <v>0</v>
          </cell>
          <cell r="EG41">
            <v>152652</v>
          </cell>
          <cell r="EH41">
            <v>4094</v>
          </cell>
          <cell r="EI41">
            <v>0</v>
          </cell>
          <cell r="EJ41">
            <v>0</v>
          </cell>
          <cell r="EK41">
            <v>0</v>
          </cell>
          <cell r="EL41">
            <v>0</v>
          </cell>
          <cell r="EM41">
            <v>31</v>
          </cell>
          <cell r="EN41">
            <v>3000</v>
          </cell>
          <cell r="EO41">
            <v>0</v>
          </cell>
          <cell r="EP41">
            <v>157</v>
          </cell>
          <cell r="EQ41">
            <v>951</v>
          </cell>
          <cell r="ER41">
            <v>475</v>
          </cell>
          <cell r="ES41">
            <v>0</v>
          </cell>
          <cell r="ET41">
            <v>284</v>
          </cell>
          <cell r="EU41">
            <v>153428</v>
          </cell>
          <cell r="EV41">
            <v>153428</v>
          </cell>
          <cell r="EW41">
            <v>1847</v>
          </cell>
          <cell r="EX41">
            <v>0</v>
          </cell>
          <cell r="EY41">
            <v>-4665</v>
          </cell>
          <cell r="EZ41">
            <v>0</v>
          </cell>
          <cell r="FA41">
            <v>2</v>
          </cell>
          <cell r="FB41">
            <v>6876</v>
          </cell>
          <cell r="FC41">
            <v>0</v>
          </cell>
          <cell r="FD41">
            <v>47001</v>
          </cell>
          <cell r="FE41">
            <v>2365</v>
          </cell>
          <cell r="FF41">
            <v>113758</v>
          </cell>
          <cell r="FG41">
            <v>720</v>
          </cell>
          <cell r="FH41">
            <v>0</v>
          </cell>
          <cell r="FI41">
            <v>-865</v>
          </cell>
          <cell r="FJ41">
            <v>112173</v>
          </cell>
          <cell r="FK41">
            <v>1189384</v>
          </cell>
          <cell r="FL41">
            <v>97497</v>
          </cell>
          <cell r="FM41">
            <v>112173</v>
          </cell>
          <cell r="FN41">
            <v>141869</v>
          </cell>
          <cell r="FO41">
            <v>1189384</v>
          </cell>
          <cell r="FP41">
            <v>2135581</v>
          </cell>
          <cell r="FQ41">
            <v>8.1973000000000003</v>
          </cell>
          <cell r="FR41">
            <v>9.4312000000000005</v>
          </cell>
          <cell r="FS41">
            <v>11.927899999999999</v>
          </cell>
          <cell r="FT41">
            <v>5.2526000000000002</v>
          </cell>
          <cell r="FU41">
            <v>7800</v>
          </cell>
          <cell r="FV41">
            <v>0</v>
          </cell>
          <cell r="FW41">
            <v>0</v>
          </cell>
          <cell r="FX41">
            <v>0</v>
          </cell>
          <cell r="FY41">
            <v>34603</v>
          </cell>
          <cell r="FZ41">
            <v>0</v>
          </cell>
          <cell r="GA41">
            <v>152</v>
          </cell>
          <cell r="GB41">
            <v>0</v>
          </cell>
          <cell r="GC41">
            <v>6724</v>
          </cell>
          <cell r="GD41">
            <v>45762</v>
          </cell>
          <cell r="GE41">
            <v>20293</v>
          </cell>
          <cell r="GF41">
            <v>0</v>
          </cell>
          <cell r="GG41">
            <v>3036633</v>
          </cell>
          <cell r="GH41">
            <v>0</v>
          </cell>
          <cell r="GI41">
            <v>1107</v>
          </cell>
          <cell r="GJ41">
            <v>113758</v>
          </cell>
          <cell r="GK41">
            <v>11375.8</v>
          </cell>
          <cell r="GL41">
            <v>24093</v>
          </cell>
          <cell r="GM41">
            <v>-3800</v>
          </cell>
          <cell r="GN41">
            <v>17708</v>
          </cell>
          <cell r="GO41">
            <v>6385</v>
          </cell>
          <cell r="GP41">
            <v>16809</v>
          </cell>
          <cell r="GQ41">
            <v>11375.8</v>
          </cell>
          <cell r="GR41">
            <v>0</v>
          </cell>
          <cell r="GS41">
            <v>16203</v>
          </cell>
          <cell r="GT41">
            <v>41808</v>
          </cell>
          <cell r="GU41">
            <v>951</v>
          </cell>
          <cell r="GV41">
            <v>3170</v>
          </cell>
          <cell r="GW41">
            <v>0.3</v>
          </cell>
          <cell r="GX41">
            <v>316</v>
          </cell>
          <cell r="GY41">
            <v>0</v>
          </cell>
          <cell r="GZ41">
            <v>316</v>
          </cell>
          <cell r="HA41">
            <v>316</v>
          </cell>
          <cell r="HB41">
            <v>2684</v>
          </cell>
          <cell r="HC41">
            <v>3000</v>
          </cell>
          <cell r="HD41" t="str">
            <v>1) Other Employee Issuance Impacting Capital Surplus and 2) Repurchase of warrants in 3Q11</v>
          </cell>
          <cell r="HE41" t="str">
            <v>1) Non-Financial Equity Investments and 2) Investments in Unconsolidated Finance Subsidiaries</v>
          </cell>
          <cell r="HF41">
            <v>4631</v>
          </cell>
          <cell r="HG41">
            <v>5288</v>
          </cell>
          <cell r="HH41">
            <v>3775</v>
          </cell>
          <cell r="HI41">
            <v>20437</v>
          </cell>
          <cell r="HJ41">
            <v>20070</v>
          </cell>
          <cell r="HK41" t="str">
            <v>Line 72 Issuance of common stock for employee compensation included in Line 9 - Sale of treasury stock &amp; Line 16 - Other adjustments to equity capital.Line 73 Other issuance of common stock included in Line 7 - Sale of common stock, gross &amp; Lin</v>
          </cell>
          <cell r="HL41">
            <v>4</v>
          </cell>
          <cell r="HM41">
            <v>2013</v>
          </cell>
          <cell r="HN41">
            <v>0</v>
          </cell>
          <cell r="HO41">
            <v>-68</v>
          </cell>
          <cell r="HR41">
            <v>19001</v>
          </cell>
        </row>
        <row r="42">
          <cell r="A42" t="str">
            <v>1068025Q3 2011BHC Baseline</v>
          </cell>
          <cell r="B42" t="str">
            <v>KeyCorp</v>
          </cell>
          <cell r="C42" t="str">
            <v>Q3 2011</v>
          </cell>
          <cell r="D42" t="str">
            <v>BHC Baseline</v>
          </cell>
          <cell r="E42" t="str">
            <v>BHC</v>
          </cell>
          <cell r="F42" t="str">
            <v>KEYCORP</v>
          </cell>
          <cell r="G42">
            <v>1068025</v>
          </cell>
          <cell r="H42" t="str">
            <v>Actual</v>
          </cell>
          <cell r="I42">
            <v>40921</v>
          </cell>
          <cell r="J42">
            <v>40921.708240740743</v>
          </cell>
          <cell r="K42" t="str">
            <v>KeyCorp's Key Base (K_Base) scenario with capital actions and underlying economic assumptions established by KeyCorp.</v>
          </cell>
          <cell r="L42">
            <v>5.47</v>
          </cell>
          <cell r="M42">
            <v>23.96</v>
          </cell>
          <cell r="N42">
            <v>11.83</v>
          </cell>
          <cell r="O42">
            <v>12.13</v>
          </cell>
          <cell r="P42">
            <v>14.64</v>
          </cell>
          <cell r="Q42">
            <v>6.03</v>
          </cell>
          <cell r="R42">
            <v>8.61</v>
          </cell>
          <cell r="S42">
            <v>0</v>
          </cell>
          <cell r="T42">
            <v>35.229999999999997</v>
          </cell>
          <cell r="U42">
            <v>8.91</v>
          </cell>
          <cell r="V42">
            <v>-0.22</v>
          </cell>
          <cell r="W42">
            <v>26.54</v>
          </cell>
          <cell r="X42">
            <v>0</v>
          </cell>
          <cell r="Y42">
            <v>51.24</v>
          </cell>
          <cell r="Z42">
            <v>0</v>
          </cell>
          <cell r="AA42">
            <v>30.68</v>
          </cell>
          <cell r="AB42">
            <v>20.55</v>
          </cell>
          <cell r="AC42">
            <v>8.44</v>
          </cell>
          <cell r="AD42">
            <v>0</v>
          </cell>
          <cell r="AE42">
            <v>2.57</v>
          </cell>
          <cell r="AF42">
            <v>0</v>
          </cell>
          <cell r="AG42">
            <v>0</v>
          </cell>
          <cell r="AH42">
            <v>5.87</v>
          </cell>
          <cell r="AI42">
            <v>138.97999999999999</v>
          </cell>
          <cell r="AJ42">
            <v>0</v>
          </cell>
          <cell r="AK42">
            <v>0</v>
          </cell>
          <cell r="AL42">
            <v>0</v>
          </cell>
          <cell r="AM42">
            <v>0</v>
          </cell>
          <cell r="AN42">
            <v>0</v>
          </cell>
          <cell r="AO42">
            <v>0</v>
          </cell>
          <cell r="AP42">
            <v>0</v>
          </cell>
          <cell r="AQ42">
            <v>0</v>
          </cell>
          <cell r="AR42">
            <v>0</v>
          </cell>
          <cell r="AS42">
            <v>0</v>
          </cell>
          <cell r="AT42">
            <v>138.97999999999999</v>
          </cell>
          <cell r="AU42">
            <v>1338.64</v>
          </cell>
          <cell r="AV42">
            <v>9.7899999999999991</v>
          </cell>
          <cell r="AW42">
            <v>138.97999999999999</v>
          </cell>
          <cell r="AX42">
            <v>36.380000000000003</v>
          </cell>
          <cell r="AY42">
            <v>1245.83</v>
          </cell>
          <cell r="AZ42">
            <v>549.39</v>
          </cell>
          <cell r="BA42">
            <v>482.56</v>
          </cell>
          <cell r="BB42">
            <v>692.21</v>
          </cell>
          <cell r="BC42">
            <v>339.74</v>
          </cell>
          <cell r="BD42">
            <v>339.74</v>
          </cell>
          <cell r="BE42">
            <v>9.7899999999999991</v>
          </cell>
          <cell r="BF42">
            <v>0</v>
          </cell>
          <cell r="BG42">
            <v>0</v>
          </cell>
          <cell r="BH42">
            <v>0</v>
          </cell>
          <cell r="BI42">
            <v>0</v>
          </cell>
          <cell r="BJ42">
            <v>0.39</v>
          </cell>
          <cell r="BK42">
            <v>-0.48</v>
          </cell>
          <cell r="BL42">
            <v>330.34</v>
          </cell>
          <cell r="BM42">
            <v>95.29</v>
          </cell>
          <cell r="BN42">
            <v>235.05</v>
          </cell>
          <cell r="BO42">
            <v>-17</v>
          </cell>
          <cell r="BP42">
            <v>218.05</v>
          </cell>
          <cell r="BQ42">
            <v>0.69</v>
          </cell>
          <cell r="BR42">
            <v>217.35</v>
          </cell>
          <cell r="BS42">
            <v>28.846036999999999</v>
          </cell>
          <cell r="BT42">
            <v>0</v>
          </cell>
          <cell r="BU42">
            <v>0</v>
          </cell>
          <cell r="BV42">
            <v>0</v>
          </cell>
          <cell r="BW42">
            <v>0</v>
          </cell>
          <cell r="BY42">
            <v>1176.08</v>
          </cell>
          <cell r="BZ42">
            <v>17611.560000000001</v>
          </cell>
          <cell r="CA42">
            <v>18787.64</v>
          </cell>
          <cell r="CB42">
            <v>21625.02</v>
          </cell>
          <cell r="CC42">
            <v>3057.43</v>
          </cell>
          <cell r="CD42">
            <v>8808.39</v>
          </cell>
          <cell r="CE42">
            <v>1033.44</v>
          </cell>
          <cell r="CF42">
            <v>7774.96</v>
          </cell>
          <cell r="CG42">
            <v>9612.41</v>
          </cell>
          <cell r="CH42">
            <v>1476.48</v>
          </cell>
          <cell r="CI42">
            <v>1065.8499999999999</v>
          </cell>
          <cell r="CJ42">
            <v>7070.07</v>
          </cell>
          <cell r="CK42">
            <v>3079.71</v>
          </cell>
          <cell r="CL42">
            <v>146.79</v>
          </cell>
          <cell r="CM42">
            <v>0</v>
          </cell>
          <cell r="CN42">
            <v>14337.57</v>
          </cell>
          <cell r="CO42">
            <v>13143</v>
          </cell>
          <cell r="CP42">
            <v>1194.57</v>
          </cell>
          <cell r="CQ42">
            <v>0</v>
          </cell>
          <cell r="CR42">
            <v>0</v>
          </cell>
          <cell r="CS42">
            <v>9174.61</v>
          </cell>
          <cell r="CT42">
            <v>109.89</v>
          </cell>
          <cell r="CU42">
            <v>5984.43</v>
          </cell>
          <cell r="CV42">
            <v>3080.29</v>
          </cell>
          <cell r="CW42">
            <v>9522.16</v>
          </cell>
          <cell r="CX42">
            <v>0</v>
          </cell>
          <cell r="CY42">
            <v>534.38</v>
          </cell>
          <cell r="CZ42">
            <v>80.180000000000007</v>
          </cell>
          <cell r="DA42">
            <v>609.52</v>
          </cell>
          <cell r="DB42">
            <v>8298.08</v>
          </cell>
          <cell r="DC42">
            <v>54659.37</v>
          </cell>
          <cell r="DD42">
            <v>0</v>
          </cell>
          <cell r="DE42">
            <v>1245.83</v>
          </cell>
          <cell r="DF42">
            <v>53413.54</v>
          </cell>
          <cell r="DG42">
            <v>1442.02</v>
          </cell>
          <cell r="DH42">
            <v>916.39</v>
          </cell>
          <cell r="DI42">
            <v>176.89</v>
          </cell>
          <cell r="DJ42">
            <v>0</v>
          </cell>
          <cell r="DK42">
            <v>17.72</v>
          </cell>
          <cell r="DL42">
            <v>1111.01</v>
          </cell>
          <cell r="DM42">
            <v>14651.4</v>
          </cell>
          <cell r="DN42">
            <v>89405.6</v>
          </cell>
          <cell r="DO42">
            <v>61071.55</v>
          </cell>
          <cell r="DP42">
            <v>1385.47</v>
          </cell>
          <cell r="DQ42">
            <v>1594.86</v>
          </cell>
          <cell r="DR42">
            <v>15435.87</v>
          </cell>
          <cell r="DS42">
            <v>56.43</v>
          </cell>
          <cell r="DT42">
            <v>79487.740000000005</v>
          </cell>
          <cell r="DU42">
            <v>290.48</v>
          </cell>
          <cell r="DV42">
            <v>1016.97</v>
          </cell>
          <cell r="DW42">
            <v>4191.5</v>
          </cell>
          <cell r="DX42">
            <v>6079.69</v>
          </cell>
          <cell r="DY42">
            <v>142.91999999999999</v>
          </cell>
          <cell r="DZ42">
            <v>-1820.45</v>
          </cell>
          <cell r="EA42">
            <v>9901.1200000000008</v>
          </cell>
          <cell r="EB42">
            <v>16.739999999999998</v>
          </cell>
          <cell r="EC42">
            <v>9917.86</v>
          </cell>
          <cell r="ED42">
            <v>31385.35</v>
          </cell>
          <cell r="EE42">
            <v>9718.76</v>
          </cell>
          <cell r="EF42">
            <v>-29.93</v>
          </cell>
          <cell r="EG42">
            <v>9688.83</v>
          </cell>
          <cell r="EH42">
            <v>217.35</v>
          </cell>
          <cell r="EI42">
            <v>0</v>
          </cell>
          <cell r="EJ42">
            <v>0</v>
          </cell>
          <cell r="EK42">
            <v>0</v>
          </cell>
          <cell r="EL42">
            <v>0</v>
          </cell>
          <cell r="EM42">
            <v>-4.12</v>
          </cell>
          <cell r="EN42">
            <v>0</v>
          </cell>
          <cell r="EO42">
            <v>0</v>
          </cell>
          <cell r="EP42">
            <v>5.63</v>
          </cell>
          <cell r="EQ42">
            <v>28.54</v>
          </cell>
          <cell r="ER42">
            <v>33.85</v>
          </cell>
          <cell r="ES42">
            <v>0</v>
          </cell>
          <cell r="ET42">
            <v>-0.63</v>
          </cell>
          <cell r="EU42">
            <v>9901.1200000000008</v>
          </cell>
          <cell r="EV42">
            <v>9901.1200000000008</v>
          </cell>
          <cell r="EW42">
            <v>406.35</v>
          </cell>
          <cell r="EX42">
            <v>0</v>
          </cell>
          <cell r="EY42">
            <v>-317.37</v>
          </cell>
          <cell r="EZ42">
            <v>0</v>
          </cell>
          <cell r="FA42">
            <v>0</v>
          </cell>
          <cell r="FB42">
            <v>1377.13</v>
          </cell>
          <cell r="FC42">
            <v>0</v>
          </cell>
          <cell r="FD42">
            <v>934.11</v>
          </cell>
          <cell r="FE42">
            <v>0</v>
          </cell>
          <cell r="FF42">
            <v>10255.16</v>
          </cell>
          <cell r="FG42">
            <v>0</v>
          </cell>
          <cell r="FH42">
            <v>0</v>
          </cell>
          <cell r="FI42">
            <v>-54.64</v>
          </cell>
          <cell r="FJ42">
            <v>10200.52</v>
          </cell>
          <cell r="FK42">
            <v>75642.679999999993</v>
          </cell>
          <cell r="FL42">
            <v>8532.91</v>
          </cell>
          <cell r="FM42">
            <v>10200.52</v>
          </cell>
          <cell r="FN42">
            <v>12897.01</v>
          </cell>
          <cell r="FO42">
            <v>75642.679999999993</v>
          </cell>
          <cell r="FP42">
            <v>85476.51</v>
          </cell>
          <cell r="FQ42">
            <v>11.2806</v>
          </cell>
          <cell r="FR42">
            <v>13.485099999999999</v>
          </cell>
          <cell r="FS42">
            <v>17.049900000000001</v>
          </cell>
          <cell r="FT42">
            <v>11.9337</v>
          </cell>
          <cell r="FU42">
            <v>290.48</v>
          </cell>
          <cell r="FV42">
            <v>0</v>
          </cell>
          <cell r="FW42">
            <v>0</v>
          </cell>
          <cell r="FX42">
            <v>0</v>
          </cell>
          <cell r="FY42">
            <v>1820.45</v>
          </cell>
          <cell r="FZ42">
            <v>0</v>
          </cell>
          <cell r="GA42">
            <v>0</v>
          </cell>
          <cell r="GB42">
            <v>0</v>
          </cell>
          <cell r="GC42">
            <v>1377.13</v>
          </cell>
          <cell r="GD42">
            <v>916.39</v>
          </cell>
          <cell r="GE42">
            <v>64.33</v>
          </cell>
          <cell r="GF42">
            <v>29.24</v>
          </cell>
          <cell r="GG42">
            <v>952800000</v>
          </cell>
          <cell r="GH42">
            <v>0</v>
          </cell>
          <cell r="GI42">
            <v>0</v>
          </cell>
          <cell r="GJ42">
            <v>10255.16</v>
          </cell>
          <cell r="GK42">
            <v>1025.52</v>
          </cell>
          <cell r="GL42">
            <v>64.33</v>
          </cell>
          <cell r="GM42">
            <v>0</v>
          </cell>
          <cell r="GN42">
            <v>0</v>
          </cell>
          <cell r="GO42">
            <v>64.33</v>
          </cell>
          <cell r="GP42">
            <v>115.58</v>
          </cell>
          <cell r="GQ42">
            <v>115.58</v>
          </cell>
          <cell r="GR42">
            <v>0</v>
          </cell>
          <cell r="GS42">
            <v>358.61</v>
          </cell>
          <cell r="GT42">
            <v>1024.5899999999999</v>
          </cell>
          <cell r="GU42">
            <v>28.54</v>
          </cell>
          <cell r="GV42">
            <v>952.81</v>
          </cell>
          <cell r="GW42">
            <v>2.9953509999999999E-2</v>
          </cell>
          <cell r="GX42">
            <v>10.16</v>
          </cell>
          <cell r="GY42">
            <v>0</v>
          </cell>
          <cell r="GZ42">
            <v>10.16</v>
          </cell>
          <cell r="HA42">
            <v>14.28</v>
          </cell>
          <cell r="HB42">
            <v>0</v>
          </cell>
          <cell r="HC42">
            <v>14.28</v>
          </cell>
          <cell r="HD42" t="str">
            <v>3Q11 Adjustments of $630 thousand:   Restricted Stock Prepaid of $6 million, Stock Option Expense of $3.5 million, Deferred Compenstiaon of (10.1 million).</v>
          </cell>
          <cell r="HE42" t="str">
            <v>8% of Equity Investments in non-financial companies net of SBIC investments  (see K:\CLE03\CAPITAL\Call Report\RC-R\2011_3q\HC-R KART Snapshot.xls Breakdown of Investments)</v>
          </cell>
          <cell r="HF42">
            <v>1818.48</v>
          </cell>
          <cell r="HG42">
            <v>13.21</v>
          </cell>
          <cell r="HH42">
            <v>0</v>
          </cell>
          <cell r="HI42">
            <v>-926797.55</v>
          </cell>
          <cell r="HJ42">
            <v>-298173.49</v>
          </cell>
          <cell r="HK42" t="str">
            <v>1. Line 9:  Sale of Treasury Stock - Totals, on a net basis, all share issuance and repurchase activity.  This net activity totals $56 million, including Q3 2011 activity and is the sum of sales of $109 million (line 72) and purchases of $54 mi</v>
          </cell>
          <cell r="HL42">
            <v>3</v>
          </cell>
          <cell r="HM42">
            <v>2011</v>
          </cell>
          <cell r="HN42">
            <v>0</v>
          </cell>
          <cell r="HO42">
            <v>0.39</v>
          </cell>
          <cell r="HR42">
            <v>19005</v>
          </cell>
        </row>
        <row r="43">
          <cell r="A43" t="str">
            <v>1068025Q4 2011BHC Baseline</v>
          </cell>
          <cell r="B43" t="str">
            <v>KeyCorp</v>
          </cell>
          <cell r="C43" t="str">
            <v>Q4 2011</v>
          </cell>
          <cell r="D43" t="str">
            <v>BHC Baseline</v>
          </cell>
          <cell r="E43" t="str">
            <v>BHC</v>
          </cell>
          <cell r="F43" t="str">
            <v>KEYCORP</v>
          </cell>
          <cell r="G43">
            <v>1068025</v>
          </cell>
          <cell r="H43" t="str">
            <v>Projected</v>
          </cell>
          <cell r="I43">
            <v>40921</v>
          </cell>
          <cell r="J43">
            <v>40921.708240740743</v>
          </cell>
          <cell r="K43" t="str">
            <v>KeyCorp's Key Base (K_Base) scenario with capital actions and underlying economic assumptions established by KeyCorp.</v>
          </cell>
          <cell r="L43">
            <v>7.83</v>
          </cell>
          <cell r="M43">
            <v>29.84</v>
          </cell>
          <cell r="N43">
            <v>11.82</v>
          </cell>
          <cell r="O43">
            <v>18.02</v>
          </cell>
          <cell r="P43">
            <v>15.07</v>
          </cell>
          <cell r="Q43">
            <v>6.21</v>
          </cell>
          <cell r="R43">
            <v>8.8699999999999992</v>
          </cell>
          <cell r="S43">
            <v>0</v>
          </cell>
          <cell r="T43">
            <v>16.89</v>
          </cell>
          <cell r="U43">
            <v>3.22</v>
          </cell>
          <cell r="V43">
            <v>1.47</v>
          </cell>
          <cell r="W43">
            <v>12.19</v>
          </cell>
          <cell r="X43">
            <v>0</v>
          </cell>
          <cell r="Y43">
            <v>52.64</v>
          </cell>
          <cell r="Z43">
            <v>0.03</v>
          </cell>
          <cell r="AA43">
            <v>30.27</v>
          </cell>
          <cell r="AB43">
            <v>22.34</v>
          </cell>
          <cell r="AC43">
            <v>9.0500000000000007</v>
          </cell>
          <cell r="AD43">
            <v>0</v>
          </cell>
          <cell r="AE43">
            <v>0.95</v>
          </cell>
          <cell r="AF43">
            <v>0.01</v>
          </cell>
          <cell r="AG43">
            <v>0</v>
          </cell>
          <cell r="AH43">
            <v>8.1</v>
          </cell>
          <cell r="AI43">
            <v>131.33000000000001</v>
          </cell>
          <cell r="AJ43">
            <v>0</v>
          </cell>
          <cell r="AK43">
            <v>0</v>
          </cell>
          <cell r="AL43">
            <v>0</v>
          </cell>
          <cell r="AM43">
            <v>0</v>
          </cell>
          <cell r="AN43">
            <v>0</v>
          </cell>
          <cell r="AO43">
            <v>0</v>
          </cell>
          <cell r="AP43">
            <v>0</v>
          </cell>
          <cell r="AQ43">
            <v>0</v>
          </cell>
          <cell r="AR43">
            <v>0</v>
          </cell>
          <cell r="AS43">
            <v>0</v>
          </cell>
          <cell r="AT43">
            <v>131.33000000000001</v>
          </cell>
          <cell r="AU43">
            <v>1245.83</v>
          </cell>
          <cell r="AV43">
            <v>8</v>
          </cell>
          <cell r="AW43">
            <v>131.33000000000001</v>
          </cell>
          <cell r="AX43">
            <v>29</v>
          </cell>
          <cell r="AY43">
            <v>1151.51</v>
          </cell>
          <cell r="AZ43">
            <v>539.89</v>
          </cell>
          <cell r="BA43">
            <v>445.81</v>
          </cell>
          <cell r="BB43">
            <v>694.59</v>
          </cell>
          <cell r="BC43">
            <v>291.11</v>
          </cell>
          <cell r="BD43">
            <v>291.11</v>
          </cell>
          <cell r="BE43">
            <v>8</v>
          </cell>
          <cell r="BF43">
            <v>0</v>
          </cell>
          <cell r="BG43">
            <v>0</v>
          </cell>
          <cell r="BH43">
            <v>0</v>
          </cell>
          <cell r="BI43">
            <v>0</v>
          </cell>
          <cell r="BJ43">
            <v>0</v>
          </cell>
          <cell r="BK43">
            <v>-0.67</v>
          </cell>
          <cell r="BL43">
            <v>283.11</v>
          </cell>
          <cell r="BM43">
            <v>75.290000000000006</v>
          </cell>
          <cell r="BN43">
            <v>207.82</v>
          </cell>
          <cell r="BO43">
            <v>-10.43</v>
          </cell>
          <cell r="BP43">
            <v>197.39</v>
          </cell>
          <cell r="BQ43">
            <v>0.53</v>
          </cell>
          <cell r="BR43">
            <v>196.86</v>
          </cell>
          <cell r="BS43">
            <v>26.593903000000001</v>
          </cell>
          <cell r="BT43">
            <v>0</v>
          </cell>
          <cell r="BU43">
            <v>0</v>
          </cell>
          <cell r="BV43">
            <v>0</v>
          </cell>
          <cell r="BW43">
            <v>0</v>
          </cell>
          <cell r="BY43">
            <v>1106.1400000000001</v>
          </cell>
          <cell r="BZ43">
            <v>16564.259999999998</v>
          </cell>
          <cell r="CA43">
            <v>17670.400000000001</v>
          </cell>
          <cell r="CB43">
            <v>21864.81</v>
          </cell>
          <cell r="CC43">
            <v>2982.15</v>
          </cell>
          <cell r="CD43">
            <v>9022.66</v>
          </cell>
          <cell r="CE43">
            <v>1047.78</v>
          </cell>
          <cell r="CF43">
            <v>7974.88</v>
          </cell>
          <cell r="CG43">
            <v>9710</v>
          </cell>
          <cell r="CH43">
            <v>1629</v>
          </cell>
          <cell r="CI43">
            <v>1025</v>
          </cell>
          <cell r="CJ43">
            <v>7056</v>
          </cell>
          <cell r="CK43">
            <v>2952</v>
          </cell>
          <cell r="CL43">
            <v>150</v>
          </cell>
          <cell r="CM43">
            <v>0</v>
          </cell>
          <cell r="CN43">
            <v>14706.96</v>
          </cell>
          <cell r="CO43">
            <v>13485.96</v>
          </cell>
          <cell r="CP43">
            <v>1221</v>
          </cell>
          <cell r="CQ43">
            <v>0</v>
          </cell>
          <cell r="CR43">
            <v>0</v>
          </cell>
          <cell r="CS43">
            <v>9073.06</v>
          </cell>
          <cell r="CT43">
            <v>102.38</v>
          </cell>
          <cell r="CU43">
            <v>5938.97</v>
          </cell>
          <cell r="CV43">
            <v>3031.7</v>
          </cell>
          <cell r="CW43">
            <v>9883.92</v>
          </cell>
          <cell r="CX43">
            <v>0</v>
          </cell>
          <cell r="CY43">
            <v>583</v>
          </cell>
          <cell r="CZ43">
            <v>82</v>
          </cell>
          <cell r="DA43">
            <v>553.13</v>
          </cell>
          <cell r="DB43">
            <v>8665.7800000000007</v>
          </cell>
          <cell r="DC43">
            <v>55528.75</v>
          </cell>
          <cell r="DD43">
            <v>0</v>
          </cell>
          <cell r="DE43">
            <v>1151.31</v>
          </cell>
          <cell r="DF43">
            <v>54377.43</v>
          </cell>
          <cell r="DG43">
            <v>1878.45</v>
          </cell>
          <cell r="DH43">
            <v>916.48</v>
          </cell>
          <cell r="DI43">
            <v>185.06</v>
          </cell>
          <cell r="DJ43">
            <v>0</v>
          </cell>
          <cell r="DK43">
            <v>17.18</v>
          </cell>
          <cell r="DL43">
            <v>1118.72</v>
          </cell>
          <cell r="DM43">
            <v>11126.1</v>
          </cell>
          <cell r="DN43">
            <v>86171.11</v>
          </cell>
          <cell r="DO43">
            <v>57037.55</v>
          </cell>
          <cell r="DP43">
            <v>1278.96</v>
          </cell>
          <cell r="DQ43">
            <v>1353.02</v>
          </cell>
          <cell r="DR43">
            <v>16632.28</v>
          </cell>
          <cell r="DS43">
            <v>55.76</v>
          </cell>
          <cell r="DT43">
            <v>76301.81</v>
          </cell>
          <cell r="DU43">
            <v>290.48</v>
          </cell>
          <cell r="DV43">
            <v>1016.97</v>
          </cell>
          <cell r="DW43">
            <v>4190.1400000000003</v>
          </cell>
          <cell r="DX43">
            <v>6242.34</v>
          </cell>
          <cell r="DY43">
            <v>-74.709999999999994</v>
          </cell>
          <cell r="DZ43">
            <v>-1814.2</v>
          </cell>
          <cell r="EA43">
            <v>9851.0300000000007</v>
          </cell>
          <cell r="EB43">
            <v>18.27</v>
          </cell>
          <cell r="EC43">
            <v>9869.2999999999993</v>
          </cell>
          <cell r="ED43">
            <v>31590.34</v>
          </cell>
          <cell r="EE43">
            <v>9901.1200000000008</v>
          </cell>
          <cell r="EF43">
            <v>0</v>
          </cell>
          <cell r="EG43">
            <v>9901.1200000000008</v>
          </cell>
          <cell r="EH43">
            <v>196.86</v>
          </cell>
          <cell r="EI43">
            <v>0</v>
          </cell>
          <cell r="EJ43">
            <v>0</v>
          </cell>
          <cell r="EK43">
            <v>0</v>
          </cell>
          <cell r="EL43">
            <v>0</v>
          </cell>
          <cell r="EM43">
            <v>4.84</v>
          </cell>
          <cell r="EN43">
            <v>0</v>
          </cell>
          <cell r="EO43">
            <v>0</v>
          </cell>
          <cell r="EP43">
            <v>5.63</v>
          </cell>
          <cell r="EQ43">
            <v>28.59</v>
          </cell>
          <cell r="ER43">
            <v>-217.58</v>
          </cell>
          <cell r="ES43">
            <v>0</v>
          </cell>
          <cell r="ET43">
            <v>0</v>
          </cell>
          <cell r="EU43">
            <v>9851.0300000000007</v>
          </cell>
          <cell r="EV43">
            <v>9851.0300000000007</v>
          </cell>
          <cell r="EW43">
            <v>198.22</v>
          </cell>
          <cell r="EX43">
            <v>0</v>
          </cell>
          <cell r="EY43">
            <v>-317.37</v>
          </cell>
          <cell r="EZ43">
            <v>0</v>
          </cell>
          <cell r="FA43">
            <v>0</v>
          </cell>
          <cell r="FB43">
            <v>1046.0899999999999</v>
          </cell>
          <cell r="FC43">
            <v>0</v>
          </cell>
          <cell r="FD43">
            <v>933.66</v>
          </cell>
          <cell r="FE43">
            <v>0</v>
          </cell>
          <cell r="FF43">
            <v>10082.620000000001</v>
          </cell>
          <cell r="FG43">
            <v>0</v>
          </cell>
          <cell r="FH43">
            <v>0</v>
          </cell>
          <cell r="FI43">
            <v>-54.64</v>
          </cell>
          <cell r="FJ43">
            <v>10027.98</v>
          </cell>
          <cell r="FK43">
            <v>77574.94</v>
          </cell>
          <cell r="FL43">
            <v>8691.4</v>
          </cell>
          <cell r="FM43">
            <v>10027.98</v>
          </cell>
          <cell r="FN43">
            <v>12747.13</v>
          </cell>
          <cell r="FO43">
            <v>77574.94</v>
          </cell>
          <cell r="FP43">
            <v>86171.7</v>
          </cell>
          <cell r="FQ43">
            <v>11.203900000000001</v>
          </cell>
          <cell r="FR43">
            <v>12.9268</v>
          </cell>
          <cell r="FS43">
            <v>16.431999999999999</v>
          </cell>
          <cell r="FT43">
            <v>11.6372</v>
          </cell>
          <cell r="FU43">
            <v>290.48</v>
          </cell>
          <cell r="FV43">
            <v>0</v>
          </cell>
          <cell r="FW43">
            <v>0</v>
          </cell>
          <cell r="FX43">
            <v>0</v>
          </cell>
          <cell r="FY43">
            <v>1814.2</v>
          </cell>
          <cell r="FZ43">
            <v>0</v>
          </cell>
          <cell r="GA43">
            <v>0</v>
          </cell>
          <cell r="GB43">
            <v>0</v>
          </cell>
          <cell r="GC43">
            <v>1046.0899999999999</v>
          </cell>
          <cell r="GD43">
            <v>916.48</v>
          </cell>
          <cell r="GE43">
            <v>7.47</v>
          </cell>
          <cell r="GF43">
            <v>12.75</v>
          </cell>
          <cell r="GG43">
            <v>953000000</v>
          </cell>
          <cell r="GH43">
            <v>0</v>
          </cell>
          <cell r="GI43">
            <v>0</v>
          </cell>
          <cell r="GJ43">
            <v>10082.620000000001</v>
          </cell>
          <cell r="GK43">
            <v>1008.26</v>
          </cell>
          <cell r="GL43">
            <v>7.47</v>
          </cell>
          <cell r="GM43">
            <v>0</v>
          </cell>
          <cell r="GN43">
            <v>0</v>
          </cell>
          <cell r="GO43">
            <v>7.47</v>
          </cell>
          <cell r="GP43">
            <v>182.3</v>
          </cell>
          <cell r="GQ43">
            <v>182.3</v>
          </cell>
          <cell r="GR43">
            <v>0</v>
          </cell>
          <cell r="GS43">
            <v>389.27</v>
          </cell>
          <cell r="GT43">
            <v>1112.2</v>
          </cell>
          <cell r="GU43">
            <v>28.59</v>
          </cell>
          <cell r="GV43">
            <v>953.03</v>
          </cell>
          <cell r="GW43">
            <v>0.03</v>
          </cell>
          <cell r="GX43">
            <v>9.48</v>
          </cell>
          <cell r="GY43">
            <v>0</v>
          </cell>
          <cell r="GZ43">
            <v>9.48</v>
          </cell>
          <cell r="HA43">
            <v>4.6399999999999997</v>
          </cell>
          <cell r="HB43">
            <v>0</v>
          </cell>
          <cell r="HC43">
            <v>4.6399999999999997</v>
          </cell>
          <cell r="HD43" t="str">
            <v>3Q11 Adjustments of $630 thousand:   Restricted Stock Prepaid of $6 million, Stock Option Expense of $3.5 million, Deferred Compenstiaon of (10.1 million).</v>
          </cell>
          <cell r="HE43" t="str">
            <v>8% of Equity Investments in non-financial companies net of SBIC investments  (see K:\CLE03\CAPITAL\Call Report\RC-R\2011_3q\HC-R KART Snapshot.xls Breakdown of Investments)</v>
          </cell>
          <cell r="HF43">
            <v>1818.48</v>
          </cell>
          <cell r="HG43">
            <v>13.21</v>
          </cell>
          <cell r="HH43">
            <v>0</v>
          </cell>
          <cell r="HI43">
            <v>-926797.55</v>
          </cell>
          <cell r="HJ43">
            <v>-298173.49</v>
          </cell>
          <cell r="HK43" t="str">
            <v>1. Line 9:  Sale of Treasury Stock - Totals, on a net basis, all share issuance and repurchase activity.  This net activity totals $56 million, including Q3 2011 activity and is the sum of sales of $109 million (line 72) and purchases of $54 mi</v>
          </cell>
          <cell r="HL43">
            <v>4</v>
          </cell>
          <cell r="HM43">
            <v>2011</v>
          </cell>
          <cell r="HN43">
            <v>0</v>
          </cell>
          <cell r="HO43">
            <v>0</v>
          </cell>
          <cell r="HR43">
            <v>19005</v>
          </cell>
        </row>
        <row r="44">
          <cell r="A44" t="str">
            <v>1068025Q1 2012BHC Baseline</v>
          </cell>
          <cell r="B44" t="str">
            <v>KeyCorp</v>
          </cell>
          <cell r="C44" t="str">
            <v>Q1 2012</v>
          </cell>
          <cell r="D44" t="str">
            <v>BHC Baseline</v>
          </cell>
          <cell r="E44" t="str">
            <v>BHC</v>
          </cell>
          <cell r="F44" t="str">
            <v>KEYCORP</v>
          </cell>
          <cell r="G44">
            <v>1068025</v>
          </cell>
          <cell r="H44" t="str">
            <v>Projected</v>
          </cell>
          <cell r="I44">
            <v>40921</v>
          </cell>
          <cell r="J44">
            <v>40921.708240740743</v>
          </cell>
          <cell r="K44" t="str">
            <v>KeyCorp's Key Base (K_Base) scenario with capital actions and underlying economic assumptions established by KeyCorp.</v>
          </cell>
          <cell r="L44">
            <v>7.82</v>
          </cell>
          <cell r="M44">
            <v>28.81</v>
          </cell>
          <cell r="N44">
            <v>11.35</v>
          </cell>
          <cell r="O44">
            <v>17.46</v>
          </cell>
          <cell r="P44">
            <v>20.75</v>
          </cell>
          <cell r="Q44">
            <v>12.61</v>
          </cell>
          <cell r="R44">
            <v>8.14</v>
          </cell>
          <cell r="S44">
            <v>0</v>
          </cell>
          <cell r="T44">
            <v>18.78</v>
          </cell>
          <cell r="U44">
            <v>3.8</v>
          </cell>
          <cell r="V44">
            <v>1.71</v>
          </cell>
          <cell r="W44">
            <v>13.27</v>
          </cell>
          <cell r="X44">
            <v>0</v>
          </cell>
          <cell r="Y44">
            <v>58.21</v>
          </cell>
          <cell r="Z44">
            <v>0.12</v>
          </cell>
          <cell r="AA44">
            <v>30.44</v>
          </cell>
          <cell r="AB44">
            <v>27.65</v>
          </cell>
          <cell r="AC44">
            <v>9.61</v>
          </cell>
          <cell r="AD44">
            <v>0</v>
          </cell>
          <cell r="AE44">
            <v>0.8</v>
          </cell>
          <cell r="AF44">
            <v>0.03</v>
          </cell>
          <cell r="AG44">
            <v>0</v>
          </cell>
          <cell r="AH44">
            <v>8.7799999999999994</v>
          </cell>
          <cell r="AI44">
            <v>143.97999999999999</v>
          </cell>
          <cell r="AJ44">
            <v>0</v>
          </cell>
          <cell r="AK44">
            <v>0</v>
          </cell>
          <cell r="AL44">
            <v>0</v>
          </cell>
          <cell r="AM44">
            <v>0</v>
          </cell>
          <cell r="AN44">
            <v>0</v>
          </cell>
          <cell r="AO44">
            <v>0</v>
          </cell>
          <cell r="AP44">
            <v>0</v>
          </cell>
          <cell r="AQ44">
            <v>0</v>
          </cell>
          <cell r="AR44">
            <v>0</v>
          </cell>
          <cell r="AS44">
            <v>0</v>
          </cell>
          <cell r="AT44">
            <v>143.97999999999999</v>
          </cell>
          <cell r="AU44">
            <v>1151.51</v>
          </cell>
          <cell r="AV44">
            <v>41.09</v>
          </cell>
          <cell r="AW44">
            <v>143.97999999999999</v>
          </cell>
          <cell r="AX44">
            <v>22.55</v>
          </cell>
          <cell r="AY44">
            <v>1071.17</v>
          </cell>
          <cell r="AZ44">
            <v>559.96</v>
          </cell>
          <cell r="BA44">
            <v>419.37</v>
          </cell>
          <cell r="BB44">
            <v>708.89</v>
          </cell>
          <cell r="BC44">
            <v>270.44</v>
          </cell>
          <cell r="BD44">
            <v>270.44</v>
          </cell>
          <cell r="BE44">
            <v>41.09</v>
          </cell>
          <cell r="BF44">
            <v>0</v>
          </cell>
          <cell r="BG44">
            <v>0</v>
          </cell>
          <cell r="BH44">
            <v>0</v>
          </cell>
          <cell r="BI44">
            <v>0</v>
          </cell>
          <cell r="BJ44">
            <v>0</v>
          </cell>
          <cell r="BK44">
            <v>-0.56000000000000005</v>
          </cell>
          <cell r="BL44">
            <v>229.35</v>
          </cell>
          <cell r="BM44">
            <v>63.37</v>
          </cell>
          <cell r="BN44">
            <v>165.98</v>
          </cell>
          <cell r="BO44">
            <v>-4.18</v>
          </cell>
          <cell r="BP44">
            <v>161.80000000000001</v>
          </cell>
          <cell r="BQ44">
            <v>0.3</v>
          </cell>
          <cell r="BR44">
            <v>161.5</v>
          </cell>
          <cell r="BS44">
            <v>27.630258999999999</v>
          </cell>
          <cell r="BT44">
            <v>0</v>
          </cell>
          <cell r="BU44">
            <v>0</v>
          </cell>
          <cell r="BV44">
            <v>0</v>
          </cell>
          <cell r="BW44">
            <v>0</v>
          </cell>
          <cell r="BY44">
            <v>1066.29</v>
          </cell>
          <cell r="BZ44">
            <v>15967.42</v>
          </cell>
          <cell r="CA44">
            <v>17033.7</v>
          </cell>
          <cell r="CB44">
            <v>21876.6</v>
          </cell>
          <cell r="CC44">
            <v>3033.98</v>
          </cell>
          <cell r="CD44">
            <v>9014.6200000000008</v>
          </cell>
          <cell r="CE44">
            <v>1065.99</v>
          </cell>
          <cell r="CF44">
            <v>7948.63</v>
          </cell>
          <cell r="CG44">
            <v>9677</v>
          </cell>
          <cell r="CH44">
            <v>1555</v>
          </cell>
          <cell r="CI44">
            <v>1031</v>
          </cell>
          <cell r="CJ44">
            <v>7091</v>
          </cell>
          <cell r="CK44">
            <v>2967</v>
          </cell>
          <cell r="CL44">
            <v>151</v>
          </cell>
          <cell r="CM44">
            <v>0</v>
          </cell>
          <cell r="CN44">
            <v>14821.26</v>
          </cell>
          <cell r="CO44">
            <v>13593.26</v>
          </cell>
          <cell r="CP44">
            <v>1228</v>
          </cell>
          <cell r="CQ44">
            <v>0</v>
          </cell>
          <cell r="CR44">
            <v>0</v>
          </cell>
          <cell r="CS44">
            <v>8793.39</v>
          </cell>
          <cell r="CT44">
            <v>102.99</v>
          </cell>
          <cell r="CU44">
            <v>5761.5</v>
          </cell>
          <cell r="CV44">
            <v>2928.9</v>
          </cell>
          <cell r="CW44">
            <v>9685.89</v>
          </cell>
          <cell r="CX44">
            <v>0</v>
          </cell>
          <cell r="CY44">
            <v>595</v>
          </cell>
          <cell r="CZ44">
            <v>83</v>
          </cell>
          <cell r="DA44">
            <v>540.47</v>
          </cell>
          <cell r="DB44">
            <v>8467.42</v>
          </cell>
          <cell r="DC44">
            <v>55177.14</v>
          </cell>
          <cell r="DD44">
            <v>0</v>
          </cell>
          <cell r="DE44">
            <v>1070.72</v>
          </cell>
          <cell r="DF44">
            <v>54106.42</v>
          </cell>
          <cell r="DG44">
            <v>1821.7</v>
          </cell>
          <cell r="DH44">
            <v>916.48</v>
          </cell>
          <cell r="DI44">
            <v>189.66</v>
          </cell>
          <cell r="DJ44">
            <v>0</v>
          </cell>
          <cell r="DK44">
            <v>16.93</v>
          </cell>
          <cell r="DL44">
            <v>1123.07</v>
          </cell>
          <cell r="DM44">
            <v>10849.55</v>
          </cell>
          <cell r="DN44">
            <v>84934.45</v>
          </cell>
          <cell r="DO44">
            <v>57551.94</v>
          </cell>
          <cell r="DP44">
            <v>1143.0899999999999</v>
          </cell>
          <cell r="DQ44">
            <v>1184.31</v>
          </cell>
          <cell r="DR44">
            <v>15066.7</v>
          </cell>
          <cell r="DS44">
            <v>55.2</v>
          </cell>
          <cell r="DT44">
            <v>74946.03</v>
          </cell>
          <cell r="DU44">
            <v>290.48</v>
          </cell>
          <cell r="DV44">
            <v>1016.97</v>
          </cell>
          <cell r="DW44">
            <v>4125.5600000000004</v>
          </cell>
          <cell r="DX44">
            <v>6369.63</v>
          </cell>
          <cell r="DY44">
            <v>-106.97</v>
          </cell>
          <cell r="DZ44">
            <v>-1725.52</v>
          </cell>
          <cell r="EA44">
            <v>9970.14</v>
          </cell>
          <cell r="EB44">
            <v>18.27</v>
          </cell>
          <cell r="EC44">
            <v>9988.42</v>
          </cell>
          <cell r="ED44">
            <v>31706.11</v>
          </cell>
          <cell r="EE44">
            <v>9851.0300000000007</v>
          </cell>
          <cell r="EF44">
            <v>0</v>
          </cell>
          <cell r="EG44">
            <v>9851.0300000000007</v>
          </cell>
          <cell r="EH44">
            <v>161.5</v>
          </cell>
          <cell r="EI44">
            <v>0</v>
          </cell>
          <cell r="EJ44">
            <v>0</v>
          </cell>
          <cell r="EK44">
            <v>0</v>
          </cell>
          <cell r="EL44">
            <v>0</v>
          </cell>
          <cell r="EM44">
            <v>24.09</v>
          </cell>
          <cell r="EN44">
            <v>0</v>
          </cell>
          <cell r="EO44">
            <v>0</v>
          </cell>
          <cell r="EP44">
            <v>5.63</v>
          </cell>
          <cell r="EQ44">
            <v>28.58</v>
          </cell>
          <cell r="ER44">
            <v>-32.26</v>
          </cell>
          <cell r="ES44">
            <v>0</v>
          </cell>
          <cell r="ET44">
            <v>0</v>
          </cell>
          <cell r="EU44">
            <v>9970.14</v>
          </cell>
          <cell r="EV44">
            <v>9970.14</v>
          </cell>
          <cell r="EW44">
            <v>165.95</v>
          </cell>
          <cell r="EX44">
            <v>0</v>
          </cell>
          <cell r="EY44">
            <v>-317.37</v>
          </cell>
          <cell r="EZ44">
            <v>0</v>
          </cell>
          <cell r="FA44">
            <v>0</v>
          </cell>
          <cell r="FB44">
            <v>338.9</v>
          </cell>
          <cell r="FC44">
            <v>0</v>
          </cell>
          <cell r="FD44">
            <v>933.41</v>
          </cell>
          <cell r="FE44">
            <v>0</v>
          </cell>
          <cell r="FF44">
            <v>9527.0499999999993</v>
          </cell>
          <cell r="FG44">
            <v>0</v>
          </cell>
          <cell r="FH44">
            <v>0</v>
          </cell>
          <cell r="FI44">
            <v>-54.64</v>
          </cell>
          <cell r="FJ44">
            <v>9472.41</v>
          </cell>
          <cell r="FK44">
            <v>77143.899999999994</v>
          </cell>
          <cell r="FL44">
            <v>8843.0300000000007</v>
          </cell>
          <cell r="FM44">
            <v>9472.41</v>
          </cell>
          <cell r="FN44">
            <v>12085.25</v>
          </cell>
          <cell r="FO44">
            <v>77143.899999999994</v>
          </cell>
          <cell r="FP44">
            <v>83936.37</v>
          </cell>
          <cell r="FQ44">
            <v>11.462999999999999</v>
          </cell>
          <cell r="FR44">
            <v>12.2789</v>
          </cell>
          <cell r="FS44">
            <v>15.665900000000001</v>
          </cell>
          <cell r="FT44">
            <v>11.2852</v>
          </cell>
          <cell r="FU44">
            <v>290.48</v>
          </cell>
          <cell r="FV44">
            <v>0</v>
          </cell>
          <cell r="FW44">
            <v>0</v>
          </cell>
          <cell r="FX44">
            <v>0</v>
          </cell>
          <cell r="FY44">
            <v>1725.52</v>
          </cell>
          <cell r="FZ44">
            <v>0</v>
          </cell>
          <cell r="GA44">
            <v>0</v>
          </cell>
          <cell r="GB44">
            <v>0</v>
          </cell>
          <cell r="GC44">
            <v>338.9</v>
          </cell>
          <cell r="GD44">
            <v>916.48</v>
          </cell>
          <cell r="GE44">
            <v>-57.57</v>
          </cell>
          <cell r="GF44">
            <v>78.95</v>
          </cell>
          <cell r="GG44">
            <v>955900000</v>
          </cell>
          <cell r="GH44">
            <v>0</v>
          </cell>
          <cell r="GI44">
            <v>0</v>
          </cell>
          <cell r="GJ44">
            <v>9527.0499999999993</v>
          </cell>
          <cell r="GK44">
            <v>952.71</v>
          </cell>
          <cell r="GL44">
            <v>-57.57</v>
          </cell>
          <cell r="GM44">
            <v>0</v>
          </cell>
          <cell r="GN44">
            <v>0</v>
          </cell>
          <cell r="GO44">
            <v>0</v>
          </cell>
          <cell r="GP44">
            <v>240</v>
          </cell>
          <cell r="GQ44">
            <v>240</v>
          </cell>
          <cell r="GR44">
            <v>0</v>
          </cell>
          <cell r="GS44">
            <v>432.63</v>
          </cell>
          <cell r="GT44">
            <v>1236.08</v>
          </cell>
          <cell r="GU44">
            <v>28.58</v>
          </cell>
          <cell r="GV44">
            <v>955.86</v>
          </cell>
          <cell r="GW44">
            <v>0.03</v>
          </cell>
          <cell r="GX44">
            <v>38.78</v>
          </cell>
          <cell r="GY44">
            <v>0</v>
          </cell>
          <cell r="GZ44">
            <v>38.78</v>
          </cell>
          <cell r="HA44">
            <v>14.7</v>
          </cell>
          <cell r="HB44">
            <v>0</v>
          </cell>
          <cell r="HC44">
            <v>14.7</v>
          </cell>
          <cell r="HD44" t="str">
            <v>3Q11 Adjustments of $630 thousand:   Restricted Stock Prepaid of $6 million, Stock Option Expense of $3.5 million, Deferred Compenstiaon of (10.1 million).</v>
          </cell>
          <cell r="HE44" t="str">
            <v>8% of Equity Investments in non-financial companies net of SBIC investments  (see K:\CLE03\CAPITAL\Call Report\RC-R\2011_3q\HC-R KART Snapshot.xls Breakdown of Investments)</v>
          </cell>
          <cell r="HF44">
            <v>1818.48</v>
          </cell>
          <cell r="HG44">
            <v>13.21</v>
          </cell>
          <cell r="HH44">
            <v>0</v>
          </cell>
          <cell r="HI44">
            <v>-926797.55</v>
          </cell>
          <cell r="HJ44">
            <v>-298173.49</v>
          </cell>
          <cell r="HK44" t="str">
            <v>1. Line 9:  Sale of Treasury Stock - Totals, on a net basis, all share issuance and repurchase activity.  This net activity totals $56 million, including Q3 2011 activity and is the sum of sales of $109 million (line 72) and purchases of $54 mi</v>
          </cell>
          <cell r="HL44">
            <v>1</v>
          </cell>
          <cell r="HM44">
            <v>2012</v>
          </cell>
          <cell r="HN44">
            <v>0</v>
          </cell>
          <cell r="HO44">
            <v>0</v>
          </cell>
          <cell r="HR44">
            <v>19005</v>
          </cell>
        </row>
        <row r="45">
          <cell r="A45" t="str">
            <v>1068025Q2 2012BHC Baseline</v>
          </cell>
          <cell r="B45" t="str">
            <v>KeyCorp</v>
          </cell>
          <cell r="C45" t="str">
            <v>Q2 2012</v>
          </cell>
          <cell r="D45" t="str">
            <v>BHC Baseline</v>
          </cell>
          <cell r="E45" t="str">
            <v>BHC</v>
          </cell>
          <cell r="F45" t="str">
            <v>KEYCORP</v>
          </cell>
          <cell r="G45">
            <v>1068025</v>
          </cell>
          <cell r="H45" t="str">
            <v>Projected</v>
          </cell>
          <cell r="I45">
            <v>40921</v>
          </cell>
          <cell r="J45">
            <v>40921.708240740743</v>
          </cell>
          <cell r="K45" t="str">
            <v>KeyCorp's Key Base (K_Base) scenario with capital actions and underlying economic assumptions established by KeyCorp.</v>
          </cell>
          <cell r="L45">
            <v>8.0299999999999994</v>
          </cell>
          <cell r="M45">
            <v>27.41</v>
          </cell>
          <cell r="N45">
            <v>11.76</v>
          </cell>
          <cell r="O45">
            <v>15.65</v>
          </cell>
          <cell r="P45">
            <v>23.5</v>
          </cell>
          <cell r="Q45">
            <v>15.73</v>
          </cell>
          <cell r="R45">
            <v>7.76</v>
          </cell>
          <cell r="S45">
            <v>0</v>
          </cell>
          <cell r="T45">
            <v>20.440000000000001</v>
          </cell>
          <cell r="U45">
            <v>4.17</v>
          </cell>
          <cell r="V45">
            <v>1.89</v>
          </cell>
          <cell r="W45">
            <v>14.38</v>
          </cell>
          <cell r="X45">
            <v>0</v>
          </cell>
          <cell r="Y45">
            <v>47.3</v>
          </cell>
          <cell r="Z45">
            <v>0.15</v>
          </cell>
          <cell r="AA45">
            <v>28.05</v>
          </cell>
          <cell r="AB45">
            <v>19.11</v>
          </cell>
          <cell r="AC45">
            <v>10.57</v>
          </cell>
          <cell r="AD45">
            <v>0</v>
          </cell>
          <cell r="AE45">
            <v>0.88</v>
          </cell>
          <cell r="AF45">
            <v>0.04</v>
          </cell>
          <cell r="AG45">
            <v>0</v>
          </cell>
          <cell r="AH45">
            <v>9.65</v>
          </cell>
          <cell r="AI45">
            <v>137.25</v>
          </cell>
          <cell r="AJ45">
            <v>0</v>
          </cell>
          <cell r="AK45">
            <v>0</v>
          </cell>
          <cell r="AL45">
            <v>0</v>
          </cell>
          <cell r="AM45">
            <v>0</v>
          </cell>
          <cell r="AN45">
            <v>0</v>
          </cell>
          <cell r="AO45">
            <v>0</v>
          </cell>
          <cell r="AP45">
            <v>0</v>
          </cell>
          <cell r="AQ45">
            <v>0</v>
          </cell>
          <cell r="AR45">
            <v>0</v>
          </cell>
          <cell r="AS45">
            <v>0</v>
          </cell>
          <cell r="AT45">
            <v>137.25</v>
          </cell>
          <cell r="AU45">
            <v>1071.17</v>
          </cell>
          <cell r="AV45">
            <v>62.16</v>
          </cell>
          <cell r="AW45">
            <v>137.25</v>
          </cell>
          <cell r="AX45">
            <v>21.4</v>
          </cell>
          <cell r="AY45">
            <v>1017.47</v>
          </cell>
          <cell r="AZ45">
            <v>558.11</v>
          </cell>
          <cell r="BA45">
            <v>465.67</v>
          </cell>
          <cell r="BB45">
            <v>707.66</v>
          </cell>
          <cell r="BC45">
            <v>316.12</v>
          </cell>
          <cell r="BD45">
            <v>316.12</v>
          </cell>
          <cell r="BE45">
            <v>62.16</v>
          </cell>
          <cell r="BF45">
            <v>0</v>
          </cell>
          <cell r="BG45">
            <v>0</v>
          </cell>
          <cell r="BH45">
            <v>0</v>
          </cell>
          <cell r="BI45">
            <v>0</v>
          </cell>
          <cell r="BJ45">
            <v>0</v>
          </cell>
          <cell r="BK45">
            <v>-0.59</v>
          </cell>
          <cell r="BL45">
            <v>253.97</v>
          </cell>
          <cell r="BM45">
            <v>72.459999999999994</v>
          </cell>
          <cell r="BN45">
            <v>181.5</v>
          </cell>
          <cell r="BO45">
            <v>-3.34</v>
          </cell>
          <cell r="BP45">
            <v>178.17</v>
          </cell>
          <cell r="BQ45">
            <v>0.3</v>
          </cell>
          <cell r="BR45">
            <v>177.87</v>
          </cell>
          <cell r="BS45">
            <v>28.530929</v>
          </cell>
          <cell r="BT45">
            <v>0</v>
          </cell>
          <cell r="BU45">
            <v>0</v>
          </cell>
          <cell r="BV45">
            <v>0</v>
          </cell>
          <cell r="BW45">
            <v>0</v>
          </cell>
          <cell r="BY45">
            <v>1028.08</v>
          </cell>
          <cell r="BZ45">
            <v>15395.24</v>
          </cell>
          <cell r="CA45">
            <v>16423.310000000001</v>
          </cell>
          <cell r="CB45">
            <v>22100.06</v>
          </cell>
          <cell r="CC45">
            <v>3037.39</v>
          </cell>
          <cell r="CD45">
            <v>9053.67</v>
          </cell>
          <cell r="CE45">
            <v>1067.19</v>
          </cell>
          <cell r="CF45">
            <v>7986.47</v>
          </cell>
          <cell r="CG45">
            <v>9855</v>
          </cell>
          <cell r="CH45">
            <v>1555</v>
          </cell>
          <cell r="CI45">
            <v>1053</v>
          </cell>
          <cell r="CJ45">
            <v>7247</v>
          </cell>
          <cell r="CK45">
            <v>3032</v>
          </cell>
          <cell r="CL45">
            <v>154</v>
          </cell>
          <cell r="CM45">
            <v>0</v>
          </cell>
          <cell r="CN45">
            <v>14896.58</v>
          </cell>
          <cell r="CO45">
            <v>13648.58</v>
          </cell>
          <cell r="CP45">
            <v>1248</v>
          </cell>
          <cell r="CQ45">
            <v>0</v>
          </cell>
          <cell r="CR45">
            <v>0</v>
          </cell>
          <cell r="CS45">
            <v>8515.66</v>
          </cell>
          <cell r="CT45">
            <v>103.4</v>
          </cell>
          <cell r="CU45">
            <v>5575.65</v>
          </cell>
          <cell r="CV45">
            <v>2836.62</v>
          </cell>
          <cell r="CW45">
            <v>9772.2999999999993</v>
          </cell>
          <cell r="CX45">
            <v>0</v>
          </cell>
          <cell r="CY45">
            <v>611</v>
          </cell>
          <cell r="CZ45">
            <v>83</v>
          </cell>
          <cell r="DA45">
            <v>544.70000000000005</v>
          </cell>
          <cell r="DB45">
            <v>8533.6</v>
          </cell>
          <cell r="DC45">
            <v>55284.6</v>
          </cell>
          <cell r="DD45">
            <v>0</v>
          </cell>
          <cell r="DE45">
            <v>1016.7</v>
          </cell>
          <cell r="DF45">
            <v>54267.9</v>
          </cell>
          <cell r="DG45">
            <v>1806.28</v>
          </cell>
          <cell r="DH45">
            <v>916.48</v>
          </cell>
          <cell r="DI45">
            <v>195.65</v>
          </cell>
          <cell r="DJ45">
            <v>0</v>
          </cell>
          <cell r="DK45">
            <v>16.93</v>
          </cell>
          <cell r="DL45">
            <v>1129.06</v>
          </cell>
          <cell r="DM45">
            <v>10990.87</v>
          </cell>
          <cell r="DN45">
            <v>84617.43</v>
          </cell>
          <cell r="DO45">
            <v>58446.55</v>
          </cell>
          <cell r="DP45">
            <v>1144.6500000000001</v>
          </cell>
          <cell r="DQ45">
            <v>1184.3399999999999</v>
          </cell>
          <cell r="DR45">
            <v>13853.02</v>
          </cell>
          <cell r="DS45">
            <v>54.61</v>
          </cell>
          <cell r="DT45">
            <v>74628.55</v>
          </cell>
          <cell r="DU45">
            <v>290.48</v>
          </cell>
          <cell r="DV45">
            <v>1016.97</v>
          </cell>
          <cell r="DW45">
            <v>4039.57</v>
          </cell>
          <cell r="DX45">
            <v>6494.23</v>
          </cell>
          <cell r="DY45">
            <v>-149.66999999999999</v>
          </cell>
          <cell r="DZ45">
            <v>-1720.99</v>
          </cell>
          <cell r="EA45">
            <v>9970.6</v>
          </cell>
          <cell r="EB45">
            <v>18.27</v>
          </cell>
          <cell r="EC45">
            <v>9988.8700000000008</v>
          </cell>
          <cell r="ED45">
            <v>32064.46</v>
          </cell>
          <cell r="EE45">
            <v>9970.14</v>
          </cell>
          <cell r="EF45">
            <v>0</v>
          </cell>
          <cell r="EG45">
            <v>9970.14</v>
          </cell>
          <cell r="EH45">
            <v>177.87</v>
          </cell>
          <cell r="EI45">
            <v>0</v>
          </cell>
          <cell r="EJ45">
            <v>0</v>
          </cell>
          <cell r="EK45">
            <v>0</v>
          </cell>
          <cell r="EL45">
            <v>0</v>
          </cell>
          <cell r="EM45">
            <v>1.47</v>
          </cell>
          <cell r="EN45">
            <v>82.92</v>
          </cell>
          <cell r="EO45">
            <v>0</v>
          </cell>
          <cell r="EP45">
            <v>5.63</v>
          </cell>
          <cell r="EQ45">
            <v>47.63</v>
          </cell>
          <cell r="ER45">
            <v>-42.7</v>
          </cell>
          <cell r="ES45">
            <v>0</v>
          </cell>
          <cell r="ET45">
            <v>0</v>
          </cell>
          <cell r="EU45">
            <v>9970.6</v>
          </cell>
          <cell r="EV45">
            <v>9970.6</v>
          </cell>
          <cell r="EW45">
            <v>123.25</v>
          </cell>
          <cell r="EX45">
            <v>0</v>
          </cell>
          <cell r="EY45">
            <v>-317.37</v>
          </cell>
          <cell r="EZ45">
            <v>0</v>
          </cell>
          <cell r="FA45">
            <v>0</v>
          </cell>
          <cell r="FB45">
            <v>338.9</v>
          </cell>
          <cell r="FC45">
            <v>0</v>
          </cell>
          <cell r="FD45">
            <v>933.4</v>
          </cell>
          <cell r="FE45">
            <v>0</v>
          </cell>
          <cell r="FF45">
            <v>9570.2099999999991</v>
          </cell>
          <cell r="FG45">
            <v>0</v>
          </cell>
          <cell r="FH45">
            <v>0</v>
          </cell>
          <cell r="FI45">
            <v>-54.64</v>
          </cell>
          <cell r="FJ45">
            <v>9515.57</v>
          </cell>
          <cell r="FK45">
            <v>77293.490000000005</v>
          </cell>
          <cell r="FL45">
            <v>8886.19</v>
          </cell>
          <cell r="FM45">
            <v>9515.57</v>
          </cell>
          <cell r="FN45">
            <v>12129.59</v>
          </cell>
          <cell r="FO45">
            <v>77293.490000000005</v>
          </cell>
          <cell r="FP45">
            <v>83159.53</v>
          </cell>
          <cell r="FQ45">
            <v>11.496700000000001</v>
          </cell>
          <cell r="FR45">
            <v>12.311</v>
          </cell>
          <cell r="FS45">
            <v>15.6929</v>
          </cell>
          <cell r="FT45">
            <v>11.442600000000001</v>
          </cell>
          <cell r="FU45">
            <v>290.48</v>
          </cell>
          <cell r="FV45">
            <v>0</v>
          </cell>
          <cell r="FW45">
            <v>0</v>
          </cell>
          <cell r="FX45">
            <v>0</v>
          </cell>
          <cell r="FY45">
            <v>1720.99</v>
          </cell>
          <cell r="FZ45">
            <v>0</v>
          </cell>
          <cell r="GA45">
            <v>0</v>
          </cell>
          <cell r="GB45">
            <v>0</v>
          </cell>
          <cell r="GC45">
            <v>338.9</v>
          </cell>
          <cell r="GD45">
            <v>916.48</v>
          </cell>
          <cell r="GE45">
            <v>-51.02</v>
          </cell>
          <cell r="GF45">
            <v>74.12</v>
          </cell>
          <cell r="GG45">
            <v>946300000</v>
          </cell>
          <cell r="GH45">
            <v>0</v>
          </cell>
          <cell r="GI45">
            <v>0</v>
          </cell>
          <cell r="GJ45">
            <v>9570.2099999999991</v>
          </cell>
          <cell r="GK45">
            <v>957.02</v>
          </cell>
          <cell r="GL45">
            <v>-51.02</v>
          </cell>
          <cell r="GM45">
            <v>0</v>
          </cell>
          <cell r="GN45">
            <v>0</v>
          </cell>
          <cell r="GO45">
            <v>0</v>
          </cell>
          <cell r="GP45">
            <v>287.5</v>
          </cell>
          <cell r="GQ45">
            <v>287.5</v>
          </cell>
          <cell r="GR45">
            <v>0</v>
          </cell>
          <cell r="GS45">
            <v>465.93</v>
          </cell>
          <cell r="GT45">
            <v>1331.22</v>
          </cell>
          <cell r="GU45">
            <v>47.63</v>
          </cell>
          <cell r="GV45">
            <v>946.28</v>
          </cell>
          <cell r="GW45">
            <v>0.05</v>
          </cell>
          <cell r="GX45">
            <v>1.47</v>
          </cell>
          <cell r="GY45">
            <v>0</v>
          </cell>
          <cell r="GZ45">
            <v>1.47</v>
          </cell>
          <cell r="HA45">
            <v>0</v>
          </cell>
          <cell r="HB45">
            <v>82.92</v>
          </cell>
          <cell r="HC45">
            <v>82.92</v>
          </cell>
          <cell r="HD45" t="str">
            <v>3Q11 Adjustments of $630 thousand:   Restricted Stock Prepaid of $6 million, Stock Option Expense of $3.5 million, Deferred Compenstiaon of (10.1 million).</v>
          </cell>
          <cell r="HE45" t="str">
            <v>8% of Equity Investments in non-financial companies net of SBIC investments  (see K:\CLE03\CAPITAL\Call Report\RC-R\2011_3q\HC-R KART Snapshot.xls Breakdown of Investments)</v>
          </cell>
          <cell r="HF45">
            <v>1818.48</v>
          </cell>
          <cell r="HG45">
            <v>13.21</v>
          </cell>
          <cell r="HH45">
            <v>0</v>
          </cell>
          <cell r="HI45">
            <v>-926797.55</v>
          </cell>
          <cell r="HJ45">
            <v>-298173.49</v>
          </cell>
          <cell r="HK45" t="str">
            <v>1. Line 9:  Sale of Treasury Stock - Totals, on a net basis, all share issuance and repurchase activity.  This net activity totals $56 million, including Q3 2011 activity and is the sum of sales of $109 million (line 72) and purchases of $54 mi</v>
          </cell>
          <cell r="HL45">
            <v>2</v>
          </cell>
          <cell r="HM45">
            <v>2012</v>
          </cell>
          <cell r="HN45">
            <v>0</v>
          </cell>
          <cell r="HO45">
            <v>0</v>
          </cell>
          <cell r="HR45">
            <v>19005</v>
          </cell>
        </row>
        <row r="46">
          <cell r="A46" t="str">
            <v>1068025Q3 2012BHC Baseline</v>
          </cell>
          <cell r="B46" t="str">
            <v>KeyCorp</v>
          </cell>
          <cell r="C46" t="str">
            <v>Q3 2012</v>
          </cell>
          <cell r="D46" t="str">
            <v>BHC Baseline</v>
          </cell>
          <cell r="E46" t="str">
            <v>BHC</v>
          </cell>
          <cell r="F46" t="str">
            <v>KEYCORP</v>
          </cell>
          <cell r="G46">
            <v>1068025</v>
          </cell>
          <cell r="H46" t="str">
            <v>Projected</v>
          </cell>
          <cell r="I46">
            <v>40921</v>
          </cell>
          <cell r="J46">
            <v>40921.708240740743</v>
          </cell>
          <cell r="K46" t="str">
            <v>KeyCorp's Key Base (K_Base) scenario with capital actions and underlying economic assumptions established by KeyCorp.</v>
          </cell>
          <cell r="L46">
            <v>7.55</v>
          </cell>
          <cell r="M46">
            <v>25.05</v>
          </cell>
          <cell r="N46">
            <v>10.49</v>
          </cell>
          <cell r="O46">
            <v>14.55</v>
          </cell>
          <cell r="P46">
            <v>26.49</v>
          </cell>
          <cell r="Q46">
            <v>18.97</v>
          </cell>
          <cell r="R46">
            <v>7.53</v>
          </cell>
          <cell r="S46">
            <v>0</v>
          </cell>
          <cell r="T46">
            <v>22.1</v>
          </cell>
          <cell r="U46">
            <v>4.54</v>
          </cell>
          <cell r="V46">
            <v>2.06</v>
          </cell>
          <cell r="W46">
            <v>15.5</v>
          </cell>
          <cell r="X46">
            <v>0</v>
          </cell>
          <cell r="Y46">
            <v>43.66</v>
          </cell>
          <cell r="Z46">
            <v>0.12</v>
          </cell>
          <cell r="AA46">
            <v>26.3</v>
          </cell>
          <cell r="AB46">
            <v>17.23</v>
          </cell>
          <cell r="AC46">
            <v>12.79</v>
          </cell>
          <cell r="AD46">
            <v>0</v>
          </cell>
          <cell r="AE46">
            <v>0.95</v>
          </cell>
          <cell r="AF46">
            <v>0.04</v>
          </cell>
          <cell r="AG46">
            <v>0</v>
          </cell>
          <cell r="AH46">
            <v>11.79</v>
          </cell>
          <cell r="AI46">
            <v>137.63999999999999</v>
          </cell>
          <cell r="AJ46">
            <v>0</v>
          </cell>
          <cell r="AK46">
            <v>0</v>
          </cell>
          <cell r="AL46">
            <v>0</v>
          </cell>
          <cell r="AM46">
            <v>0</v>
          </cell>
          <cell r="AN46">
            <v>0</v>
          </cell>
          <cell r="AO46">
            <v>0</v>
          </cell>
          <cell r="AP46">
            <v>0</v>
          </cell>
          <cell r="AQ46">
            <v>0</v>
          </cell>
          <cell r="AR46">
            <v>0</v>
          </cell>
          <cell r="AS46">
            <v>0</v>
          </cell>
          <cell r="AT46">
            <v>137.63999999999999</v>
          </cell>
          <cell r="AU46">
            <v>1017.47</v>
          </cell>
          <cell r="AV46">
            <v>78.489999999999995</v>
          </cell>
          <cell r="AW46">
            <v>137.63999999999999</v>
          </cell>
          <cell r="AX46">
            <v>20.04</v>
          </cell>
          <cell r="AY46">
            <v>978.36</v>
          </cell>
          <cell r="AZ46">
            <v>574.32000000000005</v>
          </cell>
          <cell r="BA46">
            <v>461.26</v>
          </cell>
          <cell r="BB46">
            <v>710.87</v>
          </cell>
          <cell r="BC46">
            <v>324.70999999999998</v>
          </cell>
          <cell r="BD46">
            <v>324.70999999999998</v>
          </cell>
          <cell r="BE46">
            <v>78.489999999999995</v>
          </cell>
          <cell r="BF46">
            <v>0</v>
          </cell>
          <cell r="BG46">
            <v>0</v>
          </cell>
          <cell r="BH46">
            <v>0</v>
          </cell>
          <cell r="BI46">
            <v>0</v>
          </cell>
          <cell r="BJ46">
            <v>0</v>
          </cell>
          <cell r="BK46">
            <v>-0.68</v>
          </cell>
          <cell r="BL46">
            <v>246.22</v>
          </cell>
          <cell r="BM46">
            <v>69.459999999999994</v>
          </cell>
          <cell r="BN46">
            <v>176.76</v>
          </cell>
          <cell r="BO46">
            <v>0.14000000000000001</v>
          </cell>
          <cell r="BP46">
            <v>176.9</v>
          </cell>
          <cell r="BQ46">
            <v>0.3</v>
          </cell>
          <cell r="BR46">
            <v>176.6</v>
          </cell>
          <cell r="BS46">
            <v>28.210543000000001</v>
          </cell>
          <cell r="BT46">
            <v>0</v>
          </cell>
          <cell r="BU46">
            <v>0</v>
          </cell>
          <cell r="BV46">
            <v>0</v>
          </cell>
          <cell r="BW46">
            <v>0</v>
          </cell>
          <cell r="BY46">
            <v>1023.37</v>
          </cell>
          <cell r="BZ46">
            <v>15324.8</v>
          </cell>
          <cell r="CA46">
            <v>16348.17</v>
          </cell>
          <cell r="CB46">
            <v>22394.69</v>
          </cell>
          <cell r="CC46">
            <v>3043.45</v>
          </cell>
          <cell r="CD46">
            <v>9128.23</v>
          </cell>
          <cell r="CE46">
            <v>1069.32</v>
          </cell>
          <cell r="CF46">
            <v>8058.91</v>
          </cell>
          <cell r="CG46">
            <v>10065</v>
          </cell>
          <cell r="CH46">
            <v>1576</v>
          </cell>
          <cell r="CI46">
            <v>1077</v>
          </cell>
          <cell r="CJ46">
            <v>7412</v>
          </cell>
          <cell r="CK46">
            <v>3101</v>
          </cell>
          <cell r="CL46">
            <v>158</v>
          </cell>
          <cell r="CM46">
            <v>0</v>
          </cell>
          <cell r="CN46">
            <v>15000.12</v>
          </cell>
          <cell r="CO46">
            <v>13728.12</v>
          </cell>
          <cell r="CP46">
            <v>1272</v>
          </cell>
          <cell r="CQ46">
            <v>0</v>
          </cell>
          <cell r="CR46">
            <v>0</v>
          </cell>
          <cell r="CS46">
            <v>8249.2199999999993</v>
          </cell>
          <cell r="CT46">
            <v>104.87</v>
          </cell>
          <cell r="CU46">
            <v>5391.38</v>
          </cell>
          <cell r="CV46">
            <v>2752.97</v>
          </cell>
          <cell r="CW46">
            <v>9954.9</v>
          </cell>
          <cell r="CX46">
            <v>0</v>
          </cell>
          <cell r="CY46">
            <v>626</v>
          </cell>
          <cell r="CZ46">
            <v>84</v>
          </cell>
          <cell r="DA46">
            <v>554.69000000000005</v>
          </cell>
          <cell r="DB46">
            <v>8690.2099999999991</v>
          </cell>
          <cell r="DC46">
            <v>55598.93</v>
          </cell>
          <cell r="DD46">
            <v>0</v>
          </cell>
          <cell r="DE46">
            <v>977.2</v>
          </cell>
          <cell r="DF46">
            <v>54621.73</v>
          </cell>
          <cell r="DG46">
            <v>1830.86</v>
          </cell>
          <cell r="DH46">
            <v>916.48</v>
          </cell>
          <cell r="DI46">
            <v>200.16</v>
          </cell>
          <cell r="DJ46">
            <v>0</v>
          </cell>
          <cell r="DK46">
            <v>16.920000000000002</v>
          </cell>
          <cell r="DL46">
            <v>1133.56</v>
          </cell>
          <cell r="DM46">
            <v>11155.34</v>
          </cell>
          <cell r="DN46">
            <v>85089.65</v>
          </cell>
          <cell r="DO46">
            <v>59023.86</v>
          </cell>
          <cell r="DP46">
            <v>1146.82</v>
          </cell>
          <cell r="DQ46">
            <v>1079.1500000000001</v>
          </cell>
          <cell r="DR46">
            <v>13856.72</v>
          </cell>
          <cell r="DS46">
            <v>53.93</v>
          </cell>
          <cell r="DT46">
            <v>75106.55</v>
          </cell>
          <cell r="DU46">
            <v>290.48</v>
          </cell>
          <cell r="DV46">
            <v>1016.97</v>
          </cell>
          <cell r="DW46">
            <v>3959.26</v>
          </cell>
          <cell r="DX46">
            <v>6618.07</v>
          </cell>
          <cell r="DY46">
            <v>-194.11</v>
          </cell>
          <cell r="DZ46">
            <v>-1725.83</v>
          </cell>
          <cell r="EA46">
            <v>9964.83</v>
          </cell>
          <cell r="EB46">
            <v>18.27</v>
          </cell>
          <cell r="EC46">
            <v>9983.11</v>
          </cell>
          <cell r="ED46">
            <v>32422.959999999999</v>
          </cell>
          <cell r="EE46">
            <v>9970.6</v>
          </cell>
          <cell r="EF46">
            <v>0</v>
          </cell>
          <cell r="EG46">
            <v>9970.6</v>
          </cell>
          <cell r="EH46">
            <v>176.6</v>
          </cell>
          <cell r="EI46">
            <v>0</v>
          </cell>
          <cell r="EJ46">
            <v>0</v>
          </cell>
          <cell r="EK46">
            <v>0</v>
          </cell>
          <cell r="EL46">
            <v>0</v>
          </cell>
          <cell r="EM46">
            <v>-1.75</v>
          </cell>
          <cell r="EN46">
            <v>83.41</v>
          </cell>
          <cell r="EO46">
            <v>0</v>
          </cell>
          <cell r="EP46">
            <v>5.63</v>
          </cell>
          <cell r="EQ46">
            <v>47.14</v>
          </cell>
          <cell r="ER46">
            <v>-44.44</v>
          </cell>
          <cell r="ES46">
            <v>0</v>
          </cell>
          <cell r="ET46">
            <v>0</v>
          </cell>
          <cell r="EU46">
            <v>9964.83</v>
          </cell>
          <cell r="EV46">
            <v>9964.83</v>
          </cell>
          <cell r="EW46">
            <v>78.81</v>
          </cell>
          <cell r="EX46">
            <v>0</v>
          </cell>
          <cell r="EY46">
            <v>-317.37</v>
          </cell>
          <cell r="EZ46">
            <v>0</v>
          </cell>
          <cell r="FA46">
            <v>0</v>
          </cell>
          <cell r="FB46">
            <v>338.9</v>
          </cell>
          <cell r="FC46">
            <v>0</v>
          </cell>
          <cell r="FD46">
            <v>933.4</v>
          </cell>
          <cell r="FE46">
            <v>0</v>
          </cell>
          <cell r="FF46">
            <v>9608.89</v>
          </cell>
          <cell r="FG46">
            <v>0</v>
          </cell>
          <cell r="FH46">
            <v>0</v>
          </cell>
          <cell r="FI46">
            <v>-54.64</v>
          </cell>
          <cell r="FJ46">
            <v>9554.25</v>
          </cell>
          <cell r="FK46">
            <v>78012.850000000006</v>
          </cell>
          <cell r="FL46">
            <v>8924.86</v>
          </cell>
          <cell r="FM46">
            <v>9554.25</v>
          </cell>
          <cell r="FN46">
            <v>11976.66</v>
          </cell>
          <cell r="FO46">
            <v>78012.850000000006</v>
          </cell>
          <cell r="FP46">
            <v>83237.14</v>
          </cell>
          <cell r="FQ46">
            <v>11.440200000000001</v>
          </cell>
          <cell r="FR46">
            <v>12.247</v>
          </cell>
          <cell r="FS46">
            <v>15.3522</v>
          </cell>
          <cell r="FT46">
            <v>11.478300000000001</v>
          </cell>
          <cell r="FU46">
            <v>290.48</v>
          </cell>
          <cell r="FV46">
            <v>0</v>
          </cell>
          <cell r="FW46">
            <v>0</v>
          </cell>
          <cell r="FX46">
            <v>0</v>
          </cell>
          <cell r="FY46">
            <v>1725.83</v>
          </cell>
          <cell r="FZ46">
            <v>0</v>
          </cell>
          <cell r="GA46">
            <v>0</v>
          </cell>
          <cell r="GB46">
            <v>0</v>
          </cell>
          <cell r="GC46">
            <v>338.9</v>
          </cell>
          <cell r="GD46">
            <v>916.48</v>
          </cell>
          <cell r="GE46">
            <v>-40.83</v>
          </cell>
          <cell r="GF46">
            <v>65.319999999999993</v>
          </cell>
          <cell r="GG46">
            <v>936300000</v>
          </cell>
          <cell r="GH46">
            <v>0</v>
          </cell>
          <cell r="GI46">
            <v>0</v>
          </cell>
          <cell r="GJ46">
            <v>9608.89</v>
          </cell>
          <cell r="GK46">
            <v>960.89</v>
          </cell>
          <cell r="GL46">
            <v>-40.83</v>
          </cell>
          <cell r="GM46">
            <v>0</v>
          </cell>
          <cell r="GN46">
            <v>0</v>
          </cell>
          <cell r="GO46">
            <v>0</v>
          </cell>
          <cell r="GP46">
            <v>330.02</v>
          </cell>
          <cell r="GQ46">
            <v>330.02</v>
          </cell>
          <cell r="GR46">
            <v>0</v>
          </cell>
          <cell r="GS46">
            <v>494.23</v>
          </cell>
          <cell r="GT46">
            <v>1412.09</v>
          </cell>
          <cell r="GU46">
            <v>47.14</v>
          </cell>
          <cell r="GV46">
            <v>936.26</v>
          </cell>
          <cell r="GW46">
            <v>0.05</v>
          </cell>
          <cell r="GX46">
            <v>0.48</v>
          </cell>
          <cell r="GY46">
            <v>0</v>
          </cell>
          <cell r="GZ46">
            <v>0.48</v>
          </cell>
          <cell r="HA46">
            <v>2.23</v>
          </cell>
          <cell r="HB46">
            <v>83.41</v>
          </cell>
          <cell r="HC46">
            <v>85.63</v>
          </cell>
          <cell r="HD46" t="str">
            <v>3Q11 Adjustments of $630 thousand:   Restricted Stock Prepaid of $6 million, Stock Option Expense of $3.5 million, Deferred Compenstiaon of (10.1 million).</v>
          </cell>
          <cell r="HE46" t="str">
            <v>8% of Equity Investments in non-financial companies net of SBIC investments  (see K:\CLE03\CAPITAL\Call Report\RC-R\2011_3q\HC-R KART Snapshot.xls Breakdown of Investments)</v>
          </cell>
          <cell r="HF46">
            <v>1818.48</v>
          </cell>
          <cell r="HG46">
            <v>13.21</v>
          </cell>
          <cell r="HH46">
            <v>0</v>
          </cell>
          <cell r="HI46">
            <v>-926797.55</v>
          </cell>
          <cell r="HJ46">
            <v>-298173.49</v>
          </cell>
          <cell r="HK46" t="str">
            <v>1. Line 9:  Sale of Treasury Stock - Totals, on a net basis, all share issuance and repurchase activity.  This net activity totals $56 million, including Q3 2011 activity and is the sum of sales of $109 million (line 72) and purchases of $54 mi</v>
          </cell>
          <cell r="HL46">
            <v>3</v>
          </cell>
          <cell r="HM46">
            <v>2012</v>
          </cell>
          <cell r="HN46">
            <v>0</v>
          </cell>
          <cell r="HO46">
            <v>0</v>
          </cell>
          <cell r="HR46">
            <v>19005</v>
          </cell>
        </row>
        <row r="47">
          <cell r="A47" t="str">
            <v>1068025Q4 2012BHC Baseline</v>
          </cell>
          <cell r="B47" t="str">
            <v>KeyCorp</v>
          </cell>
          <cell r="C47" t="str">
            <v>Q4 2012</v>
          </cell>
          <cell r="D47" t="str">
            <v>BHC Baseline</v>
          </cell>
          <cell r="E47" t="str">
            <v>BHC</v>
          </cell>
          <cell r="F47" t="str">
            <v>KEYCORP</v>
          </cell>
          <cell r="G47">
            <v>1068025</v>
          </cell>
          <cell r="H47" t="str">
            <v>Projected</v>
          </cell>
          <cell r="I47">
            <v>40921</v>
          </cell>
          <cell r="J47">
            <v>40921.708240740743</v>
          </cell>
          <cell r="K47" t="str">
            <v>KeyCorp's Key Base (K_Base) scenario with capital actions and underlying economic assumptions established by KeyCorp.</v>
          </cell>
          <cell r="L47">
            <v>7.46</v>
          </cell>
          <cell r="M47">
            <v>22.06</v>
          </cell>
          <cell r="N47">
            <v>9.0500000000000007</v>
          </cell>
          <cell r="O47">
            <v>13.01</v>
          </cell>
          <cell r="P47">
            <v>25.03</v>
          </cell>
          <cell r="Q47">
            <v>17.739999999999998</v>
          </cell>
          <cell r="R47">
            <v>7.29</v>
          </cell>
          <cell r="S47">
            <v>0</v>
          </cell>
          <cell r="T47">
            <v>20.81</v>
          </cell>
          <cell r="U47">
            <v>4.59</v>
          </cell>
          <cell r="V47">
            <v>2.13</v>
          </cell>
          <cell r="W47">
            <v>14.09</v>
          </cell>
          <cell r="X47">
            <v>4.92</v>
          </cell>
          <cell r="Y47">
            <v>42.62</v>
          </cell>
          <cell r="Z47">
            <v>0.12</v>
          </cell>
          <cell r="AA47">
            <v>25.23</v>
          </cell>
          <cell r="AB47">
            <v>17.27</v>
          </cell>
          <cell r="AC47">
            <v>13.24</v>
          </cell>
          <cell r="AD47">
            <v>0</v>
          </cell>
          <cell r="AE47">
            <v>0.86</v>
          </cell>
          <cell r="AF47">
            <v>0.03</v>
          </cell>
          <cell r="AG47">
            <v>0</v>
          </cell>
          <cell r="AH47">
            <v>12.34</v>
          </cell>
          <cell r="AI47">
            <v>136.13999999999999</v>
          </cell>
          <cell r="AJ47">
            <v>0</v>
          </cell>
          <cell r="AK47">
            <v>0</v>
          </cell>
          <cell r="AL47">
            <v>0</v>
          </cell>
          <cell r="AM47">
            <v>0</v>
          </cell>
          <cell r="AN47">
            <v>0</v>
          </cell>
          <cell r="AO47">
            <v>0</v>
          </cell>
          <cell r="AP47">
            <v>0</v>
          </cell>
          <cell r="AQ47">
            <v>0</v>
          </cell>
          <cell r="AR47">
            <v>0</v>
          </cell>
          <cell r="AS47">
            <v>0</v>
          </cell>
          <cell r="AT47">
            <v>136.13999999999999</v>
          </cell>
          <cell r="AU47">
            <v>978.36</v>
          </cell>
          <cell r="AV47">
            <v>79.86</v>
          </cell>
          <cell r="AW47">
            <v>136.13999999999999</v>
          </cell>
          <cell r="AX47">
            <v>18.86</v>
          </cell>
          <cell r="AY47">
            <v>940.93</v>
          </cell>
          <cell r="AZ47">
            <v>589.87</v>
          </cell>
          <cell r="BA47">
            <v>479.33</v>
          </cell>
          <cell r="BB47">
            <v>704.37</v>
          </cell>
          <cell r="BC47">
            <v>364.82</v>
          </cell>
          <cell r="BD47">
            <v>364.82</v>
          </cell>
          <cell r="BE47">
            <v>79.86</v>
          </cell>
          <cell r="BF47">
            <v>0</v>
          </cell>
          <cell r="BG47">
            <v>0</v>
          </cell>
          <cell r="BH47">
            <v>0</v>
          </cell>
          <cell r="BI47">
            <v>0</v>
          </cell>
          <cell r="BJ47">
            <v>0</v>
          </cell>
          <cell r="BK47">
            <v>-0.68</v>
          </cell>
          <cell r="BL47">
            <v>284.97000000000003</v>
          </cell>
          <cell r="BM47">
            <v>77.56</v>
          </cell>
          <cell r="BN47">
            <v>207.4</v>
          </cell>
          <cell r="BO47">
            <v>-0.18</v>
          </cell>
          <cell r="BP47">
            <v>207.22</v>
          </cell>
          <cell r="BQ47">
            <v>0.3</v>
          </cell>
          <cell r="BR47">
            <v>206.92</v>
          </cell>
          <cell r="BS47">
            <v>27.216899999999999</v>
          </cell>
          <cell r="BT47">
            <v>0</v>
          </cell>
          <cell r="BU47">
            <v>0</v>
          </cell>
          <cell r="BV47">
            <v>0</v>
          </cell>
          <cell r="BW47">
            <v>0</v>
          </cell>
          <cell r="BY47">
            <v>1012.49</v>
          </cell>
          <cell r="BZ47">
            <v>15161.78</v>
          </cell>
          <cell r="CA47">
            <v>16174.26</v>
          </cell>
          <cell r="CB47">
            <v>22657.16</v>
          </cell>
          <cell r="CC47">
            <v>3077.42</v>
          </cell>
          <cell r="CD47">
            <v>9180.74</v>
          </cell>
          <cell r="CE47">
            <v>1081.26</v>
          </cell>
          <cell r="CF47">
            <v>8099.48</v>
          </cell>
          <cell r="CG47">
            <v>10239</v>
          </cell>
          <cell r="CH47">
            <v>1625</v>
          </cell>
          <cell r="CI47">
            <v>1093</v>
          </cell>
          <cell r="CJ47">
            <v>7521</v>
          </cell>
          <cell r="CK47">
            <v>3146</v>
          </cell>
          <cell r="CL47">
            <v>160</v>
          </cell>
          <cell r="CM47">
            <v>0</v>
          </cell>
          <cell r="CN47">
            <v>15183.2</v>
          </cell>
          <cell r="CO47">
            <v>13883.2</v>
          </cell>
          <cell r="CP47">
            <v>1300</v>
          </cell>
          <cell r="CQ47">
            <v>0</v>
          </cell>
          <cell r="CR47">
            <v>900</v>
          </cell>
          <cell r="CS47">
            <v>8001.79</v>
          </cell>
          <cell r="CT47">
            <v>107.51</v>
          </cell>
          <cell r="CU47">
            <v>5224.12</v>
          </cell>
          <cell r="CV47">
            <v>2670.15</v>
          </cell>
          <cell r="CW47">
            <v>10171.15</v>
          </cell>
          <cell r="CX47">
            <v>0</v>
          </cell>
          <cell r="CY47">
            <v>638</v>
          </cell>
          <cell r="CZ47">
            <v>85</v>
          </cell>
          <cell r="DA47">
            <v>566.89</v>
          </cell>
          <cell r="DB47">
            <v>8881.26</v>
          </cell>
          <cell r="DC47">
            <v>56913.3</v>
          </cell>
          <cell r="DD47">
            <v>0</v>
          </cell>
          <cell r="DE47">
            <v>939.49</v>
          </cell>
          <cell r="DF47">
            <v>55973.81</v>
          </cell>
          <cell r="DG47">
            <v>1815.09</v>
          </cell>
          <cell r="DH47">
            <v>916.48</v>
          </cell>
          <cell r="DI47">
            <v>206.28</v>
          </cell>
          <cell r="DJ47">
            <v>0</v>
          </cell>
          <cell r="DK47">
            <v>16.920000000000002</v>
          </cell>
          <cell r="DL47">
            <v>1139.68</v>
          </cell>
          <cell r="DM47">
            <v>11197.4</v>
          </cell>
          <cell r="DN47">
            <v>86300.25</v>
          </cell>
          <cell r="DO47">
            <v>59353.27</v>
          </cell>
          <cell r="DP47">
            <v>1148.47</v>
          </cell>
          <cell r="DQ47">
            <v>1079.1500000000001</v>
          </cell>
          <cell r="DR47">
            <v>14768.24</v>
          </cell>
          <cell r="DS47">
            <v>53.25</v>
          </cell>
          <cell r="DT47">
            <v>76349.13</v>
          </cell>
          <cell r="DU47">
            <v>290.48</v>
          </cell>
          <cell r="DV47">
            <v>1016.97</v>
          </cell>
          <cell r="DW47">
            <v>3872.07</v>
          </cell>
          <cell r="DX47">
            <v>6772.71</v>
          </cell>
          <cell r="DY47">
            <v>-299.63</v>
          </cell>
          <cell r="DZ47">
            <v>-1719.76</v>
          </cell>
          <cell r="EA47">
            <v>9932.84</v>
          </cell>
          <cell r="EB47">
            <v>18.27</v>
          </cell>
          <cell r="EC47">
            <v>9951.1200000000008</v>
          </cell>
          <cell r="ED47">
            <v>33009.18</v>
          </cell>
          <cell r="EE47">
            <v>9964.83</v>
          </cell>
          <cell r="EF47">
            <v>0</v>
          </cell>
          <cell r="EG47">
            <v>9964.83</v>
          </cell>
          <cell r="EH47">
            <v>206.92</v>
          </cell>
          <cell r="EI47">
            <v>0</v>
          </cell>
          <cell r="EJ47">
            <v>0</v>
          </cell>
          <cell r="EK47">
            <v>0</v>
          </cell>
          <cell r="EL47">
            <v>0</v>
          </cell>
          <cell r="EM47">
            <v>2.78</v>
          </cell>
          <cell r="EN47">
            <v>83.9</v>
          </cell>
          <cell r="EO47">
            <v>0</v>
          </cell>
          <cell r="EP47">
            <v>5.63</v>
          </cell>
          <cell r="EQ47">
            <v>46.66</v>
          </cell>
          <cell r="ER47">
            <v>-105.52</v>
          </cell>
          <cell r="ES47">
            <v>0</v>
          </cell>
          <cell r="ET47">
            <v>0</v>
          </cell>
          <cell r="EU47">
            <v>9932.84</v>
          </cell>
          <cell r="EV47">
            <v>9932.84</v>
          </cell>
          <cell r="EW47">
            <v>-26.7</v>
          </cell>
          <cell r="EX47">
            <v>0</v>
          </cell>
          <cell r="EY47">
            <v>-317.37</v>
          </cell>
          <cell r="EZ47">
            <v>0</v>
          </cell>
          <cell r="FA47">
            <v>0</v>
          </cell>
          <cell r="FB47">
            <v>338.9</v>
          </cell>
          <cell r="FC47">
            <v>0</v>
          </cell>
          <cell r="FD47">
            <v>933.4</v>
          </cell>
          <cell r="FE47">
            <v>0</v>
          </cell>
          <cell r="FF47">
            <v>9682.42</v>
          </cell>
          <cell r="FG47">
            <v>0</v>
          </cell>
          <cell r="FH47">
            <v>0</v>
          </cell>
          <cell r="FI47">
            <v>-54.64</v>
          </cell>
          <cell r="FJ47">
            <v>9627.7800000000007</v>
          </cell>
          <cell r="FK47">
            <v>79478.69</v>
          </cell>
          <cell r="FL47">
            <v>8998.4</v>
          </cell>
          <cell r="FM47">
            <v>9627.7800000000007</v>
          </cell>
          <cell r="FN47">
            <v>12025.88</v>
          </cell>
          <cell r="FO47">
            <v>79478.69</v>
          </cell>
          <cell r="FP47">
            <v>84078.55</v>
          </cell>
          <cell r="FQ47">
            <v>11.3218</v>
          </cell>
          <cell r="FR47">
            <v>12.1137</v>
          </cell>
          <cell r="FS47">
            <v>15.1309</v>
          </cell>
          <cell r="FT47">
            <v>11.450900000000001</v>
          </cell>
          <cell r="FU47">
            <v>290.48</v>
          </cell>
          <cell r="FV47">
            <v>0</v>
          </cell>
          <cell r="FW47">
            <v>0</v>
          </cell>
          <cell r="FX47">
            <v>0</v>
          </cell>
          <cell r="FY47">
            <v>1719.76</v>
          </cell>
          <cell r="FZ47">
            <v>0</v>
          </cell>
          <cell r="GA47">
            <v>0</v>
          </cell>
          <cell r="GB47">
            <v>0</v>
          </cell>
          <cell r="GC47">
            <v>338.9</v>
          </cell>
          <cell r="GD47">
            <v>916.48</v>
          </cell>
          <cell r="GE47">
            <v>-29.73</v>
          </cell>
          <cell r="GF47">
            <v>55.54</v>
          </cell>
          <cell r="GG47">
            <v>926700000</v>
          </cell>
          <cell r="GH47">
            <v>0</v>
          </cell>
          <cell r="GI47">
            <v>0</v>
          </cell>
          <cell r="GJ47">
            <v>9682.42</v>
          </cell>
          <cell r="GK47">
            <v>968.24</v>
          </cell>
          <cell r="GL47">
            <v>-29.73</v>
          </cell>
          <cell r="GM47">
            <v>0</v>
          </cell>
          <cell r="GN47">
            <v>0</v>
          </cell>
          <cell r="GO47">
            <v>0</v>
          </cell>
          <cell r="GP47">
            <v>357.58</v>
          </cell>
          <cell r="GQ47">
            <v>357.58</v>
          </cell>
          <cell r="GR47">
            <v>0</v>
          </cell>
          <cell r="GS47">
            <v>517.34</v>
          </cell>
          <cell r="GT47">
            <v>1478.11</v>
          </cell>
          <cell r="GU47">
            <v>46.66</v>
          </cell>
          <cell r="GV47">
            <v>926.72</v>
          </cell>
          <cell r="GW47">
            <v>0.05</v>
          </cell>
          <cell r="GX47">
            <v>2.78</v>
          </cell>
          <cell r="GY47">
            <v>0</v>
          </cell>
          <cell r="GZ47">
            <v>2.78</v>
          </cell>
          <cell r="HA47">
            <v>0</v>
          </cell>
          <cell r="HB47">
            <v>83.9</v>
          </cell>
          <cell r="HC47">
            <v>83.9</v>
          </cell>
          <cell r="HD47" t="str">
            <v>3Q11 Adjustments of $630 thousand:   Restricted Stock Prepaid of $6 million, Stock Option Expense of $3.5 million, Deferred Compenstiaon of (10.1 million).</v>
          </cell>
          <cell r="HE47" t="str">
            <v>8% of Equity Investments in non-financial companies net of SBIC investments  (see K:\CLE03\CAPITAL\Call Report\RC-R\2011_3q\HC-R KART Snapshot.xls Breakdown of Investments)</v>
          </cell>
          <cell r="HF47">
            <v>1818.48</v>
          </cell>
          <cell r="HG47">
            <v>13.21</v>
          </cell>
          <cell r="HH47">
            <v>0</v>
          </cell>
          <cell r="HI47">
            <v>-926797.55</v>
          </cell>
          <cell r="HJ47">
            <v>-298173.49</v>
          </cell>
          <cell r="HK47" t="str">
            <v>1. Line 9:  Sale of Treasury Stock - Totals, on a net basis, all share issuance and repurchase activity.  This net activity totals $56 million, including Q3 2011 activity and is the sum of sales of $109 million (line 72) and purchases of $54 mi</v>
          </cell>
          <cell r="HL47">
            <v>4</v>
          </cell>
          <cell r="HM47">
            <v>2012</v>
          </cell>
          <cell r="HN47">
            <v>0</v>
          </cell>
          <cell r="HO47">
            <v>0</v>
          </cell>
          <cell r="HR47">
            <v>19005</v>
          </cell>
        </row>
        <row r="48">
          <cell r="A48" t="str">
            <v>1068025Q1 2013BHC Baseline</v>
          </cell>
          <cell r="B48" t="str">
            <v>KeyCorp</v>
          </cell>
          <cell r="C48" t="str">
            <v>Q1 2013</v>
          </cell>
          <cell r="D48" t="str">
            <v>BHC Baseline</v>
          </cell>
          <cell r="E48" t="str">
            <v>BHC</v>
          </cell>
          <cell r="F48" t="str">
            <v>KEYCORP</v>
          </cell>
          <cell r="G48">
            <v>1068025</v>
          </cell>
          <cell r="H48" t="str">
            <v>Projected</v>
          </cell>
          <cell r="I48">
            <v>40921</v>
          </cell>
          <cell r="J48">
            <v>40921.708240740743</v>
          </cell>
          <cell r="K48" t="str">
            <v>KeyCorp's Key Base (K_Base) scenario with capital actions and underlying economic assumptions established by KeyCorp.</v>
          </cell>
          <cell r="L48">
            <v>6.94</v>
          </cell>
          <cell r="M48">
            <v>20.149999999999999</v>
          </cell>
          <cell r="N48">
            <v>8.06</v>
          </cell>
          <cell r="O48">
            <v>12.09</v>
          </cell>
          <cell r="P48">
            <v>23.24</v>
          </cell>
          <cell r="Q48">
            <v>15.82</v>
          </cell>
          <cell r="R48">
            <v>7.41</v>
          </cell>
          <cell r="S48">
            <v>0</v>
          </cell>
          <cell r="T48">
            <v>16.940000000000001</v>
          </cell>
          <cell r="U48">
            <v>3.15</v>
          </cell>
          <cell r="V48">
            <v>1.6</v>
          </cell>
          <cell r="W48">
            <v>12.19</v>
          </cell>
          <cell r="X48">
            <v>14.89</v>
          </cell>
          <cell r="Y48">
            <v>43.21</v>
          </cell>
          <cell r="Z48">
            <v>0.12</v>
          </cell>
          <cell r="AA48">
            <v>22.81</v>
          </cell>
          <cell r="AB48">
            <v>20.28</v>
          </cell>
          <cell r="AC48">
            <v>12.06</v>
          </cell>
          <cell r="AD48">
            <v>0</v>
          </cell>
          <cell r="AE48">
            <v>1.23</v>
          </cell>
          <cell r="AF48">
            <v>0.05</v>
          </cell>
          <cell r="AG48">
            <v>0.01</v>
          </cell>
          <cell r="AH48">
            <v>10.77</v>
          </cell>
          <cell r="AI48">
            <v>137.41999999999999</v>
          </cell>
          <cell r="AJ48">
            <v>0</v>
          </cell>
          <cell r="AK48">
            <v>0</v>
          </cell>
          <cell r="AL48">
            <v>0</v>
          </cell>
          <cell r="AM48">
            <v>0</v>
          </cell>
          <cell r="AN48">
            <v>0</v>
          </cell>
          <cell r="AO48">
            <v>0</v>
          </cell>
          <cell r="AP48">
            <v>0</v>
          </cell>
          <cell r="AQ48">
            <v>0</v>
          </cell>
          <cell r="AR48">
            <v>0</v>
          </cell>
          <cell r="AS48">
            <v>0</v>
          </cell>
          <cell r="AT48">
            <v>137.41999999999999</v>
          </cell>
          <cell r="AU48">
            <v>940.93</v>
          </cell>
          <cell r="AV48">
            <v>91.28</v>
          </cell>
          <cell r="AW48">
            <v>137.41999999999999</v>
          </cell>
          <cell r="AX48">
            <v>17.149999999999999</v>
          </cell>
          <cell r="AY48">
            <v>911.93</v>
          </cell>
          <cell r="AZ48">
            <v>592.16</v>
          </cell>
          <cell r="BA48">
            <v>465.71</v>
          </cell>
          <cell r="BB48">
            <v>706.21</v>
          </cell>
          <cell r="BC48">
            <v>351.66</v>
          </cell>
          <cell r="BD48">
            <v>351.66</v>
          </cell>
          <cell r="BE48">
            <v>91.28</v>
          </cell>
          <cell r="BF48">
            <v>0</v>
          </cell>
          <cell r="BG48">
            <v>0</v>
          </cell>
          <cell r="BH48">
            <v>0</v>
          </cell>
          <cell r="BI48">
            <v>0</v>
          </cell>
          <cell r="BJ48">
            <v>0</v>
          </cell>
          <cell r="BK48">
            <v>-0.72</v>
          </cell>
          <cell r="BL48">
            <v>260.38</v>
          </cell>
          <cell r="BM48">
            <v>74.22</v>
          </cell>
          <cell r="BN48">
            <v>186.16</v>
          </cell>
          <cell r="BO48">
            <v>-0.37</v>
          </cell>
          <cell r="BP48">
            <v>185.79</v>
          </cell>
          <cell r="BQ48">
            <v>0.3</v>
          </cell>
          <cell r="BR48">
            <v>185.49</v>
          </cell>
          <cell r="BS48">
            <v>28.504493</v>
          </cell>
          <cell r="BT48">
            <v>0</v>
          </cell>
          <cell r="BU48">
            <v>0</v>
          </cell>
          <cell r="BV48">
            <v>0</v>
          </cell>
          <cell r="BW48">
            <v>0</v>
          </cell>
          <cell r="BY48">
            <v>1006.2</v>
          </cell>
          <cell r="BZ48">
            <v>15067.68</v>
          </cell>
          <cell r="CA48">
            <v>16073.89</v>
          </cell>
          <cell r="CB48">
            <v>23148.22</v>
          </cell>
          <cell r="CC48">
            <v>3162.15</v>
          </cell>
          <cell r="CD48">
            <v>9247.07</v>
          </cell>
          <cell r="CE48">
            <v>1111.02</v>
          </cell>
          <cell r="CF48">
            <v>8136.05</v>
          </cell>
          <cell r="CG48">
            <v>10573</v>
          </cell>
          <cell r="CH48">
            <v>1652</v>
          </cell>
          <cell r="CI48">
            <v>1132</v>
          </cell>
          <cell r="CJ48">
            <v>7789</v>
          </cell>
          <cell r="CK48">
            <v>3259</v>
          </cell>
          <cell r="CL48">
            <v>166</v>
          </cell>
          <cell r="CM48">
            <v>0</v>
          </cell>
          <cell r="CN48">
            <v>15265.41</v>
          </cell>
          <cell r="CO48">
            <v>13922.41</v>
          </cell>
          <cell r="CP48">
            <v>1343</v>
          </cell>
          <cell r="CQ48">
            <v>0</v>
          </cell>
          <cell r="CR48">
            <v>900</v>
          </cell>
          <cell r="CS48">
            <v>7733.79</v>
          </cell>
          <cell r="CT48">
            <v>107.84</v>
          </cell>
          <cell r="CU48">
            <v>5047.84</v>
          </cell>
          <cell r="CV48">
            <v>2578.11</v>
          </cell>
          <cell r="CW48">
            <v>10253.02</v>
          </cell>
          <cell r="CX48">
            <v>0</v>
          </cell>
          <cell r="CY48">
            <v>651</v>
          </cell>
          <cell r="CZ48">
            <v>86</v>
          </cell>
          <cell r="DA48">
            <v>570.96</v>
          </cell>
          <cell r="DB48">
            <v>8945.06</v>
          </cell>
          <cell r="DC48">
            <v>57300.45</v>
          </cell>
          <cell r="DD48">
            <v>0</v>
          </cell>
          <cell r="DE48">
            <v>910.39</v>
          </cell>
          <cell r="DF48">
            <v>56390.06</v>
          </cell>
          <cell r="DG48">
            <v>1868.76</v>
          </cell>
          <cell r="DH48">
            <v>916.48</v>
          </cell>
          <cell r="DI48">
            <v>254.3</v>
          </cell>
          <cell r="DJ48">
            <v>0</v>
          </cell>
          <cell r="DK48">
            <v>15.13</v>
          </cell>
          <cell r="DL48">
            <v>1185.9100000000001</v>
          </cell>
          <cell r="DM48">
            <v>11289.35</v>
          </cell>
          <cell r="DN48">
            <v>86807.97</v>
          </cell>
          <cell r="DO48">
            <v>60782.2</v>
          </cell>
          <cell r="DP48">
            <v>1188.8699999999999</v>
          </cell>
          <cell r="DQ48">
            <v>1079.17</v>
          </cell>
          <cell r="DR48">
            <v>13768.2</v>
          </cell>
          <cell r="DS48">
            <v>52.53</v>
          </cell>
          <cell r="DT48">
            <v>76818.45</v>
          </cell>
          <cell r="DU48">
            <v>290.48</v>
          </cell>
          <cell r="DV48">
            <v>1016.97</v>
          </cell>
          <cell r="DW48">
            <v>3788.27</v>
          </cell>
          <cell r="DX48">
            <v>6906.34</v>
          </cell>
          <cell r="DY48">
            <v>-359.64</v>
          </cell>
          <cell r="DZ48">
            <v>-1671.18</v>
          </cell>
          <cell r="EA48">
            <v>9971.24</v>
          </cell>
          <cell r="EB48">
            <v>18.27</v>
          </cell>
          <cell r="EC48">
            <v>9989.52</v>
          </cell>
          <cell r="ED48">
            <v>33472.58</v>
          </cell>
          <cell r="EE48">
            <v>9932.84</v>
          </cell>
          <cell r="EF48">
            <v>0</v>
          </cell>
          <cell r="EG48">
            <v>9932.84</v>
          </cell>
          <cell r="EH48">
            <v>185.49</v>
          </cell>
          <cell r="EI48">
            <v>0</v>
          </cell>
          <cell r="EJ48">
            <v>0</v>
          </cell>
          <cell r="EK48">
            <v>0</v>
          </cell>
          <cell r="EL48">
            <v>0</v>
          </cell>
          <cell r="EM48">
            <v>26.47</v>
          </cell>
          <cell r="EN48">
            <v>61.69</v>
          </cell>
          <cell r="EO48">
            <v>0</v>
          </cell>
          <cell r="EP48">
            <v>5.63</v>
          </cell>
          <cell r="EQ48">
            <v>46.23</v>
          </cell>
          <cell r="ER48">
            <v>-60.02</v>
          </cell>
          <cell r="ES48">
            <v>0</v>
          </cell>
          <cell r="ET48">
            <v>0</v>
          </cell>
          <cell r="EU48">
            <v>9971.24</v>
          </cell>
          <cell r="EV48">
            <v>9971.24</v>
          </cell>
          <cell r="EW48">
            <v>-86.72</v>
          </cell>
          <cell r="EX48">
            <v>0</v>
          </cell>
          <cell r="EY48">
            <v>-317.37</v>
          </cell>
          <cell r="EZ48">
            <v>0</v>
          </cell>
          <cell r="FA48">
            <v>0</v>
          </cell>
          <cell r="FB48">
            <v>310.66000000000003</v>
          </cell>
          <cell r="FC48">
            <v>0</v>
          </cell>
          <cell r="FD48">
            <v>931.61</v>
          </cell>
          <cell r="FE48">
            <v>0</v>
          </cell>
          <cell r="FF48">
            <v>9754.39</v>
          </cell>
          <cell r="FG48">
            <v>0</v>
          </cell>
          <cell r="FH48">
            <v>0</v>
          </cell>
          <cell r="FI48">
            <v>-54.64</v>
          </cell>
          <cell r="FJ48">
            <v>9699.75</v>
          </cell>
          <cell r="FK48">
            <v>79992.94</v>
          </cell>
          <cell r="FL48">
            <v>9098.61</v>
          </cell>
          <cell r="FM48">
            <v>9699.75</v>
          </cell>
          <cell r="FN48">
            <v>11968.75</v>
          </cell>
          <cell r="FO48">
            <v>79992.94</v>
          </cell>
          <cell r="FP48">
            <v>84939.5</v>
          </cell>
          <cell r="FQ48">
            <v>11.3743</v>
          </cell>
          <cell r="FR48">
            <v>12.1258</v>
          </cell>
          <cell r="FS48">
            <v>14.962300000000001</v>
          </cell>
          <cell r="FT48">
            <v>11.419600000000001</v>
          </cell>
          <cell r="FU48">
            <v>290.48</v>
          </cell>
          <cell r="FV48">
            <v>0</v>
          </cell>
          <cell r="FW48">
            <v>0</v>
          </cell>
          <cell r="FX48">
            <v>0</v>
          </cell>
          <cell r="FY48">
            <v>1671.18</v>
          </cell>
          <cell r="FZ48">
            <v>0</v>
          </cell>
          <cell r="GA48">
            <v>0</v>
          </cell>
          <cell r="GB48">
            <v>0</v>
          </cell>
          <cell r="GC48">
            <v>310.66000000000003</v>
          </cell>
          <cell r="GD48">
            <v>916.48</v>
          </cell>
          <cell r="GE48">
            <v>-92.97</v>
          </cell>
          <cell r="GF48">
            <v>125.38</v>
          </cell>
          <cell r="GG48">
            <v>922800000</v>
          </cell>
          <cell r="GH48">
            <v>0</v>
          </cell>
          <cell r="GI48">
            <v>0</v>
          </cell>
          <cell r="GJ48">
            <v>9754.39</v>
          </cell>
          <cell r="GK48">
            <v>975.44</v>
          </cell>
          <cell r="GL48">
            <v>-92.97</v>
          </cell>
          <cell r="GM48">
            <v>0</v>
          </cell>
          <cell r="GN48">
            <v>0</v>
          </cell>
          <cell r="GO48">
            <v>0</v>
          </cell>
          <cell r="GP48">
            <v>400.94</v>
          </cell>
          <cell r="GQ48">
            <v>400.94</v>
          </cell>
          <cell r="GR48">
            <v>0</v>
          </cell>
          <cell r="GS48">
            <v>523.14</v>
          </cell>
          <cell r="GT48">
            <v>1494.68</v>
          </cell>
          <cell r="GU48">
            <v>46.23</v>
          </cell>
          <cell r="GV48">
            <v>922.81</v>
          </cell>
          <cell r="GW48">
            <v>0.05</v>
          </cell>
          <cell r="GX48">
            <v>42.03</v>
          </cell>
          <cell r="GY48">
            <v>0</v>
          </cell>
          <cell r="GZ48">
            <v>42.03</v>
          </cell>
          <cell r="HA48">
            <v>15.56</v>
          </cell>
          <cell r="HB48">
            <v>61.69</v>
          </cell>
          <cell r="HC48">
            <v>77.239999999999995</v>
          </cell>
          <cell r="HD48" t="str">
            <v>3Q11 Adjustments of $630 thousand:   Restricted Stock Prepaid of $6 million, Stock Option Expense of $3.5 million, Deferred Compenstiaon of (10.1 million).</v>
          </cell>
          <cell r="HE48" t="str">
            <v>8% of Equity Investments in non-financial companies net of SBIC investments  (see K:\CLE03\CAPITAL\Call Report\RC-R\2011_3q\HC-R KART Snapshot.xls Breakdown of Investments)</v>
          </cell>
          <cell r="HF48">
            <v>1818.48</v>
          </cell>
          <cell r="HG48">
            <v>13.21</v>
          </cell>
          <cell r="HH48">
            <v>0</v>
          </cell>
          <cell r="HI48">
            <v>-926797.55</v>
          </cell>
          <cell r="HJ48">
            <v>-298173.49</v>
          </cell>
          <cell r="HK48" t="str">
            <v>1. Line 9:  Sale of Treasury Stock - Totals, on a net basis, all share issuance and repurchase activity.  This net activity totals $56 million, including Q3 2011 activity and is the sum of sales of $109 million (line 72) and purchases of $54 mi</v>
          </cell>
          <cell r="HL48">
            <v>1</v>
          </cell>
          <cell r="HM48">
            <v>2013</v>
          </cell>
          <cell r="HN48">
            <v>0</v>
          </cell>
          <cell r="HO48">
            <v>0</v>
          </cell>
          <cell r="HR48">
            <v>19005</v>
          </cell>
        </row>
        <row r="49">
          <cell r="A49" t="str">
            <v>1068025Q2 2013BHC Baseline</v>
          </cell>
          <cell r="B49" t="str">
            <v>KeyCorp</v>
          </cell>
          <cell r="C49" t="str">
            <v>Q2 2013</v>
          </cell>
          <cell r="D49" t="str">
            <v>BHC Baseline</v>
          </cell>
          <cell r="E49" t="str">
            <v>BHC</v>
          </cell>
          <cell r="F49" t="str">
            <v>KEYCORP</v>
          </cell>
          <cell r="G49">
            <v>1068025</v>
          </cell>
          <cell r="H49" t="str">
            <v>Projected</v>
          </cell>
          <cell r="I49">
            <v>40921</v>
          </cell>
          <cell r="J49">
            <v>40921.708240740743</v>
          </cell>
          <cell r="K49" t="str">
            <v>KeyCorp's Key Base (K_Base) scenario with capital actions and underlying economic assumptions established by KeyCorp.</v>
          </cell>
          <cell r="L49">
            <v>6.36</v>
          </cell>
          <cell r="M49">
            <v>18.2</v>
          </cell>
          <cell r="N49">
            <v>7.12</v>
          </cell>
          <cell r="O49">
            <v>11.08</v>
          </cell>
          <cell r="P49">
            <v>22.09</v>
          </cell>
          <cell r="Q49">
            <v>14.74</v>
          </cell>
          <cell r="R49">
            <v>7.36</v>
          </cell>
          <cell r="S49">
            <v>0</v>
          </cell>
          <cell r="T49">
            <v>16.78</v>
          </cell>
          <cell r="U49">
            <v>3.12</v>
          </cell>
          <cell r="V49">
            <v>1.59</v>
          </cell>
          <cell r="W49">
            <v>12.07</v>
          </cell>
          <cell r="X49">
            <v>14.61</v>
          </cell>
          <cell r="Y49">
            <v>36.69</v>
          </cell>
          <cell r="Z49">
            <v>0.14000000000000001</v>
          </cell>
          <cell r="AA49">
            <v>21.62</v>
          </cell>
          <cell r="AB49">
            <v>14.94</v>
          </cell>
          <cell r="AC49">
            <v>11.52</v>
          </cell>
          <cell r="AD49">
            <v>0</v>
          </cell>
          <cell r="AE49">
            <v>1.19</v>
          </cell>
          <cell r="AF49">
            <v>0.05</v>
          </cell>
          <cell r="AG49">
            <v>0.01</v>
          </cell>
          <cell r="AH49">
            <v>10.28</v>
          </cell>
          <cell r="AI49">
            <v>126.26</v>
          </cell>
          <cell r="AJ49">
            <v>0</v>
          </cell>
          <cell r="AK49">
            <v>0</v>
          </cell>
          <cell r="AL49">
            <v>0</v>
          </cell>
          <cell r="AM49">
            <v>0</v>
          </cell>
          <cell r="AN49">
            <v>0</v>
          </cell>
          <cell r="AO49">
            <v>0</v>
          </cell>
          <cell r="AP49">
            <v>0</v>
          </cell>
          <cell r="AQ49">
            <v>0</v>
          </cell>
          <cell r="AR49">
            <v>0</v>
          </cell>
          <cell r="AS49">
            <v>0</v>
          </cell>
          <cell r="AT49">
            <v>126.26</v>
          </cell>
          <cell r="AU49">
            <v>911.93</v>
          </cell>
          <cell r="AV49">
            <v>81.22</v>
          </cell>
          <cell r="AW49">
            <v>126.26</v>
          </cell>
          <cell r="AX49">
            <v>16.14</v>
          </cell>
          <cell r="AY49">
            <v>883.04</v>
          </cell>
          <cell r="AZ49">
            <v>607.46</v>
          </cell>
          <cell r="BA49">
            <v>473.75</v>
          </cell>
          <cell r="BB49">
            <v>709.71</v>
          </cell>
          <cell r="BC49">
            <v>371.5</v>
          </cell>
          <cell r="BD49">
            <v>371.5</v>
          </cell>
          <cell r="BE49">
            <v>81.22</v>
          </cell>
          <cell r="BF49">
            <v>0</v>
          </cell>
          <cell r="BG49">
            <v>0</v>
          </cell>
          <cell r="BH49">
            <v>0</v>
          </cell>
          <cell r="BI49">
            <v>0</v>
          </cell>
          <cell r="BJ49">
            <v>0</v>
          </cell>
          <cell r="BK49">
            <v>-0.69</v>
          </cell>
          <cell r="BL49">
            <v>290.27999999999997</v>
          </cell>
          <cell r="BM49">
            <v>85.28</v>
          </cell>
          <cell r="BN49">
            <v>205</v>
          </cell>
          <cell r="BO49">
            <v>-1.43</v>
          </cell>
          <cell r="BP49">
            <v>203.58</v>
          </cell>
          <cell r="BQ49">
            <v>0.3</v>
          </cell>
          <cell r="BR49">
            <v>203.28</v>
          </cell>
          <cell r="BS49">
            <v>29.378530999999999</v>
          </cell>
          <cell r="BT49">
            <v>0</v>
          </cell>
          <cell r="BU49">
            <v>0</v>
          </cell>
          <cell r="BV49">
            <v>0</v>
          </cell>
          <cell r="BW49">
            <v>0</v>
          </cell>
          <cell r="BY49">
            <v>998.28</v>
          </cell>
          <cell r="BZ49">
            <v>14948.97</v>
          </cell>
          <cell r="CA49">
            <v>15947.25</v>
          </cell>
          <cell r="CB49">
            <v>23412.21</v>
          </cell>
          <cell r="CC49">
            <v>3189.08</v>
          </cell>
          <cell r="CD49">
            <v>9396.1299999999992</v>
          </cell>
          <cell r="CE49">
            <v>1120.49</v>
          </cell>
          <cell r="CF49">
            <v>8275.64</v>
          </cell>
          <cell r="CG49">
            <v>10660</v>
          </cell>
          <cell r="CH49">
            <v>1680</v>
          </cell>
          <cell r="CI49">
            <v>1139</v>
          </cell>
          <cell r="CJ49">
            <v>7841</v>
          </cell>
          <cell r="CK49">
            <v>3280</v>
          </cell>
          <cell r="CL49">
            <v>167</v>
          </cell>
          <cell r="CM49">
            <v>0</v>
          </cell>
          <cell r="CN49">
            <v>15329.16</v>
          </cell>
          <cell r="CO49">
            <v>13944.16</v>
          </cell>
          <cell r="CP49">
            <v>1385</v>
          </cell>
          <cell r="CQ49">
            <v>0</v>
          </cell>
          <cell r="CR49">
            <v>900</v>
          </cell>
          <cell r="CS49">
            <v>7464.85</v>
          </cell>
          <cell r="CT49">
            <v>108.9</v>
          </cell>
          <cell r="CU49">
            <v>4858.08</v>
          </cell>
          <cell r="CV49">
            <v>2497.87</v>
          </cell>
          <cell r="CW49">
            <v>10441.89</v>
          </cell>
          <cell r="CX49">
            <v>0</v>
          </cell>
          <cell r="CY49">
            <v>665</v>
          </cell>
          <cell r="CZ49">
            <v>86</v>
          </cell>
          <cell r="DA49">
            <v>581.45000000000005</v>
          </cell>
          <cell r="DB49">
            <v>9109.44</v>
          </cell>
          <cell r="DC49">
            <v>57548.11</v>
          </cell>
          <cell r="DD49">
            <v>0</v>
          </cell>
          <cell r="DE49">
            <v>881.14</v>
          </cell>
          <cell r="DF49">
            <v>56666.97</v>
          </cell>
          <cell r="DG49">
            <v>1873.26</v>
          </cell>
          <cell r="DH49">
            <v>916.48</v>
          </cell>
          <cell r="DI49">
            <v>254.3</v>
          </cell>
          <cell r="DJ49">
            <v>0</v>
          </cell>
          <cell r="DK49">
            <v>15.12</v>
          </cell>
          <cell r="DL49">
            <v>1185.9000000000001</v>
          </cell>
          <cell r="DM49">
            <v>11588.96</v>
          </cell>
          <cell r="DN49">
            <v>87262.33</v>
          </cell>
          <cell r="DO49">
            <v>61766.28</v>
          </cell>
          <cell r="DP49">
            <v>1189.31</v>
          </cell>
          <cell r="DQ49">
            <v>1079.18</v>
          </cell>
          <cell r="DR49">
            <v>13233.08</v>
          </cell>
          <cell r="DS49">
            <v>51.84</v>
          </cell>
          <cell r="DT49">
            <v>77267.850000000006</v>
          </cell>
          <cell r="DU49">
            <v>290.48</v>
          </cell>
          <cell r="DV49">
            <v>1016.97</v>
          </cell>
          <cell r="DW49">
            <v>3726.16</v>
          </cell>
          <cell r="DX49">
            <v>7046.41</v>
          </cell>
          <cell r="DY49">
            <v>-435.29</v>
          </cell>
          <cell r="DZ49">
            <v>-1668.52</v>
          </cell>
          <cell r="EA49">
            <v>9976.2099999999991</v>
          </cell>
          <cell r="EB49">
            <v>18.27</v>
          </cell>
          <cell r="EC49">
            <v>9994.49</v>
          </cell>
          <cell r="ED49">
            <v>33769.43</v>
          </cell>
          <cell r="EE49">
            <v>9971.24</v>
          </cell>
          <cell r="EF49">
            <v>0</v>
          </cell>
          <cell r="EG49">
            <v>9971.24</v>
          </cell>
          <cell r="EH49">
            <v>203.28</v>
          </cell>
          <cell r="EI49">
            <v>0</v>
          </cell>
          <cell r="EJ49">
            <v>0</v>
          </cell>
          <cell r="EK49">
            <v>0</v>
          </cell>
          <cell r="EL49">
            <v>0</v>
          </cell>
          <cell r="EM49">
            <v>1.55</v>
          </cell>
          <cell r="EN49">
            <v>61.01</v>
          </cell>
          <cell r="EO49">
            <v>0</v>
          </cell>
          <cell r="EP49">
            <v>5.63</v>
          </cell>
          <cell r="EQ49">
            <v>57.58</v>
          </cell>
          <cell r="ER49">
            <v>-75.650000000000006</v>
          </cell>
          <cell r="ES49">
            <v>0</v>
          </cell>
          <cell r="ET49">
            <v>0</v>
          </cell>
          <cell r="EU49">
            <v>9976.2099999999991</v>
          </cell>
          <cell r="EV49">
            <v>9976.2099999999991</v>
          </cell>
          <cell r="EW49">
            <v>-162.37</v>
          </cell>
          <cell r="EX49">
            <v>0</v>
          </cell>
          <cell r="EY49">
            <v>-317.37</v>
          </cell>
          <cell r="EZ49">
            <v>0</v>
          </cell>
          <cell r="FA49">
            <v>0</v>
          </cell>
          <cell r="FB49">
            <v>282.42</v>
          </cell>
          <cell r="FC49">
            <v>0</v>
          </cell>
          <cell r="FD49">
            <v>931.6</v>
          </cell>
          <cell r="FE49">
            <v>0</v>
          </cell>
          <cell r="FF49">
            <v>9806.76</v>
          </cell>
          <cell r="FG49">
            <v>0</v>
          </cell>
          <cell r="FH49">
            <v>0</v>
          </cell>
          <cell r="FI49">
            <v>-54.64</v>
          </cell>
          <cell r="FJ49">
            <v>9752.1200000000008</v>
          </cell>
          <cell r="FK49">
            <v>80286.820000000007</v>
          </cell>
          <cell r="FL49">
            <v>9179.2199999999993</v>
          </cell>
          <cell r="FM49">
            <v>9752.1200000000008</v>
          </cell>
          <cell r="FN49">
            <v>11971.88</v>
          </cell>
          <cell r="FO49">
            <v>80286.820000000007</v>
          </cell>
          <cell r="FP49">
            <v>85420.55</v>
          </cell>
          <cell r="FQ49">
            <v>11.433</v>
          </cell>
          <cell r="FR49">
            <v>12.146599999999999</v>
          </cell>
          <cell r="FS49">
            <v>14.9114</v>
          </cell>
          <cell r="FT49">
            <v>11.416600000000001</v>
          </cell>
          <cell r="FU49">
            <v>290.48</v>
          </cell>
          <cell r="FV49">
            <v>0</v>
          </cell>
          <cell r="FW49">
            <v>0</v>
          </cell>
          <cell r="FX49">
            <v>0</v>
          </cell>
          <cell r="FY49">
            <v>1668.52</v>
          </cell>
          <cell r="FZ49">
            <v>0</v>
          </cell>
          <cell r="GA49">
            <v>0</v>
          </cell>
          <cell r="GB49">
            <v>0</v>
          </cell>
          <cell r="GC49">
            <v>282.42</v>
          </cell>
          <cell r="GD49">
            <v>916.48</v>
          </cell>
          <cell r="GE49">
            <v>-93.71</v>
          </cell>
          <cell r="GF49">
            <v>126.71</v>
          </cell>
          <cell r="GG49">
            <v>916200000</v>
          </cell>
          <cell r="GH49">
            <v>0</v>
          </cell>
          <cell r="GI49">
            <v>0</v>
          </cell>
          <cell r="GJ49">
            <v>9806.76</v>
          </cell>
          <cell r="GK49">
            <v>980.68</v>
          </cell>
          <cell r="GL49">
            <v>-93.71</v>
          </cell>
          <cell r="GM49">
            <v>0</v>
          </cell>
          <cell r="GN49">
            <v>0</v>
          </cell>
          <cell r="GO49">
            <v>0</v>
          </cell>
          <cell r="GP49">
            <v>434.24</v>
          </cell>
          <cell r="GQ49">
            <v>434.24</v>
          </cell>
          <cell r="GR49">
            <v>0</v>
          </cell>
          <cell r="GS49">
            <v>529.01</v>
          </cell>
          <cell r="GT49">
            <v>1511.45</v>
          </cell>
          <cell r="GU49">
            <v>57.58</v>
          </cell>
          <cell r="GV49">
            <v>916.2</v>
          </cell>
          <cell r="GW49">
            <v>0.06</v>
          </cell>
          <cell r="GX49">
            <v>1.55</v>
          </cell>
          <cell r="GY49">
            <v>0</v>
          </cell>
          <cell r="GZ49">
            <v>1.55</v>
          </cell>
          <cell r="HA49">
            <v>0</v>
          </cell>
          <cell r="HB49">
            <v>61.01</v>
          </cell>
          <cell r="HC49">
            <v>61.01</v>
          </cell>
          <cell r="HD49" t="str">
            <v>3Q11 Adjustments of $630 thousand:   Restricted Stock Prepaid of $6 million, Stock Option Expense of $3.5 million, Deferred Compenstiaon of (10.1 million).</v>
          </cell>
          <cell r="HE49" t="str">
            <v>8% of Equity Investments in non-financial companies net of SBIC investments  (see K:\CLE03\CAPITAL\Call Report\RC-R\2011_3q\HC-R KART Snapshot.xls Breakdown of Investments)</v>
          </cell>
          <cell r="HF49">
            <v>1818.48</v>
          </cell>
          <cell r="HG49">
            <v>13.21</v>
          </cell>
          <cell r="HH49">
            <v>0</v>
          </cell>
          <cell r="HI49">
            <v>-926797.55</v>
          </cell>
          <cell r="HJ49">
            <v>-298173.49</v>
          </cell>
          <cell r="HK49" t="str">
            <v>1. Line 9:  Sale of Treasury Stock - Totals, on a net basis, all share issuance and repurchase activity.  This net activity totals $56 million, including Q3 2011 activity and is the sum of sales of $109 million (line 72) and purchases of $54 mi</v>
          </cell>
          <cell r="HL49">
            <v>2</v>
          </cell>
          <cell r="HM49">
            <v>2013</v>
          </cell>
          <cell r="HN49">
            <v>0</v>
          </cell>
          <cell r="HO49">
            <v>0</v>
          </cell>
          <cell r="HR49">
            <v>19005</v>
          </cell>
        </row>
        <row r="50">
          <cell r="A50" t="str">
            <v>1068025Q3 2013BHC Baseline</v>
          </cell>
          <cell r="B50" t="str">
            <v>KeyCorp</v>
          </cell>
          <cell r="C50" t="str">
            <v>Q3 2013</v>
          </cell>
          <cell r="D50" t="str">
            <v>BHC Baseline</v>
          </cell>
          <cell r="E50" t="str">
            <v>BHC</v>
          </cell>
          <cell r="F50" t="str">
            <v>KEYCORP</v>
          </cell>
          <cell r="G50">
            <v>1068025</v>
          </cell>
          <cell r="H50" t="str">
            <v>Projected</v>
          </cell>
          <cell r="I50">
            <v>40921</v>
          </cell>
          <cell r="J50">
            <v>40921.708240740743</v>
          </cell>
          <cell r="K50" t="str">
            <v>KeyCorp's Key Base (K_Base) scenario with capital actions and underlying economic assumptions established by KeyCorp.</v>
          </cell>
          <cell r="L50">
            <v>5.84</v>
          </cell>
          <cell r="M50">
            <v>16.54</v>
          </cell>
          <cell r="N50">
            <v>6.41</v>
          </cell>
          <cell r="O50">
            <v>10.119999999999999</v>
          </cell>
          <cell r="P50">
            <v>20.87</v>
          </cell>
          <cell r="Q50">
            <v>13.56</v>
          </cell>
          <cell r="R50">
            <v>7.31</v>
          </cell>
          <cell r="S50">
            <v>0</v>
          </cell>
          <cell r="T50">
            <v>16.09</v>
          </cell>
          <cell r="U50">
            <v>2.98</v>
          </cell>
          <cell r="V50">
            <v>1.5</v>
          </cell>
          <cell r="W50">
            <v>11.62</v>
          </cell>
          <cell r="X50">
            <v>14.61</v>
          </cell>
          <cell r="Y50">
            <v>34.39</v>
          </cell>
          <cell r="Z50">
            <v>0.11</v>
          </cell>
          <cell r="AA50">
            <v>20.25</v>
          </cell>
          <cell r="AB50">
            <v>14.03</v>
          </cell>
          <cell r="AC50">
            <v>11.22</v>
          </cell>
          <cell r="AD50">
            <v>0</v>
          </cell>
          <cell r="AE50">
            <v>1.19</v>
          </cell>
          <cell r="AF50">
            <v>0.04</v>
          </cell>
          <cell r="AG50">
            <v>0.01</v>
          </cell>
          <cell r="AH50">
            <v>9.98</v>
          </cell>
          <cell r="AI50">
            <v>119.56</v>
          </cell>
          <cell r="AJ50">
            <v>0</v>
          </cell>
          <cell r="AK50">
            <v>0</v>
          </cell>
          <cell r="AL50">
            <v>0</v>
          </cell>
          <cell r="AM50">
            <v>0</v>
          </cell>
          <cell r="AN50">
            <v>0</v>
          </cell>
          <cell r="AO50">
            <v>0</v>
          </cell>
          <cell r="AP50">
            <v>0</v>
          </cell>
          <cell r="AQ50">
            <v>0</v>
          </cell>
          <cell r="AR50">
            <v>0</v>
          </cell>
          <cell r="AS50">
            <v>0</v>
          </cell>
          <cell r="AT50">
            <v>119.56</v>
          </cell>
          <cell r="AU50">
            <v>883.04</v>
          </cell>
          <cell r="AV50">
            <v>87.2</v>
          </cell>
          <cell r="AW50">
            <v>119.56</v>
          </cell>
          <cell r="AX50">
            <v>15.17</v>
          </cell>
          <cell r="AY50">
            <v>865.84</v>
          </cell>
          <cell r="AZ50">
            <v>626.71</v>
          </cell>
          <cell r="BA50">
            <v>482.55</v>
          </cell>
          <cell r="BB50">
            <v>718.19</v>
          </cell>
          <cell r="BC50">
            <v>391.06</v>
          </cell>
          <cell r="BD50">
            <v>391.06</v>
          </cell>
          <cell r="BE50">
            <v>87.2</v>
          </cell>
          <cell r="BF50">
            <v>0</v>
          </cell>
          <cell r="BG50">
            <v>0</v>
          </cell>
          <cell r="BH50">
            <v>0</v>
          </cell>
          <cell r="BI50">
            <v>0</v>
          </cell>
          <cell r="BJ50">
            <v>0</v>
          </cell>
          <cell r="BK50">
            <v>-0.17</v>
          </cell>
          <cell r="BL50">
            <v>303.87</v>
          </cell>
          <cell r="BM50">
            <v>90.2</v>
          </cell>
          <cell r="BN50">
            <v>213.66</v>
          </cell>
          <cell r="BO50">
            <v>-3.76</v>
          </cell>
          <cell r="BP50">
            <v>209.9</v>
          </cell>
          <cell r="BQ50">
            <v>0.3</v>
          </cell>
          <cell r="BR50">
            <v>209.6</v>
          </cell>
          <cell r="BS50">
            <v>29.683745999999999</v>
          </cell>
          <cell r="BT50">
            <v>0</v>
          </cell>
          <cell r="BU50">
            <v>0</v>
          </cell>
          <cell r="BV50">
            <v>0</v>
          </cell>
          <cell r="BW50">
            <v>0</v>
          </cell>
          <cell r="BY50">
            <v>988.97</v>
          </cell>
          <cell r="BZ50">
            <v>14809.56</v>
          </cell>
          <cell r="CA50">
            <v>15798.53</v>
          </cell>
          <cell r="CB50">
            <v>23809.25</v>
          </cell>
          <cell r="CC50">
            <v>3210.65</v>
          </cell>
          <cell r="CD50">
            <v>9570.6</v>
          </cell>
          <cell r="CE50">
            <v>1128.07</v>
          </cell>
          <cell r="CF50">
            <v>8442.5400000000009</v>
          </cell>
          <cell r="CG50">
            <v>10858</v>
          </cell>
          <cell r="CH50">
            <v>1692</v>
          </cell>
          <cell r="CI50">
            <v>1163</v>
          </cell>
          <cell r="CJ50">
            <v>8003</v>
          </cell>
          <cell r="CK50">
            <v>3348</v>
          </cell>
          <cell r="CL50">
            <v>170</v>
          </cell>
          <cell r="CM50">
            <v>0</v>
          </cell>
          <cell r="CN50">
            <v>15589.4</v>
          </cell>
          <cell r="CO50">
            <v>14161.4</v>
          </cell>
          <cell r="CP50">
            <v>1428</v>
          </cell>
          <cell r="CQ50">
            <v>0</v>
          </cell>
          <cell r="CR50">
            <v>900</v>
          </cell>
          <cell r="CS50">
            <v>7197.61</v>
          </cell>
          <cell r="CT50">
            <v>110.72</v>
          </cell>
          <cell r="CU50">
            <v>4665.3599999999997</v>
          </cell>
          <cell r="CV50">
            <v>2421.5300000000002</v>
          </cell>
          <cell r="CW50">
            <v>10721.66</v>
          </cell>
          <cell r="CX50">
            <v>0</v>
          </cell>
          <cell r="CY50">
            <v>680</v>
          </cell>
          <cell r="CZ50">
            <v>88</v>
          </cell>
          <cell r="DA50">
            <v>597.22</v>
          </cell>
          <cell r="DB50">
            <v>9356.44</v>
          </cell>
          <cell r="DC50">
            <v>58217.919999999998</v>
          </cell>
          <cell r="DD50">
            <v>0</v>
          </cell>
          <cell r="DE50">
            <v>863.6</v>
          </cell>
          <cell r="DF50">
            <v>57354.32</v>
          </cell>
          <cell r="DG50">
            <v>1877.76</v>
          </cell>
          <cell r="DH50">
            <v>916.48</v>
          </cell>
          <cell r="DI50">
            <v>254.29</v>
          </cell>
          <cell r="DJ50">
            <v>0</v>
          </cell>
          <cell r="DK50">
            <v>15.12</v>
          </cell>
          <cell r="DL50">
            <v>1185.8900000000001</v>
          </cell>
          <cell r="DM50">
            <v>11616.79</v>
          </cell>
          <cell r="DN50">
            <v>87833.29</v>
          </cell>
          <cell r="DO50">
            <v>62428.43</v>
          </cell>
          <cell r="DP50">
            <v>1189.7</v>
          </cell>
          <cell r="DQ50">
            <v>1079.2</v>
          </cell>
          <cell r="DR50">
            <v>13151.2</v>
          </cell>
          <cell r="DS50">
            <v>51.67</v>
          </cell>
          <cell r="DT50">
            <v>77848.52</v>
          </cell>
          <cell r="DU50">
            <v>290.48</v>
          </cell>
          <cell r="DV50">
            <v>1016.97</v>
          </cell>
          <cell r="DW50">
            <v>3661.99</v>
          </cell>
          <cell r="DX50">
            <v>7193.29</v>
          </cell>
          <cell r="DY50">
            <v>-524.74</v>
          </cell>
          <cell r="DZ50">
            <v>-1671.49</v>
          </cell>
          <cell r="EA50">
            <v>9966.49</v>
          </cell>
          <cell r="EB50">
            <v>18.27</v>
          </cell>
          <cell r="EC50">
            <v>9984.77</v>
          </cell>
          <cell r="ED50">
            <v>34466.19</v>
          </cell>
          <cell r="EE50">
            <v>9976.2099999999991</v>
          </cell>
          <cell r="EF50">
            <v>0</v>
          </cell>
          <cell r="EG50">
            <v>9976.2099999999991</v>
          </cell>
          <cell r="EH50">
            <v>209.6</v>
          </cell>
          <cell r="EI50">
            <v>0</v>
          </cell>
          <cell r="EJ50">
            <v>0</v>
          </cell>
          <cell r="EK50">
            <v>0</v>
          </cell>
          <cell r="EL50">
            <v>0</v>
          </cell>
          <cell r="EM50">
            <v>-1.85</v>
          </cell>
          <cell r="EN50">
            <v>65.290000000000006</v>
          </cell>
          <cell r="EO50">
            <v>0</v>
          </cell>
          <cell r="EP50">
            <v>5.63</v>
          </cell>
          <cell r="EQ50">
            <v>57.09</v>
          </cell>
          <cell r="ER50">
            <v>-89.45</v>
          </cell>
          <cell r="ES50">
            <v>0</v>
          </cell>
          <cell r="ET50">
            <v>0</v>
          </cell>
          <cell r="EU50">
            <v>9966.49</v>
          </cell>
          <cell r="EV50">
            <v>9966.49</v>
          </cell>
          <cell r="EW50">
            <v>-251.82</v>
          </cell>
          <cell r="EX50">
            <v>0</v>
          </cell>
          <cell r="EY50">
            <v>-317.37</v>
          </cell>
          <cell r="EZ50">
            <v>0</v>
          </cell>
          <cell r="FA50">
            <v>0</v>
          </cell>
          <cell r="FB50">
            <v>254.18</v>
          </cell>
          <cell r="FC50">
            <v>0</v>
          </cell>
          <cell r="FD50">
            <v>931.6</v>
          </cell>
          <cell r="FE50">
            <v>0</v>
          </cell>
          <cell r="FF50">
            <v>9858.26</v>
          </cell>
          <cell r="FG50">
            <v>0</v>
          </cell>
          <cell r="FH50">
            <v>0</v>
          </cell>
          <cell r="FI50">
            <v>-54.64</v>
          </cell>
          <cell r="FJ50">
            <v>9803.6200000000008</v>
          </cell>
          <cell r="FK50">
            <v>81237.350000000006</v>
          </cell>
          <cell r="FL50">
            <v>9258.9599999999991</v>
          </cell>
          <cell r="FM50">
            <v>9803.6200000000008</v>
          </cell>
          <cell r="FN50">
            <v>11805.83</v>
          </cell>
          <cell r="FO50">
            <v>81237.350000000006</v>
          </cell>
          <cell r="FP50">
            <v>85933.22</v>
          </cell>
          <cell r="FQ50">
            <v>11.397399999999999</v>
          </cell>
          <cell r="FR50">
            <v>12.0679</v>
          </cell>
          <cell r="FS50">
            <v>14.532500000000001</v>
          </cell>
          <cell r="FT50">
            <v>11.4084</v>
          </cell>
          <cell r="FU50">
            <v>290.48</v>
          </cell>
          <cell r="FV50">
            <v>0</v>
          </cell>
          <cell r="FW50">
            <v>0</v>
          </cell>
          <cell r="FX50">
            <v>0</v>
          </cell>
          <cell r="FY50">
            <v>1671.49</v>
          </cell>
          <cell r="FZ50">
            <v>0</v>
          </cell>
          <cell r="GA50">
            <v>0</v>
          </cell>
          <cell r="GB50">
            <v>0</v>
          </cell>
          <cell r="GC50">
            <v>254.18</v>
          </cell>
          <cell r="GD50">
            <v>916.48</v>
          </cell>
          <cell r="GE50">
            <v>-99.88</v>
          </cell>
          <cell r="GF50">
            <v>134</v>
          </cell>
          <cell r="GG50">
            <v>908700000</v>
          </cell>
          <cell r="GH50">
            <v>0</v>
          </cell>
          <cell r="GI50">
            <v>0</v>
          </cell>
          <cell r="GJ50">
            <v>9858.26</v>
          </cell>
          <cell r="GK50">
            <v>985.83</v>
          </cell>
          <cell r="GL50">
            <v>-99.88</v>
          </cell>
          <cell r="GM50">
            <v>0</v>
          </cell>
          <cell r="GN50">
            <v>0</v>
          </cell>
          <cell r="GO50">
            <v>0</v>
          </cell>
          <cell r="GP50">
            <v>462.54</v>
          </cell>
          <cell r="GQ50">
            <v>462.54</v>
          </cell>
          <cell r="GR50">
            <v>0</v>
          </cell>
          <cell r="GS50">
            <v>538.03</v>
          </cell>
          <cell r="GT50">
            <v>1537.22</v>
          </cell>
          <cell r="GU50">
            <v>57.09</v>
          </cell>
          <cell r="GV50">
            <v>908.74</v>
          </cell>
          <cell r="GW50">
            <v>0.06</v>
          </cell>
          <cell r="GX50">
            <v>0.5</v>
          </cell>
          <cell r="GY50">
            <v>0</v>
          </cell>
          <cell r="GZ50">
            <v>0.5</v>
          </cell>
          <cell r="HA50">
            <v>2.36</v>
          </cell>
          <cell r="HB50">
            <v>65.290000000000006</v>
          </cell>
          <cell r="HC50">
            <v>67.650000000000006</v>
          </cell>
          <cell r="HD50" t="str">
            <v>3Q11 Adjustments of $630 thousand:   Restricted Stock Prepaid of $6 million, Stock Option Expense of $3.5 million, Deferred Compenstiaon of (10.1 million).</v>
          </cell>
          <cell r="HE50" t="str">
            <v>8% of Equity Investments in non-financial companies net of SBIC investments  (see K:\CLE03\CAPITAL\Call Report\RC-R\2011_3q\HC-R KART Snapshot.xls Breakdown of Investments)</v>
          </cell>
          <cell r="HF50">
            <v>1818.48</v>
          </cell>
          <cell r="HG50">
            <v>13.21</v>
          </cell>
          <cell r="HH50">
            <v>0</v>
          </cell>
          <cell r="HI50">
            <v>-926797.55</v>
          </cell>
          <cell r="HJ50">
            <v>-298173.49</v>
          </cell>
          <cell r="HK50" t="str">
            <v>1. Line 9:  Sale of Treasury Stock - Totals, on a net basis, all share issuance and repurchase activity.  This net activity totals $56 million, including Q3 2011 activity and is the sum of sales of $109 million (line 72) and purchases of $54 mi</v>
          </cell>
          <cell r="HL50">
            <v>3</v>
          </cell>
          <cell r="HM50">
            <v>2013</v>
          </cell>
          <cell r="HN50">
            <v>0</v>
          </cell>
          <cell r="HO50">
            <v>0</v>
          </cell>
          <cell r="HR50">
            <v>19005</v>
          </cell>
        </row>
        <row r="51">
          <cell r="A51" t="str">
            <v>1068025Q4 2013BHC Baseline</v>
          </cell>
          <cell r="B51" t="str">
            <v>KeyCorp</v>
          </cell>
          <cell r="C51" t="str">
            <v>Q4 2013</v>
          </cell>
          <cell r="D51" t="str">
            <v>BHC Baseline</v>
          </cell>
          <cell r="E51" t="str">
            <v>BHC</v>
          </cell>
          <cell r="F51" t="str">
            <v>KEYCORP</v>
          </cell>
          <cell r="G51">
            <v>1068025</v>
          </cell>
          <cell r="H51" t="str">
            <v>Projected</v>
          </cell>
          <cell r="I51">
            <v>40921</v>
          </cell>
          <cell r="J51">
            <v>40921.708240740743</v>
          </cell>
          <cell r="K51" t="str">
            <v>KeyCorp's Key Base (K_Base) scenario with capital actions and underlying economic assumptions established by KeyCorp.</v>
          </cell>
          <cell r="L51">
            <v>5.28</v>
          </cell>
          <cell r="M51">
            <v>14.47</v>
          </cell>
          <cell r="N51">
            <v>5.72</v>
          </cell>
          <cell r="O51">
            <v>8.75</v>
          </cell>
          <cell r="P51">
            <v>20.79</v>
          </cell>
          <cell r="Q51">
            <v>13.53</v>
          </cell>
          <cell r="R51">
            <v>7.26</v>
          </cell>
          <cell r="S51">
            <v>0</v>
          </cell>
          <cell r="T51">
            <v>15.71</v>
          </cell>
          <cell r="U51">
            <v>2.83</v>
          </cell>
          <cell r="V51">
            <v>1.43</v>
          </cell>
          <cell r="W51">
            <v>11.45</v>
          </cell>
          <cell r="X51">
            <v>14.91</v>
          </cell>
          <cell r="Y51">
            <v>33.880000000000003</v>
          </cell>
          <cell r="Z51">
            <v>0.1</v>
          </cell>
          <cell r="AA51">
            <v>19.07</v>
          </cell>
          <cell r="AB51">
            <v>14.71</v>
          </cell>
          <cell r="AC51">
            <v>11.28</v>
          </cell>
          <cell r="AD51">
            <v>0</v>
          </cell>
          <cell r="AE51">
            <v>1.19</v>
          </cell>
          <cell r="AF51">
            <v>0.04</v>
          </cell>
          <cell r="AG51">
            <v>0.01</v>
          </cell>
          <cell r="AH51">
            <v>10.050000000000001</v>
          </cell>
          <cell r="AI51">
            <v>116.31</v>
          </cell>
          <cell r="AJ51">
            <v>0</v>
          </cell>
          <cell r="AK51">
            <v>0</v>
          </cell>
          <cell r="AL51">
            <v>0</v>
          </cell>
          <cell r="AM51">
            <v>0</v>
          </cell>
          <cell r="AN51">
            <v>0</v>
          </cell>
          <cell r="AO51">
            <v>0</v>
          </cell>
          <cell r="AP51">
            <v>0</v>
          </cell>
          <cell r="AQ51">
            <v>0</v>
          </cell>
          <cell r="AR51">
            <v>0</v>
          </cell>
          <cell r="AS51">
            <v>0</v>
          </cell>
          <cell r="AT51">
            <v>116.31</v>
          </cell>
          <cell r="AU51">
            <v>865.84</v>
          </cell>
          <cell r="AV51">
            <v>85.44</v>
          </cell>
          <cell r="AW51">
            <v>116.31</v>
          </cell>
          <cell r="AX51">
            <v>14.33</v>
          </cell>
          <cell r="AY51">
            <v>849.3</v>
          </cell>
          <cell r="AZ51">
            <v>643.75</v>
          </cell>
          <cell r="BA51">
            <v>495.44</v>
          </cell>
          <cell r="BB51">
            <v>721.34</v>
          </cell>
          <cell r="BC51">
            <v>417.86</v>
          </cell>
          <cell r="BD51">
            <v>417.86</v>
          </cell>
          <cell r="BE51">
            <v>85.44</v>
          </cell>
          <cell r="BF51">
            <v>0</v>
          </cell>
          <cell r="BG51">
            <v>0</v>
          </cell>
          <cell r="BH51">
            <v>0</v>
          </cell>
          <cell r="BI51">
            <v>0</v>
          </cell>
          <cell r="BJ51">
            <v>0</v>
          </cell>
          <cell r="BK51">
            <v>-0.45</v>
          </cell>
          <cell r="BL51">
            <v>332.41</v>
          </cell>
          <cell r="BM51">
            <v>94.26</v>
          </cell>
          <cell r="BN51">
            <v>238.15</v>
          </cell>
          <cell r="BO51">
            <v>-2.92</v>
          </cell>
          <cell r="BP51">
            <v>235.23</v>
          </cell>
          <cell r="BQ51">
            <v>0.3</v>
          </cell>
          <cell r="BR51">
            <v>234.93</v>
          </cell>
          <cell r="BS51">
            <v>28.356548</v>
          </cell>
          <cell r="BT51">
            <v>0</v>
          </cell>
          <cell r="BU51">
            <v>0</v>
          </cell>
          <cell r="BV51">
            <v>0</v>
          </cell>
          <cell r="BW51">
            <v>0</v>
          </cell>
          <cell r="BY51">
            <v>986.45</v>
          </cell>
          <cell r="BZ51">
            <v>14771.88</v>
          </cell>
          <cell r="CA51">
            <v>15758.33</v>
          </cell>
          <cell r="CB51">
            <v>24452.01</v>
          </cell>
          <cell r="CC51">
            <v>3253.97</v>
          </cell>
          <cell r="CD51">
            <v>9699.0400000000009</v>
          </cell>
          <cell r="CE51">
            <v>1143.29</v>
          </cell>
          <cell r="CF51">
            <v>8555.76</v>
          </cell>
          <cell r="CG51">
            <v>11322</v>
          </cell>
          <cell r="CH51">
            <v>1802</v>
          </cell>
          <cell r="CI51">
            <v>1208</v>
          </cell>
          <cell r="CJ51">
            <v>8312</v>
          </cell>
          <cell r="CK51">
            <v>3478</v>
          </cell>
          <cell r="CL51">
            <v>177</v>
          </cell>
          <cell r="CM51">
            <v>0</v>
          </cell>
          <cell r="CN51">
            <v>15883.81</v>
          </cell>
          <cell r="CO51">
            <v>14413.81</v>
          </cell>
          <cell r="CP51">
            <v>1470</v>
          </cell>
          <cell r="CQ51">
            <v>0</v>
          </cell>
          <cell r="CR51">
            <v>900</v>
          </cell>
          <cell r="CS51">
            <v>6942.54</v>
          </cell>
          <cell r="CT51">
            <v>113.7</v>
          </cell>
          <cell r="CU51">
            <v>4488.13</v>
          </cell>
          <cell r="CV51">
            <v>2340.6999999999998</v>
          </cell>
          <cell r="CW51">
            <v>11041.94</v>
          </cell>
          <cell r="CX51">
            <v>0</v>
          </cell>
          <cell r="CY51">
            <v>695</v>
          </cell>
          <cell r="CZ51">
            <v>89</v>
          </cell>
          <cell r="DA51">
            <v>615.48</v>
          </cell>
          <cell r="DB51">
            <v>9642.4699999999993</v>
          </cell>
          <cell r="DC51">
            <v>59220.31</v>
          </cell>
          <cell r="DD51">
            <v>0</v>
          </cell>
          <cell r="DE51">
            <v>847.01</v>
          </cell>
          <cell r="DF51">
            <v>58373.29</v>
          </cell>
          <cell r="DG51">
            <v>1882.26</v>
          </cell>
          <cell r="DH51">
            <v>916.48</v>
          </cell>
          <cell r="DI51">
            <v>254.28</v>
          </cell>
          <cell r="DJ51">
            <v>0</v>
          </cell>
          <cell r="DK51">
            <v>15.12</v>
          </cell>
          <cell r="DL51">
            <v>1185.8800000000001</v>
          </cell>
          <cell r="DM51">
            <v>11883.97</v>
          </cell>
          <cell r="DN51">
            <v>89083.74</v>
          </cell>
          <cell r="DO51">
            <v>63696.4</v>
          </cell>
          <cell r="DP51">
            <v>1190.1400000000001</v>
          </cell>
          <cell r="DQ51">
            <v>1079.22</v>
          </cell>
          <cell r="DR51">
            <v>13060.2</v>
          </cell>
          <cell r="DS51">
            <v>51.22</v>
          </cell>
          <cell r="DT51">
            <v>79025.97</v>
          </cell>
          <cell r="DU51">
            <v>290.48</v>
          </cell>
          <cell r="DV51">
            <v>1016.97</v>
          </cell>
          <cell r="DW51">
            <v>3580.04</v>
          </cell>
          <cell r="DX51">
            <v>7365.94</v>
          </cell>
          <cell r="DY51">
            <v>-546.41</v>
          </cell>
          <cell r="DZ51">
            <v>-1667.53</v>
          </cell>
          <cell r="EA51">
            <v>10039.49</v>
          </cell>
          <cell r="EB51">
            <v>18.27</v>
          </cell>
          <cell r="EC51">
            <v>10057.77</v>
          </cell>
          <cell r="ED51">
            <v>35465.53</v>
          </cell>
          <cell r="EE51">
            <v>9966.49</v>
          </cell>
          <cell r="EF51">
            <v>0</v>
          </cell>
          <cell r="EG51">
            <v>9966.49</v>
          </cell>
          <cell r="EH51">
            <v>234.93</v>
          </cell>
          <cell r="EI51">
            <v>0</v>
          </cell>
          <cell r="EJ51">
            <v>0</v>
          </cell>
          <cell r="EK51">
            <v>0</v>
          </cell>
          <cell r="EL51">
            <v>0</v>
          </cell>
          <cell r="EM51">
            <v>2.95</v>
          </cell>
          <cell r="EN51">
            <v>80.930000000000007</v>
          </cell>
          <cell r="EO51">
            <v>0</v>
          </cell>
          <cell r="EP51">
            <v>5.63</v>
          </cell>
          <cell r="EQ51">
            <v>56.65</v>
          </cell>
          <cell r="ER51">
            <v>-21.67</v>
          </cell>
          <cell r="ES51">
            <v>0</v>
          </cell>
          <cell r="ET51">
            <v>0</v>
          </cell>
          <cell r="EU51">
            <v>10039.49</v>
          </cell>
          <cell r="EV51">
            <v>10039.49</v>
          </cell>
          <cell r="EW51">
            <v>-273.48</v>
          </cell>
          <cell r="EX51">
            <v>0</v>
          </cell>
          <cell r="EY51">
            <v>-317.37</v>
          </cell>
          <cell r="EZ51">
            <v>0</v>
          </cell>
          <cell r="FA51">
            <v>0</v>
          </cell>
          <cell r="FB51">
            <v>225.93</v>
          </cell>
          <cell r="FC51">
            <v>0</v>
          </cell>
          <cell r="FD51">
            <v>931.6</v>
          </cell>
          <cell r="FE51">
            <v>0</v>
          </cell>
          <cell r="FF51">
            <v>9924.69</v>
          </cell>
          <cell r="FG51">
            <v>0</v>
          </cell>
          <cell r="FH51">
            <v>0</v>
          </cell>
          <cell r="FI51">
            <v>-54.64</v>
          </cell>
          <cell r="FJ51">
            <v>9870.0499999999993</v>
          </cell>
          <cell r="FK51">
            <v>82533.929999999993</v>
          </cell>
          <cell r="FL51">
            <v>9353.6299999999992</v>
          </cell>
          <cell r="FM51">
            <v>9870.0499999999993</v>
          </cell>
          <cell r="FN51">
            <v>11815.67</v>
          </cell>
          <cell r="FO51">
            <v>82533.929999999993</v>
          </cell>
          <cell r="FP51">
            <v>86843.92</v>
          </cell>
          <cell r="FQ51">
            <v>11.3331</v>
          </cell>
          <cell r="FR51">
            <v>11.9588</v>
          </cell>
          <cell r="FS51">
            <v>14.3161</v>
          </cell>
          <cell r="FT51">
            <v>11.3653</v>
          </cell>
          <cell r="FU51">
            <v>290.48</v>
          </cell>
          <cell r="FV51">
            <v>0</v>
          </cell>
          <cell r="FW51">
            <v>0</v>
          </cell>
          <cell r="FX51">
            <v>0</v>
          </cell>
          <cell r="FY51">
            <v>1667.53</v>
          </cell>
          <cell r="FZ51">
            <v>0</v>
          </cell>
          <cell r="GA51">
            <v>0</v>
          </cell>
          <cell r="GB51">
            <v>0</v>
          </cell>
          <cell r="GC51">
            <v>225.93</v>
          </cell>
          <cell r="GD51">
            <v>916.48</v>
          </cell>
          <cell r="GE51">
            <v>-97.3</v>
          </cell>
          <cell r="GF51">
            <v>131.69999999999999</v>
          </cell>
          <cell r="GG51">
            <v>900100000</v>
          </cell>
          <cell r="GH51">
            <v>0</v>
          </cell>
          <cell r="GI51">
            <v>0</v>
          </cell>
          <cell r="GJ51">
            <v>9924.69</v>
          </cell>
          <cell r="GK51">
            <v>992.47</v>
          </cell>
          <cell r="GL51">
            <v>-97.3</v>
          </cell>
          <cell r="GM51">
            <v>0</v>
          </cell>
          <cell r="GN51">
            <v>0</v>
          </cell>
          <cell r="GO51">
            <v>0</v>
          </cell>
          <cell r="GP51">
            <v>485.65</v>
          </cell>
          <cell r="GQ51">
            <v>485.65</v>
          </cell>
          <cell r="GR51">
            <v>0</v>
          </cell>
          <cell r="GS51">
            <v>544.91</v>
          </cell>
          <cell r="GT51">
            <v>1556.88</v>
          </cell>
          <cell r="GU51">
            <v>56.65</v>
          </cell>
          <cell r="GV51">
            <v>900.07</v>
          </cell>
          <cell r="GW51">
            <v>0.06</v>
          </cell>
          <cell r="GX51">
            <v>2.36</v>
          </cell>
          <cell r="GY51">
            <v>0</v>
          </cell>
          <cell r="GZ51">
            <v>2.36</v>
          </cell>
          <cell r="HA51">
            <v>0</v>
          </cell>
          <cell r="HB51">
            <v>80.930000000000007</v>
          </cell>
          <cell r="HC51">
            <v>80.930000000000007</v>
          </cell>
          <cell r="HD51" t="str">
            <v>3Q11 Adjustments of $630 thousand:   Restricted Stock Prepaid of $6 million, Stock Option Expense of $3.5 million, Deferred Compenstiaon of (10.1 million).</v>
          </cell>
          <cell r="HE51" t="str">
            <v>8% of Equity Investments in non-financial companies net of SBIC investments  (see K:\CLE03\CAPITAL\Call Report\RC-R\2011_3q\HC-R KART Snapshot.xls Breakdown of Investments)</v>
          </cell>
          <cell r="HF51">
            <v>1818.48</v>
          </cell>
          <cell r="HG51">
            <v>13.21</v>
          </cell>
          <cell r="HH51">
            <v>0</v>
          </cell>
          <cell r="HI51">
            <v>-926797.55</v>
          </cell>
          <cell r="HJ51">
            <v>-298173.49</v>
          </cell>
          <cell r="HK51" t="str">
            <v>1. Line 9:  Sale of Treasury Stock - Totals, on a net basis, all share issuance and repurchase activity.  This net activity totals $56 million, including Q3 2011 activity and is the sum of sales of $109 million (line 72) and purchases of $54 mi</v>
          </cell>
          <cell r="HL51">
            <v>4</v>
          </cell>
          <cell r="HM51">
            <v>2013</v>
          </cell>
          <cell r="HN51">
            <v>0</v>
          </cell>
          <cell r="HO51">
            <v>0</v>
          </cell>
          <cell r="HR51">
            <v>19005</v>
          </cell>
        </row>
        <row r="52">
          <cell r="A52" t="str">
            <v>1068025Q3 2011BHC Stress</v>
          </cell>
          <cell r="B52" t="str">
            <v>KeyCorp</v>
          </cell>
          <cell r="C52" t="str">
            <v>Q3 2011</v>
          </cell>
          <cell r="D52" t="str">
            <v>BHC Stress</v>
          </cell>
          <cell r="E52" t="str">
            <v>BHC</v>
          </cell>
          <cell r="F52" t="str">
            <v>KEYCORP</v>
          </cell>
          <cell r="G52">
            <v>1068025</v>
          </cell>
          <cell r="H52" t="str">
            <v>Actual</v>
          </cell>
          <cell r="I52">
            <v>40921</v>
          </cell>
          <cell r="J52">
            <v>40921.714224537034</v>
          </cell>
          <cell r="K52" t="str">
            <v>KeyCorp's Key Stress (K_Stress) scenario with no capital actions and underlying economic assumptions established by KeyCorp.</v>
          </cell>
          <cell r="L52">
            <v>5.47</v>
          </cell>
          <cell r="M52">
            <v>23.96</v>
          </cell>
          <cell r="N52">
            <v>11.83</v>
          </cell>
          <cell r="O52">
            <v>12.13</v>
          </cell>
          <cell r="P52">
            <v>14.64</v>
          </cell>
          <cell r="Q52">
            <v>6.03</v>
          </cell>
          <cell r="R52">
            <v>8.61</v>
          </cell>
          <cell r="S52">
            <v>0</v>
          </cell>
          <cell r="T52">
            <v>35.229999999999997</v>
          </cell>
          <cell r="U52">
            <v>8.91</v>
          </cell>
          <cell r="V52">
            <v>-0.22</v>
          </cell>
          <cell r="W52">
            <v>26.54</v>
          </cell>
          <cell r="X52">
            <v>0</v>
          </cell>
          <cell r="Y52">
            <v>51.24</v>
          </cell>
          <cell r="Z52">
            <v>0</v>
          </cell>
          <cell r="AA52">
            <v>30.68</v>
          </cell>
          <cell r="AB52">
            <v>20.55</v>
          </cell>
          <cell r="AC52">
            <v>8.44</v>
          </cell>
          <cell r="AD52">
            <v>0</v>
          </cell>
          <cell r="AE52">
            <v>2.57</v>
          </cell>
          <cell r="AF52">
            <v>0</v>
          </cell>
          <cell r="AG52">
            <v>0</v>
          </cell>
          <cell r="AH52">
            <v>5.87</v>
          </cell>
          <cell r="AI52">
            <v>138.97999999999999</v>
          </cell>
          <cell r="AJ52">
            <v>0</v>
          </cell>
          <cell r="AK52">
            <v>0</v>
          </cell>
          <cell r="AL52">
            <v>0</v>
          </cell>
          <cell r="AM52">
            <v>0</v>
          </cell>
          <cell r="AN52">
            <v>0</v>
          </cell>
          <cell r="AO52">
            <v>0</v>
          </cell>
          <cell r="AP52">
            <v>0</v>
          </cell>
          <cell r="AQ52">
            <v>0</v>
          </cell>
          <cell r="AR52">
            <v>0</v>
          </cell>
          <cell r="AS52">
            <v>0</v>
          </cell>
          <cell r="AT52">
            <v>138.97999999999999</v>
          </cell>
          <cell r="AU52">
            <v>1338.64</v>
          </cell>
          <cell r="AV52">
            <v>9.7899999999999991</v>
          </cell>
          <cell r="AW52">
            <v>138.97999999999999</v>
          </cell>
          <cell r="AX52">
            <v>36.380000000000003</v>
          </cell>
          <cell r="AY52">
            <v>1245.83</v>
          </cell>
          <cell r="AZ52">
            <v>549.39</v>
          </cell>
          <cell r="BA52">
            <v>482.56</v>
          </cell>
          <cell r="BB52">
            <v>692.21</v>
          </cell>
          <cell r="BC52">
            <v>339.74</v>
          </cell>
          <cell r="BD52">
            <v>339.74</v>
          </cell>
          <cell r="BE52">
            <v>9.7899999999999991</v>
          </cell>
          <cell r="BF52">
            <v>0</v>
          </cell>
          <cell r="BG52">
            <v>0</v>
          </cell>
          <cell r="BH52">
            <v>0</v>
          </cell>
          <cell r="BI52">
            <v>0</v>
          </cell>
          <cell r="BJ52">
            <v>0.39</v>
          </cell>
          <cell r="BK52">
            <v>-0.48</v>
          </cell>
          <cell r="BL52">
            <v>330.34</v>
          </cell>
          <cell r="BM52">
            <v>95.29</v>
          </cell>
          <cell r="BN52">
            <v>235.05</v>
          </cell>
          <cell r="BO52">
            <v>-17</v>
          </cell>
          <cell r="BP52">
            <v>218.05</v>
          </cell>
          <cell r="BQ52">
            <v>0.69</v>
          </cell>
          <cell r="BR52">
            <v>217.35</v>
          </cell>
          <cell r="BS52">
            <v>28.846036999999999</v>
          </cell>
          <cell r="BT52">
            <v>0</v>
          </cell>
          <cell r="BU52">
            <v>0</v>
          </cell>
          <cell r="BV52">
            <v>0</v>
          </cell>
          <cell r="BW52">
            <v>0</v>
          </cell>
          <cell r="BY52">
            <v>1176.08</v>
          </cell>
          <cell r="BZ52">
            <v>17611.560000000001</v>
          </cell>
          <cell r="CA52">
            <v>18787.64</v>
          </cell>
          <cell r="CB52">
            <v>21625.02</v>
          </cell>
          <cell r="CC52">
            <v>3057.43</v>
          </cell>
          <cell r="CD52">
            <v>8808.39</v>
          </cell>
          <cell r="CE52">
            <v>1033.44</v>
          </cell>
          <cell r="CF52">
            <v>7774.96</v>
          </cell>
          <cell r="CG52">
            <v>9612.41</v>
          </cell>
          <cell r="CH52">
            <v>1476.48</v>
          </cell>
          <cell r="CI52">
            <v>1065.8499999999999</v>
          </cell>
          <cell r="CJ52">
            <v>7070.07</v>
          </cell>
          <cell r="CK52">
            <v>3079.71</v>
          </cell>
          <cell r="CL52">
            <v>146.79</v>
          </cell>
          <cell r="CM52">
            <v>0</v>
          </cell>
          <cell r="CN52">
            <v>14337.57</v>
          </cell>
          <cell r="CO52">
            <v>13143</v>
          </cell>
          <cell r="CP52">
            <v>1194.57</v>
          </cell>
          <cell r="CQ52">
            <v>0</v>
          </cell>
          <cell r="CR52">
            <v>0</v>
          </cell>
          <cell r="CS52">
            <v>9174.61</v>
          </cell>
          <cell r="CT52">
            <v>109.89</v>
          </cell>
          <cell r="CU52">
            <v>5984.43</v>
          </cell>
          <cell r="CV52">
            <v>3080.29</v>
          </cell>
          <cell r="CW52">
            <v>9522.16</v>
          </cell>
          <cell r="CX52">
            <v>0</v>
          </cell>
          <cell r="CY52">
            <v>534.38</v>
          </cell>
          <cell r="CZ52">
            <v>80.180000000000007</v>
          </cell>
          <cell r="DA52">
            <v>609.52</v>
          </cell>
          <cell r="DB52">
            <v>8298.08</v>
          </cell>
          <cell r="DC52">
            <v>54659.37</v>
          </cell>
          <cell r="DD52">
            <v>0</v>
          </cell>
          <cell r="DE52">
            <v>1245.83</v>
          </cell>
          <cell r="DF52">
            <v>53413.54</v>
          </cell>
          <cell r="DG52">
            <v>1442.02</v>
          </cell>
          <cell r="DH52">
            <v>916.39</v>
          </cell>
          <cell r="DI52">
            <v>176.89</v>
          </cell>
          <cell r="DJ52">
            <v>0</v>
          </cell>
          <cell r="DK52">
            <v>17.72</v>
          </cell>
          <cell r="DL52">
            <v>1111.01</v>
          </cell>
          <cell r="DM52">
            <v>14651.4</v>
          </cell>
          <cell r="DN52">
            <v>89405.6</v>
          </cell>
          <cell r="DO52">
            <v>61071.55</v>
          </cell>
          <cell r="DP52">
            <v>1385.47</v>
          </cell>
          <cell r="DQ52">
            <v>1594.86</v>
          </cell>
          <cell r="DR52">
            <v>15435.87</v>
          </cell>
          <cell r="DS52">
            <v>56.43</v>
          </cell>
          <cell r="DT52">
            <v>79487.740000000005</v>
          </cell>
          <cell r="DU52">
            <v>290.48</v>
          </cell>
          <cell r="DV52">
            <v>1016.97</v>
          </cell>
          <cell r="DW52">
            <v>4191.5</v>
          </cell>
          <cell r="DX52">
            <v>6079.69</v>
          </cell>
          <cell r="DY52">
            <v>142.91999999999999</v>
          </cell>
          <cell r="DZ52">
            <v>-1820.45</v>
          </cell>
          <cell r="EA52">
            <v>9901.1200000000008</v>
          </cell>
          <cell r="EB52">
            <v>16.739999999999998</v>
          </cell>
          <cell r="EC52">
            <v>9917.86</v>
          </cell>
          <cell r="ED52">
            <v>31385.35</v>
          </cell>
          <cell r="EE52">
            <v>9718.76</v>
          </cell>
          <cell r="EF52">
            <v>-29.93</v>
          </cell>
          <cell r="EG52">
            <v>9688.83</v>
          </cell>
          <cell r="EH52">
            <v>217.35</v>
          </cell>
          <cell r="EI52">
            <v>0</v>
          </cell>
          <cell r="EJ52">
            <v>0</v>
          </cell>
          <cell r="EK52">
            <v>0</v>
          </cell>
          <cell r="EL52">
            <v>0</v>
          </cell>
          <cell r="EM52">
            <v>-4.12</v>
          </cell>
          <cell r="EN52">
            <v>0</v>
          </cell>
          <cell r="EO52">
            <v>0</v>
          </cell>
          <cell r="EP52">
            <v>5.63</v>
          </cell>
          <cell r="EQ52">
            <v>28.54</v>
          </cell>
          <cell r="ER52">
            <v>33.85</v>
          </cell>
          <cell r="ES52">
            <v>0</v>
          </cell>
          <cell r="ET52">
            <v>-0.63</v>
          </cell>
          <cell r="EU52">
            <v>9901.1200000000008</v>
          </cell>
          <cell r="EV52">
            <v>9901.1200000000008</v>
          </cell>
          <cell r="EW52">
            <v>406.35</v>
          </cell>
          <cell r="EX52">
            <v>0</v>
          </cell>
          <cell r="EY52">
            <v>-317.37</v>
          </cell>
          <cell r="EZ52">
            <v>0</v>
          </cell>
          <cell r="FA52">
            <v>0</v>
          </cell>
          <cell r="FB52">
            <v>1377.13</v>
          </cell>
          <cell r="FC52">
            <v>0</v>
          </cell>
          <cell r="FD52">
            <v>934.11</v>
          </cell>
          <cell r="FE52">
            <v>0</v>
          </cell>
          <cell r="FF52">
            <v>10255.16</v>
          </cell>
          <cell r="FG52">
            <v>0</v>
          </cell>
          <cell r="FH52">
            <v>0</v>
          </cell>
          <cell r="FI52">
            <v>-54.64</v>
          </cell>
          <cell r="FJ52">
            <v>10200.52</v>
          </cell>
          <cell r="FK52">
            <v>75642.679999999993</v>
          </cell>
          <cell r="FL52">
            <v>8532.91</v>
          </cell>
          <cell r="FM52">
            <v>10200.52</v>
          </cell>
          <cell r="FN52">
            <v>12897.01</v>
          </cell>
          <cell r="FO52">
            <v>75642.679999999993</v>
          </cell>
          <cell r="FP52">
            <v>85476.51</v>
          </cell>
          <cell r="FQ52">
            <v>11.2806</v>
          </cell>
          <cell r="FR52">
            <v>13.485099999999999</v>
          </cell>
          <cell r="FS52">
            <v>17.049900000000001</v>
          </cell>
          <cell r="FT52">
            <v>11.9337</v>
          </cell>
          <cell r="FU52">
            <v>290.48</v>
          </cell>
          <cell r="FV52">
            <v>0</v>
          </cell>
          <cell r="FW52">
            <v>0</v>
          </cell>
          <cell r="FX52">
            <v>0</v>
          </cell>
          <cell r="FY52">
            <v>1820.45</v>
          </cell>
          <cell r="FZ52">
            <v>0</v>
          </cell>
          <cell r="GA52">
            <v>0</v>
          </cell>
          <cell r="GB52">
            <v>0</v>
          </cell>
          <cell r="GC52">
            <v>1377.13</v>
          </cell>
          <cell r="GD52">
            <v>916.39</v>
          </cell>
          <cell r="GE52">
            <v>64.33</v>
          </cell>
          <cell r="GF52">
            <v>29.24</v>
          </cell>
          <cell r="GG52">
            <v>952800000</v>
          </cell>
          <cell r="GH52">
            <v>0</v>
          </cell>
          <cell r="GI52">
            <v>0</v>
          </cell>
          <cell r="GJ52">
            <v>10255.16</v>
          </cell>
          <cell r="GK52">
            <v>1025.52</v>
          </cell>
          <cell r="GL52">
            <v>64.33</v>
          </cell>
          <cell r="GM52">
            <v>0</v>
          </cell>
          <cell r="GN52">
            <v>0</v>
          </cell>
          <cell r="GO52">
            <v>64.33</v>
          </cell>
          <cell r="GP52">
            <v>115.58</v>
          </cell>
          <cell r="GQ52">
            <v>115.58</v>
          </cell>
          <cell r="GR52">
            <v>0</v>
          </cell>
          <cell r="GS52">
            <v>255.05</v>
          </cell>
          <cell r="GT52">
            <v>728.71</v>
          </cell>
          <cell r="GU52">
            <v>28.54</v>
          </cell>
          <cell r="GV52">
            <v>952.81</v>
          </cell>
          <cell r="GW52">
            <v>2.9953509999999999E-2</v>
          </cell>
          <cell r="GX52">
            <v>10.16</v>
          </cell>
          <cell r="GY52">
            <v>0</v>
          </cell>
          <cell r="GZ52">
            <v>10.16</v>
          </cell>
          <cell r="HA52">
            <v>14.28</v>
          </cell>
          <cell r="HB52">
            <v>0</v>
          </cell>
          <cell r="HC52">
            <v>14.28</v>
          </cell>
          <cell r="HD52" t="str">
            <v>3Q11 Adjustments of $630 thousand:   Restricted Stock Prepaid of $6 million, Stock Option Expense of $3.5 million, Deferred Compenstiaon of (10.1 million).</v>
          </cell>
          <cell r="HE52" t="str">
            <v>8% of Equity Investments in non-financial companies net of SBIC investments  (see K:\CLE03\CAPITAL\Call Report\RC-R\2011_3q\HC-R KART Snapshot.xls Breakdown of Investments)</v>
          </cell>
          <cell r="HF52">
            <v>1818.48</v>
          </cell>
          <cell r="HG52">
            <v>13.21</v>
          </cell>
          <cell r="HH52">
            <v>0</v>
          </cell>
          <cell r="HI52">
            <v>-926797.55</v>
          </cell>
          <cell r="HJ52">
            <v>-298173.49</v>
          </cell>
          <cell r="HK52" t="str">
            <v>1. Line 9:  Sale of Treasury Stock - Totals, on a net basis, all share issuance and repurchase activity.  This net activity totals $56 million, including Q3 2011 activity and is the sum of sales of $109 million (line 72) and purchases of $54 mi</v>
          </cell>
          <cell r="HL52">
            <v>3</v>
          </cell>
          <cell r="HM52">
            <v>2011</v>
          </cell>
          <cell r="HN52">
            <v>0</v>
          </cell>
          <cell r="HO52">
            <v>0.39</v>
          </cell>
          <cell r="HR52">
            <v>19005</v>
          </cell>
        </row>
        <row r="53">
          <cell r="A53" t="str">
            <v>1068025Q4 2011BHC Stress</v>
          </cell>
          <cell r="B53" t="str">
            <v>KeyCorp</v>
          </cell>
          <cell r="C53" t="str">
            <v>Q4 2011</v>
          </cell>
          <cell r="D53" t="str">
            <v>BHC Stress</v>
          </cell>
          <cell r="E53" t="str">
            <v>BHC</v>
          </cell>
          <cell r="F53" t="str">
            <v>KEYCORP</v>
          </cell>
          <cell r="G53">
            <v>1068025</v>
          </cell>
          <cell r="H53" t="str">
            <v>Projected</v>
          </cell>
          <cell r="I53">
            <v>40921</v>
          </cell>
          <cell r="J53">
            <v>40921.714224537034</v>
          </cell>
          <cell r="K53" t="str">
            <v>KeyCorp's Key Stress (K_Stress) scenario with no capital actions and underlying economic assumptions established by KeyCorp.</v>
          </cell>
          <cell r="L53">
            <v>8.2899999999999991</v>
          </cell>
          <cell r="M53">
            <v>30.87</v>
          </cell>
          <cell r="N53">
            <v>13.49</v>
          </cell>
          <cell r="O53">
            <v>17.38</v>
          </cell>
          <cell r="P53">
            <v>14.59</v>
          </cell>
          <cell r="Q53">
            <v>6.39</v>
          </cell>
          <cell r="R53">
            <v>8.19</v>
          </cell>
          <cell r="S53">
            <v>0</v>
          </cell>
          <cell r="T53">
            <v>16.79</v>
          </cell>
          <cell r="U53">
            <v>3.22</v>
          </cell>
          <cell r="V53">
            <v>1.46</v>
          </cell>
          <cell r="W53">
            <v>12.11</v>
          </cell>
          <cell r="X53">
            <v>0</v>
          </cell>
          <cell r="Y53">
            <v>51.94</v>
          </cell>
          <cell r="Z53">
            <v>0.17</v>
          </cell>
          <cell r="AA53">
            <v>30.27</v>
          </cell>
          <cell r="AB53">
            <v>21.5</v>
          </cell>
          <cell r="AC53">
            <v>8.8800000000000008</v>
          </cell>
          <cell r="AD53">
            <v>0</v>
          </cell>
          <cell r="AE53">
            <v>0.42</v>
          </cell>
          <cell r="AF53">
            <v>0.01</v>
          </cell>
          <cell r="AG53">
            <v>0</v>
          </cell>
          <cell r="AH53">
            <v>8.4600000000000009</v>
          </cell>
          <cell r="AI53">
            <v>131.35</v>
          </cell>
          <cell r="AJ53">
            <v>0</v>
          </cell>
          <cell r="AK53">
            <v>0</v>
          </cell>
          <cell r="AL53">
            <v>0</v>
          </cell>
          <cell r="AM53">
            <v>0</v>
          </cell>
          <cell r="AN53">
            <v>0</v>
          </cell>
          <cell r="AO53">
            <v>0</v>
          </cell>
          <cell r="AP53">
            <v>0</v>
          </cell>
          <cell r="AQ53">
            <v>0</v>
          </cell>
          <cell r="AR53">
            <v>0</v>
          </cell>
          <cell r="AS53">
            <v>0</v>
          </cell>
          <cell r="AT53">
            <v>131.35</v>
          </cell>
          <cell r="AU53">
            <v>1245.83</v>
          </cell>
          <cell r="AV53">
            <v>292.29000000000002</v>
          </cell>
          <cell r="AW53">
            <v>131.35</v>
          </cell>
          <cell r="AX53">
            <v>108.89</v>
          </cell>
          <cell r="AY53">
            <v>1515.66</v>
          </cell>
          <cell r="AZ53">
            <v>541.47</v>
          </cell>
          <cell r="BA53">
            <v>412.36</v>
          </cell>
          <cell r="BB53">
            <v>692.47</v>
          </cell>
          <cell r="BC53">
            <v>261.37</v>
          </cell>
          <cell r="BD53">
            <v>261.37</v>
          </cell>
          <cell r="BE53">
            <v>292.29000000000002</v>
          </cell>
          <cell r="BF53">
            <v>0</v>
          </cell>
          <cell r="BG53">
            <v>0</v>
          </cell>
          <cell r="BH53">
            <v>0</v>
          </cell>
          <cell r="BI53">
            <v>0</v>
          </cell>
          <cell r="BJ53">
            <v>0</v>
          </cell>
          <cell r="BK53">
            <v>-0.67</v>
          </cell>
          <cell r="BL53">
            <v>-30.93</v>
          </cell>
          <cell r="BM53">
            <v>-38.31</v>
          </cell>
          <cell r="BN53">
            <v>7.38</v>
          </cell>
          <cell r="BO53">
            <v>-62.48</v>
          </cell>
          <cell r="BP53">
            <v>-55.1</v>
          </cell>
          <cell r="BQ53">
            <v>0.5</v>
          </cell>
          <cell r="BR53">
            <v>-55.6</v>
          </cell>
          <cell r="BS53">
            <v>123.86033</v>
          </cell>
          <cell r="BT53">
            <v>0</v>
          </cell>
          <cell r="BU53">
            <v>0</v>
          </cell>
          <cell r="BV53">
            <v>0</v>
          </cell>
          <cell r="BW53">
            <v>0</v>
          </cell>
          <cell r="BY53">
            <v>976.76</v>
          </cell>
          <cell r="BZ53">
            <v>16386.490000000002</v>
          </cell>
          <cell r="CA53">
            <v>17363.25</v>
          </cell>
          <cell r="CB53">
            <v>21856.5</v>
          </cell>
          <cell r="CC53">
            <v>2979.99</v>
          </cell>
          <cell r="CD53">
            <v>9021.9</v>
          </cell>
          <cell r="CE53">
            <v>1047.02</v>
          </cell>
          <cell r="CF53">
            <v>7974.88</v>
          </cell>
          <cell r="CG53">
            <v>9704.52</v>
          </cell>
          <cell r="CH53">
            <v>1629.31</v>
          </cell>
          <cell r="CI53">
            <v>1024.67</v>
          </cell>
          <cell r="CJ53">
            <v>7050.54</v>
          </cell>
          <cell r="CK53">
            <v>2949.73</v>
          </cell>
          <cell r="CL53">
            <v>150.09</v>
          </cell>
          <cell r="CM53">
            <v>0</v>
          </cell>
          <cell r="CN53">
            <v>14771.78</v>
          </cell>
          <cell r="CO53">
            <v>13550.3</v>
          </cell>
          <cell r="CP53">
            <v>1221.48</v>
          </cell>
          <cell r="CQ53">
            <v>0</v>
          </cell>
          <cell r="CR53">
            <v>0</v>
          </cell>
          <cell r="CS53">
            <v>8504.86</v>
          </cell>
          <cell r="CT53">
            <v>102.4</v>
          </cell>
          <cell r="CU53">
            <v>5349.82</v>
          </cell>
          <cell r="CV53">
            <v>3052.65</v>
          </cell>
          <cell r="CW53">
            <v>9814.27</v>
          </cell>
          <cell r="CX53">
            <v>0</v>
          </cell>
          <cell r="CY53">
            <v>583.35</v>
          </cell>
          <cell r="CZ53">
            <v>82.15</v>
          </cell>
          <cell r="DA53">
            <v>548.92999999999995</v>
          </cell>
          <cell r="DB53">
            <v>8599.84</v>
          </cell>
          <cell r="DC53">
            <v>54947.41</v>
          </cell>
          <cell r="DD53">
            <v>0</v>
          </cell>
          <cell r="DE53">
            <v>1515.04</v>
          </cell>
          <cell r="DF53">
            <v>53432.37</v>
          </cell>
          <cell r="DG53">
            <v>1630.75</v>
          </cell>
          <cell r="DH53">
            <v>916.48</v>
          </cell>
          <cell r="DI53">
            <v>185.06</v>
          </cell>
          <cell r="DJ53">
            <v>0</v>
          </cell>
          <cell r="DK53">
            <v>17.18</v>
          </cell>
          <cell r="DL53">
            <v>1118.72</v>
          </cell>
          <cell r="DM53">
            <v>12012.73</v>
          </cell>
          <cell r="DN53">
            <v>85557.82</v>
          </cell>
          <cell r="DO53">
            <v>56787.42</v>
          </cell>
          <cell r="DP53">
            <v>1321.64</v>
          </cell>
          <cell r="DQ53">
            <v>1395.87</v>
          </cell>
          <cell r="DR53">
            <v>16320.26</v>
          </cell>
          <cell r="DS53">
            <v>55.76</v>
          </cell>
          <cell r="DT53">
            <v>75825.19</v>
          </cell>
          <cell r="DU53">
            <v>290.48</v>
          </cell>
          <cell r="DV53">
            <v>1016.97</v>
          </cell>
          <cell r="DW53">
            <v>4190.1400000000003</v>
          </cell>
          <cell r="DX53">
            <v>5989.88</v>
          </cell>
          <cell r="DY53">
            <v>41.08</v>
          </cell>
          <cell r="DZ53">
            <v>-1814.2</v>
          </cell>
          <cell r="EA53">
            <v>9714.35</v>
          </cell>
          <cell r="EB53">
            <v>18.27</v>
          </cell>
          <cell r="EC53">
            <v>9732.6299999999992</v>
          </cell>
          <cell r="ED53">
            <v>30609.360000000001</v>
          </cell>
          <cell r="EE53">
            <v>9901.1200000000008</v>
          </cell>
          <cell r="EF53">
            <v>0</v>
          </cell>
          <cell r="EG53">
            <v>9901.1200000000008</v>
          </cell>
          <cell r="EH53">
            <v>-55.6</v>
          </cell>
          <cell r="EI53">
            <v>0</v>
          </cell>
          <cell r="EJ53">
            <v>0</v>
          </cell>
          <cell r="EK53">
            <v>0</v>
          </cell>
          <cell r="EL53">
            <v>0</v>
          </cell>
          <cell r="EM53">
            <v>4.84</v>
          </cell>
          <cell r="EN53">
            <v>0</v>
          </cell>
          <cell r="EO53">
            <v>0</v>
          </cell>
          <cell r="EP53">
            <v>5.63</v>
          </cell>
          <cell r="EQ53">
            <v>28.59</v>
          </cell>
          <cell r="ER53">
            <v>-101.79</v>
          </cell>
          <cell r="ES53">
            <v>0</v>
          </cell>
          <cell r="ET53">
            <v>0</v>
          </cell>
          <cell r="EU53">
            <v>9714.35</v>
          </cell>
          <cell r="EV53">
            <v>9714.35</v>
          </cell>
          <cell r="EW53">
            <v>314</v>
          </cell>
          <cell r="EX53">
            <v>0</v>
          </cell>
          <cell r="EY53">
            <v>-317.37</v>
          </cell>
          <cell r="EZ53">
            <v>0</v>
          </cell>
          <cell r="FA53">
            <v>0</v>
          </cell>
          <cell r="FB53">
            <v>1046.0899999999999</v>
          </cell>
          <cell r="FC53">
            <v>0</v>
          </cell>
          <cell r="FD53">
            <v>933.66</v>
          </cell>
          <cell r="FE53">
            <v>0</v>
          </cell>
          <cell r="FF53">
            <v>9830.16</v>
          </cell>
          <cell r="FG53">
            <v>0</v>
          </cell>
          <cell r="FH53">
            <v>200.47</v>
          </cell>
          <cell r="FI53">
            <v>-54.64</v>
          </cell>
          <cell r="FJ53">
            <v>9575.0499999999993</v>
          </cell>
          <cell r="FK53">
            <v>77050.98</v>
          </cell>
          <cell r="FL53">
            <v>8238.48</v>
          </cell>
          <cell r="FM53">
            <v>9575.0499999999993</v>
          </cell>
          <cell r="FN53">
            <v>12292.25</v>
          </cell>
          <cell r="FO53">
            <v>77050.98</v>
          </cell>
          <cell r="FP53">
            <v>85745.26</v>
          </cell>
          <cell r="FQ53">
            <v>10.6922</v>
          </cell>
          <cell r="FR53">
            <v>12.4269</v>
          </cell>
          <cell r="FS53">
            <v>15.9534</v>
          </cell>
          <cell r="FT53">
            <v>11.1669</v>
          </cell>
          <cell r="FU53">
            <v>290.48</v>
          </cell>
          <cell r="FV53">
            <v>0</v>
          </cell>
          <cell r="FW53">
            <v>0</v>
          </cell>
          <cell r="FX53">
            <v>0</v>
          </cell>
          <cell r="FY53">
            <v>1814.25</v>
          </cell>
          <cell r="FZ53">
            <v>0</v>
          </cell>
          <cell r="GA53">
            <v>0</v>
          </cell>
          <cell r="GB53">
            <v>0</v>
          </cell>
          <cell r="GC53">
            <v>1046.0899999999999</v>
          </cell>
          <cell r="GD53">
            <v>916.48</v>
          </cell>
          <cell r="GE53">
            <v>218.23</v>
          </cell>
          <cell r="GF53">
            <v>0.28000000000000003</v>
          </cell>
          <cell r="GG53">
            <v>953000000</v>
          </cell>
          <cell r="GH53">
            <v>0</v>
          </cell>
          <cell r="GI53">
            <v>0</v>
          </cell>
          <cell r="GJ53">
            <v>9830.16</v>
          </cell>
          <cell r="GK53">
            <v>983.02</v>
          </cell>
          <cell r="GL53">
            <v>218.23</v>
          </cell>
          <cell r="GM53">
            <v>0</v>
          </cell>
          <cell r="GN53">
            <v>0</v>
          </cell>
          <cell r="GO53">
            <v>218.23</v>
          </cell>
          <cell r="GP53">
            <v>17.760000000000002</v>
          </cell>
          <cell r="GQ53">
            <v>17.760000000000002</v>
          </cell>
          <cell r="GR53">
            <v>200.47</v>
          </cell>
          <cell r="GS53">
            <v>224.73</v>
          </cell>
          <cell r="GT53">
            <v>642.09</v>
          </cell>
          <cell r="GU53">
            <v>28.59</v>
          </cell>
          <cell r="GV53">
            <v>953.03</v>
          </cell>
          <cell r="GW53">
            <v>0.03</v>
          </cell>
          <cell r="GX53">
            <v>9.48</v>
          </cell>
          <cell r="GY53">
            <v>0</v>
          </cell>
          <cell r="GZ53">
            <v>9.48</v>
          </cell>
          <cell r="HA53">
            <v>4.6399999999999997</v>
          </cell>
          <cell r="HB53">
            <v>0</v>
          </cell>
          <cell r="HC53">
            <v>4.6399999999999997</v>
          </cell>
          <cell r="HD53" t="str">
            <v>3Q11 Adjustments of $630 thousand:   Restricted Stock Prepaid of $6 million, Stock Option Expense of $3.5 million, Deferred Compenstiaon of (10.1 million).</v>
          </cell>
          <cell r="HE53" t="str">
            <v>8% of Equity Investments in non-financial companies net of SBIC investments  (see K:\CLE03\CAPITAL\Call Report\RC-R\2011_3q\HC-R KART Snapshot.xls Breakdown of Investments)</v>
          </cell>
          <cell r="HF53">
            <v>1818.48</v>
          </cell>
          <cell r="HG53">
            <v>13.21</v>
          </cell>
          <cell r="HH53">
            <v>0</v>
          </cell>
          <cell r="HI53">
            <v>-926797.55</v>
          </cell>
          <cell r="HJ53">
            <v>-298173.49</v>
          </cell>
          <cell r="HK53" t="str">
            <v>1. Line 9:  Sale of Treasury Stock - Totals, on a net basis, all share issuance and repurchase activity.  This net activity totals $56 million, including Q3 2011 activity and is the sum of sales of $109 million (line 72) and purchases of $54 mi</v>
          </cell>
          <cell r="HL53">
            <v>4</v>
          </cell>
          <cell r="HM53">
            <v>2011</v>
          </cell>
          <cell r="HN53">
            <v>0</v>
          </cell>
          <cell r="HO53">
            <v>0</v>
          </cell>
          <cell r="HR53">
            <v>19005</v>
          </cell>
        </row>
        <row r="54">
          <cell r="A54" t="str">
            <v>1068025Q1 2012BHC Stress</v>
          </cell>
          <cell r="B54" t="str">
            <v>KeyCorp</v>
          </cell>
          <cell r="C54" t="str">
            <v>Q1 2012</v>
          </cell>
          <cell r="D54" t="str">
            <v>BHC Stress</v>
          </cell>
          <cell r="E54" t="str">
            <v>BHC</v>
          </cell>
          <cell r="F54" t="str">
            <v>KEYCORP</v>
          </cell>
          <cell r="G54">
            <v>1068025</v>
          </cell>
          <cell r="H54" t="str">
            <v>Projected</v>
          </cell>
          <cell r="I54">
            <v>40921</v>
          </cell>
          <cell r="J54">
            <v>40921.714224537034</v>
          </cell>
          <cell r="K54" t="str">
            <v>KeyCorp's Key Stress (K_Stress) scenario with no capital actions and underlying economic assumptions established by KeyCorp.</v>
          </cell>
          <cell r="L54">
            <v>10.3</v>
          </cell>
          <cell r="M54">
            <v>46.49</v>
          </cell>
          <cell r="N54">
            <v>20.82</v>
          </cell>
          <cell r="O54">
            <v>25.67</v>
          </cell>
          <cell r="P54">
            <v>31.45</v>
          </cell>
          <cell r="Q54">
            <v>19.899999999999999</v>
          </cell>
          <cell r="R54">
            <v>11.56</v>
          </cell>
          <cell r="S54">
            <v>0</v>
          </cell>
          <cell r="T54">
            <v>29.51</v>
          </cell>
          <cell r="U54">
            <v>6.11</v>
          </cell>
          <cell r="V54">
            <v>2.96</v>
          </cell>
          <cell r="W54">
            <v>20.440000000000001</v>
          </cell>
          <cell r="X54">
            <v>0</v>
          </cell>
          <cell r="Y54">
            <v>74.27</v>
          </cell>
          <cell r="Z54">
            <v>0.38</v>
          </cell>
          <cell r="AA54">
            <v>39.79</v>
          </cell>
          <cell r="AB54">
            <v>34.1</v>
          </cell>
          <cell r="AC54">
            <v>18.14</v>
          </cell>
          <cell r="AD54">
            <v>0</v>
          </cell>
          <cell r="AE54">
            <v>0.5</v>
          </cell>
          <cell r="AF54">
            <v>0.04</v>
          </cell>
          <cell r="AG54">
            <v>0</v>
          </cell>
          <cell r="AH54">
            <v>17.600000000000001</v>
          </cell>
          <cell r="AI54">
            <v>210.17</v>
          </cell>
          <cell r="AJ54">
            <v>0</v>
          </cell>
          <cell r="AK54">
            <v>0</v>
          </cell>
          <cell r="AL54">
            <v>0</v>
          </cell>
          <cell r="AM54">
            <v>0</v>
          </cell>
          <cell r="AN54">
            <v>0</v>
          </cell>
          <cell r="AO54">
            <v>0</v>
          </cell>
          <cell r="AP54">
            <v>0</v>
          </cell>
          <cell r="AQ54">
            <v>0</v>
          </cell>
          <cell r="AR54">
            <v>0</v>
          </cell>
          <cell r="AS54">
            <v>0</v>
          </cell>
          <cell r="AT54">
            <v>210.17</v>
          </cell>
          <cell r="AU54">
            <v>1515.66</v>
          </cell>
          <cell r="AV54">
            <v>314.43</v>
          </cell>
          <cell r="AW54">
            <v>210.17</v>
          </cell>
          <cell r="AX54">
            <v>48.94</v>
          </cell>
          <cell r="AY54">
            <v>1668.86</v>
          </cell>
          <cell r="AZ54">
            <v>558.67999999999995</v>
          </cell>
          <cell r="BA54">
            <v>394.22</v>
          </cell>
          <cell r="BB54">
            <v>702.93</v>
          </cell>
          <cell r="BC54">
            <v>249.98</v>
          </cell>
          <cell r="BD54">
            <v>249.98</v>
          </cell>
          <cell r="BE54">
            <v>314.43</v>
          </cell>
          <cell r="BF54">
            <v>0</v>
          </cell>
          <cell r="BG54">
            <v>0</v>
          </cell>
          <cell r="BH54">
            <v>0</v>
          </cell>
          <cell r="BI54">
            <v>0</v>
          </cell>
          <cell r="BJ54">
            <v>0</v>
          </cell>
          <cell r="BK54">
            <v>8.41</v>
          </cell>
          <cell r="BL54">
            <v>-64.45</v>
          </cell>
          <cell r="BM54">
            <v>-42.02</v>
          </cell>
          <cell r="BN54">
            <v>-22.43</v>
          </cell>
          <cell r="BO54">
            <v>-23.56</v>
          </cell>
          <cell r="BP54">
            <v>-45.99</v>
          </cell>
          <cell r="BQ54">
            <v>0.3</v>
          </cell>
          <cell r="BR54">
            <v>-46.29</v>
          </cell>
          <cell r="BS54">
            <v>65.197828000000001</v>
          </cell>
          <cell r="BT54">
            <v>0</v>
          </cell>
          <cell r="BU54">
            <v>0</v>
          </cell>
          <cell r="BV54">
            <v>0</v>
          </cell>
          <cell r="BW54">
            <v>0</v>
          </cell>
          <cell r="BY54">
            <v>918.6</v>
          </cell>
          <cell r="BZ54">
            <v>15030.44</v>
          </cell>
          <cell r="CA54">
            <v>15949.04</v>
          </cell>
          <cell r="CB54">
            <v>21869.75</v>
          </cell>
          <cell r="CC54">
            <v>3029.35</v>
          </cell>
          <cell r="CD54">
            <v>9013</v>
          </cell>
          <cell r="CE54">
            <v>1064.3699999999999</v>
          </cell>
          <cell r="CF54">
            <v>7948.63</v>
          </cell>
          <cell r="CG54">
            <v>9676.4599999999991</v>
          </cell>
          <cell r="CH54">
            <v>1554.84</v>
          </cell>
          <cell r="CI54">
            <v>1030.56</v>
          </cell>
          <cell r="CJ54">
            <v>7091.05</v>
          </cell>
          <cell r="CK54">
            <v>2966.68</v>
          </cell>
          <cell r="CL54">
            <v>150.94999999999999</v>
          </cell>
          <cell r="CM54">
            <v>0</v>
          </cell>
          <cell r="CN54">
            <v>16877.939999999999</v>
          </cell>
          <cell r="CO54">
            <v>15649.51</v>
          </cell>
          <cell r="CP54">
            <v>1228.43</v>
          </cell>
          <cell r="CQ54">
            <v>0</v>
          </cell>
          <cell r="CR54">
            <v>0</v>
          </cell>
          <cell r="CS54">
            <v>8243.18</v>
          </cell>
          <cell r="CT54">
            <v>103.01</v>
          </cell>
          <cell r="CU54">
            <v>5191.8900000000003</v>
          </cell>
          <cell r="CV54">
            <v>2948.28</v>
          </cell>
          <cell r="CW54">
            <v>9990.2099999999991</v>
          </cell>
          <cell r="CX54">
            <v>0</v>
          </cell>
          <cell r="CY54">
            <v>595.04999999999995</v>
          </cell>
          <cell r="CZ54">
            <v>93.49</v>
          </cell>
          <cell r="DA54">
            <v>558.1</v>
          </cell>
          <cell r="DB54">
            <v>8743.57</v>
          </cell>
          <cell r="DC54">
            <v>56981.08</v>
          </cell>
          <cell r="DD54">
            <v>0</v>
          </cell>
          <cell r="DE54">
            <v>1667.81</v>
          </cell>
          <cell r="DF54">
            <v>55313.27</v>
          </cell>
          <cell r="DG54">
            <v>1580.22</v>
          </cell>
          <cell r="DH54">
            <v>916.48</v>
          </cell>
          <cell r="DI54">
            <v>189.66</v>
          </cell>
          <cell r="DJ54">
            <v>0</v>
          </cell>
          <cell r="DK54">
            <v>16.93</v>
          </cell>
          <cell r="DL54">
            <v>1123.07</v>
          </cell>
          <cell r="DM54">
            <v>11240.22</v>
          </cell>
          <cell r="DN54">
            <v>85205.82</v>
          </cell>
          <cell r="DO54">
            <v>55091.35</v>
          </cell>
          <cell r="DP54">
            <v>1317.19</v>
          </cell>
          <cell r="DQ54">
            <v>1225.68</v>
          </cell>
          <cell r="DR54">
            <v>17935.89</v>
          </cell>
          <cell r="DS54">
            <v>64.17</v>
          </cell>
          <cell r="DT54">
            <v>75570.11</v>
          </cell>
          <cell r="DU54">
            <v>290.48</v>
          </cell>
          <cell r="DV54">
            <v>1016.97</v>
          </cell>
          <cell r="DW54">
            <v>4125.5600000000004</v>
          </cell>
          <cell r="DX54">
            <v>5909.38</v>
          </cell>
          <cell r="DY54">
            <v>0.56999999999999995</v>
          </cell>
          <cell r="DZ54">
            <v>-1725.52</v>
          </cell>
          <cell r="EA54">
            <v>9617.43</v>
          </cell>
          <cell r="EB54">
            <v>18.27</v>
          </cell>
          <cell r="EC54">
            <v>9635.7099999999991</v>
          </cell>
          <cell r="ED54">
            <v>28606.03</v>
          </cell>
          <cell r="EE54">
            <v>9714.35</v>
          </cell>
          <cell r="EF54">
            <v>0</v>
          </cell>
          <cell r="EG54">
            <v>9714.35</v>
          </cell>
          <cell r="EH54">
            <v>-46.29</v>
          </cell>
          <cell r="EI54">
            <v>0</v>
          </cell>
          <cell r="EJ54">
            <v>0</v>
          </cell>
          <cell r="EK54">
            <v>0</v>
          </cell>
          <cell r="EL54">
            <v>0</v>
          </cell>
          <cell r="EM54">
            <v>24.09</v>
          </cell>
          <cell r="EN54">
            <v>0</v>
          </cell>
          <cell r="EO54">
            <v>0</v>
          </cell>
          <cell r="EP54">
            <v>5.63</v>
          </cell>
          <cell r="EQ54">
            <v>28.58</v>
          </cell>
          <cell r="ER54">
            <v>-40.51</v>
          </cell>
          <cell r="ES54">
            <v>0</v>
          </cell>
          <cell r="ET54">
            <v>0</v>
          </cell>
          <cell r="EU54">
            <v>9617.43</v>
          </cell>
          <cell r="EV54">
            <v>9617.43</v>
          </cell>
          <cell r="EW54">
            <v>273.49</v>
          </cell>
          <cell r="EX54">
            <v>0</v>
          </cell>
          <cell r="EY54">
            <v>-317.37</v>
          </cell>
          <cell r="EZ54">
            <v>0</v>
          </cell>
          <cell r="FA54">
            <v>0</v>
          </cell>
          <cell r="FB54">
            <v>338.9</v>
          </cell>
          <cell r="FC54">
            <v>0</v>
          </cell>
          <cell r="FD54">
            <v>933.41</v>
          </cell>
          <cell r="FE54">
            <v>0</v>
          </cell>
          <cell r="FF54">
            <v>9066.81</v>
          </cell>
          <cell r="FG54">
            <v>0</v>
          </cell>
          <cell r="FH54">
            <v>246.85</v>
          </cell>
          <cell r="FI54">
            <v>-54.64</v>
          </cell>
          <cell r="FJ54">
            <v>8765.32</v>
          </cell>
          <cell r="FK54">
            <v>77597.899999999994</v>
          </cell>
          <cell r="FL54">
            <v>8135.93</v>
          </cell>
          <cell r="FM54">
            <v>8765.32</v>
          </cell>
          <cell r="FN54">
            <v>11391.16</v>
          </cell>
          <cell r="FO54">
            <v>77597.899999999994</v>
          </cell>
          <cell r="FP54">
            <v>83634.509999999995</v>
          </cell>
          <cell r="FQ54">
            <v>10.4847</v>
          </cell>
          <cell r="FR54">
            <v>11.2958</v>
          </cell>
          <cell r="FS54">
            <v>14.6797</v>
          </cell>
          <cell r="FT54">
            <v>10.480499999999999</v>
          </cell>
          <cell r="FU54">
            <v>290.48</v>
          </cell>
          <cell r="FV54">
            <v>0</v>
          </cell>
          <cell r="FW54">
            <v>0</v>
          </cell>
          <cell r="FX54">
            <v>0</v>
          </cell>
          <cell r="FY54">
            <v>1725.58</v>
          </cell>
          <cell r="FZ54">
            <v>0</v>
          </cell>
          <cell r="GA54">
            <v>0</v>
          </cell>
          <cell r="GB54">
            <v>0</v>
          </cell>
          <cell r="GC54">
            <v>338.9</v>
          </cell>
          <cell r="GD54">
            <v>916.48</v>
          </cell>
          <cell r="GE54">
            <v>299.58999999999997</v>
          </cell>
          <cell r="GF54">
            <v>0</v>
          </cell>
          <cell r="GG54">
            <v>955900000</v>
          </cell>
          <cell r="GH54">
            <v>0</v>
          </cell>
          <cell r="GI54">
            <v>0</v>
          </cell>
          <cell r="GJ54">
            <v>9066.81</v>
          </cell>
          <cell r="GK54">
            <v>906.68</v>
          </cell>
          <cell r="GL54">
            <v>299.58999999999997</v>
          </cell>
          <cell r="GM54">
            <v>0</v>
          </cell>
          <cell r="GN54">
            <v>0</v>
          </cell>
          <cell r="GO54">
            <v>299.58999999999997</v>
          </cell>
          <cell r="GP54">
            <v>52.74</v>
          </cell>
          <cell r="GQ54">
            <v>52.74</v>
          </cell>
          <cell r="GR54">
            <v>246.85</v>
          </cell>
          <cell r="GS54">
            <v>245.37</v>
          </cell>
          <cell r="GT54">
            <v>701.06</v>
          </cell>
          <cell r="GU54">
            <v>28.58</v>
          </cell>
          <cell r="GV54">
            <v>955.86</v>
          </cell>
          <cell r="GW54">
            <v>0.03</v>
          </cell>
          <cell r="GX54">
            <v>38.78</v>
          </cell>
          <cell r="GY54">
            <v>0</v>
          </cell>
          <cell r="GZ54">
            <v>38.78</v>
          </cell>
          <cell r="HA54">
            <v>14.7</v>
          </cell>
          <cell r="HB54">
            <v>0</v>
          </cell>
          <cell r="HC54">
            <v>14.7</v>
          </cell>
          <cell r="HD54" t="str">
            <v>3Q11 Adjustments of $630 thousand:   Restricted Stock Prepaid of $6 million, Stock Option Expense of $3.5 million, Deferred Compenstiaon of (10.1 million).</v>
          </cell>
          <cell r="HE54" t="str">
            <v>8% of Equity Investments in non-financial companies net of SBIC investments  (see K:\CLE03\CAPITAL\Call Report\RC-R\2011_3q\HC-R KART Snapshot.xls Breakdown of Investments)</v>
          </cell>
          <cell r="HF54">
            <v>1818.48</v>
          </cell>
          <cell r="HG54">
            <v>13.21</v>
          </cell>
          <cell r="HH54">
            <v>0</v>
          </cell>
          <cell r="HI54">
            <v>-926797.55</v>
          </cell>
          <cell r="HJ54">
            <v>-298173.49</v>
          </cell>
          <cell r="HK54" t="str">
            <v>1. Line 9:  Sale of Treasury Stock - Totals, on a net basis, all share issuance and repurchase activity.  This net activity totals $56 million, including Q3 2011 activity and is the sum of sales of $109 million (line 72) and purchases of $54 mi</v>
          </cell>
          <cell r="HL54">
            <v>1</v>
          </cell>
          <cell r="HM54">
            <v>2012</v>
          </cell>
          <cell r="HN54">
            <v>0</v>
          </cell>
          <cell r="HO54">
            <v>0</v>
          </cell>
          <cell r="HR54">
            <v>19005</v>
          </cell>
        </row>
        <row r="55">
          <cell r="A55" t="str">
            <v>1068025Q2 2012BHC Stress</v>
          </cell>
          <cell r="B55" t="str">
            <v>KeyCorp</v>
          </cell>
          <cell r="C55" t="str">
            <v>Q2 2012</v>
          </cell>
          <cell r="D55" t="str">
            <v>BHC Stress</v>
          </cell>
          <cell r="E55" t="str">
            <v>BHC</v>
          </cell>
          <cell r="F55" t="str">
            <v>KEYCORP</v>
          </cell>
          <cell r="G55">
            <v>1068025</v>
          </cell>
          <cell r="H55" t="str">
            <v>Projected</v>
          </cell>
          <cell r="I55">
            <v>40921</v>
          </cell>
          <cell r="J55">
            <v>40921.714224537034</v>
          </cell>
          <cell r="K55" t="str">
            <v>KeyCorp's Key Stress (K_Stress) scenario with no capital actions and underlying economic assumptions established by KeyCorp.</v>
          </cell>
          <cell r="L55">
            <v>11.24</v>
          </cell>
          <cell r="M55">
            <v>55.52</v>
          </cell>
          <cell r="N55">
            <v>25.38</v>
          </cell>
          <cell r="O55">
            <v>30.14</v>
          </cell>
          <cell r="P55">
            <v>49.63</v>
          </cell>
          <cell r="Q55">
            <v>36.11</v>
          </cell>
          <cell r="R55">
            <v>13.51</v>
          </cell>
          <cell r="S55">
            <v>0</v>
          </cell>
          <cell r="T55">
            <v>57.78</v>
          </cell>
          <cell r="U55">
            <v>13.43</v>
          </cell>
          <cell r="V55">
            <v>6.66</v>
          </cell>
          <cell r="W55">
            <v>37.700000000000003</v>
          </cell>
          <cell r="X55">
            <v>0</v>
          </cell>
          <cell r="Y55">
            <v>84.26</v>
          </cell>
          <cell r="Z55">
            <v>0.45</v>
          </cell>
          <cell r="AA55">
            <v>46.27</v>
          </cell>
          <cell r="AB55">
            <v>37.53</v>
          </cell>
          <cell r="AC55">
            <v>23.87</v>
          </cell>
          <cell r="AD55">
            <v>0</v>
          </cell>
          <cell r="AE55">
            <v>0.93</v>
          </cell>
          <cell r="AF55">
            <v>7.0000000000000007E-2</v>
          </cell>
          <cell r="AG55">
            <v>0</v>
          </cell>
          <cell r="AH55">
            <v>22.87</v>
          </cell>
          <cell r="AI55">
            <v>282.3</v>
          </cell>
          <cell r="AJ55">
            <v>0</v>
          </cell>
          <cell r="AK55">
            <v>0</v>
          </cell>
          <cell r="AL55">
            <v>-0.03</v>
          </cell>
          <cell r="AM55">
            <v>-0.03</v>
          </cell>
          <cell r="AN55">
            <v>0</v>
          </cell>
          <cell r="AO55">
            <v>0</v>
          </cell>
          <cell r="AP55">
            <v>0</v>
          </cell>
          <cell r="AQ55">
            <v>0</v>
          </cell>
          <cell r="AR55">
            <v>0</v>
          </cell>
          <cell r="AS55">
            <v>0</v>
          </cell>
          <cell r="AT55">
            <v>282.26</v>
          </cell>
          <cell r="AU55">
            <v>1668.86</v>
          </cell>
          <cell r="AV55">
            <v>327.79</v>
          </cell>
          <cell r="AW55">
            <v>282.3</v>
          </cell>
          <cell r="AX55">
            <v>44.76</v>
          </cell>
          <cell r="AY55">
            <v>1759.11</v>
          </cell>
          <cell r="AZ55">
            <v>545.49</v>
          </cell>
          <cell r="BA55">
            <v>371.64</v>
          </cell>
          <cell r="BB55">
            <v>715.15</v>
          </cell>
          <cell r="BC55">
            <v>201.99</v>
          </cell>
          <cell r="BD55">
            <v>201.99</v>
          </cell>
          <cell r="BE55">
            <v>327.79</v>
          </cell>
          <cell r="BF55">
            <v>0</v>
          </cell>
          <cell r="BG55">
            <v>0</v>
          </cell>
          <cell r="BH55">
            <v>0</v>
          </cell>
          <cell r="BI55">
            <v>0</v>
          </cell>
          <cell r="BJ55">
            <v>0</v>
          </cell>
          <cell r="BK55">
            <v>8.9</v>
          </cell>
          <cell r="BL55">
            <v>-125.8</v>
          </cell>
          <cell r="BM55">
            <v>-64.91</v>
          </cell>
          <cell r="BN55">
            <v>-60.89</v>
          </cell>
          <cell r="BO55">
            <v>-21.43</v>
          </cell>
          <cell r="BP55">
            <v>-82.32</v>
          </cell>
          <cell r="BQ55">
            <v>0.3</v>
          </cell>
          <cell r="BR55">
            <v>-82.62</v>
          </cell>
          <cell r="BS55">
            <v>51.597774000000001</v>
          </cell>
          <cell r="BT55">
            <v>0</v>
          </cell>
          <cell r="BU55">
            <v>0</v>
          </cell>
          <cell r="BV55">
            <v>0</v>
          </cell>
          <cell r="BW55">
            <v>0</v>
          </cell>
          <cell r="BY55">
            <v>859.58</v>
          </cell>
          <cell r="BZ55">
            <v>13638.87</v>
          </cell>
          <cell r="CA55">
            <v>14498.45</v>
          </cell>
          <cell r="CB55">
            <v>22090.44</v>
          </cell>
          <cell r="CC55">
            <v>3030.37</v>
          </cell>
          <cell r="CD55">
            <v>9051.2000000000007</v>
          </cell>
          <cell r="CE55">
            <v>1064.72</v>
          </cell>
          <cell r="CF55">
            <v>7986.47</v>
          </cell>
          <cell r="CG55">
            <v>9854.61</v>
          </cell>
          <cell r="CH55">
            <v>1554.59</v>
          </cell>
          <cell r="CI55">
            <v>1053.2</v>
          </cell>
          <cell r="CJ55">
            <v>7246.82</v>
          </cell>
          <cell r="CK55">
            <v>3031.85</v>
          </cell>
          <cell r="CL55">
            <v>154.27000000000001</v>
          </cell>
          <cell r="CM55">
            <v>0</v>
          </cell>
          <cell r="CN55">
            <v>17639.439999999999</v>
          </cell>
          <cell r="CO55">
            <v>16391.75</v>
          </cell>
          <cell r="CP55">
            <v>1247.7</v>
          </cell>
          <cell r="CQ55">
            <v>0</v>
          </cell>
          <cell r="CR55">
            <v>0</v>
          </cell>
          <cell r="CS55">
            <v>7980.4</v>
          </cell>
          <cell r="CT55">
            <v>103.41</v>
          </cell>
          <cell r="CU55">
            <v>5022.32</v>
          </cell>
          <cell r="CV55">
            <v>2854.67</v>
          </cell>
          <cell r="CW55">
            <v>10198.77</v>
          </cell>
          <cell r="CX55">
            <v>0</v>
          </cell>
          <cell r="CY55">
            <v>611.14</v>
          </cell>
          <cell r="CZ55">
            <v>97.66</v>
          </cell>
          <cell r="DA55">
            <v>569.4</v>
          </cell>
          <cell r="DB55">
            <v>8920.57</v>
          </cell>
          <cell r="DC55">
            <v>57909.06</v>
          </cell>
          <cell r="DD55">
            <v>0</v>
          </cell>
          <cell r="DE55">
            <v>1757.27</v>
          </cell>
          <cell r="DF55">
            <v>56151.79</v>
          </cell>
          <cell r="DG55">
            <v>1568.55</v>
          </cell>
          <cell r="DH55">
            <v>916.48</v>
          </cell>
          <cell r="DI55">
            <v>195.65</v>
          </cell>
          <cell r="DJ55">
            <v>0</v>
          </cell>
          <cell r="DK55">
            <v>16.93</v>
          </cell>
          <cell r="DL55">
            <v>1129.06</v>
          </cell>
          <cell r="DM55">
            <v>11319.68</v>
          </cell>
          <cell r="DN55">
            <v>84667.53</v>
          </cell>
          <cell r="DO55">
            <v>55801.38</v>
          </cell>
          <cell r="DP55">
            <v>1310.4000000000001</v>
          </cell>
          <cell r="DQ55">
            <v>1225.7</v>
          </cell>
          <cell r="DR55">
            <v>16842.900000000001</v>
          </cell>
          <cell r="DS55">
            <v>73.069999999999993</v>
          </cell>
          <cell r="DT55">
            <v>75180.38</v>
          </cell>
          <cell r="DU55">
            <v>290.48</v>
          </cell>
          <cell r="DV55">
            <v>1016.97</v>
          </cell>
          <cell r="DW55">
            <v>4121.87</v>
          </cell>
          <cell r="DX55">
            <v>5792.45</v>
          </cell>
          <cell r="DY55">
            <v>-32.28</v>
          </cell>
          <cell r="DZ55">
            <v>-1720.62</v>
          </cell>
          <cell r="EA55">
            <v>9468.8700000000008</v>
          </cell>
          <cell r="EB55">
            <v>18.27</v>
          </cell>
          <cell r="EC55">
            <v>9487.14</v>
          </cell>
          <cell r="ED55">
            <v>27708.33</v>
          </cell>
          <cell r="EE55">
            <v>9617.43</v>
          </cell>
          <cell r="EF55">
            <v>0</v>
          </cell>
          <cell r="EG55">
            <v>9617.43</v>
          </cell>
          <cell r="EH55">
            <v>-82.62</v>
          </cell>
          <cell r="EI55">
            <v>0</v>
          </cell>
          <cell r="EJ55">
            <v>0</v>
          </cell>
          <cell r="EK55">
            <v>0</v>
          </cell>
          <cell r="EL55">
            <v>0</v>
          </cell>
          <cell r="EM55">
            <v>1.47</v>
          </cell>
          <cell r="EN55">
            <v>0</v>
          </cell>
          <cell r="EO55">
            <v>0</v>
          </cell>
          <cell r="EP55">
            <v>5.63</v>
          </cell>
          <cell r="EQ55">
            <v>28.93</v>
          </cell>
          <cell r="ER55">
            <v>-32.85</v>
          </cell>
          <cell r="ES55">
            <v>0</v>
          </cell>
          <cell r="ET55">
            <v>0</v>
          </cell>
          <cell r="EU55">
            <v>9468.8700000000008</v>
          </cell>
          <cell r="EV55">
            <v>9468.8700000000008</v>
          </cell>
          <cell r="EW55">
            <v>240.64</v>
          </cell>
          <cell r="EX55">
            <v>0</v>
          </cell>
          <cell r="EY55">
            <v>-317.37</v>
          </cell>
          <cell r="EZ55">
            <v>0</v>
          </cell>
          <cell r="FA55">
            <v>0</v>
          </cell>
          <cell r="FB55">
            <v>338.9</v>
          </cell>
          <cell r="FC55">
            <v>0</v>
          </cell>
          <cell r="FD55">
            <v>933.4</v>
          </cell>
          <cell r="FE55">
            <v>0</v>
          </cell>
          <cell r="FF55">
            <v>8951.1</v>
          </cell>
          <cell r="FG55">
            <v>0</v>
          </cell>
          <cell r="FH55">
            <v>313.08999999999997</v>
          </cell>
          <cell r="FI55">
            <v>-54.64</v>
          </cell>
          <cell r="FJ55">
            <v>8583.3700000000008</v>
          </cell>
          <cell r="FK55">
            <v>78093.3</v>
          </cell>
          <cell r="FL55">
            <v>7953.98</v>
          </cell>
          <cell r="FM55">
            <v>8583.3700000000008</v>
          </cell>
          <cell r="FN55">
            <v>11216.43</v>
          </cell>
          <cell r="FO55">
            <v>78093.3</v>
          </cell>
          <cell r="FP55">
            <v>83054.179999999993</v>
          </cell>
          <cell r="FQ55">
            <v>10.1852</v>
          </cell>
          <cell r="FR55">
            <v>10.991199999999999</v>
          </cell>
          <cell r="FS55">
            <v>14.3629</v>
          </cell>
          <cell r="FT55">
            <v>10.3347</v>
          </cell>
          <cell r="FU55">
            <v>290.48</v>
          </cell>
          <cell r="FV55">
            <v>0</v>
          </cell>
          <cell r="FW55">
            <v>0</v>
          </cell>
          <cell r="FX55">
            <v>0</v>
          </cell>
          <cell r="FY55">
            <v>1720.42</v>
          </cell>
          <cell r="FZ55">
            <v>0</v>
          </cell>
          <cell r="GA55">
            <v>0</v>
          </cell>
          <cell r="GB55">
            <v>0</v>
          </cell>
          <cell r="GC55">
            <v>338.9</v>
          </cell>
          <cell r="GD55">
            <v>916.48</v>
          </cell>
          <cell r="GE55">
            <v>424.22</v>
          </cell>
          <cell r="GF55">
            <v>0</v>
          </cell>
          <cell r="GG55">
            <v>956000000</v>
          </cell>
          <cell r="GH55">
            <v>0</v>
          </cell>
          <cell r="GI55">
            <v>0</v>
          </cell>
          <cell r="GJ55">
            <v>8951.1</v>
          </cell>
          <cell r="GK55">
            <v>895.11</v>
          </cell>
          <cell r="GL55">
            <v>424.22</v>
          </cell>
          <cell r="GM55">
            <v>0</v>
          </cell>
          <cell r="GN55">
            <v>0</v>
          </cell>
          <cell r="GO55">
            <v>424.22</v>
          </cell>
          <cell r="GP55">
            <v>111.14</v>
          </cell>
          <cell r="GQ55">
            <v>111.14</v>
          </cell>
          <cell r="GR55">
            <v>313.08999999999997</v>
          </cell>
          <cell r="GS55">
            <v>289.57</v>
          </cell>
          <cell r="GT55">
            <v>827.34</v>
          </cell>
          <cell r="GU55">
            <v>28.93</v>
          </cell>
          <cell r="GV55">
            <v>956.03</v>
          </cell>
          <cell r="GW55">
            <v>0.03</v>
          </cell>
          <cell r="GX55">
            <v>1.47</v>
          </cell>
          <cell r="GY55">
            <v>0</v>
          </cell>
          <cell r="GZ55">
            <v>1.47</v>
          </cell>
          <cell r="HA55">
            <v>0</v>
          </cell>
          <cell r="HB55">
            <v>0</v>
          </cell>
          <cell r="HC55">
            <v>0</v>
          </cell>
          <cell r="HD55" t="str">
            <v>3Q11 Adjustments of $630 thousand:   Restricted Stock Prepaid of $6 million, Stock Option Expense of $3.5 million, Deferred Compenstiaon of (10.1 million).</v>
          </cell>
          <cell r="HE55" t="str">
            <v>8% of Equity Investments in non-financial companies net of SBIC investments  (see K:\CLE03\CAPITAL\Call Report\RC-R\2011_3q\HC-R KART Snapshot.xls Breakdown of Investments)</v>
          </cell>
          <cell r="HF55">
            <v>1818.48</v>
          </cell>
          <cell r="HG55">
            <v>13.21</v>
          </cell>
          <cell r="HH55">
            <v>0</v>
          </cell>
          <cell r="HI55">
            <v>-926797.55</v>
          </cell>
          <cell r="HJ55">
            <v>-298173.49</v>
          </cell>
          <cell r="HK55" t="str">
            <v>1. Line 9:  Sale of Treasury Stock - Totals, on a net basis, all share issuance and repurchase activity.  This net activity totals $56 million, including Q3 2011 activity and is the sum of sales of $109 million (line 72) and purchases of $54 mi</v>
          </cell>
          <cell r="HL55">
            <v>2</v>
          </cell>
          <cell r="HM55">
            <v>2012</v>
          </cell>
          <cell r="HN55">
            <v>0</v>
          </cell>
          <cell r="HO55">
            <v>0</v>
          </cell>
          <cell r="HR55">
            <v>19005</v>
          </cell>
        </row>
        <row r="56">
          <cell r="A56" t="str">
            <v>1068025Q3 2012BHC Stress</v>
          </cell>
          <cell r="B56" t="str">
            <v>KeyCorp</v>
          </cell>
          <cell r="C56" t="str">
            <v>Q3 2012</v>
          </cell>
          <cell r="D56" t="str">
            <v>BHC Stress</v>
          </cell>
          <cell r="E56" t="str">
            <v>BHC</v>
          </cell>
          <cell r="F56" t="str">
            <v>KEYCORP</v>
          </cell>
          <cell r="G56">
            <v>1068025</v>
          </cell>
          <cell r="H56" t="str">
            <v>Projected</v>
          </cell>
          <cell r="I56">
            <v>40921</v>
          </cell>
          <cell r="J56">
            <v>40921.714224537034</v>
          </cell>
          <cell r="K56" t="str">
            <v>KeyCorp's Key Stress (K_Stress) scenario with no capital actions and underlying economic assumptions established by KeyCorp.</v>
          </cell>
          <cell r="L56">
            <v>12.58</v>
          </cell>
          <cell r="M56">
            <v>62.83</v>
          </cell>
          <cell r="N56">
            <v>27.06</v>
          </cell>
          <cell r="O56">
            <v>35.770000000000003</v>
          </cell>
          <cell r="P56">
            <v>68.12</v>
          </cell>
          <cell r="Q56">
            <v>53.42</v>
          </cell>
          <cell r="R56">
            <v>14.69</v>
          </cell>
          <cell r="S56">
            <v>0</v>
          </cell>
          <cell r="T56">
            <v>73.94</v>
          </cell>
          <cell r="U56">
            <v>17</v>
          </cell>
          <cell r="V56">
            <v>8.4499999999999993</v>
          </cell>
          <cell r="W56">
            <v>48.49</v>
          </cell>
          <cell r="X56">
            <v>0</v>
          </cell>
          <cell r="Y56">
            <v>89.32</v>
          </cell>
          <cell r="Z56">
            <v>0.48</v>
          </cell>
          <cell r="AA56">
            <v>50.21</v>
          </cell>
          <cell r="AB56">
            <v>38.630000000000003</v>
          </cell>
          <cell r="AC56">
            <v>34.590000000000003</v>
          </cell>
          <cell r="AD56">
            <v>0</v>
          </cell>
          <cell r="AE56">
            <v>1.5</v>
          </cell>
          <cell r="AF56">
            <v>0.11</v>
          </cell>
          <cell r="AG56">
            <v>0.01</v>
          </cell>
          <cell r="AH56">
            <v>32.979999999999997</v>
          </cell>
          <cell r="AI56">
            <v>341.38</v>
          </cell>
          <cell r="AJ56">
            <v>0</v>
          </cell>
          <cell r="AK56">
            <v>0</v>
          </cell>
          <cell r="AL56">
            <v>-0.04</v>
          </cell>
          <cell r="AM56">
            <v>-0.04</v>
          </cell>
          <cell r="AN56">
            <v>0</v>
          </cell>
          <cell r="AO56">
            <v>0</v>
          </cell>
          <cell r="AP56">
            <v>0</v>
          </cell>
          <cell r="AQ56">
            <v>0</v>
          </cell>
          <cell r="AR56">
            <v>0</v>
          </cell>
          <cell r="AS56">
            <v>0</v>
          </cell>
          <cell r="AT56">
            <v>341.33</v>
          </cell>
          <cell r="AU56">
            <v>1759.11</v>
          </cell>
          <cell r="AV56">
            <v>376.69</v>
          </cell>
          <cell r="AW56">
            <v>341.38</v>
          </cell>
          <cell r="AX56">
            <v>40.18</v>
          </cell>
          <cell r="AY56">
            <v>1834.61</v>
          </cell>
          <cell r="AZ56">
            <v>553.36</v>
          </cell>
          <cell r="BA56">
            <v>409.25</v>
          </cell>
          <cell r="BB56">
            <v>724.1</v>
          </cell>
          <cell r="BC56">
            <v>238.51</v>
          </cell>
          <cell r="BD56">
            <v>238.51</v>
          </cell>
          <cell r="BE56">
            <v>376.69</v>
          </cell>
          <cell r="BF56">
            <v>0</v>
          </cell>
          <cell r="BG56">
            <v>0</v>
          </cell>
          <cell r="BH56">
            <v>0</v>
          </cell>
          <cell r="BI56">
            <v>0</v>
          </cell>
          <cell r="BJ56">
            <v>0</v>
          </cell>
          <cell r="BK56">
            <v>7.59</v>
          </cell>
          <cell r="BL56">
            <v>-138.18</v>
          </cell>
          <cell r="BM56">
            <v>-69.63</v>
          </cell>
          <cell r="BN56">
            <v>-68.540000000000006</v>
          </cell>
          <cell r="BO56">
            <v>-17.239999999999998</v>
          </cell>
          <cell r="BP56">
            <v>-85.79</v>
          </cell>
          <cell r="BQ56">
            <v>0.3</v>
          </cell>
          <cell r="BR56">
            <v>-86.09</v>
          </cell>
          <cell r="BS56">
            <v>50.390794999999997</v>
          </cell>
          <cell r="BT56">
            <v>0</v>
          </cell>
          <cell r="BU56">
            <v>0</v>
          </cell>
          <cell r="BV56">
            <v>0</v>
          </cell>
          <cell r="BW56">
            <v>0</v>
          </cell>
          <cell r="BY56">
            <v>801.02</v>
          </cell>
          <cell r="BZ56">
            <v>12711.87</v>
          </cell>
          <cell r="CA56">
            <v>13512.89</v>
          </cell>
          <cell r="CB56">
            <v>22381.46</v>
          </cell>
          <cell r="CC56">
            <v>3034.22</v>
          </cell>
          <cell r="CD56">
            <v>9124.99</v>
          </cell>
          <cell r="CE56">
            <v>1066.08</v>
          </cell>
          <cell r="CF56">
            <v>8058.91</v>
          </cell>
          <cell r="CG56">
            <v>10064.469999999999</v>
          </cell>
          <cell r="CH56">
            <v>1575.69</v>
          </cell>
          <cell r="CI56">
            <v>1077.1500000000001</v>
          </cell>
          <cell r="CJ56">
            <v>7411.63</v>
          </cell>
          <cell r="CK56">
            <v>3100.8</v>
          </cell>
          <cell r="CL56">
            <v>157.77000000000001</v>
          </cell>
          <cell r="CM56">
            <v>0</v>
          </cell>
          <cell r="CN56">
            <v>18362.310000000001</v>
          </cell>
          <cell r="CO56">
            <v>17090.37</v>
          </cell>
          <cell r="CP56">
            <v>1271.94</v>
          </cell>
          <cell r="CQ56">
            <v>0</v>
          </cell>
          <cell r="CR56">
            <v>0</v>
          </cell>
          <cell r="CS56">
            <v>7730.74</v>
          </cell>
          <cell r="CT56">
            <v>104.88</v>
          </cell>
          <cell r="CU56">
            <v>4856.09</v>
          </cell>
          <cell r="CV56">
            <v>2769.76</v>
          </cell>
          <cell r="CW56">
            <v>10492.91</v>
          </cell>
          <cell r="CX56">
            <v>0</v>
          </cell>
          <cell r="CY56">
            <v>625.84</v>
          </cell>
          <cell r="CZ56">
            <v>101.62</v>
          </cell>
          <cell r="DA56">
            <v>585.92999999999995</v>
          </cell>
          <cell r="DB56">
            <v>9179.52</v>
          </cell>
          <cell r="DC56">
            <v>58967.41</v>
          </cell>
          <cell r="DD56">
            <v>0</v>
          </cell>
          <cell r="DE56">
            <v>1831.48</v>
          </cell>
          <cell r="DF56">
            <v>57135.93</v>
          </cell>
          <cell r="DG56">
            <v>1586.97</v>
          </cell>
          <cell r="DH56">
            <v>916.48</v>
          </cell>
          <cell r="DI56">
            <v>200.16</v>
          </cell>
          <cell r="DJ56">
            <v>0</v>
          </cell>
          <cell r="DK56">
            <v>16.920000000000002</v>
          </cell>
          <cell r="DL56">
            <v>1133.56</v>
          </cell>
          <cell r="DM56">
            <v>11729.71</v>
          </cell>
          <cell r="DN56">
            <v>85099.06</v>
          </cell>
          <cell r="DO56">
            <v>57336.01</v>
          </cell>
          <cell r="DP56">
            <v>1320.54</v>
          </cell>
          <cell r="DQ56">
            <v>1195.95</v>
          </cell>
          <cell r="DR56">
            <v>15909.6</v>
          </cell>
          <cell r="DS56">
            <v>80.66</v>
          </cell>
          <cell r="DT56">
            <v>75762.100000000006</v>
          </cell>
          <cell r="DU56">
            <v>290.48</v>
          </cell>
          <cell r="DV56">
            <v>1016.97</v>
          </cell>
          <cell r="DW56">
            <v>4126.24</v>
          </cell>
          <cell r="DX56">
            <v>5672.06</v>
          </cell>
          <cell r="DY56">
            <v>-60.1</v>
          </cell>
          <cell r="DZ56">
            <v>-1726.98</v>
          </cell>
          <cell r="EA56">
            <v>9318.68</v>
          </cell>
          <cell r="EB56">
            <v>18.27</v>
          </cell>
          <cell r="EC56">
            <v>9336.9500000000007</v>
          </cell>
          <cell r="ED56">
            <v>26807.55</v>
          </cell>
          <cell r="EE56">
            <v>9468.8700000000008</v>
          </cell>
          <cell r="EF56">
            <v>0</v>
          </cell>
          <cell r="EG56">
            <v>9468.8700000000008</v>
          </cell>
          <cell r="EH56">
            <v>-86.09</v>
          </cell>
          <cell r="EI56">
            <v>0</v>
          </cell>
          <cell r="EJ56">
            <v>0</v>
          </cell>
          <cell r="EK56">
            <v>0</v>
          </cell>
          <cell r="EL56">
            <v>0</v>
          </cell>
          <cell r="EM56">
            <v>-1.75</v>
          </cell>
          <cell r="EN56">
            <v>0</v>
          </cell>
          <cell r="EO56">
            <v>0</v>
          </cell>
          <cell r="EP56">
            <v>5.63</v>
          </cell>
          <cell r="EQ56">
            <v>28.91</v>
          </cell>
          <cell r="ER56">
            <v>-27.81</v>
          </cell>
          <cell r="ES56">
            <v>0</v>
          </cell>
          <cell r="ET56">
            <v>0</v>
          </cell>
          <cell r="EU56">
            <v>9318.68</v>
          </cell>
          <cell r="EV56">
            <v>9318.68</v>
          </cell>
          <cell r="EW56">
            <v>212.83</v>
          </cell>
          <cell r="EX56">
            <v>0</v>
          </cell>
          <cell r="EY56">
            <v>-317.37</v>
          </cell>
          <cell r="EZ56">
            <v>0</v>
          </cell>
          <cell r="FA56">
            <v>0</v>
          </cell>
          <cell r="FB56">
            <v>338.9</v>
          </cell>
          <cell r="FC56">
            <v>0</v>
          </cell>
          <cell r="FD56">
            <v>933.4</v>
          </cell>
          <cell r="FE56">
            <v>0</v>
          </cell>
          <cell r="FF56">
            <v>8828.7199999999993</v>
          </cell>
          <cell r="FG56">
            <v>0</v>
          </cell>
          <cell r="FH56">
            <v>379.23</v>
          </cell>
          <cell r="FI56">
            <v>-54.64</v>
          </cell>
          <cell r="FJ56">
            <v>8394.85</v>
          </cell>
          <cell r="FK56">
            <v>79078.990000000005</v>
          </cell>
          <cell r="FL56">
            <v>7765.46</v>
          </cell>
          <cell r="FM56">
            <v>8394.85</v>
          </cell>
          <cell r="FN56">
            <v>10840.99</v>
          </cell>
          <cell r="FO56">
            <v>79078.990000000005</v>
          </cell>
          <cell r="FP56">
            <v>82893.8</v>
          </cell>
          <cell r="FQ56">
            <v>9.8199000000000005</v>
          </cell>
          <cell r="FR56">
            <v>10.6158</v>
          </cell>
          <cell r="FS56">
            <v>13.709099999999999</v>
          </cell>
          <cell r="FT56">
            <v>10.1272</v>
          </cell>
          <cell r="FU56">
            <v>290.48</v>
          </cell>
          <cell r="FV56">
            <v>0</v>
          </cell>
          <cell r="FW56">
            <v>0</v>
          </cell>
          <cell r="FX56">
            <v>0</v>
          </cell>
          <cell r="FY56">
            <v>1726.54</v>
          </cell>
          <cell r="FZ56">
            <v>0</v>
          </cell>
          <cell r="GA56">
            <v>0</v>
          </cell>
          <cell r="GB56">
            <v>0</v>
          </cell>
          <cell r="GC56">
            <v>338.9</v>
          </cell>
          <cell r="GD56">
            <v>916.48</v>
          </cell>
          <cell r="GE56">
            <v>541.36</v>
          </cell>
          <cell r="GF56">
            <v>0</v>
          </cell>
          <cell r="GG56">
            <v>955800000</v>
          </cell>
          <cell r="GH56">
            <v>0</v>
          </cell>
          <cell r="GI56">
            <v>0</v>
          </cell>
          <cell r="GJ56">
            <v>8828.7199999999993</v>
          </cell>
          <cell r="GK56">
            <v>882.87</v>
          </cell>
          <cell r="GL56">
            <v>541.36</v>
          </cell>
          <cell r="GM56">
            <v>0</v>
          </cell>
          <cell r="GN56">
            <v>0</v>
          </cell>
          <cell r="GO56">
            <v>541.36</v>
          </cell>
          <cell r="GP56">
            <v>162.13</v>
          </cell>
          <cell r="GQ56">
            <v>162.13</v>
          </cell>
          <cell r="GR56">
            <v>379.23</v>
          </cell>
          <cell r="GS56">
            <v>326.33999999999997</v>
          </cell>
          <cell r="GT56">
            <v>932.41</v>
          </cell>
          <cell r="GU56">
            <v>28.91</v>
          </cell>
          <cell r="GV56">
            <v>955.83</v>
          </cell>
          <cell r="GW56">
            <v>0.03</v>
          </cell>
          <cell r="GX56">
            <v>0.48</v>
          </cell>
          <cell r="GY56">
            <v>0</v>
          </cell>
          <cell r="GZ56">
            <v>0.48</v>
          </cell>
          <cell r="HA56">
            <v>2.23</v>
          </cell>
          <cell r="HB56">
            <v>0</v>
          </cell>
          <cell r="HC56">
            <v>2.23</v>
          </cell>
          <cell r="HD56" t="str">
            <v>3Q11 Adjustments of $630 thousand:   Restricted Stock Prepaid of $6 million, Stock Option Expense of $3.5 million, Deferred Compenstiaon of (10.1 million).</v>
          </cell>
          <cell r="HE56" t="str">
            <v>8% of Equity Investments in non-financial companies net of SBIC investments  (see K:\CLE03\CAPITAL\Call Report\RC-R\2011_3q\HC-R KART Snapshot.xls Breakdown of Investments)</v>
          </cell>
          <cell r="HF56">
            <v>1818.48</v>
          </cell>
          <cell r="HG56">
            <v>13.21</v>
          </cell>
          <cell r="HH56">
            <v>0</v>
          </cell>
          <cell r="HI56">
            <v>-926797.55</v>
          </cell>
          <cell r="HJ56">
            <v>-298173.49</v>
          </cell>
          <cell r="HK56" t="str">
            <v>1. Line 9:  Sale of Treasury Stock - Totals, on a net basis, all share issuance and repurchase activity.  This net activity totals $56 million, including Q3 2011 activity and is the sum of sales of $109 million (line 72) and purchases of $54 mi</v>
          </cell>
          <cell r="HL56">
            <v>3</v>
          </cell>
          <cell r="HM56">
            <v>2012</v>
          </cell>
          <cell r="HN56">
            <v>0</v>
          </cell>
          <cell r="HO56">
            <v>0</v>
          </cell>
          <cell r="HR56">
            <v>19005</v>
          </cell>
        </row>
        <row r="57">
          <cell r="A57" t="str">
            <v>1068025Q4 2012BHC Stress</v>
          </cell>
          <cell r="B57" t="str">
            <v>KeyCorp</v>
          </cell>
          <cell r="C57" t="str">
            <v>Q4 2012</v>
          </cell>
          <cell r="D57" t="str">
            <v>BHC Stress</v>
          </cell>
          <cell r="E57" t="str">
            <v>BHC</v>
          </cell>
          <cell r="F57" t="str">
            <v>KEYCORP</v>
          </cell>
          <cell r="G57">
            <v>1068025</v>
          </cell>
          <cell r="H57" t="str">
            <v>Projected</v>
          </cell>
          <cell r="I57">
            <v>40921</v>
          </cell>
          <cell r="J57">
            <v>40921.714224537034</v>
          </cell>
          <cell r="K57" t="str">
            <v>KeyCorp's Key Stress (K_Stress) scenario with no capital actions and underlying economic assumptions established by KeyCorp.</v>
          </cell>
          <cell r="L57">
            <v>13</v>
          </cell>
          <cell r="M57">
            <v>63.46</v>
          </cell>
          <cell r="N57">
            <v>26.6</v>
          </cell>
          <cell r="O57">
            <v>36.869999999999997</v>
          </cell>
          <cell r="P57">
            <v>92.55</v>
          </cell>
          <cell r="Q57">
            <v>76.069999999999993</v>
          </cell>
          <cell r="R57">
            <v>16.48</v>
          </cell>
          <cell r="S57">
            <v>0</v>
          </cell>
          <cell r="T57">
            <v>95.05</v>
          </cell>
          <cell r="U57">
            <v>23.15</v>
          </cell>
          <cell r="V57">
            <v>11.64</v>
          </cell>
          <cell r="W57">
            <v>60.27</v>
          </cell>
          <cell r="X57">
            <v>7.24</v>
          </cell>
          <cell r="Y57">
            <v>90.14</v>
          </cell>
          <cell r="Z57">
            <v>0.48</v>
          </cell>
          <cell r="AA57">
            <v>51.07</v>
          </cell>
          <cell r="AB57">
            <v>38.590000000000003</v>
          </cell>
          <cell r="AC57">
            <v>45.59</v>
          </cell>
          <cell r="AD57">
            <v>0</v>
          </cell>
          <cell r="AE57">
            <v>2.23</v>
          </cell>
          <cell r="AF57">
            <v>0.15</v>
          </cell>
          <cell r="AG57">
            <v>0.01</v>
          </cell>
          <cell r="AH57">
            <v>43.21</v>
          </cell>
          <cell r="AI57">
            <v>407.04</v>
          </cell>
          <cell r="AJ57">
            <v>0</v>
          </cell>
          <cell r="AK57">
            <v>0</v>
          </cell>
          <cell r="AL57">
            <v>0</v>
          </cell>
          <cell r="AM57">
            <v>0</v>
          </cell>
          <cell r="AN57">
            <v>0</v>
          </cell>
          <cell r="AO57">
            <v>0</v>
          </cell>
          <cell r="AP57">
            <v>0</v>
          </cell>
          <cell r="AQ57">
            <v>0</v>
          </cell>
          <cell r="AR57">
            <v>0</v>
          </cell>
          <cell r="AS57">
            <v>0</v>
          </cell>
          <cell r="AT57">
            <v>407.04</v>
          </cell>
          <cell r="AU57">
            <v>1834.61</v>
          </cell>
          <cell r="AV57">
            <v>336.45</v>
          </cell>
          <cell r="AW57">
            <v>407.04</v>
          </cell>
          <cell r="AX57">
            <v>35.14</v>
          </cell>
          <cell r="AY57">
            <v>1799.16</v>
          </cell>
          <cell r="AZ57">
            <v>558.79999999999995</v>
          </cell>
          <cell r="BA57">
            <v>445.22</v>
          </cell>
          <cell r="BB57">
            <v>716.06</v>
          </cell>
          <cell r="BC57">
            <v>287.95</v>
          </cell>
          <cell r="BD57">
            <v>287.95</v>
          </cell>
          <cell r="BE57">
            <v>336.45</v>
          </cell>
          <cell r="BF57">
            <v>0</v>
          </cell>
          <cell r="BG57">
            <v>0</v>
          </cell>
          <cell r="BH57">
            <v>0</v>
          </cell>
          <cell r="BI57">
            <v>0</v>
          </cell>
          <cell r="BJ57">
            <v>0</v>
          </cell>
          <cell r="BK57">
            <v>7.72</v>
          </cell>
          <cell r="BL57">
            <v>-48.5</v>
          </cell>
          <cell r="BM57">
            <v>-42.61</v>
          </cell>
          <cell r="BN57">
            <v>-5.89</v>
          </cell>
          <cell r="BO57">
            <v>-92.1</v>
          </cell>
          <cell r="BP57">
            <v>-97.99</v>
          </cell>
          <cell r="BQ57">
            <v>0.39</v>
          </cell>
          <cell r="BR57">
            <v>-98.38</v>
          </cell>
          <cell r="BS57">
            <v>87.855670000000003</v>
          </cell>
          <cell r="BT57">
            <v>0</v>
          </cell>
          <cell r="BU57">
            <v>0</v>
          </cell>
          <cell r="BV57">
            <v>0</v>
          </cell>
          <cell r="BW57">
            <v>0</v>
          </cell>
          <cell r="BY57">
            <v>754.83</v>
          </cell>
          <cell r="BZ57">
            <v>12577.75</v>
          </cell>
          <cell r="CA57">
            <v>13332.58</v>
          </cell>
          <cell r="CB57">
            <v>22641.77</v>
          </cell>
          <cell r="CC57">
            <v>3066.39</v>
          </cell>
          <cell r="CD57">
            <v>9176.86</v>
          </cell>
          <cell r="CE57">
            <v>1077.3800000000001</v>
          </cell>
          <cell r="CF57">
            <v>8099.48</v>
          </cell>
          <cell r="CG57">
            <v>10238.42</v>
          </cell>
          <cell r="CH57">
            <v>1624.64</v>
          </cell>
          <cell r="CI57">
            <v>1093.01</v>
          </cell>
          <cell r="CJ57">
            <v>7520.77</v>
          </cell>
          <cell r="CK57">
            <v>3146.46</v>
          </cell>
          <cell r="CL57">
            <v>160.1</v>
          </cell>
          <cell r="CM57">
            <v>0</v>
          </cell>
          <cell r="CN57">
            <v>19159.27</v>
          </cell>
          <cell r="CO57">
            <v>17859.740000000002</v>
          </cell>
          <cell r="CP57">
            <v>1299.53</v>
          </cell>
          <cell r="CQ57">
            <v>0</v>
          </cell>
          <cell r="CR57">
            <v>900</v>
          </cell>
          <cell r="CS57">
            <v>7501.44</v>
          </cell>
          <cell r="CT57">
            <v>107.53</v>
          </cell>
          <cell r="CU57">
            <v>4708.16</v>
          </cell>
          <cell r="CV57">
            <v>2685.75</v>
          </cell>
          <cell r="CW57">
            <v>10823.86</v>
          </cell>
          <cell r="CX57">
            <v>0</v>
          </cell>
          <cell r="CY57">
            <v>638.20000000000005</v>
          </cell>
          <cell r="CZ57">
            <v>105.95</v>
          </cell>
          <cell r="DA57">
            <v>604.78</v>
          </cell>
          <cell r="DB57">
            <v>9474.93</v>
          </cell>
          <cell r="DC57">
            <v>61026.34</v>
          </cell>
          <cell r="DD57">
            <v>0</v>
          </cell>
          <cell r="DE57">
            <v>1794.13</v>
          </cell>
          <cell r="DF57">
            <v>59232.21</v>
          </cell>
          <cell r="DG57">
            <v>1575.3</v>
          </cell>
          <cell r="DH57">
            <v>916.48</v>
          </cell>
          <cell r="DI57">
            <v>206.28</v>
          </cell>
          <cell r="DJ57">
            <v>0</v>
          </cell>
          <cell r="DK57">
            <v>16.920000000000002</v>
          </cell>
          <cell r="DL57">
            <v>1139.68</v>
          </cell>
          <cell r="DM57">
            <v>11598.4</v>
          </cell>
          <cell r="DN57">
            <v>86878.18</v>
          </cell>
          <cell r="DO57">
            <v>57472.62</v>
          </cell>
          <cell r="DP57">
            <v>1354.48</v>
          </cell>
          <cell r="DQ57">
            <v>1237.5999999999999</v>
          </cell>
          <cell r="DR57">
            <v>17644.86</v>
          </cell>
          <cell r="DS57">
            <v>88.39</v>
          </cell>
          <cell r="DT57">
            <v>77709.56</v>
          </cell>
          <cell r="DU57">
            <v>290.48</v>
          </cell>
          <cell r="DV57">
            <v>1016.97</v>
          </cell>
          <cell r="DW57">
            <v>4119.22</v>
          </cell>
          <cell r="DX57">
            <v>5539.37</v>
          </cell>
          <cell r="DY57">
            <v>-98.3</v>
          </cell>
          <cell r="DZ57">
            <v>-1717.4</v>
          </cell>
          <cell r="EA57">
            <v>9150.34</v>
          </cell>
          <cell r="EB57">
            <v>18.27</v>
          </cell>
          <cell r="EC57">
            <v>9168.6200000000008</v>
          </cell>
          <cell r="ED57">
            <v>25912.97</v>
          </cell>
          <cell r="EE57">
            <v>9318.68</v>
          </cell>
          <cell r="EF57">
            <v>0</v>
          </cell>
          <cell r="EG57">
            <v>9318.68</v>
          </cell>
          <cell r="EH57">
            <v>-98.38</v>
          </cell>
          <cell r="EI57">
            <v>0</v>
          </cell>
          <cell r="EJ57">
            <v>0</v>
          </cell>
          <cell r="EK57">
            <v>0</v>
          </cell>
          <cell r="EL57">
            <v>0</v>
          </cell>
          <cell r="EM57">
            <v>2.78</v>
          </cell>
          <cell r="EN57">
            <v>0</v>
          </cell>
          <cell r="EO57">
            <v>0</v>
          </cell>
          <cell r="EP57">
            <v>5.63</v>
          </cell>
          <cell r="EQ57">
            <v>28.9</v>
          </cell>
          <cell r="ER57">
            <v>-38.21</v>
          </cell>
          <cell r="ES57">
            <v>0</v>
          </cell>
          <cell r="ET57">
            <v>0</v>
          </cell>
          <cell r="EU57">
            <v>9150.34</v>
          </cell>
          <cell r="EV57">
            <v>9150.34</v>
          </cell>
          <cell r="EW57">
            <v>174.62</v>
          </cell>
          <cell r="EX57">
            <v>0</v>
          </cell>
          <cell r="EY57">
            <v>-317.37</v>
          </cell>
          <cell r="EZ57">
            <v>0</v>
          </cell>
          <cell r="FA57">
            <v>0</v>
          </cell>
          <cell r="FB57">
            <v>338.9</v>
          </cell>
          <cell r="FC57">
            <v>0</v>
          </cell>
          <cell r="FD57">
            <v>933.4</v>
          </cell>
          <cell r="FE57">
            <v>0</v>
          </cell>
          <cell r="FF57">
            <v>8698.6</v>
          </cell>
          <cell r="FG57">
            <v>0</v>
          </cell>
          <cell r="FH57">
            <v>377.95</v>
          </cell>
          <cell r="FI57">
            <v>-54.64</v>
          </cell>
          <cell r="FJ57">
            <v>8266.01</v>
          </cell>
          <cell r="FK57">
            <v>81094.12</v>
          </cell>
          <cell r="FL57">
            <v>7636.62</v>
          </cell>
          <cell r="FM57">
            <v>8266.01</v>
          </cell>
          <cell r="FN57">
            <v>10696.57</v>
          </cell>
          <cell r="FO57">
            <v>81094.12</v>
          </cell>
          <cell r="FP57">
            <v>83900.06</v>
          </cell>
          <cell r="FQ57">
            <v>9.4169999999999998</v>
          </cell>
          <cell r="FR57">
            <v>10.193099999999999</v>
          </cell>
          <cell r="FS57">
            <v>13.190300000000001</v>
          </cell>
          <cell r="FT57">
            <v>9.8521999999999998</v>
          </cell>
          <cell r="FU57">
            <v>290.48</v>
          </cell>
          <cell r="FV57">
            <v>0</v>
          </cell>
          <cell r="FW57">
            <v>0</v>
          </cell>
          <cell r="FX57">
            <v>0</v>
          </cell>
          <cell r="FY57">
            <v>1716.74</v>
          </cell>
          <cell r="FZ57">
            <v>0</v>
          </cell>
          <cell r="GA57">
            <v>0</v>
          </cell>
          <cell r="GB57">
            <v>0</v>
          </cell>
          <cell r="GC57">
            <v>338.9</v>
          </cell>
          <cell r="GD57">
            <v>916.48</v>
          </cell>
          <cell r="GE57">
            <v>615.19000000000005</v>
          </cell>
          <cell r="GF57">
            <v>0</v>
          </cell>
          <cell r="GG57">
            <v>956200000</v>
          </cell>
          <cell r="GH57">
            <v>0</v>
          </cell>
          <cell r="GI57">
            <v>0</v>
          </cell>
          <cell r="GJ57">
            <v>8698.6</v>
          </cell>
          <cell r="GK57">
            <v>869.86</v>
          </cell>
          <cell r="GL57">
            <v>615.19000000000005</v>
          </cell>
          <cell r="GM57">
            <v>0</v>
          </cell>
          <cell r="GN57">
            <v>0</v>
          </cell>
          <cell r="GO57">
            <v>615.19000000000005</v>
          </cell>
          <cell r="GP57">
            <v>237.24</v>
          </cell>
          <cell r="GQ57">
            <v>237.24</v>
          </cell>
          <cell r="GR57">
            <v>377.95</v>
          </cell>
          <cell r="GS57">
            <v>397</v>
          </cell>
          <cell r="GT57">
            <v>1134.27</v>
          </cell>
          <cell r="GU57">
            <v>28.9</v>
          </cell>
          <cell r="GV57">
            <v>956.16</v>
          </cell>
          <cell r="GW57">
            <v>0.03</v>
          </cell>
          <cell r="GX57">
            <v>2.78</v>
          </cell>
          <cell r="GY57">
            <v>0</v>
          </cell>
          <cell r="GZ57">
            <v>2.78</v>
          </cell>
          <cell r="HA57">
            <v>0</v>
          </cell>
          <cell r="HB57">
            <v>0</v>
          </cell>
          <cell r="HC57">
            <v>0</v>
          </cell>
          <cell r="HD57" t="str">
            <v>3Q11 Adjustments of $630 thousand:   Restricted Stock Prepaid of $6 million, Stock Option Expense of $3.5 million, Deferred Compenstiaon of (10.1 million).</v>
          </cell>
          <cell r="HE57" t="str">
            <v>8% of Equity Investments in non-financial companies net of SBIC investments  (see K:\CLE03\CAPITAL\Call Report\RC-R\2011_3q\HC-R KART Snapshot.xls Breakdown of Investments)</v>
          </cell>
          <cell r="HF57">
            <v>1818.48</v>
          </cell>
          <cell r="HG57">
            <v>13.21</v>
          </cell>
          <cell r="HH57">
            <v>0</v>
          </cell>
          <cell r="HI57">
            <v>-926797.55</v>
          </cell>
          <cell r="HJ57">
            <v>-298173.49</v>
          </cell>
          <cell r="HK57" t="str">
            <v>1. Line 9:  Sale of Treasury Stock - Totals, on a net basis, all share issuance and repurchase activity.  This net activity totals $56 million, including Q3 2011 activity and is the sum of sales of $109 million (line 72) and purchases of $54 mi</v>
          </cell>
          <cell r="HL57">
            <v>4</v>
          </cell>
          <cell r="HM57">
            <v>2012</v>
          </cell>
          <cell r="HN57">
            <v>0</v>
          </cell>
          <cell r="HO57">
            <v>0</v>
          </cell>
          <cell r="HR57">
            <v>19005</v>
          </cell>
        </row>
        <row r="58">
          <cell r="A58" t="str">
            <v>1068025Q1 2013BHC Stress</v>
          </cell>
          <cell r="B58" t="str">
            <v>KeyCorp</v>
          </cell>
          <cell r="C58" t="str">
            <v>Q1 2013</v>
          </cell>
          <cell r="D58" t="str">
            <v>BHC Stress</v>
          </cell>
          <cell r="E58" t="str">
            <v>BHC</v>
          </cell>
          <cell r="F58" t="str">
            <v>KEYCORP</v>
          </cell>
          <cell r="G58">
            <v>1068025</v>
          </cell>
          <cell r="H58" t="str">
            <v>Projected</v>
          </cell>
          <cell r="I58">
            <v>40921</v>
          </cell>
          <cell r="J58">
            <v>40921.714224537034</v>
          </cell>
          <cell r="K58" t="str">
            <v>KeyCorp's Key Stress (K_Stress) scenario with no capital actions and underlying economic assumptions established by KeyCorp.</v>
          </cell>
          <cell r="L58">
            <v>13.24</v>
          </cell>
          <cell r="M58">
            <v>62.86</v>
          </cell>
          <cell r="N58">
            <v>27.19</v>
          </cell>
          <cell r="O58">
            <v>35.67</v>
          </cell>
          <cell r="P58">
            <v>77.8</v>
          </cell>
          <cell r="Q58">
            <v>61.17</v>
          </cell>
          <cell r="R58">
            <v>16.62</v>
          </cell>
          <cell r="S58">
            <v>0</v>
          </cell>
          <cell r="T58">
            <v>83.47</v>
          </cell>
          <cell r="U58">
            <v>18.649999999999999</v>
          </cell>
          <cell r="V58">
            <v>9.7200000000000006</v>
          </cell>
          <cell r="W58">
            <v>55.09</v>
          </cell>
          <cell r="X58">
            <v>24.24</v>
          </cell>
          <cell r="Y58">
            <v>88.44</v>
          </cell>
          <cell r="Z58">
            <v>0.46</v>
          </cell>
          <cell r="AA58">
            <v>48.63</v>
          </cell>
          <cell r="AB58">
            <v>39.340000000000003</v>
          </cell>
          <cell r="AC58">
            <v>38.76</v>
          </cell>
          <cell r="AD58">
            <v>0</v>
          </cell>
          <cell r="AE58">
            <v>2.19</v>
          </cell>
          <cell r="AF58">
            <v>0.18</v>
          </cell>
          <cell r="AG58">
            <v>0.01</v>
          </cell>
          <cell r="AH58">
            <v>36.369999999999997</v>
          </cell>
          <cell r="AI58">
            <v>388.81</v>
          </cell>
          <cell r="AJ58">
            <v>0</v>
          </cell>
          <cell r="AK58">
            <v>0</v>
          </cell>
          <cell r="AL58">
            <v>0</v>
          </cell>
          <cell r="AM58">
            <v>0</v>
          </cell>
          <cell r="AN58">
            <v>0</v>
          </cell>
          <cell r="AO58">
            <v>0</v>
          </cell>
          <cell r="AP58">
            <v>0</v>
          </cell>
          <cell r="AQ58">
            <v>0</v>
          </cell>
          <cell r="AR58">
            <v>0</v>
          </cell>
          <cell r="AS58">
            <v>0</v>
          </cell>
          <cell r="AT58">
            <v>388.81</v>
          </cell>
          <cell r="AU58">
            <v>1799.16</v>
          </cell>
          <cell r="AV58">
            <v>276.18</v>
          </cell>
          <cell r="AW58">
            <v>388.81</v>
          </cell>
          <cell r="AX58">
            <v>30.05</v>
          </cell>
          <cell r="AY58">
            <v>1716.58</v>
          </cell>
          <cell r="AZ58">
            <v>559.08000000000004</v>
          </cell>
          <cell r="BA58">
            <v>446.24</v>
          </cell>
          <cell r="BB58">
            <v>711.2</v>
          </cell>
          <cell r="BC58">
            <v>294.12</v>
          </cell>
          <cell r="BD58">
            <v>294.12</v>
          </cell>
          <cell r="BE58">
            <v>276.18</v>
          </cell>
          <cell r="BF58">
            <v>0</v>
          </cell>
          <cell r="BG58">
            <v>0</v>
          </cell>
          <cell r="BH58">
            <v>0</v>
          </cell>
          <cell r="BI58">
            <v>0</v>
          </cell>
          <cell r="BJ58">
            <v>0</v>
          </cell>
          <cell r="BK58">
            <v>2.94</v>
          </cell>
          <cell r="BL58">
            <v>17.93</v>
          </cell>
          <cell r="BM58">
            <v>-12.07</v>
          </cell>
          <cell r="BN58">
            <v>30</v>
          </cell>
          <cell r="BO58">
            <v>-10.49</v>
          </cell>
          <cell r="BP58">
            <v>19.52</v>
          </cell>
          <cell r="BQ58">
            <v>0.3</v>
          </cell>
          <cell r="BR58">
            <v>19.22</v>
          </cell>
          <cell r="BS58">
            <v>-67.317345000000003</v>
          </cell>
          <cell r="BT58">
            <v>0</v>
          </cell>
          <cell r="BU58">
            <v>0</v>
          </cell>
          <cell r="BV58">
            <v>0</v>
          </cell>
          <cell r="BW58">
            <v>0</v>
          </cell>
          <cell r="BY58">
            <v>721.5</v>
          </cell>
          <cell r="BZ58">
            <v>12506.64</v>
          </cell>
          <cell r="CA58">
            <v>13228.13</v>
          </cell>
          <cell r="CB58">
            <v>23131.68</v>
          </cell>
          <cell r="CC58">
            <v>3150.04</v>
          </cell>
          <cell r="CD58">
            <v>9242.82</v>
          </cell>
          <cell r="CE58">
            <v>1106.77</v>
          </cell>
          <cell r="CF58">
            <v>8136.05</v>
          </cell>
          <cell r="CG58">
            <v>10573.02</v>
          </cell>
          <cell r="CH58">
            <v>1652.45</v>
          </cell>
          <cell r="CI58">
            <v>1131.94</v>
          </cell>
          <cell r="CJ58">
            <v>7788.63</v>
          </cell>
          <cell r="CK58">
            <v>3258.52</v>
          </cell>
          <cell r="CL58">
            <v>165.8</v>
          </cell>
          <cell r="CM58">
            <v>0</v>
          </cell>
          <cell r="CN58">
            <v>19211.98</v>
          </cell>
          <cell r="CO58">
            <v>17868.740000000002</v>
          </cell>
          <cell r="CP58">
            <v>1343.23</v>
          </cell>
          <cell r="CQ58">
            <v>0</v>
          </cell>
          <cell r="CR58">
            <v>900</v>
          </cell>
          <cell r="CS58">
            <v>7258.63</v>
          </cell>
          <cell r="CT58">
            <v>107.85</v>
          </cell>
          <cell r="CU58">
            <v>4558.17</v>
          </cell>
          <cell r="CV58">
            <v>2592.61</v>
          </cell>
          <cell r="CW58">
            <v>10889.5</v>
          </cell>
          <cell r="CX58">
            <v>0</v>
          </cell>
          <cell r="CY58">
            <v>650.80999999999995</v>
          </cell>
          <cell r="CZ58">
            <v>106.3</v>
          </cell>
          <cell r="DA58">
            <v>607.94000000000005</v>
          </cell>
          <cell r="DB58">
            <v>9524.44</v>
          </cell>
          <cell r="DC58">
            <v>61391.79</v>
          </cell>
          <cell r="DD58">
            <v>0</v>
          </cell>
          <cell r="DE58">
            <v>1709.69</v>
          </cell>
          <cell r="DF58">
            <v>59682.1</v>
          </cell>
          <cell r="DG58">
            <v>1624.4</v>
          </cell>
          <cell r="DH58">
            <v>916.48</v>
          </cell>
          <cell r="DI58">
            <v>254.3</v>
          </cell>
          <cell r="DJ58">
            <v>0</v>
          </cell>
          <cell r="DK58">
            <v>15.13</v>
          </cell>
          <cell r="DL58">
            <v>1185.9100000000001</v>
          </cell>
          <cell r="DM58">
            <v>11851.54</v>
          </cell>
          <cell r="DN58">
            <v>87572.07</v>
          </cell>
          <cell r="DO58">
            <v>58902.39</v>
          </cell>
          <cell r="DP58">
            <v>1367.02</v>
          </cell>
          <cell r="DQ58">
            <v>1237.6099999999999</v>
          </cell>
          <cell r="DR58">
            <v>16922.14</v>
          </cell>
          <cell r="DS58">
            <v>91.32</v>
          </cell>
          <cell r="DT58">
            <v>78429.16</v>
          </cell>
          <cell r="DU58">
            <v>290.48</v>
          </cell>
          <cell r="DV58">
            <v>1016.97</v>
          </cell>
          <cell r="DW58">
            <v>4046.8</v>
          </cell>
          <cell r="DX58">
            <v>5524.29</v>
          </cell>
          <cell r="DY58">
            <v>-135.19999999999999</v>
          </cell>
          <cell r="DZ58">
            <v>-1618.71</v>
          </cell>
          <cell r="EA58">
            <v>9124.64</v>
          </cell>
          <cell r="EB58">
            <v>18.27</v>
          </cell>
          <cell r="EC58">
            <v>9142.91</v>
          </cell>
          <cell r="ED58">
            <v>25627.58</v>
          </cell>
          <cell r="EE58">
            <v>9150.34</v>
          </cell>
          <cell r="EF58">
            <v>0</v>
          </cell>
          <cell r="EG58">
            <v>9150.34</v>
          </cell>
          <cell r="EH58">
            <v>19.22</v>
          </cell>
          <cell r="EI58">
            <v>0</v>
          </cell>
          <cell r="EJ58">
            <v>0</v>
          </cell>
          <cell r="EK58">
            <v>0</v>
          </cell>
          <cell r="EL58">
            <v>0</v>
          </cell>
          <cell r="EM58">
            <v>26.47</v>
          </cell>
          <cell r="EN58">
            <v>0</v>
          </cell>
          <cell r="EO58">
            <v>0</v>
          </cell>
          <cell r="EP58">
            <v>5.63</v>
          </cell>
          <cell r="EQ58">
            <v>28.87</v>
          </cell>
          <cell r="ER58">
            <v>-36.9</v>
          </cell>
          <cell r="ES58">
            <v>0</v>
          </cell>
          <cell r="ET58">
            <v>0</v>
          </cell>
          <cell r="EU58">
            <v>9124.64</v>
          </cell>
          <cell r="EV58">
            <v>9124.64</v>
          </cell>
          <cell r="EW58">
            <v>137.72</v>
          </cell>
          <cell r="EX58">
            <v>0</v>
          </cell>
          <cell r="EY58">
            <v>-317.37</v>
          </cell>
          <cell r="EZ58">
            <v>0</v>
          </cell>
          <cell r="FA58">
            <v>0</v>
          </cell>
          <cell r="FB58">
            <v>310.66000000000003</v>
          </cell>
          <cell r="FC58">
            <v>0</v>
          </cell>
          <cell r="FD58">
            <v>931.61</v>
          </cell>
          <cell r="FE58">
            <v>0</v>
          </cell>
          <cell r="FF58">
            <v>8683.34</v>
          </cell>
          <cell r="FG58">
            <v>0</v>
          </cell>
          <cell r="FH58">
            <v>340.92</v>
          </cell>
          <cell r="FI58">
            <v>-54.64</v>
          </cell>
          <cell r="FJ58">
            <v>8287.7800000000007</v>
          </cell>
          <cell r="FK58">
            <v>81751.25</v>
          </cell>
          <cell r="FL58">
            <v>7686.64</v>
          </cell>
          <cell r="FM58">
            <v>8287.7800000000007</v>
          </cell>
          <cell r="FN58">
            <v>10625.41</v>
          </cell>
          <cell r="FO58">
            <v>81751.25</v>
          </cell>
          <cell r="FP58">
            <v>85003.93</v>
          </cell>
          <cell r="FQ58">
            <v>9.4024999999999999</v>
          </cell>
          <cell r="FR58">
            <v>10.1378</v>
          </cell>
          <cell r="FS58">
            <v>12.997199999999999</v>
          </cell>
          <cell r="FT58">
            <v>9.7499000000000002</v>
          </cell>
          <cell r="FU58">
            <v>290.48</v>
          </cell>
          <cell r="FV58">
            <v>0</v>
          </cell>
          <cell r="FW58">
            <v>0</v>
          </cell>
          <cell r="FX58">
            <v>0</v>
          </cell>
          <cell r="FY58">
            <v>1617.85</v>
          </cell>
          <cell r="FZ58">
            <v>0</v>
          </cell>
          <cell r="GA58">
            <v>0</v>
          </cell>
          <cell r="GB58">
            <v>0</v>
          </cell>
          <cell r="GC58">
            <v>310.66000000000003</v>
          </cell>
          <cell r="GD58">
            <v>916.48</v>
          </cell>
          <cell r="GE58">
            <v>598.79999999999995</v>
          </cell>
          <cell r="GF58">
            <v>0</v>
          </cell>
          <cell r="GG58">
            <v>959100000</v>
          </cell>
          <cell r="GH58">
            <v>0</v>
          </cell>
          <cell r="GI58">
            <v>0</v>
          </cell>
          <cell r="GJ58">
            <v>8683.34</v>
          </cell>
          <cell r="GK58">
            <v>868.33</v>
          </cell>
          <cell r="GL58">
            <v>598.79999999999995</v>
          </cell>
          <cell r="GM58">
            <v>0</v>
          </cell>
          <cell r="GN58">
            <v>0</v>
          </cell>
          <cell r="GO58">
            <v>598.79999999999995</v>
          </cell>
          <cell r="GP58">
            <v>257.88</v>
          </cell>
          <cell r="GQ58">
            <v>257.88</v>
          </cell>
          <cell r="GR58">
            <v>340.92</v>
          </cell>
          <cell r="GS58">
            <v>436.41</v>
          </cell>
          <cell r="GT58">
            <v>1246.8900000000001</v>
          </cell>
          <cell r="GU58">
            <v>28.87</v>
          </cell>
          <cell r="GV58">
            <v>959.1</v>
          </cell>
          <cell r="GW58">
            <v>0.03</v>
          </cell>
          <cell r="GX58">
            <v>42.03</v>
          </cell>
          <cell r="GY58">
            <v>0</v>
          </cell>
          <cell r="GZ58">
            <v>42.03</v>
          </cell>
          <cell r="HA58">
            <v>15.56</v>
          </cell>
          <cell r="HB58">
            <v>0</v>
          </cell>
          <cell r="HC58">
            <v>15.56</v>
          </cell>
          <cell r="HD58" t="str">
            <v>3Q11 Adjustments of $630 thousand:   Restricted Stock Prepaid of $6 million, Stock Option Expense of $3.5 million, Deferred Compenstiaon of (10.1 million).</v>
          </cell>
          <cell r="HE58" t="str">
            <v>8% of Equity Investments in non-financial companies net of SBIC investments  (see K:\CLE03\CAPITAL\Call Report\RC-R\2011_3q\HC-R KART Snapshot.xls Breakdown of Investments)</v>
          </cell>
          <cell r="HF58">
            <v>1818.48</v>
          </cell>
          <cell r="HG58">
            <v>13.21</v>
          </cell>
          <cell r="HH58">
            <v>0</v>
          </cell>
          <cell r="HI58">
            <v>-926797.55</v>
          </cell>
          <cell r="HJ58">
            <v>-298173.49</v>
          </cell>
          <cell r="HK58" t="str">
            <v>1. Line 9:  Sale of Treasury Stock - Totals, on a net basis, all share issuance and repurchase activity.  This net activity totals $56 million, including Q3 2011 activity and is the sum of sales of $109 million (line 72) and purchases of $54 mi</v>
          </cell>
          <cell r="HL58">
            <v>1</v>
          </cell>
          <cell r="HM58">
            <v>2013</v>
          </cell>
          <cell r="HN58">
            <v>0</v>
          </cell>
          <cell r="HO58">
            <v>0</v>
          </cell>
          <cell r="HR58">
            <v>19005</v>
          </cell>
        </row>
        <row r="59">
          <cell r="A59" t="str">
            <v>1068025Q2 2013BHC Stress</v>
          </cell>
          <cell r="B59" t="str">
            <v>KeyCorp</v>
          </cell>
          <cell r="C59" t="str">
            <v>Q2 2013</v>
          </cell>
          <cell r="D59" t="str">
            <v>BHC Stress</v>
          </cell>
          <cell r="E59" t="str">
            <v>BHC</v>
          </cell>
          <cell r="F59" t="str">
            <v>KEYCORP</v>
          </cell>
          <cell r="G59">
            <v>1068025</v>
          </cell>
          <cell r="H59" t="str">
            <v>Projected</v>
          </cell>
          <cell r="I59">
            <v>40921</v>
          </cell>
          <cell r="J59">
            <v>40921.714224537034</v>
          </cell>
          <cell r="K59" t="str">
            <v>KeyCorp's Key Stress (K_Stress) scenario with no capital actions and underlying economic assumptions established by KeyCorp.</v>
          </cell>
          <cell r="L59">
            <v>13.6</v>
          </cell>
          <cell r="M59">
            <v>63.62</v>
          </cell>
          <cell r="N59">
            <v>27.33</v>
          </cell>
          <cell r="O59">
            <v>36.29</v>
          </cell>
          <cell r="P59">
            <v>83.13</v>
          </cell>
          <cell r="Q59">
            <v>66.77</v>
          </cell>
          <cell r="R59">
            <v>16.350000000000001</v>
          </cell>
          <cell r="S59">
            <v>0</v>
          </cell>
          <cell r="T59">
            <v>79.22</v>
          </cell>
          <cell r="U59">
            <v>17.260000000000002</v>
          </cell>
          <cell r="V59">
            <v>8.98</v>
          </cell>
          <cell r="W59">
            <v>52.97</v>
          </cell>
          <cell r="X59">
            <v>23.58</v>
          </cell>
          <cell r="Y59">
            <v>81.680000000000007</v>
          </cell>
          <cell r="Z59">
            <v>0.42</v>
          </cell>
          <cell r="AA59">
            <v>44.81</v>
          </cell>
          <cell r="AB59">
            <v>36.450000000000003</v>
          </cell>
          <cell r="AC59">
            <v>37.729999999999997</v>
          </cell>
          <cell r="AD59">
            <v>0</v>
          </cell>
          <cell r="AE59">
            <v>2.2999999999999998</v>
          </cell>
          <cell r="AF59">
            <v>0.19</v>
          </cell>
          <cell r="AG59">
            <v>0.02</v>
          </cell>
          <cell r="AH59">
            <v>35.22</v>
          </cell>
          <cell r="AI59">
            <v>382.55</v>
          </cell>
          <cell r="AJ59">
            <v>0</v>
          </cell>
          <cell r="AK59">
            <v>0</v>
          </cell>
          <cell r="AL59">
            <v>0</v>
          </cell>
          <cell r="AM59">
            <v>0</v>
          </cell>
          <cell r="AN59">
            <v>0</v>
          </cell>
          <cell r="AO59">
            <v>0</v>
          </cell>
          <cell r="AP59">
            <v>0</v>
          </cell>
          <cell r="AQ59">
            <v>0</v>
          </cell>
          <cell r="AR59">
            <v>0</v>
          </cell>
          <cell r="AS59">
            <v>0</v>
          </cell>
          <cell r="AT59">
            <v>382.55</v>
          </cell>
          <cell r="AU59">
            <v>1716.58</v>
          </cell>
          <cell r="AV59">
            <v>266.01</v>
          </cell>
          <cell r="AW59">
            <v>382.55</v>
          </cell>
          <cell r="AX59">
            <v>25.45</v>
          </cell>
          <cell r="AY59">
            <v>1625.49</v>
          </cell>
          <cell r="AZ59">
            <v>564.88</v>
          </cell>
          <cell r="BA59">
            <v>457.67</v>
          </cell>
          <cell r="BB59">
            <v>709.3</v>
          </cell>
          <cell r="BC59">
            <v>313.25</v>
          </cell>
          <cell r="BD59">
            <v>313.25</v>
          </cell>
          <cell r="BE59">
            <v>266.01</v>
          </cell>
          <cell r="BF59">
            <v>0</v>
          </cell>
          <cell r="BG59">
            <v>0</v>
          </cell>
          <cell r="BH59">
            <v>0</v>
          </cell>
          <cell r="BI59">
            <v>0</v>
          </cell>
          <cell r="BJ59">
            <v>0</v>
          </cell>
          <cell r="BK59">
            <v>0.54</v>
          </cell>
          <cell r="BL59">
            <v>47.24</v>
          </cell>
          <cell r="BM59">
            <v>-1.24</v>
          </cell>
          <cell r="BN59">
            <v>48.48</v>
          </cell>
          <cell r="BO59">
            <v>-7.88</v>
          </cell>
          <cell r="BP59">
            <v>40.6</v>
          </cell>
          <cell r="BQ59">
            <v>0.3</v>
          </cell>
          <cell r="BR59">
            <v>40.299999999999997</v>
          </cell>
          <cell r="BS59">
            <v>-2.6248942</v>
          </cell>
          <cell r="BT59">
            <v>0</v>
          </cell>
          <cell r="BU59">
            <v>0</v>
          </cell>
          <cell r="BV59">
            <v>0</v>
          </cell>
          <cell r="BW59">
            <v>0</v>
          </cell>
          <cell r="BY59">
            <v>691.87</v>
          </cell>
          <cell r="BZ59">
            <v>12189.02</v>
          </cell>
          <cell r="CA59">
            <v>12880.9</v>
          </cell>
          <cell r="CB59">
            <v>23394.76</v>
          </cell>
          <cell r="CC59">
            <v>3176.4</v>
          </cell>
          <cell r="CD59">
            <v>9391.67</v>
          </cell>
          <cell r="CE59">
            <v>1116.03</v>
          </cell>
          <cell r="CF59">
            <v>8275.64</v>
          </cell>
          <cell r="CG59">
            <v>10659.78</v>
          </cell>
          <cell r="CH59">
            <v>1679.77</v>
          </cell>
          <cell r="CI59">
            <v>1139.48</v>
          </cell>
          <cell r="CJ59">
            <v>7840.52</v>
          </cell>
          <cell r="CK59">
            <v>3280.23</v>
          </cell>
          <cell r="CL59">
            <v>166.9</v>
          </cell>
          <cell r="CM59">
            <v>0</v>
          </cell>
          <cell r="CN59">
            <v>19230.38</v>
          </cell>
          <cell r="CO59">
            <v>17845.39</v>
          </cell>
          <cell r="CP59">
            <v>1384.99</v>
          </cell>
          <cell r="CQ59">
            <v>0</v>
          </cell>
          <cell r="CR59">
            <v>900</v>
          </cell>
          <cell r="CS59">
            <v>7019.05</v>
          </cell>
          <cell r="CT59">
            <v>108.91</v>
          </cell>
          <cell r="CU59">
            <v>4398.8100000000004</v>
          </cell>
          <cell r="CV59">
            <v>2511.33</v>
          </cell>
          <cell r="CW59">
            <v>11059.31</v>
          </cell>
          <cell r="CX59">
            <v>0</v>
          </cell>
          <cell r="CY59">
            <v>665.05</v>
          </cell>
          <cell r="CZ59">
            <v>106.48</v>
          </cell>
          <cell r="DA59">
            <v>617.27</v>
          </cell>
          <cell r="DB59">
            <v>9670.51</v>
          </cell>
          <cell r="DC59">
            <v>61603.5</v>
          </cell>
          <cell r="DD59">
            <v>0</v>
          </cell>
          <cell r="DE59">
            <v>1616.64</v>
          </cell>
          <cell r="DF59">
            <v>59986.85</v>
          </cell>
          <cell r="DG59">
            <v>1627.77</v>
          </cell>
          <cell r="DH59">
            <v>916.48</v>
          </cell>
          <cell r="DI59">
            <v>254.3</v>
          </cell>
          <cell r="DJ59">
            <v>0</v>
          </cell>
          <cell r="DK59">
            <v>15.12</v>
          </cell>
          <cell r="DL59">
            <v>1185.9000000000001</v>
          </cell>
          <cell r="DM59">
            <v>12299.82</v>
          </cell>
          <cell r="DN59">
            <v>87981.24</v>
          </cell>
          <cell r="DO59">
            <v>59888.12</v>
          </cell>
          <cell r="DP59">
            <v>1374.77</v>
          </cell>
          <cell r="DQ59">
            <v>1437.81</v>
          </cell>
          <cell r="DR59">
            <v>16172.72</v>
          </cell>
          <cell r="DS59">
            <v>91.86</v>
          </cell>
          <cell r="DT59">
            <v>78873.42</v>
          </cell>
          <cell r="DU59">
            <v>290.48</v>
          </cell>
          <cell r="DV59">
            <v>1016.97</v>
          </cell>
          <cell r="DW59">
            <v>4042.82</v>
          </cell>
          <cell r="DX59">
            <v>5530.19</v>
          </cell>
          <cell r="DY59">
            <v>-177.41</v>
          </cell>
          <cell r="DZ59">
            <v>-1613.51</v>
          </cell>
          <cell r="EA59">
            <v>9089.5400000000009</v>
          </cell>
          <cell r="EB59">
            <v>18.27</v>
          </cell>
          <cell r="EC59">
            <v>9107.82</v>
          </cell>
          <cell r="ED59">
            <v>25454.29</v>
          </cell>
          <cell r="EE59">
            <v>9124.64</v>
          </cell>
          <cell r="EF59">
            <v>0</v>
          </cell>
          <cell r="EG59">
            <v>9124.64</v>
          </cell>
          <cell r="EH59">
            <v>40.299999999999997</v>
          </cell>
          <cell r="EI59">
            <v>0</v>
          </cell>
          <cell r="EJ59">
            <v>0</v>
          </cell>
          <cell r="EK59">
            <v>0</v>
          </cell>
          <cell r="EL59">
            <v>0</v>
          </cell>
          <cell r="EM59">
            <v>1.55</v>
          </cell>
          <cell r="EN59">
            <v>0</v>
          </cell>
          <cell r="EO59">
            <v>0</v>
          </cell>
          <cell r="EP59">
            <v>5.63</v>
          </cell>
          <cell r="EQ59">
            <v>29.11</v>
          </cell>
          <cell r="ER59">
            <v>-42.21</v>
          </cell>
          <cell r="ES59">
            <v>0</v>
          </cell>
          <cell r="ET59">
            <v>0</v>
          </cell>
          <cell r="EU59">
            <v>9089.5400000000009</v>
          </cell>
          <cell r="EV59">
            <v>9089.5400000000009</v>
          </cell>
          <cell r="EW59">
            <v>95.51</v>
          </cell>
          <cell r="EX59">
            <v>0</v>
          </cell>
          <cell r="EY59">
            <v>-317.37</v>
          </cell>
          <cell r="EZ59">
            <v>0</v>
          </cell>
          <cell r="FA59">
            <v>0</v>
          </cell>
          <cell r="FB59">
            <v>282.42</v>
          </cell>
          <cell r="FC59">
            <v>0</v>
          </cell>
          <cell r="FD59">
            <v>931.6</v>
          </cell>
          <cell r="FE59">
            <v>0</v>
          </cell>
          <cell r="FF59">
            <v>8662.2199999999993</v>
          </cell>
          <cell r="FG59">
            <v>0</v>
          </cell>
          <cell r="FH59">
            <v>345.56</v>
          </cell>
          <cell r="FI59">
            <v>-54.64</v>
          </cell>
          <cell r="FJ59">
            <v>8262.02</v>
          </cell>
          <cell r="FK59">
            <v>82188.210000000006</v>
          </cell>
          <cell r="FL59">
            <v>7689.12</v>
          </cell>
          <cell r="FM59">
            <v>8262.02</v>
          </cell>
          <cell r="FN59">
            <v>10583.89</v>
          </cell>
          <cell r="FO59">
            <v>82188.210000000006</v>
          </cell>
          <cell r="FP59">
            <v>85413.61</v>
          </cell>
          <cell r="FQ59">
            <v>9.3554999999999993</v>
          </cell>
          <cell r="FR59">
            <v>10.0526</v>
          </cell>
          <cell r="FS59">
            <v>12.877599999999999</v>
          </cell>
          <cell r="FT59">
            <v>9.673</v>
          </cell>
          <cell r="FU59">
            <v>290.48</v>
          </cell>
          <cell r="FV59">
            <v>0</v>
          </cell>
          <cell r="FW59">
            <v>0</v>
          </cell>
          <cell r="FX59">
            <v>0</v>
          </cell>
          <cell r="FY59">
            <v>1612.32</v>
          </cell>
          <cell r="FZ59">
            <v>0</v>
          </cell>
          <cell r="GA59">
            <v>0</v>
          </cell>
          <cell r="GB59">
            <v>0</v>
          </cell>
          <cell r="GC59">
            <v>282.42</v>
          </cell>
          <cell r="GD59">
            <v>916.48</v>
          </cell>
          <cell r="GE59">
            <v>647.63</v>
          </cell>
          <cell r="GF59">
            <v>0</v>
          </cell>
          <cell r="GG59">
            <v>959300000</v>
          </cell>
          <cell r="GH59">
            <v>0</v>
          </cell>
          <cell r="GI59">
            <v>0</v>
          </cell>
          <cell r="GJ59">
            <v>8662.2199999999993</v>
          </cell>
          <cell r="GK59">
            <v>866.22</v>
          </cell>
          <cell r="GL59">
            <v>647.63</v>
          </cell>
          <cell r="GM59">
            <v>0</v>
          </cell>
          <cell r="GN59">
            <v>0</v>
          </cell>
          <cell r="GO59">
            <v>647.63</v>
          </cell>
          <cell r="GP59">
            <v>302.07</v>
          </cell>
          <cell r="GQ59">
            <v>302.07</v>
          </cell>
          <cell r="GR59">
            <v>345.56</v>
          </cell>
          <cell r="GS59">
            <v>475.41</v>
          </cell>
          <cell r="GT59">
            <v>1358.31</v>
          </cell>
          <cell r="GU59">
            <v>29.11</v>
          </cell>
          <cell r="GV59">
            <v>959.27</v>
          </cell>
          <cell r="GW59">
            <v>0.03</v>
          </cell>
          <cell r="GX59">
            <v>1.55</v>
          </cell>
          <cell r="GY59">
            <v>0</v>
          </cell>
          <cell r="GZ59">
            <v>1.55</v>
          </cell>
          <cell r="HA59">
            <v>0</v>
          </cell>
          <cell r="HB59">
            <v>0</v>
          </cell>
          <cell r="HC59">
            <v>0</v>
          </cell>
          <cell r="HD59" t="str">
            <v>3Q11 Adjustments of $630 thousand:   Restricted Stock Prepaid of $6 million, Stock Option Expense of $3.5 million, Deferred Compenstiaon of (10.1 million).</v>
          </cell>
          <cell r="HE59" t="str">
            <v>8% of Equity Investments in non-financial companies net of SBIC investments  (see K:\CLE03\CAPITAL\Call Report\RC-R\2011_3q\HC-R KART Snapshot.xls Breakdown of Investments)</v>
          </cell>
          <cell r="HF59">
            <v>1818.48</v>
          </cell>
          <cell r="HG59">
            <v>13.21</v>
          </cell>
          <cell r="HH59">
            <v>0</v>
          </cell>
          <cell r="HI59">
            <v>-926797.55</v>
          </cell>
          <cell r="HJ59">
            <v>-298173.49</v>
          </cell>
          <cell r="HK59" t="str">
            <v>1. Line 9:  Sale of Treasury Stock - Totals, on a net basis, all share issuance and repurchase activity.  This net activity totals $56 million, including Q3 2011 activity and is the sum of sales of $109 million (line 72) and purchases of $54 mi</v>
          </cell>
          <cell r="HL59">
            <v>2</v>
          </cell>
          <cell r="HM59">
            <v>2013</v>
          </cell>
          <cell r="HN59">
            <v>0</v>
          </cell>
          <cell r="HO59">
            <v>0</v>
          </cell>
          <cell r="HR59">
            <v>19005</v>
          </cell>
        </row>
        <row r="60">
          <cell r="A60" t="str">
            <v>1068025Q3 2013BHC Stress</v>
          </cell>
          <cell r="B60" t="str">
            <v>KeyCorp</v>
          </cell>
          <cell r="C60" t="str">
            <v>Q3 2013</v>
          </cell>
          <cell r="D60" t="str">
            <v>BHC Stress</v>
          </cell>
          <cell r="E60" t="str">
            <v>BHC</v>
          </cell>
          <cell r="F60" t="str">
            <v>KEYCORP</v>
          </cell>
          <cell r="G60">
            <v>1068025</v>
          </cell>
          <cell r="H60" t="str">
            <v>Projected</v>
          </cell>
          <cell r="I60">
            <v>40921</v>
          </cell>
          <cell r="J60">
            <v>40921.714224537034</v>
          </cell>
          <cell r="K60" t="str">
            <v>KeyCorp's Key Stress (K_Stress) scenario with no capital actions and underlying economic assumptions established by KeyCorp.</v>
          </cell>
          <cell r="L60">
            <v>13.57</v>
          </cell>
          <cell r="M60">
            <v>61.58</v>
          </cell>
          <cell r="N60">
            <v>25.75</v>
          </cell>
          <cell r="O60">
            <v>35.82</v>
          </cell>
          <cell r="P60">
            <v>83.76</v>
          </cell>
          <cell r="Q60">
            <v>68.739999999999995</v>
          </cell>
          <cell r="R60">
            <v>15.02</v>
          </cell>
          <cell r="S60">
            <v>0</v>
          </cell>
          <cell r="T60">
            <v>69.069999999999993</v>
          </cell>
          <cell r="U60">
            <v>14.23</v>
          </cell>
          <cell r="V60">
            <v>7.39</v>
          </cell>
          <cell r="W60">
            <v>47.44</v>
          </cell>
          <cell r="X60">
            <v>22.14</v>
          </cell>
          <cell r="Y60">
            <v>73.78</v>
          </cell>
          <cell r="Z60">
            <v>0.39</v>
          </cell>
          <cell r="AA60">
            <v>40.51</v>
          </cell>
          <cell r="AB60">
            <v>32.89</v>
          </cell>
          <cell r="AC60">
            <v>36.049999999999997</v>
          </cell>
          <cell r="AD60">
            <v>0</v>
          </cell>
          <cell r="AE60">
            <v>2.33</v>
          </cell>
          <cell r="AF60">
            <v>0.18</v>
          </cell>
          <cell r="AG60">
            <v>0.02</v>
          </cell>
          <cell r="AH60">
            <v>33.520000000000003</v>
          </cell>
          <cell r="AI60">
            <v>359.95</v>
          </cell>
          <cell r="AJ60">
            <v>0</v>
          </cell>
          <cell r="AK60">
            <v>0</v>
          </cell>
          <cell r="AL60">
            <v>0</v>
          </cell>
          <cell r="AM60">
            <v>0</v>
          </cell>
          <cell r="AN60">
            <v>0</v>
          </cell>
          <cell r="AO60">
            <v>0</v>
          </cell>
          <cell r="AP60">
            <v>0</v>
          </cell>
          <cell r="AQ60">
            <v>0</v>
          </cell>
          <cell r="AR60">
            <v>0</v>
          </cell>
          <cell r="AS60">
            <v>0</v>
          </cell>
          <cell r="AT60">
            <v>359.95</v>
          </cell>
          <cell r="AU60">
            <v>1625.49</v>
          </cell>
          <cell r="AV60">
            <v>244.06</v>
          </cell>
          <cell r="AW60">
            <v>359.95</v>
          </cell>
          <cell r="AX60">
            <v>21.73</v>
          </cell>
          <cell r="AY60">
            <v>1531.33</v>
          </cell>
          <cell r="AZ60">
            <v>571.89</v>
          </cell>
          <cell r="BA60">
            <v>468.99</v>
          </cell>
          <cell r="BB60">
            <v>705.17</v>
          </cell>
          <cell r="BC60">
            <v>335.72</v>
          </cell>
          <cell r="BD60">
            <v>335.72</v>
          </cell>
          <cell r="BE60">
            <v>244.06</v>
          </cell>
          <cell r="BF60">
            <v>0</v>
          </cell>
          <cell r="BG60">
            <v>0</v>
          </cell>
          <cell r="BH60">
            <v>0</v>
          </cell>
          <cell r="BI60">
            <v>0</v>
          </cell>
          <cell r="BJ60">
            <v>0</v>
          </cell>
          <cell r="BK60">
            <v>-2.35</v>
          </cell>
          <cell r="BL60">
            <v>91.66</v>
          </cell>
          <cell r="BM60">
            <v>15.16</v>
          </cell>
          <cell r="BN60">
            <v>76.5</v>
          </cell>
          <cell r="BO60">
            <v>-5.78</v>
          </cell>
          <cell r="BP60">
            <v>70.72</v>
          </cell>
          <cell r="BQ60">
            <v>0.3</v>
          </cell>
          <cell r="BR60">
            <v>70.42</v>
          </cell>
          <cell r="BS60">
            <v>16.539384999999999</v>
          </cell>
          <cell r="BT60">
            <v>0</v>
          </cell>
          <cell r="BU60">
            <v>0</v>
          </cell>
          <cell r="BV60">
            <v>0</v>
          </cell>
          <cell r="BW60">
            <v>0</v>
          </cell>
          <cell r="BY60">
            <v>662.05</v>
          </cell>
          <cell r="BZ60">
            <v>12070.3</v>
          </cell>
          <cell r="CA60">
            <v>12732.35</v>
          </cell>
          <cell r="CB60">
            <v>23792.57</v>
          </cell>
          <cell r="CC60">
            <v>3197.73</v>
          </cell>
          <cell r="CD60">
            <v>9566.02</v>
          </cell>
          <cell r="CE60">
            <v>1123.53</v>
          </cell>
          <cell r="CF60">
            <v>8442.5</v>
          </cell>
          <cell r="CG60">
            <v>10858.44</v>
          </cell>
          <cell r="CH60">
            <v>1692.04</v>
          </cell>
          <cell r="CI60">
            <v>1163.1400000000001</v>
          </cell>
          <cell r="CJ60">
            <v>8003.26</v>
          </cell>
          <cell r="CK60">
            <v>3348.32</v>
          </cell>
          <cell r="CL60">
            <v>170.37</v>
          </cell>
          <cell r="CM60">
            <v>0</v>
          </cell>
          <cell r="CN60">
            <v>19361.939999999999</v>
          </cell>
          <cell r="CO60">
            <v>17934.41</v>
          </cell>
          <cell r="CP60">
            <v>1427.52</v>
          </cell>
          <cell r="CQ60">
            <v>0</v>
          </cell>
          <cell r="CR60">
            <v>900</v>
          </cell>
          <cell r="CS60">
            <v>6776.55</v>
          </cell>
          <cell r="CT60">
            <v>110.72</v>
          </cell>
          <cell r="CU60">
            <v>4231.82</v>
          </cell>
          <cell r="CV60">
            <v>2434</v>
          </cell>
          <cell r="CW60">
            <v>11310.99</v>
          </cell>
          <cell r="CX60">
            <v>0</v>
          </cell>
          <cell r="CY60">
            <v>680.2</v>
          </cell>
          <cell r="CZ60">
            <v>107.26</v>
          </cell>
          <cell r="DA60">
            <v>631.41</v>
          </cell>
          <cell r="DB60">
            <v>9892.1200000000008</v>
          </cell>
          <cell r="DC60">
            <v>62142.05</v>
          </cell>
          <cell r="DD60">
            <v>0</v>
          </cell>
          <cell r="DE60">
            <v>1520.5</v>
          </cell>
          <cell r="DF60">
            <v>60621.55</v>
          </cell>
          <cell r="DG60">
            <v>1631.15</v>
          </cell>
          <cell r="DH60">
            <v>916.48</v>
          </cell>
          <cell r="DI60">
            <v>254.29</v>
          </cell>
          <cell r="DJ60">
            <v>0</v>
          </cell>
          <cell r="DK60">
            <v>15.12</v>
          </cell>
          <cell r="DL60">
            <v>1185.8900000000001</v>
          </cell>
          <cell r="DM60">
            <v>12565.92</v>
          </cell>
          <cell r="DN60">
            <v>88736.86</v>
          </cell>
          <cell r="DO60">
            <v>60551.91</v>
          </cell>
          <cell r="DP60">
            <v>1388.14</v>
          </cell>
          <cell r="DQ60">
            <v>1437.81</v>
          </cell>
          <cell r="DR60">
            <v>16262.8</v>
          </cell>
          <cell r="DS60">
            <v>89.52</v>
          </cell>
          <cell r="DT60">
            <v>79640.67</v>
          </cell>
          <cell r="DU60">
            <v>290.48</v>
          </cell>
          <cell r="DV60">
            <v>1016.97</v>
          </cell>
          <cell r="DW60">
            <v>4047.54</v>
          </cell>
          <cell r="DX60">
            <v>5566.2</v>
          </cell>
          <cell r="DY60">
            <v>-222.91</v>
          </cell>
          <cell r="DZ60">
            <v>-1620.37</v>
          </cell>
          <cell r="EA60">
            <v>9077.92</v>
          </cell>
          <cell r="EB60">
            <v>18.27</v>
          </cell>
          <cell r="EC60">
            <v>9096.19</v>
          </cell>
          <cell r="ED60">
            <v>25091.82</v>
          </cell>
          <cell r="EE60">
            <v>9089.5400000000009</v>
          </cell>
          <cell r="EF60">
            <v>0</v>
          </cell>
          <cell r="EG60">
            <v>9089.5400000000009</v>
          </cell>
          <cell r="EH60">
            <v>70.42</v>
          </cell>
          <cell r="EI60">
            <v>0</v>
          </cell>
          <cell r="EJ60">
            <v>0</v>
          </cell>
          <cell r="EK60">
            <v>0</v>
          </cell>
          <cell r="EL60">
            <v>0</v>
          </cell>
          <cell r="EM60">
            <v>-1.85</v>
          </cell>
          <cell r="EN60">
            <v>0</v>
          </cell>
          <cell r="EO60">
            <v>0</v>
          </cell>
          <cell r="EP60">
            <v>5.63</v>
          </cell>
          <cell r="EQ60">
            <v>29.06</v>
          </cell>
          <cell r="ER60">
            <v>-45.5</v>
          </cell>
          <cell r="ES60">
            <v>0</v>
          </cell>
          <cell r="ET60">
            <v>0</v>
          </cell>
          <cell r="EU60">
            <v>9077.92</v>
          </cell>
          <cell r="EV60">
            <v>9077.92</v>
          </cell>
          <cell r="EW60">
            <v>50.01</v>
          </cell>
          <cell r="EX60">
            <v>0</v>
          </cell>
          <cell r="EY60">
            <v>-317.37</v>
          </cell>
          <cell r="EZ60">
            <v>0</v>
          </cell>
          <cell r="FA60">
            <v>0</v>
          </cell>
          <cell r="FB60">
            <v>254.18</v>
          </cell>
          <cell r="FC60">
            <v>0</v>
          </cell>
          <cell r="FD60">
            <v>931.6</v>
          </cell>
          <cell r="FE60">
            <v>0</v>
          </cell>
          <cell r="FF60">
            <v>8667.85</v>
          </cell>
          <cell r="FG60">
            <v>0</v>
          </cell>
          <cell r="FH60">
            <v>355.4</v>
          </cell>
          <cell r="FI60">
            <v>-54.64</v>
          </cell>
          <cell r="FJ60">
            <v>8257.81</v>
          </cell>
          <cell r="FK60">
            <v>83003.09</v>
          </cell>
          <cell r="FL60">
            <v>7713.15</v>
          </cell>
          <cell r="FM60">
            <v>8257.81</v>
          </cell>
          <cell r="FN60">
            <v>10388.56</v>
          </cell>
          <cell r="FO60">
            <v>83003.09</v>
          </cell>
          <cell r="FP60">
            <v>85859.42</v>
          </cell>
          <cell r="FQ60">
            <v>9.2926000000000002</v>
          </cell>
          <cell r="FR60">
            <v>9.9488000000000003</v>
          </cell>
          <cell r="FS60">
            <v>12.5159</v>
          </cell>
          <cell r="FT60">
            <v>9.6178000000000008</v>
          </cell>
          <cell r="FU60">
            <v>290.48</v>
          </cell>
          <cell r="FV60">
            <v>0</v>
          </cell>
          <cell r="FW60">
            <v>0</v>
          </cell>
          <cell r="FX60">
            <v>0</v>
          </cell>
          <cell r="FY60">
            <v>1618.88</v>
          </cell>
          <cell r="FZ60">
            <v>0</v>
          </cell>
          <cell r="GA60">
            <v>0</v>
          </cell>
          <cell r="GB60">
            <v>0</v>
          </cell>
          <cell r="GC60">
            <v>254.18</v>
          </cell>
          <cell r="GD60">
            <v>916.48</v>
          </cell>
          <cell r="GE60">
            <v>694.25</v>
          </cell>
          <cell r="GF60">
            <v>0</v>
          </cell>
          <cell r="GG60">
            <v>959100000</v>
          </cell>
          <cell r="GH60">
            <v>0</v>
          </cell>
          <cell r="GI60">
            <v>0</v>
          </cell>
          <cell r="GJ60">
            <v>8667.85</v>
          </cell>
          <cell r="GK60">
            <v>866.79</v>
          </cell>
          <cell r="GL60">
            <v>694.25</v>
          </cell>
          <cell r="GM60">
            <v>0</v>
          </cell>
          <cell r="GN60">
            <v>0</v>
          </cell>
          <cell r="GO60">
            <v>694.25</v>
          </cell>
          <cell r="GP60">
            <v>338.85</v>
          </cell>
          <cell r="GQ60">
            <v>338.85</v>
          </cell>
          <cell r="GR60">
            <v>355.4</v>
          </cell>
          <cell r="GS60">
            <v>510.93</v>
          </cell>
          <cell r="GT60">
            <v>1459.81</v>
          </cell>
          <cell r="GU60">
            <v>29.06</v>
          </cell>
          <cell r="GV60">
            <v>959.06</v>
          </cell>
          <cell r="GW60">
            <v>0.03</v>
          </cell>
          <cell r="GX60">
            <v>0.5</v>
          </cell>
          <cell r="GY60">
            <v>0</v>
          </cell>
          <cell r="GZ60">
            <v>0.5</v>
          </cell>
          <cell r="HA60">
            <v>2.36</v>
          </cell>
          <cell r="HB60">
            <v>0</v>
          </cell>
          <cell r="HC60">
            <v>2.36</v>
          </cell>
          <cell r="HD60" t="str">
            <v>3Q11 Adjustments of $630 thousand:   Restricted Stock Prepaid of $6 million, Stock Option Expense of $3.5 million, Deferred Compenstiaon of (10.1 million).</v>
          </cell>
          <cell r="HE60" t="str">
            <v>8% of Equity Investments in non-financial companies net of SBIC investments  (see K:\CLE03\CAPITAL\Call Report\RC-R\2011_3q\HC-R KART Snapshot.xls Breakdown of Investments)</v>
          </cell>
          <cell r="HF60">
            <v>1818.48</v>
          </cell>
          <cell r="HG60">
            <v>13.21</v>
          </cell>
          <cell r="HH60">
            <v>0</v>
          </cell>
          <cell r="HI60">
            <v>-926797.55</v>
          </cell>
          <cell r="HJ60">
            <v>-298173.49</v>
          </cell>
          <cell r="HK60" t="str">
            <v>1. Line 9:  Sale of Treasury Stock - Totals, on a net basis, all share issuance and repurchase activity.  This net activity totals $56 million, including Q3 2011 activity and is the sum of sales of $109 million (line 72) and purchases of $54 mi</v>
          </cell>
          <cell r="HL60">
            <v>3</v>
          </cell>
          <cell r="HM60">
            <v>2013</v>
          </cell>
          <cell r="HN60">
            <v>0</v>
          </cell>
          <cell r="HO60">
            <v>0</v>
          </cell>
          <cell r="HR60">
            <v>19005</v>
          </cell>
        </row>
        <row r="61">
          <cell r="A61" t="str">
            <v>1068025Q4 2013BHC Stress</v>
          </cell>
          <cell r="B61" t="str">
            <v>KeyCorp</v>
          </cell>
          <cell r="C61" t="str">
            <v>Q4 2013</v>
          </cell>
          <cell r="D61" t="str">
            <v>BHC Stress</v>
          </cell>
          <cell r="E61" t="str">
            <v>BHC</v>
          </cell>
          <cell r="F61" t="str">
            <v>KEYCORP</v>
          </cell>
          <cell r="G61">
            <v>1068025</v>
          </cell>
          <cell r="H61" t="str">
            <v>Projected</v>
          </cell>
          <cell r="I61">
            <v>40921</v>
          </cell>
          <cell r="J61">
            <v>40921.714224537034</v>
          </cell>
          <cell r="K61" t="str">
            <v>KeyCorp's Key Stress (K_Stress) scenario with no capital actions and underlying economic assumptions established by KeyCorp.</v>
          </cell>
          <cell r="L61">
            <v>13.14</v>
          </cell>
          <cell r="M61">
            <v>56.01</v>
          </cell>
          <cell r="N61">
            <v>22.89</v>
          </cell>
          <cell r="O61">
            <v>33.130000000000003</v>
          </cell>
          <cell r="P61">
            <v>77.459999999999994</v>
          </cell>
          <cell r="Q61">
            <v>64.52</v>
          </cell>
          <cell r="R61">
            <v>12.94</v>
          </cell>
          <cell r="S61">
            <v>0</v>
          </cell>
          <cell r="T61">
            <v>63.75</v>
          </cell>
          <cell r="U61">
            <v>12.92</v>
          </cell>
          <cell r="V61">
            <v>6.64</v>
          </cell>
          <cell r="W61">
            <v>44.18</v>
          </cell>
          <cell r="X61">
            <v>20.69</v>
          </cell>
          <cell r="Y61">
            <v>65.97</v>
          </cell>
          <cell r="Z61">
            <v>0.35</v>
          </cell>
          <cell r="AA61">
            <v>35.659999999999997</v>
          </cell>
          <cell r="AB61">
            <v>29.96</v>
          </cell>
          <cell r="AC61">
            <v>32.65</v>
          </cell>
          <cell r="AD61">
            <v>0</v>
          </cell>
          <cell r="AE61">
            <v>2.19</v>
          </cell>
          <cell r="AF61">
            <v>0.17</v>
          </cell>
          <cell r="AG61">
            <v>0.02</v>
          </cell>
          <cell r="AH61">
            <v>30.26</v>
          </cell>
          <cell r="AI61">
            <v>329.67</v>
          </cell>
          <cell r="AJ61">
            <v>0</v>
          </cell>
          <cell r="AK61">
            <v>0</v>
          </cell>
          <cell r="AL61">
            <v>0</v>
          </cell>
          <cell r="AM61">
            <v>0</v>
          </cell>
          <cell r="AN61">
            <v>0</v>
          </cell>
          <cell r="AO61">
            <v>0</v>
          </cell>
          <cell r="AP61">
            <v>0</v>
          </cell>
          <cell r="AQ61">
            <v>0</v>
          </cell>
          <cell r="AR61">
            <v>0</v>
          </cell>
          <cell r="AS61">
            <v>0</v>
          </cell>
          <cell r="AT61">
            <v>329.67</v>
          </cell>
          <cell r="AU61">
            <v>1531.33</v>
          </cell>
          <cell r="AV61">
            <v>209.86</v>
          </cell>
          <cell r="AW61">
            <v>329.67</v>
          </cell>
          <cell r="AX61">
            <v>18.91</v>
          </cell>
          <cell r="AY61">
            <v>1430.43</v>
          </cell>
          <cell r="AZ61">
            <v>580.91999999999996</v>
          </cell>
          <cell r="BA61">
            <v>482.78</v>
          </cell>
          <cell r="BB61">
            <v>702.44</v>
          </cell>
          <cell r="BC61">
            <v>361.26</v>
          </cell>
          <cell r="BD61">
            <v>361.26</v>
          </cell>
          <cell r="BE61">
            <v>209.86</v>
          </cell>
          <cell r="BF61">
            <v>0</v>
          </cell>
          <cell r="BG61">
            <v>0</v>
          </cell>
          <cell r="BH61">
            <v>0</v>
          </cell>
          <cell r="BI61">
            <v>0</v>
          </cell>
          <cell r="BJ61">
            <v>0</v>
          </cell>
          <cell r="BK61">
            <v>-4.82</v>
          </cell>
          <cell r="BL61">
            <v>151.38999999999999</v>
          </cell>
          <cell r="BM61">
            <v>30.82</v>
          </cell>
          <cell r="BN61">
            <v>120.57</v>
          </cell>
          <cell r="BO61">
            <v>-4.57</v>
          </cell>
          <cell r="BP61">
            <v>116.01</v>
          </cell>
          <cell r="BQ61">
            <v>0.3</v>
          </cell>
          <cell r="BR61">
            <v>115.71</v>
          </cell>
          <cell r="BS61">
            <v>20.358015999999999</v>
          </cell>
          <cell r="BT61">
            <v>0</v>
          </cell>
          <cell r="BU61">
            <v>0</v>
          </cell>
          <cell r="BV61">
            <v>0</v>
          </cell>
          <cell r="BW61">
            <v>0</v>
          </cell>
          <cell r="BY61">
            <v>635.36</v>
          </cell>
          <cell r="BZ61">
            <v>12057.03</v>
          </cell>
          <cell r="CA61">
            <v>12692.39</v>
          </cell>
          <cell r="CB61">
            <v>24434.44</v>
          </cell>
          <cell r="CC61">
            <v>3241.05</v>
          </cell>
          <cell r="CD61">
            <v>9694.2099999999991</v>
          </cell>
          <cell r="CE61">
            <v>1138.75</v>
          </cell>
          <cell r="CF61">
            <v>8555.4699999999993</v>
          </cell>
          <cell r="CG61">
            <v>11322.24</v>
          </cell>
          <cell r="CH61">
            <v>1802.09</v>
          </cell>
          <cell r="CI61">
            <v>1208.02</v>
          </cell>
          <cell r="CJ61">
            <v>8312.1200000000008</v>
          </cell>
          <cell r="CK61">
            <v>3477.54</v>
          </cell>
          <cell r="CL61">
            <v>176.94</v>
          </cell>
          <cell r="CM61">
            <v>0</v>
          </cell>
          <cell r="CN61">
            <v>19438.349999999999</v>
          </cell>
          <cell r="CO61">
            <v>17968.78</v>
          </cell>
          <cell r="CP61">
            <v>1469.57</v>
          </cell>
          <cell r="CQ61">
            <v>0</v>
          </cell>
          <cell r="CR61">
            <v>900</v>
          </cell>
          <cell r="CS61">
            <v>6548.05</v>
          </cell>
          <cell r="CT61">
            <v>113.71</v>
          </cell>
          <cell r="CU61">
            <v>4082.09</v>
          </cell>
          <cell r="CV61">
            <v>2352.25</v>
          </cell>
          <cell r="CW61">
            <v>11586.67</v>
          </cell>
          <cell r="CX61">
            <v>0</v>
          </cell>
          <cell r="CY61">
            <v>695.19</v>
          </cell>
          <cell r="CZ61">
            <v>107.75</v>
          </cell>
          <cell r="DA61">
            <v>647.02</v>
          </cell>
          <cell r="DB61">
            <v>10136.709999999999</v>
          </cell>
          <cell r="DC61">
            <v>62907.51</v>
          </cell>
          <cell r="DD61">
            <v>0</v>
          </cell>
          <cell r="DE61">
            <v>1417.73</v>
          </cell>
          <cell r="DF61">
            <v>61489.78</v>
          </cell>
          <cell r="DG61">
            <v>1634.52</v>
          </cell>
          <cell r="DH61">
            <v>916.48</v>
          </cell>
          <cell r="DI61">
            <v>254.28</v>
          </cell>
          <cell r="DJ61">
            <v>0</v>
          </cell>
          <cell r="DK61">
            <v>15.12</v>
          </cell>
          <cell r="DL61">
            <v>1185.8800000000001</v>
          </cell>
          <cell r="DM61">
            <v>12725.3</v>
          </cell>
          <cell r="DN61">
            <v>89727.87</v>
          </cell>
          <cell r="DO61">
            <v>61819.13</v>
          </cell>
          <cell r="DP61">
            <v>1404.25</v>
          </cell>
          <cell r="DQ61">
            <v>1437.82</v>
          </cell>
          <cell r="DR61">
            <v>15903.63</v>
          </cell>
          <cell r="DS61">
            <v>84.7</v>
          </cell>
          <cell r="DT61">
            <v>80564.820000000007</v>
          </cell>
          <cell r="DU61">
            <v>290.48</v>
          </cell>
          <cell r="DV61">
            <v>1016.97</v>
          </cell>
          <cell r="DW61">
            <v>4039.97</v>
          </cell>
          <cell r="DX61">
            <v>5647.51</v>
          </cell>
          <cell r="DY61">
            <v>-240</v>
          </cell>
          <cell r="DZ61">
            <v>-1610.17</v>
          </cell>
          <cell r="EA61">
            <v>9144.77</v>
          </cell>
          <cell r="EB61">
            <v>18.27</v>
          </cell>
          <cell r="EC61">
            <v>9163.0400000000009</v>
          </cell>
          <cell r="ED61">
            <v>24596.87</v>
          </cell>
          <cell r="EE61">
            <v>9077.92</v>
          </cell>
          <cell r="EF61">
            <v>0</v>
          </cell>
          <cell r="EG61">
            <v>9077.92</v>
          </cell>
          <cell r="EH61">
            <v>115.71</v>
          </cell>
          <cell r="EI61">
            <v>0</v>
          </cell>
          <cell r="EJ61">
            <v>0</v>
          </cell>
          <cell r="EK61">
            <v>0</v>
          </cell>
          <cell r="EL61">
            <v>0</v>
          </cell>
          <cell r="EM61">
            <v>2.95</v>
          </cell>
          <cell r="EN61">
            <v>0</v>
          </cell>
          <cell r="EO61">
            <v>0</v>
          </cell>
          <cell r="EP61">
            <v>5.63</v>
          </cell>
          <cell r="EQ61">
            <v>29.09</v>
          </cell>
          <cell r="ER61">
            <v>-17.09</v>
          </cell>
          <cell r="ES61">
            <v>0</v>
          </cell>
          <cell r="ET61">
            <v>0</v>
          </cell>
          <cell r="EU61">
            <v>9144.77</v>
          </cell>
          <cell r="EV61">
            <v>9144.77</v>
          </cell>
          <cell r="EW61">
            <v>32.93</v>
          </cell>
          <cell r="EX61">
            <v>0</v>
          </cell>
          <cell r="EY61">
            <v>-317.37</v>
          </cell>
          <cell r="EZ61">
            <v>0</v>
          </cell>
          <cell r="FA61">
            <v>0</v>
          </cell>
          <cell r="FB61">
            <v>225.93</v>
          </cell>
          <cell r="FC61">
            <v>0</v>
          </cell>
          <cell r="FD61">
            <v>931.6</v>
          </cell>
          <cell r="FE61">
            <v>0</v>
          </cell>
          <cell r="FF61">
            <v>8723.5499999999993</v>
          </cell>
          <cell r="FG61">
            <v>0</v>
          </cell>
          <cell r="FH61">
            <v>339.16</v>
          </cell>
          <cell r="FI61">
            <v>-54.64</v>
          </cell>
          <cell r="FJ61">
            <v>8329.75</v>
          </cell>
          <cell r="FK61">
            <v>84102.44</v>
          </cell>
          <cell r="FL61">
            <v>7813.33</v>
          </cell>
          <cell r="FM61">
            <v>8329.75</v>
          </cell>
          <cell r="FN61">
            <v>10432.799999999999</v>
          </cell>
          <cell r="FO61">
            <v>84102.44</v>
          </cell>
          <cell r="FP61">
            <v>86591.44</v>
          </cell>
          <cell r="FQ61">
            <v>9.2903000000000002</v>
          </cell>
          <cell r="FR61">
            <v>9.9042999999999992</v>
          </cell>
          <cell r="FS61">
            <v>12.4049</v>
          </cell>
          <cell r="FT61">
            <v>9.6196000000000002</v>
          </cell>
          <cell r="FU61">
            <v>290.48</v>
          </cell>
          <cell r="FV61">
            <v>0</v>
          </cell>
          <cell r="FW61">
            <v>0</v>
          </cell>
          <cell r="FX61">
            <v>0</v>
          </cell>
          <cell r="FY61">
            <v>1608.37</v>
          </cell>
          <cell r="FZ61">
            <v>0</v>
          </cell>
          <cell r="GA61">
            <v>0</v>
          </cell>
          <cell r="GB61">
            <v>0</v>
          </cell>
          <cell r="GC61">
            <v>225.93</v>
          </cell>
          <cell r="GD61">
            <v>916.48</v>
          </cell>
          <cell r="GE61">
            <v>748.66</v>
          </cell>
          <cell r="GF61">
            <v>0</v>
          </cell>
          <cell r="GG61">
            <v>959400000</v>
          </cell>
          <cell r="GH61">
            <v>0</v>
          </cell>
          <cell r="GI61">
            <v>0</v>
          </cell>
          <cell r="GJ61">
            <v>8723.5499999999993</v>
          </cell>
          <cell r="GK61">
            <v>872.36</v>
          </cell>
          <cell r="GL61">
            <v>748.66</v>
          </cell>
          <cell r="GM61">
            <v>0</v>
          </cell>
          <cell r="GN61">
            <v>0</v>
          </cell>
          <cell r="GO61">
            <v>748.66</v>
          </cell>
          <cell r="GP61">
            <v>409.5</v>
          </cell>
          <cell r="GQ61">
            <v>409.5</v>
          </cell>
          <cell r="GR61">
            <v>339.16</v>
          </cell>
          <cell r="GS61">
            <v>544.91</v>
          </cell>
          <cell r="GT61">
            <v>1556.88</v>
          </cell>
          <cell r="GU61">
            <v>29.09</v>
          </cell>
          <cell r="GV61">
            <v>959.39</v>
          </cell>
          <cell r="GW61">
            <v>0.03</v>
          </cell>
          <cell r="GX61">
            <v>2.36</v>
          </cell>
          <cell r="GY61">
            <v>0</v>
          </cell>
          <cell r="GZ61">
            <v>2.36</v>
          </cell>
          <cell r="HA61">
            <v>0</v>
          </cell>
          <cell r="HB61">
            <v>0</v>
          </cell>
          <cell r="HC61">
            <v>0</v>
          </cell>
          <cell r="HD61" t="str">
            <v>3Q11 Adjustments of $630 thousand:   Restricted Stock Prepaid of $6 million, Stock Option Expense of $3.5 million, Deferred Compenstiaon of (10.1 million).</v>
          </cell>
          <cell r="HE61" t="str">
            <v>8% of Equity Investments in non-financial companies net of SBIC investments  (see K:\CLE03\CAPITAL\Call Report\RC-R\2011_3q\HC-R KART Snapshot.xls Breakdown of Investments)</v>
          </cell>
          <cell r="HF61">
            <v>1818.48</v>
          </cell>
          <cell r="HG61">
            <v>13.21</v>
          </cell>
          <cell r="HH61">
            <v>0</v>
          </cell>
          <cell r="HI61">
            <v>-926797.55</v>
          </cell>
          <cell r="HJ61">
            <v>-298173.49</v>
          </cell>
          <cell r="HK61" t="str">
            <v>1. Line 9:  Sale of Treasury Stock - Totals, on a net basis, all share issuance and repurchase activity.  This net activity totals $56 million, including Q3 2011 activity and is the sum of sales of $109 million (line 72) and purchases of $54 mi</v>
          </cell>
          <cell r="HL61">
            <v>4</v>
          </cell>
          <cell r="HM61">
            <v>2013</v>
          </cell>
          <cell r="HN61">
            <v>0</v>
          </cell>
          <cell r="HO61">
            <v>0</v>
          </cell>
          <cell r="HR61">
            <v>19005</v>
          </cell>
        </row>
        <row r="62">
          <cell r="A62" t="str">
            <v>1068025Q3 2011Supervisory Baseline</v>
          </cell>
          <cell r="B62" t="str">
            <v>KeyCorp</v>
          </cell>
          <cell r="C62" t="str">
            <v>Q3 2011</v>
          </cell>
          <cell r="D62" t="str">
            <v>Supervisory Baseline</v>
          </cell>
          <cell r="E62" t="str">
            <v>BHC</v>
          </cell>
          <cell r="F62" t="str">
            <v>KEYCORP</v>
          </cell>
          <cell r="G62">
            <v>1068025</v>
          </cell>
          <cell r="H62" t="str">
            <v>Actual</v>
          </cell>
          <cell r="I62">
            <v>40921</v>
          </cell>
          <cell r="J62">
            <v>40921.717465277776</v>
          </cell>
          <cell r="K62" t="str">
            <v>KeyCorp's Supervisory Base (S_Base) scenario with capital actions and underlying economic assumptions established by the Federal Reserve.</v>
          </cell>
          <cell r="L62">
            <v>5.47</v>
          </cell>
          <cell r="M62">
            <v>23.96</v>
          </cell>
          <cell r="N62">
            <v>11.83</v>
          </cell>
          <cell r="O62">
            <v>12.13</v>
          </cell>
          <cell r="P62">
            <v>14.64</v>
          </cell>
          <cell r="Q62">
            <v>6.03</v>
          </cell>
          <cell r="R62">
            <v>8.61</v>
          </cell>
          <cell r="S62">
            <v>0</v>
          </cell>
          <cell r="T62">
            <v>35.229999999999997</v>
          </cell>
          <cell r="U62">
            <v>8.91</v>
          </cell>
          <cell r="V62">
            <v>-0.22</v>
          </cell>
          <cell r="W62">
            <v>26.54</v>
          </cell>
          <cell r="X62">
            <v>0</v>
          </cell>
          <cell r="Y62">
            <v>51.24</v>
          </cell>
          <cell r="Z62">
            <v>0</v>
          </cell>
          <cell r="AA62">
            <v>30.68</v>
          </cell>
          <cell r="AB62">
            <v>20.55</v>
          </cell>
          <cell r="AC62">
            <v>8.44</v>
          </cell>
          <cell r="AD62">
            <v>0</v>
          </cell>
          <cell r="AE62">
            <v>2.57</v>
          </cell>
          <cell r="AF62">
            <v>0</v>
          </cell>
          <cell r="AG62">
            <v>0</v>
          </cell>
          <cell r="AH62">
            <v>5.87</v>
          </cell>
          <cell r="AI62">
            <v>138.97999999999999</v>
          </cell>
          <cell r="AJ62">
            <v>0</v>
          </cell>
          <cell r="AK62">
            <v>0</v>
          </cell>
          <cell r="AL62">
            <v>0</v>
          </cell>
          <cell r="AM62">
            <v>0</v>
          </cell>
          <cell r="AN62">
            <v>0</v>
          </cell>
          <cell r="AO62">
            <v>0</v>
          </cell>
          <cell r="AP62">
            <v>0</v>
          </cell>
          <cell r="AQ62">
            <v>0</v>
          </cell>
          <cell r="AR62">
            <v>0</v>
          </cell>
          <cell r="AS62">
            <v>0</v>
          </cell>
          <cell r="AT62">
            <v>138.97999999999999</v>
          </cell>
          <cell r="AU62">
            <v>1338.64</v>
          </cell>
          <cell r="AV62">
            <v>9.7899999999999991</v>
          </cell>
          <cell r="AW62">
            <v>138.97999999999999</v>
          </cell>
          <cell r="AX62">
            <v>36.380000000000003</v>
          </cell>
          <cell r="AY62">
            <v>1245.83</v>
          </cell>
          <cell r="AZ62">
            <v>549.39</v>
          </cell>
          <cell r="BA62">
            <v>482.56</v>
          </cell>
          <cell r="BB62">
            <v>692.21</v>
          </cell>
          <cell r="BC62">
            <v>339.74</v>
          </cell>
          <cell r="BD62">
            <v>339.74</v>
          </cell>
          <cell r="BE62">
            <v>9.7899999999999991</v>
          </cell>
          <cell r="BF62">
            <v>0</v>
          </cell>
          <cell r="BG62">
            <v>0</v>
          </cell>
          <cell r="BH62">
            <v>0</v>
          </cell>
          <cell r="BI62">
            <v>0</v>
          </cell>
          <cell r="BJ62">
            <v>0.39</v>
          </cell>
          <cell r="BK62">
            <v>-0.48</v>
          </cell>
          <cell r="BL62">
            <v>330.34</v>
          </cell>
          <cell r="BM62">
            <v>95.29</v>
          </cell>
          <cell r="BN62">
            <v>235.05</v>
          </cell>
          <cell r="BO62">
            <v>-17</v>
          </cell>
          <cell r="BP62">
            <v>218.05</v>
          </cell>
          <cell r="BQ62">
            <v>0.69</v>
          </cell>
          <cell r="BR62">
            <v>217.35</v>
          </cell>
          <cell r="BS62">
            <v>28.846036999999999</v>
          </cell>
          <cell r="BT62">
            <v>0</v>
          </cell>
          <cell r="BU62">
            <v>0</v>
          </cell>
          <cell r="BV62">
            <v>0</v>
          </cell>
          <cell r="BW62">
            <v>0</v>
          </cell>
          <cell r="BY62">
            <v>1176.08</v>
          </cell>
          <cell r="BZ62">
            <v>17611.560000000001</v>
          </cell>
          <cell r="CA62">
            <v>18787.64</v>
          </cell>
          <cell r="CB62">
            <v>21625.02</v>
          </cell>
          <cell r="CC62">
            <v>3057.43</v>
          </cell>
          <cell r="CD62">
            <v>8808.39</v>
          </cell>
          <cell r="CE62">
            <v>1033.44</v>
          </cell>
          <cell r="CF62">
            <v>7774.96</v>
          </cell>
          <cell r="CG62">
            <v>9612.41</v>
          </cell>
          <cell r="CH62">
            <v>1476.48</v>
          </cell>
          <cell r="CI62">
            <v>1065.8499999999999</v>
          </cell>
          <cell r="CJ62">
            <v>7070.07</v>
          </cell>
          <cell r="CK62">
            <v>3079.71</v>
          </cell>
          <cell r="CL62">
            <v>146.79</v>
          </cell>
          <cell r="CM62">
            <v>0</v>
          </cell>
          <cell r="CN62">
            <v>14337.57</v>
          </cell>
          <cell r="CO62">
            <v>13143</v>
          </cell>
          <cell r="CP62">
            <v>1194.57</v>
          </cell>
          <cell r="CQ62">
            <v>0</v>
          </cell>
          <cell r="CR62">
            <v>0</v>
          </cell>
          <cell r="CS62">
            <v>9174.61</v>
          </cell>
          <cell r="CT62">
            <v>109.89</v>
          </cell>
          <cell r="CU62">
            <v>5984.43</v>
          </cell>
          <cell r="CV62">
            <v>3080.29</v>
          </cell>
          <cell r="CW62">
            <v>9522.16</v>
          </cell>
          <cell r="CX62">
            <v>0</v>
          </cell>
          <cell r="CY62">
            <v>534.38</v>
          </cell>
          <cell r="CZ62">
            <v>80.180000000000007</v>
          </cell>
          <cell r="DA62">
            <v>609.52</v>
          </cell>
          <cell r="DB62">
            <v>8298.08</v>
          </cell>
          <cell r="DC62">
            <v>54659.37</v>
          </cell>
          <cell r="DD62">
            <v>0</v>
          </cell>
          <cell r="DE62">
            <v>1245.83</v>
          </cell>
          <cell r="DF62">
            <v>53413.54</v>
          </cell>
          <cell r="DG62">
            <v>1442.02</v>
          </cell>
          <cell r="DH62">
            <v>916.39</v>
          </cell>
          <cell r="DI62">
            <v>176.89</v>
          </cell>
          <cell r="DJ62">
            <v>0</v>
          </cell>
          <cell r="DK62">
            <v>17.72</v>
          </cell>
          <cell r="DL62">
            <v>1111.01</v>
          </cell>
          <cell r="DM62">
            <v>14651.4</v>
          </cell>
          <cell r="DN62">
            <v>89405.6</v>
          </cell>
          <cell r="DO62">
            <v>61071.55</v>
          </cell>
          <cell r="DP62">
            <v>1385.47</v>
          </cell>
          <cell r="DQ62">
            <v>1594.86</v>
          </cell>
          <cell r="DR62">
            <v>15435.87</v>
          </cell>
          <cell r="DS62">
            <v>56.43</v>
          </cell>
          <cell r="DT62">
            <v>79487.740000000005</v>
          </cell>
          <cell r="DU62">
            <v>290.48</v>
          </cell>
          <cell r="DV62">
            <v>1016.97</v>
          </cell>
          <cell r="DW62">
            <v>4191.5</v>
          </cell>
          <cell r="DX62">
            <v>6079.69</v>
          </cell>
          <cell r="DY62">
            <v>142.91999999999999</v>
          </cell>
          <cell r="DZ62">
            <v>-1820.45</v>
          </cell>
          <cell r="EA62">
            <v>9901.1200000000008</v>
          </cell>
          <cell r="EB62">
            <v>16.739999999999998</v>
          </cell>
          <cell r="EC62">
            <v>9917.86</v>
          </cell>
          <cell r="ED62">
            <v>31385.35</v>
          </cell>
          <cell r="EE62">
            <v>9718.76</v>
          </cell>
          <cell r="EF62">
            <v>-29.93</v>
          </cell>
          <cell r="EG62">
            <v>9688.83</v>
          </cell>
          <cell r="EH62">
            <v>217.35</v>
          </cell>
          <cell r="EI62">
            <v>0</v>
          </cell>
          <cell r="EJ62">
            <v>0</v>
          </cell>
          <cell r="EK62">
            <v>0</v>
          </cell>
          <cell r="EL62">
            <v>0</v>
          </cell>
          <cell r="EM62">
            <v>-4.12</v>
          </cell>
          <cell r="EN62">
            <v>0</v>
          </cell>
          <cell r="EO62">
            <v>0</v>
          </cell>
          <cell r="EP62">
            <v>5.63</v>
          </cell>
          <cell r="EQ62">
            <v>28.54</v>
          </cell>
          <cell r="ER62">
            <v>33.85</v>
          </cell>
          <cell r="ES62">
            <v>0</v>
          </cell>
          <cell r="ET62">
            <v>-0.63</v>
          </cell>
          <cell r="EU62">
            <v>9901.1200000000008</v>
          </cell>
          <cell r="EV62">
            <v>9901.1200000000008</v>
          </cell>
          <cell r="EW62">
            <v>406.35</v>
          </cell>
          <cell r="EX62">
            <v>0</v>
          </cell>
          <cell r="EY62">
            <v>-317.37</v>
          </cell>
          <cell r="EZ62">
            <v>0</v>
          </cell>
          <cell r="FA62">
            <v>0</v>
          </cell>
          <cell r="FB62">
            <v>1377.13</v>
          </cell>
          <cell r="FC62">
            <v>0</v>
          </cell>
          <cell r="FD62">
            <v>934.11</v>
          </cell>
          <cell r="FE62">
            <v>0</v>
          </cell>
          <cell r="FF62">
            <v>10255.16</v>
          </cell>
          <cell r="FG62">
            <v>0</v>
          </cell>
          <cell r="FH62">
            <v>0</v>
          </cell>
          <cell r="FI62">
            <v>-54.64</v>
          </cell>
          <cell r="FJ62">
            <v>10200.52</v>
          </cell>
          <cell r="FK62">
            <v>75642.679999999993</v>
          </cell>
          <cell r="FL62">
            <v>8532.91</v>
          </cell>
          <cell r="FM62">
            <v>10200.52</v>
          </cell>
          <cell r="FN62">
            <v>12897.01</v>
          </cell>
          <cell r="FO62">
            <v>75642.679999999993</v>
          </cell>
          <cell r="FP62">
            <v>85476.51</v>
          </cell>
          <cell r="FQ62">
            <v>11.2806</v>
          </cell>
          <cell r="FR62">
            <v>13.485099999999999</v>
          </cell>
          <cell r="FS62">
            <v>17.049900000000001</v>
          </cell>
          <cell r="FT62">
            <v>11.9337</v>
          </cell>
          <cell r="FU62">
            <v>290.48</v>
          </cell>
          <cell r="FV62">
            <v>0</v>
          </cell>
          <cell r="FW62">
            <v>0</v>
          </cell>
          <cell r="FX62">
            <v>0</v>
          </cell>
          <cell r="FY62">
            <v>1820.45</v>
          </cell>
          <cell r="FZ62">
            <v>0</v>
          </cell>
          <cell r="GA62">
            <v>0</v>
          </cell>
          <cell r="GB62">
            <v>0</v>
          </cell>
          <cell r="GC62">
            <v>1377.13</v>
          </cell>
          <cell r="GD62">
            <v>916.39</v>
          </cell>
          <cell r="GE62">
            <v>64.33</v>
          </cell>
          <cell r="GF62">
            <v>29.24</v>
          </cell>
          <cell r="GG62">
            <v>952800000</v>
          </cell>
          <cell r="GH62">
            <v>0</v>
          </cell>
          <cell r="GI62">
            <v>0</v>
          </cell>
          <cell r="GJ62">
            <v>10255.16</v>
          </cell>
          <cell r="GK62">
            <v>1025.52</v>
          </cell>
          <cell r="GL62">
            <v>64.33</v>
          </cell>
          <cell r="GM62">
            <v>0</v>
          </cell>
          <cell r="GN62">
            <v>0</v>
          </cell>
          <cell r="GO62">
            <v>64.33</v>
          </cell>
          <cell r="GP62">
            <v>115.58</v>
          </cell>
          <cell r="GQ62">
            <v>115.58</v>
          </cell>
          <cell r="GR62">
            <v>0</v>
          </cell>
          <cell r="GS62">
            <v>340.89</v>
          </cell>
          <cell r="GT62">
            <v>973.97</v>
          </cell>
          <cell r="GU62">
            <v>28.54</v>
          </cell>
          <cell r="GV62">
            <v>952.81</v>
          </cell>
          <cell r="GW62">
            <v>2.9953509999999999E-2</v>
          </cell>
          <cell r="GX62">
            <v>10.16</v>
          </cell>
          <cell r="GY62">
            <v>0</v>
          </cell>
          <cell r="GZ62">
            <v>10.16</v>
          </cell>
          <cell r="HA62">
            <v>14.28</v>
          </cell>
          <cell r="HB62">
            <v>0</v>
          </cell>
          <cell r="HC62">
            <v>14.28</v>
          </cell>
          <cell r="HD62" t="str">
            <v>3Q11 Adjustments of $630 thousand:   Restricted Stock Prepaid of $6 million, Stock Option Expense of $3.5 million, Deferred Compenstiaon of (10.1 million).</v>
          </cell>
          <cell r="HE62" t="str">
            <v>8% of Equity Investments in non-financial companies net of SBIC investments  (see K:\CLE03\CAPITAL\Call Report\RC-R\2011_3q\HC-R KART Snapshot.xls Breakdown of Investments)</v>
          </cell>
          <cell r="HF62">
            <v>1818.48</v>
          </cell>
          <cell r="HG62">
            <v>13.21</v>
          </cell>
          <cell r="HH62">
            <v>0</v>
          </cell>
          <cell r="HI62">
            <v>-926797.55</v>
          </cell>
          <cell r="HJ62">
            <v>-298173.49</v>
          </cell>
          <cell r="HK62" t="str">
            <v>1. Line 9:  Sale of Treasury Stock - Totals, on a net basis, all share issuance and repurchase activity.  This net activity totals $56 million, including Q3 2011 activity and is the sum of sales of $109 million (line 72) and purchases of $54 mi</v>
          </cell>
          <cell r="HL62">
            <v>3</v>
          </cell>
          <cell r="HM62">
            <v>2011</v>
          </cell>
          <cell r="HN62">
            <v>0</v>
          </cell>
          <cell r="HO62">
            <v>0.39</v>
          </cell>
          <cell r="HR62">
            <v>19005</v>
          </cell>
        </row>
        <row r="63">
          <cell r="A63" t="str">
            <v>1068025Q4 2011Supervisory Baseline</v>
          </cell>
          <cell r="B63" t="str">
            <v>KeyCorp</v>
          </cell>
          <cell r="C63" t="str">
            <v>Q4 2011</v>
          </cell>
          <cell r="D63" t="str">
            <v>Supervisory Baseline</v>
          </cell>
          <cell r="E63" t="str">
            <v>BHC</v>
          </cell>
          <cell r="F63" t="str">
            <v>KEYCORP</v>
          </cell>
          <cell r="G63">
            <v>1068025</v>
          </cell>
          <cell r="H63" t="str">
            <v>Projected</v>
          </cell>
          <cell r="I63">
            <v>40921</v>
          </cell>
          <cell r="J63">
            <v>40921.717465277776</v>
          </cell>
          <cell r="K63" t="str">
            <v>KeyCorp's Supervisory Base (S_Base) scenario with capital actions and underlying economic assumptions established by the Federal Reserve.</v>
          </cell>
          <cell r="L63">
            <v>8.6999999999999993</v>
          </cell>
          <cell r="M63">
            <v>31.67</v>
          </cell>
          <cell r="N63">
            <v>13.03</v>
          </cell>
          <cell r="O63">
            <v>18.64</v>
          </cell>
          <cell r="P63">
            <v>12.22</v>
          </cell>
          <cell r="Q63">
            <v>4.1100000000000003</v>
          </cell>
          <cell r="R63">
            <v>8.11</v>
          </cell>
          <cell r="S63">
            <v>0</v>
          </cell>
          <cell r="T63">
            <v>16.850000000000001</v>
          </cell>
          <cell r="U63">
            <v>3.22</v>
          </cell>
          <cell r="V63">
            <v>1.47</v>
          </cell>
          <cell r="W63">
            <v>12.16</v>
          </cell>
          <cell r="X63">
            <v>0</v>
          </cell>
          <cell r="Y63">
            <v>51.08</v>
          </cell>
          <cell r="Z63">
            <v>0.11</v>
          </cell>
          <cell r="AA63">
            <v>26.5</v>
          </cell>
          <cell r="AB63">
            <v>24.48</v>
          </cell>
          <cell r="AC63">
            <v>5.36</v>
          </cell>
          <cell r="AD63">
            <v>0</v>
          </cell>
          <cell r="AE63">
            <v>0.95</v>
          </cell>
          <cell r="AF63">
            <v>0.01</v>
          </cell>
          <cell r="AG63">
            <v>0</v>
          </cell>
          <cell r="AH63">
            <v>4.4000000000000004</v>
          </cell>
          <cell r="AI63">
            <v>125.89</v>
          </cell>
          <cell r="AJ63">
            <v>0</v>
          </cell>
          <cell r="AK63">
            <v>0</v>
          </cell>
          <cell r="AL63">
            <v>0</v>
          </cell>
          <cell r="AM63">
            <v>0</v>
          </cell>
          <cell r="AN63">
            <v>0</v>
          </cell>
          <cell r="AO63">
            <v>0</v>
          </cell>
          <cell r="AP63">
            <v>0</v>
          </cell>
          <cell r="AQ63">
            <v>0</v>
          </cell>
          <cell r="AR63">
            <v>0</v>
          </cell>
          <cell r="AS63">
            <v>0</v>
          </cell>
          <cell r="AT63">
            <v>125.89</v>
          </cell>
          <cell r="AU63">
            <v>1245.83</v>
          </cell>
          <cell r="AV63">
            <v>-5.82</v>
          </cell>
          <cell r="AW63">
            <v>125.89</v>
          </cell>
          <cell r="AX63">
            <v>28.65</v>
          </cell>
          <cell r="AY63">
            <v>1142.77</v>
          </cell>
          <cell r="AZ63">
            <v>536.89</v>
          </cell>
          <cell r="BA63">
            <v>445.63</v>
          </cell>
          <cell r="BB63">
            <v>690.79</v>
          </cell>
          <cell r="BC63">
            <v>291.73</v>
          </cell>
          <cell r="BD63">
            <v>291.73</v>
          </cell>
          <cell r="BE63">
            <v>-5.82</v>
          </cell>
          <cell r="BF63">
            <v>0</v>
          </cell>
          <cell r="BG63">
            <v>0</v>
          </cell>
          <cell r="BH63">
            <v>0</v>
          </cell>
          <cell r="BI63">
            <v>0</v>
          </cell>
          <cell r="BJ63">
            <v>0</v>
          </cell>
          <cell r="BK63">
            <v>-0.67</v>
          </cell>
          <cell r="BL63">
            <v>297.55</v>
          </cell>
          <cell r="BM63">
            <v>80.400000000000006</v>
          </cell>
          <cell r="BN63">
            <v>217.15</v>
          </cell>
          <cell r="BO63">
            <v>-9.9600000000000009</v>
          </cell>
          <cell r="BP63">
            <v>207.19</v>
          </cell>
          <cell r="BQ63">
            <v>0.53</v>
          </cell>
          <cell r="BR63">
            <v>206.66</v>
          </cell>
          <cell r="BS63">
            <v>27.020669000000002</v>
          </cell>
          <cell r="BT63">
            <v>0</v>
          </cell>
          <cell r="BU63">
            <v>0</v>
          </cell>
          <cell r="BV63">
            <v>0</v>
          </cell>
          <cell r="BW63">
            <v>0</v>
          </cell>
          <cell r="BY63">
            <v>984.13</v>
          </cell>
          <cell r="BZ63">
            <v>16529.82</v>
          </cell>
          <cell r="CA63">
            <v>17513.95</v>
          </cell>
          <cell r="CB63">
            <v>21856.94</v>
          </cell>
          <cell r="CC63">
            <v>2980.31</v>
          </cell>
          <cell r="CD63">
            <v>9022.01</v>
          </cell>
          <cell r="CE63">
            <v>1047.1400000000001</v>
          </cell>
          <cell r="CF63">
            <v>7974.88</v>
          </cell>
          <cell r="CG63">
            <v>9704.52</v>
          </cell>
          <cell r="CH63">
            <v>1629.31</v>
          </cell>
          <cell r="CI63">
            <v>1024.67</v>
          </cell>
          <cell r="CJ63">
            <v>7050.54</v>
          </cell>
          <cell r="CK63">
            <v>2949.73</v>
          </cell>
          <cell r="CL63">
            <v>150.09</v>
          </cell>
          <cell r="CM63">
            <v>0</v>
          </cell>
          <cell r="CN63">
            <v>14771.78</v>
          </cell>
          <cell r="CO63">
            <v>13550.3</v>
          </cell>
          <cell r="CP63">
            <v>1221.48</v>
          </cell>
          <cell r="CQ63">
            <v>0</v>
          </cell>
          <cell r="CR63">
            <v>0</v>
          </cell>
          <cell r="CS63">
            <v>9073.06</v>
          </cell>
          <cell r="CT63">
            <v>102.38</v>
          </cell>
          <cell r="CU63">
            <v>5938.97</v>
          </cell>
          <cell r="CV63">
            <v>3031.7</v>
          </cell>
          <cell r="CW63">
            <v>9814.27</v>
          </cell>
          <cell r="CX63">
            <v>0</v>
          </cell>
          <cell r="CY63">
            <v>583.35</v>
          </cell>
          <cell r="CZ63">
            <v>82.15</v>
          </cell>
          <cell r="DA63">
            <v>548.92999999999995</v>
          </cell>
          <cell r="DB63">
            <v>8599.84</v>
          </cell>
          <cell r="DC63">
            <v>55516.04</v>
          </cell>
          <cell r="DD63">
            <v>0</v>
          </cell>
          <cell r="DE63">
            <v>1142.77</v>
          </cell>
          <cell r="DF63">
            <v>54373.26</v>
          </cell>
          <cell r="DG63">
            <v>1901.53</v>
          </cell>
          <cell r="DH63">
            <v>916.48</v>
          </cell>
          <cell r="DI63">
            <v>185.06</v>
          </cell>
          <cell r="DJ63">
            <v>0</v>
          </cell>
          <cell r="DK63">
            <v>17.18</v>
          </cell>
          <cell r="DL63">
            <v>1118.72</v>
          </cell>
          <cell r="DM63">
            <v>11433.52</v>
          </cell>
          <cell r="DN63">
            <v>86340.98</v>
          </cell>
          <cell r="DO63">
            <v>57037.42</v>
          </cell>
          <cell r="DP63">
            <v>1278.96</v>
          </cell>
          <cell r="DQ63">
            <v>1353.02</v>
          </cell>
          <cell r="DR63">
            <v>16683.41</v>
          </cell>
          <cell r="DS63">
            <v>55.76</v>
          </cell>
          <cell r="DT63">
            <v>76352.800000000003</v>
          </cell>
          <cell r="DU63">
            <v>290.48</v>
          </cell>
          <cell r="DV63">
            <v>1016.97</v>
          </cell>
          <cell r="DW63">
            <v>4190.1400000000003</v>
          </cell>
          <cell r="DX63">
            <v>6252.13</v>
          </cell>
          <cell r="DY63">
            <v>34.369999999999997</v>
          </cell>
          <cell r="DZ63">
            <v>-1814.2</v>
          </cell>
          <cell r="EA63">
            <v>9969.9</v>
          </cell>
          <cell r="EB63">
            <v>18.27</v>
          </cell>
          <cell r="EC63">
            <v>9988.17</v>
          </cell>
          <cell r="ED63">
            <v>31581.61</v>
          </cell>
          <cell r="EE63">
            <v>9901.1200000000008</v>
          </cell>
          <cell r="EF63">
            <v>0</v>
          </cell>
          <cell r="EG63">
            <v>9901.1200000000008</v>
          </cell>
          <cell r="EH63">
            <v>206.66</v>
          </cell>
          <cell r="EI63">
            <v>0</v>
          </cell>
          <cell r="EJ63">
            <v>0</v>
          </cell>
          <cell r="EK63">
            <v>0</v>
          </cell>
          <cell r="EL63">
            <v>0</v>
          </cell>
          <cell r="EM63">
            <v>4.84</v>
          </cell>
          <cell r="EN63">
            <v>0</v>
          </cell>
          <cell r="EO63">
            <v>0</v>
          </cell>
          <cell r="EP63">
            <v>5.63</v>
          </cell>
          <cell r="EQ63">
            <v>28.59</v>
          </cell>
          <cell r="ER63">
            <v>-108.5</v>
          </cell>
          <cell r="ES63">
            <v>0</v>
          </cell>
          <cell r="ET63">
            <v>0</v>
          </cell>
          <cell r="EU63">
            <v>9969.9</v>
          </cell>
          <cell r="EV63">
            <v>9969.9</v>
          </cell>
          <cell r="EW63">
            <v>307.29000000000002</v>
          </cell>
          <cell r="EX63">
            <v>0</v>
          </cell>
          <cell r="EY63">
            <v>-317.37</v>
          </cell>
          <cell r="EZ63">
            <v>0</v>
          </cell>
          <cell r="FA63">
            <v>0</v>
          </cell>
          <cell r="FB63">
            <v>1046.0899999999999</v>
          </cell>
          <cell r="FC63">
            <v>0</v>
          </cell>
          <cell r="FD63">
            <v>933.66</v>
          </cell>
          <cell r="FE63">
            <v>0</v>
          </cell>
          <cell r="FF63">
            <v>10092.42</v>
          </cell>
          <cell r="FG63">
            <v>0</v>
          </cell>
          <cell r="FH63">
            <v>0</v>
          </cell>
          <cell r="FI63">
            <v>-54.64</v>
          </cell>
          <cell r="FJ63">
            <v>10037.780000000001</v>
          </cell>
          <cell r="FK63">
            <v>77668.39</v>
          </cell>
          <cell r="FL63">
            <v>8701.2000000000007</v>
          </cell>
          <cell r="FM63">
            <v>10037.780000000001</v>
          </cell>
          <cell r="FN63">
            <v>12757.99</v>
          </cell>
          <cell r="FO63">
            <v>77668.39</v>
          </cell>
          <cell r="FP63">
            <v>86189.04</v>
          </cell>
          <cell r="FQ63">
            <v>11.202999999999999</v>
          </cell>
          <cell r="FR63">
            <v>12.9239</v>
          </cell>
          <cell r="FS63">
            <v>16.426200000000001</v>
          </cell>
          <cell r="FT63">
            <v>11.6462</v>
          </cell>
          <cell r="FU63">
            <v>290.48</v>
          </cell>
          <cell r="FV63">
            <v>0</v>
          </cell>
          <cell r="FW63">
            <v>0</v>
          </cell>
          <cell r="FX63">
            <v>0</v>
          </cell>
          <cell r="FY63">
            <v>-1814.2</v>
          </cell>
          <cell r="FZ63">
            <v>0</v>
          </cell>
          <cell r="GA63">
            <v>0</v>
          </cell>
          <cell r="GB63">
            <v>0</v>
          </cell>
          <cell r="GC63">
            <v>1046.0899999999999</v>
          </cell>
          <cell r="GD63">
            <v>916.48</v>
          </cell>
          <cell r="GE63">
            <v>3.11</v>
          </cell>
          <cell r="GF63">
            <v>13.03</v>
          </cell>
          <cell r="GG63">
            <v>953000000</v>
          </cell>
          <cell r="GH63">
            <v>0</v>
          </cell>
          <cell r="GI63">
            <v>0</v>
          </cell>
          <cell r="GJ63">
            <v>10092.42</v>
          </cell>
          <cell r="GK63">
            <v>1009.24</v>
          </cell>
          <cell r="GL63">
            <v>3.11</v>
          </cell>
          <cell r="GM63">
            <v>0</v>
          </cell>
          <cell r="GN63">
            <v>0</v>
          </cell>
          <cell r="GO63">
            <v>3.11</v>
          </cell>
          <cell r="GP63">
            <v>146.01</v>
          </cell>
          <cell r="GQ63">
            <v>146.01</v>
          </cell>
          <cell r="GR63">
            <v>0</v>
          </cell>
          <cell r="GS63">
            <v>352.99</v>
          </cell>
          <cell r="GT63">
            <v>1008.53</v>
          </cell>
          <cell r="GU63">
            <v>28.59</v>
          </cell>
          <cell r="GV63">
            <v>953.03</v>
          </cell>
          <cell r="GW63">
            <v>0.03</v>
          </cell>
          <cell r="GX63">
            <v>9.48</v>
          </cell>
          <cell r="GY63">
            <v>0</v>
          </cell>
          <cell r="GZ63">
            <v>9.48</v>
          </cell>
          <cell r="HA63">
            <v>4.6399999999999997</v>
          </cell>
          <cell r="HB63">
            <v>0</v>
          </cell>
          <cell r="HC63">
            <v>4.6399999999999997</v>
          </cell>
          <cell r="HD63" t="str">
            <v>3Q11 Adjustments of $630 thousand:   Restricted Stock Prepaid of $6 million, Stock Option Expense of $3.5 million, Deferred Compenstiaon of (10.1 million).</v>
          </cell>
          <cell r="HE63" t="str">
            <v>8% of Equity Investments in non-financial companies net of SBIC investments  (see K:\CLE03\CAPITAL\Call Report\RC-R\2011_3q\HC-R KART Snapshot.xls Breakdown of Investments)</v>
          </cell>
          <cell r="HF63">
            <v>1818.48</v>
          </cell>
          <cell r="HG63">
            <v>13.21</v>
          </cell>
          <cell r="HH63">
            <v>0</v>
          </cell>
          <cell r="HI63">
            <v>-926797.55</v>
          </cell>
          <cell r="HJ63">
            <v>-298173.49</v>
          </cell>
          <cell r="HK63" t="str">
            <v>1. Line 9:  Sale of Treasury Stock - Totals, on a net basis, all share issuance and repurchase activity.  This net activity totals $56 million, including Q3 2011 activity and is the sum of sales of $109 million (line 72) and purchases of $54 mi</v>
          </cell>
          <cell r="HL63">
            <v>4</v>
          </cell>
          <cell r="HM63">
            <v>2011</v>
          </cell>
          <cell r="HN63">
            <v>0</v>
          </cell>
          <cell r="HO63">
            <v>0</v>
          </cell>
          <cell r="HR63">
            <v>19005</v>
          </cell>
        </row>
        <row r="64">
          <cell r="A64" t="str">
            <v>1068025Q1 2012Supervisory Baseline</v>
          </cell>
          <cell r="B64" t="str">
            <v>KeyCorp</v>
          </cell>
          <cell r="C64" t="str">
            <v>Q1 2012</v>
          </cell>
          <cell r="D64" t="str">
            <v>Supervisory Baseline</v>
          </cell>
          <cell r="E64" t="str">
            <v>BHC</v>
          </cell>
          <cell r="F64" t="str">
            <v>KEYCORP</v>
          </cell>
          <cell r="G64">
            <v>1068025</v>
          </cell>
          <cell r="H64" t="str">
            <v>Projected</v>
          </cell>
          <cell r="I64">
            <v>40921</v>
          </cell>
          <cell r="J64">
            <v>40921.717465277776</v>
          </cell>
          <cell r="K64" t="str">
            <v>KeyCorp's Supervisory Base (S_Base) scenario with capital actions and underlying economic assumptions established by the Federal Reserve.</v>
          </cell>
          <cell r="L64">
            <v>8.51</v>
          </cell>
          <cell r="M64">
            <v>30.1</v>
          </cell>
          <cell r="N64">
            <v>12.93</v>
          </cell>
          <cell r="O64">
            <v>17.170000000000002</v>
          </cell>
          <cell r="P64">
            <v>18.04</v>
          </cell>
          <cell r="Q64">
            <v>10.46</v>
          </cell>
          <cell r="R64">
            <v>7.59</v>
          </cell>
          <cell r="S64">
            <v>0</v>
          </cell>
          <cell r="T64">
            <v>15.41</v>
          </cell>
          <cell r="U64">
            <v>3.11</v>
          </cell>
          <cell r="V64">
            <v>1.4</v>
          </cell>
          <cell r="W64">
            <v>10.9</v>
          </cell>
          <cell r="X64">
            <v>0</v>
          </cell>
          <cell r="Y64">
            <v>50.77</v>
          </cell>
          <cell r="Z64">
            <v>0.15</v>
          </cell>
          <cell r="AA64">
            <v>25.35</v>
          </cell>
          <cell r="AB64">
            <v>25.27</v>
          </cell>
          <cell r="AC64">
            <v>8.16</v>
          </cell>
          <cell r="AD64">
            <v>0</v>
          </cell>
          <cell r="AE64">
            <v>0.74</v>
          </cell>
          <cell r="AF64">
            <v>0.02</v>
          </cell>
          <cell r="AG64">
            <v>0</v>
          </cell>
          <cell r="AH64">
            <v>7.39</v>
          </cell>
          <cell r="AI64">
            <v>130.99</v>
          </cell>
          <cell r="AJ64">
            <v>0</v>
          </cell>
          <cell r="AK64">
            <v>0</v>
          </cell>
          <cell r="AL64">
            <v>0</v>
          </cell>
          <cell r="AM64">
            <v>0</v>
          </cell>
          <cell r="AN64">
            <v>0</v>
          </cell>
          <cell r="AO64">
            <v>0</v>
          </cell>
          <cell r="AP64">
            <v>0</v>
          </cell>
          <cell r="AQ64">
            <v>0</v>
          </cell>
          <cell r="AR64">
            <v>0</v>
          </cell>
          <cell r="AS64">
            <v>0</v>
          </cell>
          <cell r="AT64">
            <v>130.99</v>
          </cell>
          <cell r="AU64">
            <v>1142.77</v>
          </cell>
          <cell r="AV64">
            <v>60.38</v>
          </cell>
          <cell r="AW64">
            <v>130.99</v>
          </cell>
          <cell r="AX64">
            <v>22.55</v>
          </cell>
          <cell r="AY64">
            <v>1094.71</v>
          </cell>
          <cell r="AZ64">
            <v>551.27</v>
          </cell>
          <cell r="BA64">
            <v>411.05</v>
          </cell>
          <cell r="BB64">
            <v>705.88</v>
          </cell>
          <cell r="BC64">
            <v>256.44</v>
          </cell>
          <cell r="BD64">
            <v>256.44</v>
          </cell>
          <cell r="BE64">
            <v>60.38</v>
          </cell>
          <cell r="BF64">
            <v>0</v>
          </cell>
          <cell r="BG64">
            <v>0</v>
          </cell>
          <cell r="BH64">
            <v>0</v>
          </cell>
          <cell r="BI64">
            <v>0</v>
          </cell>
          <cell r="BJ64">
            <v>0</v>
          </cell>
          <cell r="BK64">
            <v>1.02</v>
          </cell>
          <cell r="BL64">
            <v>196.06</v>
          </cell>
          <cell r="BM64">
            <v>50.8</v>
          </cell>
          <cell r="BN64">
            <v>145.26</v>
          </cell>
          <cell r="BO64">
            <v>-4.8099999999999996</v>
          </cell>
          <cell r="BP64">
            <v>140.44999999999999</v>
          </cell>
          <cell r="BQ64">
            <v>0.3</v>
          </cell>
          <cell r="BR64">
            <v>140.15</v>
          </cell>
          <cell r="BS64">
            <v>25.910436000000001</v>
          </cell>
          <cell r="BT64">
            <v>0</v>
          </cell>
          <cell r="BU64">
            <v>0</v>
          </cell>
          <cell r="BV64">
            <v>0</v>
          </cell>
          <cell r="BW64">
            <v>0</v>
          </cell>
          <cell r="BY64">
            <v>934.92</v>
          </cell>
          <cell r="BZ64">
            <v>15566.27</v>
          </cell>
          <cell r="CA64">
            <v>16501.18</v>
          </cell>
          <cell r="CB64">
            <v>21866.27</v>
          </cell>
          <cell r="CC64">
            <v>3030.63</v>
          </cell>
          <cell r="CD64">
            <v>9013.44</v>
          </cell>
          <cell r="CE64">
            <v>1064.81</v>
          </cell>
          <cell r="CF64">
            <v>7948.63</v>
          </cell>
          <cell r="CG64">
            <v>9671.35</v>
          </cell>
          <cell r="CH64">
            <v>1554.84</v>
          </cell>
          <cell r="CI64">
            <v>1029.9100000000001</v>
          </cell>
          <cell r="CJ64">
            <v>7086.59</v>
          </cell>
          <cell r="CK64">
            <v>2964.81</v>
          </cell>
          <cell r="CL64">
            <v>150.86000000000001</v>
          </cell>
          <cell r="CM64">
            <v>0</v>
          </cell>
          <cell r="CN64">
            <v>14895.02</v>
          </cell>
          <cell r="CO64">
            <v>13666.59</v>
          </cell>
          <cell r="CP64">
            <v>1228.43</v>
          </cell>
          <cell r="CQ64">
            <v>0</v>
          </cell>
          <cell r="CR64">
            <v>0</v>
          </cell>
          <cell r="CS64">
            <v>8793.39</v>
          </cell>
          <cell r="CT64">
            <v>103.03</v>
          </cell>
          <cell r="CU64">
            <v>5761.5</v>
          </cell>
          <cell r="CV64">
            <v>2928.86</v>
          </cell>
          <cell r="CW64">
            <v>9610.76</v>
          </cell>
          <cell r="CX64">
            <v>0</v>
          </cell>
          <cell r="CY64">
            <v>595.04999999999995</v>
          </cell>
          <cell r="CZ64">
            <v>82.88</v>
          </cell>
          <cell r="DA64">
            <v>535.97</v>
          </cell>
          <cell r="DB64">
            <v>8396.86</v>
          </cell>
          <cell r="DC64">
            <v>55165.440000000002</v>
          </cell>
          <cell r="DD64">
            <v>0</v>
          </cell>
          <cell r="DE64">
            <v>1094.71</v>
          </cell>
          <cell r="DF64">
            <v>54070.73</v>
          </cell>
          <cell r="DG64">
            <v>1844.15</v>
          </cell>
          <cell r="DH64">
            <v>916.48</v>
          </cell>
          <cell r="DI64">
            <v>189.66</v>
          </cell>
          <cell r="DJ64">
            <v>0</v>
          </cell>
          <cell r="DK64">
            <v>16.93</v>
          </cell>
          <cell r="DL64">
            <v>1123.07</v>
          </cell>
          <cell r="DM64">
            <v>11585.13</v>
          </cell>
          <cell r="DN64">
            <v>85124.27</v>
          </cell>
          <cell r="DO64">
            <v>57551.72</v>
          </cell>
          <cell r="DP64">
            <v>1143.0899999999999</v>
          </cell>
          <cell r="DQ64">
            <v>1184.31</v>
          </cell>
          <cell r="DR64">
            <v>15056.33</v>
          </cell>
          <cell r="DS64">
            <v>56.78</v>
          </cell>
          <cell r="DT64">
            <v>74935.45</v>
          </cell>
          <cell r="DU64">
            <v>290.48</v>
          </cell>
          <cell r="DV64">
            <v>1016.97</v>
          </cell>
          <cell r="DW64">
            <v>4125.5600000000004</v>
          </cell>
          <cell r="DX64">
            <v>6358.08</v>
          </cell>
          <cell r="DY64">
            <v>104.98</v>
          </cell>
          <cell r="DZ64">
            <v>-1725.52</v>
          </cell>
          <cell r="EA64">
            <v>10170.540000000001</v>
          </cell>
          <cell r="EB64">
            <v>18.27</v>
          </cell>
          <cell r="EC64">
            <v>10188.82</v>
          </cell>
          <cell r="ED64">
            <v>31700.1</v>
          </cell>
          <cell r="EE64">
            <v>9969.9</v>
          </cell>
          <cell r="EF64">
            <v>0</v>
          </cell>
          <cell r="EG64">
            <v>9969.9</v>
          </cell>
          <cell r="EH64">
            <v>140.15</v>
          </cell>
          <cell r="EI64">
            <v>0</v>
          </cell>
          <cell r="EJ64">
            <v>0</v>
          </cell>
          <cell r="EK64">
            <v>0</v>
          </cell>
          <cell r="EL64">
            <v>0</v>
          </cell>
          <cell r="EM64">
            <v>24.09</v>
          </cell>
          <cell r="EN64">
            <v>0</v>
          </cell>
          <cell r="EO64">
            <v>0</v>
          </cell>
          <cell r="EP64">
            <v>5.63</v>
          </cell>
          <cell r="EQ64">
            <v>28.58</v>
          </cell>
          <cell r="ER64">
            <v>70.61</v>
          </cell>
          <cell r="ES64">
            <v>0</v>
          </cell>
          <cell r="ET64">
            <v>0</v>
          </cell>
          <cell r="EU64">
            <v>10170.540000000001</v>
          </cell>
          <cell r="EV64">
            <v>10170.540000000001</v>
          </cell>
          <cell r="EW64">
            <v>377.9</v>
          </cell>
          <cell r="EX64">
            <v>0</v>
          </cell>
          <cell r="EY64">
            <v>-317.37</v>
          </cell>
          <cell r="EZ64">
            <v>0</v>
          </cell>
          <cell r="FA64">
            <v>0</v>
          </cell>
          <cell r="FB64">
            <v>338.9</v>
          </cell>
          <cell r="FC64">
            <v>0</v>
          </cell>
          <cell r="FD64">
            <v>933.41</v>
          </cell>
          <cell r="FE64">
            <v>0</v>
          </cell>
          <cell r="FF64">
            <v>9515.51</v>
          </cell>
          <cell r="FG64">
            <v>0</v>
          </cell>
          <cell r="FH64">
            <v>0</v>
          </cell>
          <cell r="FI64">
            <v>-54.64</v>
          </cell>
          <cell r="FJ64">
            <v>9460.8700000000008</v>
          </cell>
          <cell r="FK64">
            <v>77178.740000000005</v>
          </cell>
          <cell r="FL64">
            <v>8831.48</v>
          </cell>
          <cell r="FM64">
            <v>9460.8700000000008</v>
          </cell>
          <cell r="FN64">
            <v>12074.44</v>
          </cell>
          <cell r="FO64">
            <v>77178.740000000005</v>
          </cell>
          <cell r="FP64">
            <v>83954.27</v>
          </cell>
          <cell r="FQ64">
            <v>11.4429</v>
          </cell>
          <cell r="FR64">
            <v>12.2584</v>
          </cell>
          <cell r="FS64">
            <v>15.6448</v>
          </cell>
          <cell r="FT64">
            <v>11.2691</v>
          </cell>
          <cell r="FU64">
            <v>290.48</v>
          </cell>
          <cell r="FV64">
            <v>0</v>
          </cell>
          <cell r="FW64">
            <v>0</v>
          </cell>
          <cell r="FX64">
            <v>0</v>
          </cell>
          <cell r="FY64">
            <v>-1725.52</v>
          </cell>
          <cell r="FZ64">
            <v>0</v>
          </cell>
          <cell r="GA64">
            <v>0</v>
          </cell>
          <cell r="GB64">
            <v>0</v>
          </cell>
          <cell r="GC64">
            <v>338.9</v>
          </cell>
          <cell r="GD64">
            <v>916.48</v>
          </cell>
          <cell r="GE64">
            <v>-46.09</v>
          </cell>
          <cell r="GF64">
            <v>66.34</v>
          </cell>
          <cell r="GG64">
            <v>955900000</v>
          </cell>
          <cell r="GH64">
            <v>0</v>
          </cell>
          <cell r="GI64">
            <v>0</v>
          </cell>
          <cell r="GJ64">
            <v>9515.51</v>
          </cell>
          <cell r="GK64">
            <v>951.55</v>
          </cell>
          <cell r="GL64">
            <v>-46.09</v>
          </cell>
          <cell r="GM64">
            <v>0</v>
          </cell>
          <cell r="GN64">
            <v>0</v>
          </cell>
          <cell r="GO64">
            <v>0</v>
          </cell>
          <cell r="GP64">
            <v>187.98</v>
          </cell>
          <cell r="GQ64">
            <v>187.98</v>
          </cell>
          <cell r="GR64">
            <v>0</v>
          </cell>
          <cell r="GS64">
            <v>380.61</v>
          </cell>
          <cell r="GT64">
            <v>1087.45</v>
          </cell>
          <cell r="GU64">
            <v>28.58</v>
          </cell>
          <cell r="GV64">
            <v>955.86</v>
          </cell>
          <cell r="GW64">
            <v>0.03</v>
          </cell>
          <cell r="GX64">
            <v>38.78</v>
          </cell>
          <cell r="GY64">
            <v>0</v>
          </cell>
          <cell r="GZ64">
            <v>38.78</v>
          </cell>
          <cell r="HA64">
            <v>14.7</v>
          </cell>
          <cell r="HB64">
            <v>0</v>
          </cell>
          <cell r="HC64">
            <v>14.7</v>
          </cell>
          <cell r="HD64" t="str">
            <v>3Q11 Adjustments of $630 thousand:   Restricted Stock Prepaid of $6 million, Stock Option Expense of $3.5 million, Deferred Compenstiaon of (10.1 million).</v>
          </cell>
          <cell r="HE64" t="str">
            <v>8% of Equity Investments in non-financial companies net of SBIC investments  (see K:\CLE03\CAPITAL\Call Report\RC-R\2011_3q\HC-R KART Snapshot.xls Breakdown of Investments)</v>
          </cell>
          <cell r="HF64">
            <v>1818.48</v>
          </cell>
          <cell r="HG64">
            <v>13.21</v>
          </cell>
          <cell r="HH64">
            <v>0</v>
          </cell>
          <cell r="HI64">
            <v>-926797.55</v>
          </cell>
          <cell r="HJ64">
            <v>-298173.49</v>
          </cell>
          <cell r="HK64" t="str">
            <v>1. Line 9:  Sale of Treasury Stock - Totals, on a net basis, all share issuance and repurchase activity.  This net activity totals $56 million, including Q3 2011 activity and is the sum of sales of $109 million (line 72) and purchases of $54 mi</v>
          </cell>
          <cell r="HL64">
            <v>1</v>
          </cell>
          <cell r="HM64">
            <v>2012</v>
          </cell>
          <cell r="HN64">
            <v>0</v>
          </cell>
          <cell r="HO64">
            <v>0</v>
          </cell>
          <cell r="HR64">
            <v>19005</v>
          </cell>
        </row>
        <row r="65">
          <cell r="A65" t="str">
            <v>1068025Q2 2012Supervisory Baseline</v>
          </cell>
          <cell r="B65" t="str">
            <v>KeyCorp</v>
          </cell>
          <cell r="C65" t="str">
            <v>Q2 2012</v>
          </cell>
          <cell r="D65" t="str">
            <v>Supervisory Baseline</v>
          </cell>
          <cell r="E65" t="str">
            <v>BHC</v>
          </cell>
          <cell r="F65" t="str">
            <v>KEYCORP</v>
          </cell>
          <cell r="G65">
            <v>1068025</v>
          </cell>
          <cell r="H65" t="str">
            <v>Projected</v>
          </cell>
          <cell r="I65">
            <v>40921</v>
          </cell>
          <cell r="J65">
            <v>40921.717465277776</v>
          </cell>
          <cell r="K65" t="str">
            <v>KeyCorp's Supervisory Base (S_Base) scenario with capital actions and underlying economic assumptions established by the Federal Reserve.</v>
          </cell>
          <cell r="L65">
            <v>8.33</v>
          </cell>
          <cell r="M65">
            <v>29.06</v>
          </cell>
          <cell r="N65">
            <v>12.57</v>
          </cell>
          <cell r="O65">
            <v>16.489999999999998</v>
          </cell>
          <cell r="P65">
            <v>19.77</v>
          </cell>
          <cell r="Q65">
            <v>12.56</v>
          </cell>
          <cell r="R65">
            <v>7.21</v>
          </cell>
          <cell r="S65">
            <v>0</v>
          </cell>
          <cell r="T65">
            <v>15.92</v>
          </cell>
          <cell r="U65">
            <v>3.24</v>
          </cell>
          <cell r="V65">
            <v>1.47</v>
          </cell>
          <cell r="W65">
            <v>11.22</v>
          </cell>
          <cell r="X65">
            <v>0</v>
          </cell>
          <cell r="Y65">
            <v>47.51</v>
          </cell>
          <cell r="Z65">
            <v>0.15</v>
          </cell>
          <cell r="AA65">
            <v>23.83</v>
          </cell>
          <cell r="AB65">
            <v>23.53</v>
          </cell>
          <cell r="AC65">
            <v>8.92</v>
          </cell>
          <cell r="AD65">
            <v>0</v>
          </cell>
          <cell r="AE65">
            <v>0.79</v>
          </cell>
          <cell r="AF65">
            <v>0.03</v>
          </cell>
          <cell r="AG65">
            <v>0</v>
          </cell>
          <cell r="AH65">
            <v>8.09</v>
          </cell>
          <cell r="AI65">
            <v>129.51</v>
          </cell>
          <cell r="AJ65">
            <v>0</v>
          </cell>
          <cell r="AK65">
            <v>0</v>
          </cell>
          <cell r="AL65">
            <v>0</v>
          </cell>
          <cell r="AM65">
            <v>0</v>
          </cell>
          <cell r="AN65">
            <v>0</v>
          </cell>
          <cell r="AO65">
            <v>0</v>
          </cell>
          <cell r="AP65">
            <v>0</v>
          </cell>
          <cell r="AQ65">
            <v>0</v>
          </cell>
          <cell r="AR65">
            <v>0</v>
          </cell>
          <cell r="AS65">
            <v>0</v>
          </cell>
          <cell r="AT65">
            <v>129.51</v>
          </cell>
          <cell r="AU65">
            <v>1094.71</v>
          </cell>
          <cell r="AV65">
            <v>60</v>
          </cell>
          <cell r="AW65">
            <v>129.51</v>
          </cell>
          <cell r="AX65">
            <v>21.4</v>
          </cell>
          <cell r="AY65">
            <v>1046.5999999999999</v>
          </cell>
          <cell r="AZ65">
            <v>549.1</v>
          </cell>
          <cell r="BA65">
            <v>454.43</v>
          </cell>
          <cell r="BB65">
            <v>702.32</v>
          </cell>
          <cell r="BC65">
            <v>301.22000000000003</v>
          </cell>
          <cell r="BD65">
            <v>301.22000000000003</v>
          </cell>
          <cell r="BE65">
            <v>60</v>
          </cell>
          <cell r="BF65">
            <v>0</v>
          </cell>
          <cell r="BG65">
            <v>0</v>
          </cell>
          <cell r="BH65">
            <v>0</v>
          </cell>
          <cell r="BI65">
            <v>0</v>
          </cell>
          <cell r="BJ65">
            <v>0</v>
          </cell>
          <cell r="BK65">
            <v>-0.64</v>
          </cell>
          <cell r="BL65">
            <v>241.21</v>
          </cell>
          <cell r="BM65">
            <v>67.349999999999994</v>
          </cell>
          <cell r="BN65">
            <v>173.86</v>
          </cell>
          <cell r="BO65">
            <v>-4.5</v>
          </cell>
          <cell r="BP65">
            <v>169.36</v>
          </cell>
          <cell r="BQ65">
            <v>0.3</v>
          </cell>
          <cell r="BR65">
            <v>169.06</v>
          </cell>
          <cell r="BS65">
            <v>27.921728000000002</v>
          </cell>
          <cell r="BT65">
            <v>0</v>
          </cell>
          <cell r="BU65">
            <v>0</v>
          </cell>
          <cell r="BV65">
            <v>0</v>
          </cell>
          <cell r="BW65">
            <v>0</v>
          </cell>
          <cell r="BY65">
            <v>885.16</v>
          </cell>
          <cell r="BZ65">
            <v>15522.27</v>
          </cell>
          <cell r="CA65">
            <v>16407.43</v>
          </cell>
          <cell r="CB65">
            <v>22088.1</v>
          </cell>
          <cell r="CC65">
            <v>3032.49</v>
          </cell>
          <cell r="CD65">
            <v>9051.94</v>
          </cell>
          <cell r="CE65">
            <v>1065.47</v>
          </cell>
          <cell r="CF65">
            <v>7986.47</v>
          </cell>
          <cell r="CG65">
            <v>9849.5</v>
          </cell>
          <cell r="CH65">
            <v>1554.59</v>
          </cell>
          <cell r="CI65">
            <v>1052.55</v>
          </cell>
          <cell r="CJ65">
            <v>7242.36</v>
          </cell>
          <cell r="CK65">
            <v>3029.98</v>
          </cell>
          <cell r="CL65">
            <v>154.16999999999999</v>
          </cell>
          <cell r="CM65">
            <v>0</v>
          </cell>
          <cell r="CN65">
            <v>14976.49</v>
          </cell>
          <cell r="CO65">
            <v>13728.79</v>
          </cell>
          <cell r="CP65">
            <v>1247.7</v>
          </cell>
          <cell r="CQ65">
            <v>0</v>
          </cell>
          <cell r="CR65">
            <v>0</v>
          </cell>
          <cell r="CS65">
            <v>8515.66</v>
          </cell>
          <cell r="CT65">
            <v>103.42</v>
          </cell>
          <cell r="CU65">
            <v>5575.65</v>
          </cell>
          <cell r="CV65">
            <v>2836.59</v>
          </cell>
          <cell r="CW65">
            <v>9689.18</v>
          </cell>
          <cell r="CX65">
            <v>0</v>
          </cell>
          <cell r="CY65">
            <v>611.14</v>
          </cell>
          <cell r="CZ65">
            <v>83.41</v>
          </cell>
          <cell r="DA65">
            <v>539.67999999999995</v>
          </cell>
          <cell r="DB65">
            <v>8454.9599999999991</v>
          </cell>
          <cell r="DC65">
            <v>55269.440000000002</v>
          </cell>
          <cell r="DD65">
            <v>0</v>
          </cell>
          <cell r="DE65">
            <v>1046.5999999999999</v>
          </cell>
          <cell r="DF65">
            <v>54222.84</v>
          </cell>
          <cell r="DG65">
            <v>1828.6</v>
          </cell>
          <cell r="DH65">
            <v>916.48</v>
          </cell>
          <cell r="DI65">
            <v>195.65</v>
          </cell>
          <cell r="DJ65">
            <v>0</v>
          </cell>
          <cell r="DK65">
            <v>16.93</v>
          </cell>
          <cell r="DL65">
            <v>1129.06</v>
          </cell>
          <cell r="DM65">
            <v>11310.56</v>
          </cell>
          <cell r="DN65">
            <v>84898.49</v>
          </cell>
          <cell r="DO65">
            <v>58445.56</v>
          </cell>
          <cell r="DP65">
            <v>1144.6500000000001</v>
          </cell>
          <cell r="DQ65">
            <v>1184.3399999999999</v>
          </cell>
          <cell r="DR65">
            <v>13896.25</v>
          </cell>
          <cell r="DS65">
            <v>56.14</v>
          </cell>
          <cell r="DT65">
            <v>74670.8</v>
          </cell>
          <cell r="DU65">
            <v>290.48</v>
          </cell>
          <cell r="DV65">
            <v>1016.97</v>
          </cell>
          <cell r="DW65">
            <v>4039.57</v>
          </cell>
          <cell r="DX65">
            <v>6473.88</v>
          </cell>
          <cell r="DY65">
            <v>109.49</v>
          </cell>
          <cell r="DZ65">
            <v>-1720.99</v>
          </cell>
          <cell r="EA65">
            <v>10209.41</v>
          </cell>
          <cell r="EB65">
            <v>18.27</v>
          </cell>
          <cell r="EC65">
            <v>10227.68</v>
          </cell>
          <cell r="ED65">
            <v>32057.57</v>
          </cell>
          <cell r="EE65">
            <v>10170.540000000001</v>
          </cell>
          <cell r="EF65">
            <v>0</v>
          </cell>
          <cell r="EG65">
            <v>10170.540000000001</v>
          </cell>
          <cell r="EH65">
            <v>169.06</v>
          </cell>
          <cell r="EI65">
            <v>0</v>
          </cell>
          <cell r="EJ65">
            <v>0</v>
          </cell>
          <cell r="EK65">
            <v>0</v>
          </cell>
          <cell r="EL65">
            <v>0</v>
          </cell>
          <cell r="EM65">
            <v>1.47</v>
          </cell>
          <cell r="EN65">
            <v>82.92</v>
          </cell>
          <cell r="EO65">
            <v>0</v>
          </cell>
          <cell r="EP65">
            <v>5.63</v>
          </cell>
          <cell r="EQ65">
            <v>47.63</v>
          </cell>
          <cell r="ER65">
            <v>4.51</v>
          </cell>
          <cell r="ES65">
            <v>0</v>
          </cell>
          <cell r="ET65">
            <v>0</v>
          </cell>
          <cell r="EU65">
            <v>10209.41</v>
          </cell>
          <cell r="EV65">
            <v>10209.41</v>
          </cell>
          <cell r="EW65">
            <v>382.41</v>
          </cell>
          <cell r="EX65">
            <v>0</v>
          </cell>
          <cell r="EY65">
            <v>-317.37</v>
          </cell>
          <cell r="EZ65">
            <v>0</v>
          </cell>
          <cell r="FA65">
            <v>0</v>
          </cell>
          <cell r="FB65">
            <v>338.9</v>
          </cell>
          <cell r="FC65">
            <v>0</v>
          </cell>
          <cell r="FD65">
            <v>933.4</v>
          </cell>
          <cell r="FE65">
            <v>0</v>
          </cell>
          <cell r="FF65">
            <v>9549.86</v>
          </cell>
          <cell r="FG65">
            <v>0</v>
          </cell>
          <cell r="FH65">
            <v>0</v>
          </cell>
          <cell r="FI65">
            <v>-54.64</v>
          </cell>
          <cell r="FJ65">
            <v>9495.2199999999993</v>
          </cell>
          <cell r="FK65">
            <v>77329.279999999999</v>
          </cell>
          <cell r="FL65">
            <v>8865.84</v>
          </cell>
          <cell r="FM65">
            <v>9495.2199999999993</v>
          </cell>
          <cell r="FN65">
            <v>12110.06</v>
          </cell>
          <cell r="FO65">
            <v>77329.279999999999</v>
          </cell>
          <cell r="FP65">
            <v>83195.850000000006</v>
          </cell>
          <cell r="FQ65">
            <v>11.465</v>
          </cell>
          <cell r="FR65">
            <v>12.2789</v>
          </cell>
          <cell r="FS65">
            <v>15.660399999999999</v>
          </cell>
          <cell r="FT65">
            <v>11.4131</v>
          </cell>
          <cell r="FU65">
            <v>290.48</v>
          </cell>
          <cell r="FV65">
            <v>0</v>
          </cell>
          <cell r="FW65">
            <v>0</v>
          </cell>
          <cell r="FX65">
            <v>0</v>
          </cell>
          <cell r="FY65">
            <v>-1720.99</v>
          </cell>
          <cell r="FZ65">
            <v>0</v>
          </cell>
          <cell r="GA65">
            <v>0</v>
          </cell>
          <cell r="GB65">
            <v>0</v>
          </cell>
          <cell r="GC65">
            <v>338.9</v>
          </cell>
          <cell r="GD65">
            <v>916.48</v>
          </cell>
          <cell r="GE65">
            <v>-32.83</v>
          </cell>
          <cell r="GF65">
            <v>54.29</v>
          </cell>
          <cell r="GG65">
            <v>946300000</v>
          </cell>
          <cell r="GH65">
            <v>0</v>
          </cell>
          <cell r="GI65">
            <v>0</v>
          </cell>
          <cell r="GJ65">
            <v>9549.86</v>
          </cell>
          <cell r="GK65">
            <v>954.99</v>
          </cell>
          <cell r="GL65">
            <v>-32.83</v>
          </cell>
          <cell r="GM65">
            <v>0</v>
          </cell>
          <cell r="GN65">
            <v>0</v>
          </cell>
          <cell r="GO65">
            <v>0</v>
          </cell>
          <cell r="GP65">
            <v>216.11</v>
          </cell>
          <cell r="GQ65">
            <v>216.11</v>
          </cell>
          <cell r="GR65">
            <v>0</v>
          </cell>
          <cell r="GS65">
            <v>394.53</v>
          </cell>
          <cell r="GT65">
            <v>1127.24</v>
          </cell>
          <cell r="GU65">
            <v>47.63</v>
          </cell>
          <cell r="GV65">
            <v>946.28</v>
          </cell>
          <cell r="GW65">
            <v>0.05</v>
          </cell>
          <cell r="GX65">
            <v>1.47</v>
          </cell>
          <cell r="GY65">
            <v>0</v>
          </cell>
          <cell r="GZ65">
            <v>1.47</v>
          </cell>
          <cell r="HA65">
            <v>0</v>
          </cell>
          <cell r="HB65">
            <v>82.92</v>
          </cell>
          <cell r="HC65">
            <v>82.92</v>
          </cell>
          <cell r="HD65" t="str">
            <v>3Q11 Adjustments of $630 thousand:   Restricted Stock Prepaid of $6 million, Stock Option Expense of $3.5 million, Deferred Compenstiaon of (10.1 million).</v>
          </cell>
          <cell r="HE65" t="str">
            <v>8% of Equity Investments in non-financial companies net of SBIC investments  (see K:\CLE03\CAPITAL\Call Report\RC-R\2011_3q\HC-R KART Snapshot.xls Breakdown of Investments)</v>
          </cell>
          <cell r="HF65">
            <v>1818.48</v>
          </cell>
          <cell r="HG65">
            <v>13.21</v>
          </cell>
          <cell r="HH65">
            <v>0</v>
          </cell>
          <cell r="HI65">
            <v>-926797.55</v>
          </cell>
          <cell r="HJ65">
            <v>-298173.49</v>
          </cell>
          <cell r="HK65" t="str">
            <v>1. Line 9:  Sale of Treasury Stock - Totals, on a net basis, all share issuance and repurchase activity.  This net activity totals $56 million, including Q3 2011 activity and is the sum of sales of $109 million (line 72) and purchases of $54 mi</v>
          </cell>
          <cell r="HL65">
            <v>2</v>
          </cell>
          <cell r="HM65">
            <v>2012</v>
          </cell>
          <cell r="HN65">
            <v>0</v>
          </cell>
          <cell r="HO65">
            <v>0</v>
          </cell>
          <cell r="HR65">
            <v>19005</v>
          </cell>
        </row>
        <row r="66">
          <cell r="A66" t="str">
            <v>1068025Q3 2012Supervisory Baseline</v>
          </cell>
          <cell r="B66" t="str">
            <v>KeyCorp</v>
          </cell>
          <cell r="C66" t="str">
            <v>Q3 2012</v>
          </cell>
          <cell r="D66" t="str">
            <v>Supervisory Baseline</v>
          </cell>
          <cell r="E66" t="str">
            <v>BHC</v>
          </cell>
          <cell r="F66" t="str">
            <v>KEYCORP</v>
          </cell>
          <cell r="G66">
            <v>1068025</v>
          </cell>
          <cell r="H66" t="str">
            <v>Projected</v>
          </cell>
          <cell r="I66">
            <v>40921</v>
          </cell>
          <cell r="J66">
            <v>40921.717465277776</v>
          </cell>
          <cell r="K66" t="str">
            <v>KeyCorp's Supervisory Base (S_Base) scenario with capital actions and underlying economic assumptions established by the Federal Reserve.</v>
          </cell>
          <cell r="L66">
            <v>8.15</v>
          </cell>
          <cell r="M66">
            <v>28.1</v>
          </cell>
          <cell r="N66">
            <v>12.13</v>
          </cell>
          <cell r="O66">
            <v>15.97</v>
          </cell>
          <cell r="P66">
            <v>21.71</v>
          </cell>
          <cell r="Q66">
            <v>15.04</v>
          </cell>
          <cell r="R66">
            <v>6.67</v>
          </cell>
          <cell r="S66">
            <v>0</v>
          </cell>
          <cell r="T66">
            <v>17.3</v>
          </cell>
          <cell r="U66">
            <v>3.54</v>
          </cell>
          <cell r="V66">
            <v>1.61</v>
          </cell>
          <cell r="W66">
            <v>12.15</v>
          </cell>
          <cell r="X66">
            <v>0</v>
          </cell>
          <cell r="Y66">
            <v>44.16</v>
          </cell>
          <cell r="Z66">
            <v>0.15</v>
          </cell>
          <cell r="AA66">
            <v>22.58</v>
          </cell>
          <cell r="AB66">
            <v>21.43</v>
          </cell>
          <cell r="AC66">
            <v>10.46</v>
          </cell>
          <cell r="AD66">
            <v>0</v>
          </cell>
          <cell r="AE66">
            <v>0.85</v>
          </cell>
          <cell r="AF66">
            <v>0.03</v>
          </cell>
          <cell r="AG66">
            <v>0</v>
          </cell>
          <cell r="AH66">
            <v>9.57</v>
          </cell>
          <cell r="AI66">
            <v>129.88</v>
          </cell>
          <cell r="AJ66">
            <v>0</v>
          </cell>
          <cell r="AK66">
            <v>0</v>
          </cell>
          <cell r="AL66">
            <v>0</v>
          </cell>
          <cell r="AM66">
            <v>0</v>
          </cell>
          <cell r="AN66">
            <v>0</v>
          </cell>
          <cell r="AO66">
            <v>0</v>
          </cell>
          <cell r="AP66">
            <v>0</v>
          </cell>
          <cell r="AQ66">
            <v>0</v>
          </cell>
          <cell r="AR66">
            <v>0</v>
          </cell>
          <cell r="AS66">
            <v>0</v>
          </cell>
          <cell r="AT66">
            <v>129.88</v>
          </cell>
          <cell r="AU66">
            <v>1046.5999999999999</v>
          </cell>
          <cell r="AV66">
            <v>59.46</v>
          </cell>
          <cell r="AW66">
            <v>129.88</v>
          </cell>
          <cell r="AX66">
            <v>20.04</v>
          </cell>
          <cell r="AY66">
            <v>996.22</v>
          </cell>
          <cell r="AZ66">
            <v>565.79999999999995</v>
          </cell>
          <cell r="BA66">
            <v>446.97</v>
          </cell>
          <cell r="BB66">
            <v>704.12</v>
          </cell>
          <cell r="BC66">
            <v>308.64</v>
          </cell>
          <cell r="BD66">
            <v>308.64</v>
          </cell>
          <cell r="BE66">
            <v>59.46</v>
          </cell>
          <cell r="BF66">
            <v>0</v>
          </cell>
          <cell r="BG66">
            <v>0</v>
          </cell>
          <cell r="BH66">
            <v>0</v>
          </cell>
          <cell r="BI66">
            <v>0</v>
          </cell>
          <cell r="BJ66">
            <v>0</v>
          </cell>
          <cell r="BK66">
            <v>-1.94</v>
          </cell>
          <cell r="BL66">
            <v>249.19</v>
          </cell>
          <cell r="BM66">
            <v>71.040000000000006</v>
          </cell>
          <cell r="BN66">
            <v>178.15</v>
          </cell>
          <cell r="BO66">
            <v>-2.3199999999999998</v>
          </cell>
          <cell r="BP66">
            <v>175.83</v>
          </cell>
          <cell r="BQ66">
            <v>0.3</v>
          </cell>
          <cell r="BR66">
            <v>175.53</v>
          </cell>
          <cell r="BS66">
            <v>28.508367</v>
          </cell>
          <cell r="BT66">
            <v>0</v>
          </cell>
          <cell r="BU66">
            <v>0</v>
          </cell>
          <cell r="BV66">
            <v>0</v>
          </cell>
          <cell r="BW66">
            <v>0</v>
          </cell>
          <cell r="BY66">
            <v>833.07</v>
          </cell>
          <cell r="BZ66">
            <v>15489.03</v>
          </cell>
          <cell r="CA66">
            <v>16322.1</v>
          </cell>
          <cell r="CB66">
            <v>22380.1</v>
          </cell>
          <cell r="CC66">
            <v>3037.06</v>
          </cell>
          <cell r="CD66">
            <v>9125.99</v>
          </cell>
          <cell r="CE66">
            <v>1067.08</v>
          </cell>
          <cell r="CF66">
            <v>8058.91</v>
          </cell>
          <cell r="CG66">
            <v>10059.370000000001</v>
          </cell>
          <cell r="CH66">
            <v>1575.69</v>
          </cell>
          <cell r="CI66">
            <v>1076.5</v>
          </cell>
          <cell r="CJ66">
            <v>7407.17</v>
          </cell>
          <cell r="CK66">
            <v>3098.93</v>
          </cell>
          <cell r="CL66">
            <v>157.68</v>
          </cell>
          <cell r="CM66">
            <v>0</v>
          </cell>
          <cell r="CN66">
            <v>15086.9</v>
          </cell>
          <cell r="CO66">
            <v>13814.96</v>
          </cell>
          <cell r="CP66">
            <v>1271.94</v>
          </cell>
          <cell r="CQ66">
            <v>0</v>
          </cell>
          <cell r="CR66">
            <v>0</v>
          </cell>
          <cell r="CS66">
            <v>8249.2199999999993</v>
          </cell>
          <cell r="CT66">
            <v>104.89</v>
          </cell>
          <cell r="CU66">
            <v>5391.38</v>
          </cell>
          <cell r="CV66">
            <v>2752.95</v>
          </cell>
          <cell r="CW66">
            <v>9866.1200000000008</v>
          </cell>
          <cell r="CX66">
            <v>0</v>
          </cell>
          <cell r="CY66">
            <v>625.84</v>
          </cell>
          <cell r="CZ66">
            <v>84.09</v>
          </cell>
          <cell r="DA66">
            <v>549.37</v>
          </cell>
          <cell r="DB66">
            <v>8606.82</v>
          </cell>
          <cell r="DC66">
            <v>55582.33</v>
          </cell>
          <cell r="DD66">
            <v>0</v>
          </cell>
          <cell r="DE66">
            <v>996.22</v>
          </cell>
          <cell r="DF66">
            <v>54586.11</v>
          </cell>
          <cell r="DG66">
            <v>1853.15</v>
          </cell>
          <cell r="DH66">
            <v>916.48</v>
          </cell>
          <cell r="DI66">
            <v>200.16</v>
          </cell>
          <cell r="DJ66">
            <v>0</v>
          </cell>
          <cell r="DK66">
            <v>16.920000000000002</v>
          </cell>
          <cell r="DL66">
            <v>1133.56</v>
          </cell>
          <cell r="DM66">
            <v>11470.4</v>
          </cell>
          <cell r="DN66">
            <v>85365.32</v>
          </cell>
          <cell r="DO66">
            <v>59022.21</v>
          </cell>
          <cell r="DP66">
            <v>1146.82</v>
          </cell>
          <cell r="DQ66">
            <v>1079.1500000000001</v>
          </cell>
          <cell r="DR66">
            <v>13848.29</v>
          </cell>
          <cell r="DS66">
            <v>54.2</v>
          </cell>
          <cell r="DT66">
            <v>75096.460000000006</v>
          </cell>
          <cell r="DU66">
            <v>290.48</v>
          </cell>
          <cell r="DV66">
            <v>1016.97</v>
          </cell>
          <cell r="DW66">
            <v>3959.26</v>
          </cell>
          <cell r="DX66">
            <v>6596.64</v>
          </cell>
          <cell r="DY66">
            <v>113.07</v>
          </cell>
          <cell r="DZ66">
            <v>-1725.83</v>
          </cell>
          <cell r="EA66">
            <v>10250.59</v>
          </cell>
          <cell r="EB66">
            <v>18.27</v>
          </cell>
          <cell r="EC66">
            <v>10268.86</v>
          </cell>
          <cell r="ED66">
            <v>32416.25</v>
          </cell>
          <cell r="EE66">
            <v>10209.41</v>
          </cell>
          <cell r="EF66">
            <v>0</v>
          </cell>
          <cell r="EG66">
            <v>10209.41</v>
          </cell>
          <cell r="EH66">
            <v>175.53</v>
          </cell>
          <cell r="EI66">
            <v>0</v>
          </cell>
          <cell r="EJ66">
            <v>0</v>
          </cell>
          <cell r="EK66">
            <v>0</v>
          </cell>
          <cell r="EL66">
            <v>0</v>
          </cell>
          <cell r="EM66">
            <v>-1.75</v>
          </cell>
          <cell r="EN66">
            <v>83.41</v>
          </cell>
          <cell r="EO66">
            <v>0</v>
          </cell>
          <cell r="EP66">
            <v>5.63</v>
          </cell>
          <cell r="EQ66">
            <v>47.14</v>
          </cell>
          <cell r="ER66">
            <v>3.58</v>
          </cell>
          <cell r="ES66">
            <v>0</v>
          </cell>
          <cell r="ET66">
            <v>0</v>
          </cell>
          <cell r="EU66">
            <v>10250.59</v>
          </cell>
          <cell r="EV66">
            <v>10250.59</v>
          </cell>
          <cell r="EW66">
            <v>386</v>
          </cell>
          <cell r="EX66">
            <v>0</v>
          </cell>
          <cell r="EY66">
            <v>-317.37</v>
          </cell>
          <cell r="EZ66">
            <v>0</v>
          </cell>
          <cell r="FA66">
            <v>0</v>
          </cell>
          <cell r="FB66">
            <v>338.9</v>
          </cell>
          <cell r="FC66">
            <v>0</v>
          </cell>
          <cell r="FD66">
            <v>933.4</v>
          </cell>
          <cell r="FE66">
            <v>0</v>
          </cell>
          <cell r="FF66">
            <v>9587.4599999999991</v>
          </cell>
          <cell r="FG66">
            <v>0</v>
          </cell>
          <cell r="FH66">
            <v>0</v>
          </cell>
          <cell r="FI66">
            <v>-54.64</v>
          </cell>
          <cell r="FJ66">
            <v>9532.82</v>
          </cell>
          <cell r="FK66">
            <v>78020.039999999994</v>
          </cell>
          <cell r="FL66">
            <v>8903.44</v>
          </cell>
          <cell r="FM66">
            <v>9532.82</v>
          </cell>
          <cell r="FN66">
            <v>11955.56</v>
          </cell>
          <cell r="FO66">
            <v>78020.039999999994</v>
          </cell>
          <cell r="FP66">
            <v>83290.600000000006</v>
          </cell>
          <cell r="FQ66">
            <v>11.4117</v>
          </cell>
          <cell r="FR66">
            <v>12.218400000000001</v>
          </cell>
          <cell r="FS66">
            <v>15.323700000000001</v>
          </cell>
          <cell r="FT66">
            <v>11.4453</v>
          </cell>
          <cell r="FU66">
            <v>290.48</v>
          </cell>
          <cell r="FV66">
            <v>0</v>
          </cell>
          <cell r="FW66">
            <v>0</v>
          </cell>
          <cell r="FX66">
            <v>0</v>
          </cell>
          <cell r="FY66">
            <v>-1725.83</v>
          </cell>
          <cell r="FZ66">
            <v>0</v>
          </cell>
          <cell r="GA66">
            <v>0</v>
          </cell>
          <cell r="GB66">
            <v>0</v>
          </cell>
          <cell r="GC66">
            <v>338.9</v>
          </cell>
          <cell r="GD66">
            <v>916.48</v>
          </cell>
          <cell r="GE66">
            <v>-21.71</v>
          </cell>
          <cell r="GF66">
            <v>44.61</v>
          </cell>
          <cell r="GG66">
            <v>936300000</v>
          </cell>
          <cell r="GH66">
            <v>0</v>
          </cell>
          <cell r="GI66">
            <v>0</v>
          </cell>
          <cell r="GJ66">
            <v>9587.4599999999991</v>
          </cell>
          <cell r="GK66">
            <v>958.75</v>
          </cell>
          <cell r="GL66">
            <v>-21.71</v>
          </cell>
          <cell r="GM66">
            <v>0</v>
          </cell>
          <cell r="GN66">
            <v>0</v>
          </cell>
          <cell r="GO66">
            <v>0</v>
          </cell>
          <cell r="GP66">
            <v>240.82</v>
          </cell>
          <cell r="GQ66">
            <v>240.82</v>
          </cell>
          <cell r="GR66">
            <v>0</v>
          </cell>
          <cell r="GS66">
            <v>405.03</v>
          </cell>
          <cell r="GT66">
            <v>1157.24</v>
          </cell>
          <cell r="GU66">
            <v>47.14</v>
          </cell>
          <cell r="GV66">
            <v>936.26</v>
          </cell>
          <cell r="GW66">
            <v>0.05</v>
          </cell>
          <cell r="GX66">
            <v>0.48</v>
          </cell>
          <cell r="GY66">
            <v>0</v>
          </cell>
          <cell r="GZ66">
            <v>0.48</v>
          </cell>
          <cell r="HA66">
            <v>2.23</v>
          </cell>
          <cell r="HB66">
            <v>83.41</v>
          </cell>
          <cell r="HC66">
            <v>85.63</v>
          </cell>
          <cell r="HD66" t="str">
            <v>3Q11 Adjustments of $630 thousand:   Restricted Stock Prepaid of $6 million, Stock Option Expense of $3.5 million, Deferred Compenstiaon of (10.1 million).</v>
          </cell>
          <cell r="HE66" t="str">
            <v>8% of Equity Investments in non-financial companies net of SBIC investments  (see K:\CLE03\CAPITAL\Call Report\RC-R\2011_3q\HC-R KART Snapshot.xls Breakdown of Investments)</v>
          </cell>
          <cell r="HF66">
            <v>1818.48</v>
          </cell>
          <cell r="HG66">
            <v>13.21</v>
          </cell>
          <cell r="HH66">
            <v>0</v>
          </cell>
          <cell r="HI66">
            <v>-926797.55</v>
          </cell>
          <cell r="HJ66">
            <v>-298173.49</v>
          </cell>
          <cell r="HK66" t="str">
            <v>1. Line 9:  Sale of Treasury Stock - Totals, on a net basis, all share issuance and repurchase activity.  This net activity totals $56 million, including Q3 2011 activity and is the sum of sales of $109 million (line 72) and purchases of $54 mi</v>
          </cell>
          <cell r="HL66">
            <v>3</v>
          </cell>
          <cell r="HM66">
            <v>2012</v>
          </cell>
          <cell r="HN66">
            <v>0</v>
          </cell>
          <cell r="HO66">
            <v>0</v>
          </cell>
          <cell r="HR66">
            <v>19005</v>
          </cell>
        </row>
        <row r="67">
          <cell r="A67" t="str">
            <v>1068025Q4 2012Supervisory Baseline</v>
          </cell>
          <cell r="B67" t="str">
            <v>KeyCorp</v>
          </cell>
          <cell r="C67" t="str">
            <v>Q4 2012</v>
          </cell>
          <cell r="D67" t="str">
            <v>Supervisory Baseline</v>
          </cell>
          <cell r="E67" t="str">
            <v>BHC</v>
          </cell>
          <cell r="F67" t="str">
            <v>KEYCORP</v>
          </cell>
          <cell r="G67">
            <v>1068025</v>
          </cell>
          <cell r="H67" t="str">
            <v>Projected</v>
          </cell>
          <cell r="I67">
            <v>40921</v>
          </cell>
          <cell r="J67">
            <v>40921.717465277776</v>
          </cell>
          <cell r="K67" t="str">
            <v>KeyCorp's Supervisory Base (S_Base) scenario with capital actions and underlying economic assumptions established by the Federal Reserve.</v>
          </cell>
          <cell r="L67">
            <v>7.92</v>
          </cell>
          <cell r="M67">
            <v>27.3</v>
          </cell>
          <cell r="N67">
            <v>11.76</v>
          </cell>
          <cell r="O67">
            <v>15.54</v>
          </cell>
          <cell r="P67">
            <v>22.72</v>
          </cell>
          <cell r="Q67">
            <v>16.07</v>
          </cell>
          <cell r="R67">
            <v>6.65</v>
          </cell>
          <cell r="S67">
            <v>0</v>
          </cell>
          <cell r="T67">
            <v>18.690000000000001</v>
          </cell>
          <cell r="U67">
            <v>4.12</v>
          </cell>
          <cell r="V67">
            <v>1.91</v>
          </cell>
          <cell r="W67">
            <v>12.66</v>
          </cell>
          <cell r="X67">
            <v>4.92</v>
          </cell>
          <cell r="Y67">
            <v>42.95</v>
          </cell>
          <cell r="Z67">
            <v>0.15</v>
          </cell>
          <cell r="AA67">
            <v>21.71</v>
          </cell>
          <cell r="AB67">
            <v>21.1</v>
          </cell>
          <cell r="AC67">
            <v>11</v>
          </cell>
          <cell r="AD67">
            <v>0</v>
          </cell>
          <cell r="AE67">
            <v>0.82</v>
          </cell>
          <cell r="AF67">
            <v>0.03</v>
          </cell>
          <cell r="AG67">
            <v>0</v>
          </cell>
          <cell r="AH67">
            <v>10.15</v>
          </cell>
          <cell r="AI67">
            <v>135.51</v>
          </cell>
          <cell r="AJ67">
            <v>0</v>
          </cell>
          <cell r="AK67">
            <v>0</v>
          </cell>
          <cell r="AL67">
            <v>0</v>
          </cell>
          <cell r="AM67">
            <v>0</v>
          </cell>
          <cell r="AN67">
            <v>0</v>
          </cell>
          <cell r="AO67">
            <v>0</v>
          </cell>
          <cell r="AP67">
            <v>0</v>
          </cell>
          <cell r="AQ67">
            <v>0</v>
          </cell>
          <cell r="AR67">
            <v>0</v>
          </cell>
          <cell r="AS67">
            <v>0</v>
          </cell>
          <cell r="AT67">
            <v>135.51</v>
          </cell>
          <cell r="AU67">
            <v>996.22</v>
          </cell>
          <cell r="AV67">
            <v>74.290000000000006</v>
          </cell>
          <cell r="AW67">
            <v>135.51</v>
          </cell>
          <cell r="AX67">
            <v>18.86</v>
          </cell>
          <cell r="AY67">
            <v>953.86</v>
          </cell>
          <cell r="AZ67">
            <v>568.80999999999995</v>
          </cell>
          <cell r="BA67">
            <v>442.84</v>
          </cell>
          <cell r="BB67">
            <v>699.1</v>
          </cell>
          <cell r="BC67">
            <v>312.56</v>
          </cell>
          <cell r="BD67">
            <v>312.56</v>
          </cell>
          <cell r="BE67">
            <v>74.290000000000006</v>
          </cell>
          <cell r="BF67">
            <v>0</v>
          </cell>
          <cell r="BG67">
            <v>0</v>
          </cell>
          <cell r="BH67">
            <v>0</v>
          </cell>
          <cell r="BI67">
            <v>0</v>
          </cell>
          <cell r="BJ67">
            <v>0</v>
          </cell>
          <cell r="BK67">
            <v>-1.34</v>
          </cell>
          <cell r="BL67">
            <v>238.26</v>
          </cell>
          <cell r="BM67">
            <v>59.3</v>
          </cell>
          <cell r="BN67">
            <v>178.96</v>
          </cell>
          <cell r="BO67">
            <v>-0.85</v>
          </cell>
          <cell r="BP67">
            <v>178.11</v>
          </cell>
          <cell r="BQ67">
            <v>0.3</v>
          </cell>
          <cell r="BR67">
            <v>177.81</v>
          </cell>
          <cell r="BS67">
            <v>24.888777000000001</v>
          </cell>
          <cell r="BT67">
            <v>0</v>
          </cell>
          <cell r="BU67">
            <v>0</v>
          </cell>
          <cell r="BV67">
            <v>0</v>
          </cell>
          <cell r="BW67">
            <v>0</v>
          </cell>
          <cell r="BY67">
            <v>786.8</v>
          </cell>
          <cell r="BZ67">
            <v>15384.5</v>
          </cell>
          <cell r="CA67">
            <v>16171.3</v>
          </cell>
          <cell r="CB67">
            <v>22640.34</v>
          </cell>
          <cell r="CC67">
            <v>3069.19</v>
          </cell>
          <cell r="CD67">
            <v>9177.84</v>
          </cell>
          <cell r="CE67">
            <v>1078.3599999999999</v>
          </cell>
          <cell r="CF67">
            <v>8099.48</v>
          </cell>
          <cell r="CG67">
            <v>10233.31</v>
          </cell>
          <cell r="CH67">
            <v>1624.64</v>
          </cell>
          <cell r="CI67">
            <v>1092.3699999999999</v>
          </cell>
          <cell r="CJ67">
            <v>7516.31</v>
          </cell>
          <cell r="CK67">
            <v>3144.59</v>
          </cell>
          <cell r="CL67">
            <v>160</v>
          </cell>
          <cell r="CM67">
            <v>0</v>
          </cell>
          <cell r="CN67">
            <v>15271.4</v>
          </cell>
          <cell r="CO67">
            <v>13971.87</v>
          </cell>
          <cell r="CP67">
            <v>1299.53</v>
          </cell>
          <cell r="CQ67">
            <v>0</v>
          </cell>
          <cell r="CR67">
            <v>900</v>
          </cell>
          <cell r="CS67">
            <v>8001.79</v>
          </cell>
          <cell r="CT67">
            <v>107.52</v>
          </cell>
          <cell r="CU67">
            <v>5224.12</v>
          </cell>
          <cell r="CV67">
            <v>2670.15</v>
          </cell>
          <cell r="CW67">
            <v>10079.879999999999</v>
          </cell>
          <cell r="CX67">
            <v>0</v>
          </cell>
          <cell r="CY67">
            <v>638.20000000000005</v>
          </cell>
          <cell r="CZ67">
            <v>85.15</v>
          </cell>
          <cell r="DA67">
            <v>561.39</v>
          </cell>
          <cell r="DB67">
            <v>8795.14</v>
          </cell>
          <cell r="DC67">
            <v>56893.41</v>
          </cell>
          <cell r="DD67">
            <v>0</v>
          </cell>
          <cell r="DE67">
            <v>953.86</v>
          </cell>
          <cell r="DF67">
            <v>55939.55</v>
          </cell>
          <cell r="DG67">
            <v>1837.6</v>
          </cell>
          <cell r="DH67">
            <v>916.48</v>
          </cell>
          <cell r="DI67">
            <v>206.28</v>
          </cell>
          <cell r="DJ67">
            <v>0</v>
          </cell>
          <cell r="DK67">
            <v>16.920000000000002</v>
          </cell>
          <cell r="DL67">
            <v>1139.68</v>
          </cell>
          <cell r="DM67">
            <v>11504.82</v>
          </cell>
          <cell r="DN67">
            <v>86592.960000000006</v>
          </cell>
          <cell r="DO67">
            <v>59348.85</v>
          </cell>
          <cell r="DP67">
            <v>1148.47</v>
          </cell>
          <cell r="DQ67">
            <v>1079.1500000000001</v>
          </cell>
          <cell r="DR67">
            <v>14700.54</v>
          </cell>
          <cell r="DS67">
            <v>52.86</v>
          </cell>
          <cell r="DT67">
            <v>76277.02</v>
          </cell>
          <cell r="DU67">
            <v>290.48</v>
          </cell>
          <cell r="DV67">
            <v>1016.97</v>
          </cell>
          <cell r="DW67">
            <v>3872.07</v>
          </cell>
          <cell r="DX67">
            <v>6722.17</v>
          </cell>
          <cell r="DY67">
            <v>115.73</v>
          </cell>
          <cell r="DZ67">
            <v>-1719.76</v>
          </cell>
          <cell r="EA67">
            <v>10297.67</v>
          </cell>
          <cell r="EB67">
            <v>18.27</v>
          </cell>
          <cell r="EC67">
            <v>10315.94</v>
          </cell>
          <cell r="ED67">
            <v>33001.96</v>
          </cell>
          <cell r="EE67">
            <v>10250.59</v>
          </cell>
          <cell r="EF67">
            <v>0</v>
          </cell>
          <cell r="EG67">
            <v>10250.59</v>
          </cell>
          <cell r="EH67">
            <v>177.81</v>
          </cell>
          <cell r="EI67">
            <v>0</v>
          </cell>
          <cell r="EJ67">
            <v>0</v>
          </cell>
          <cell r="EK67">
            <v>0</v>
          </cell>
          <cell r="EL67">
            <v>0</v>
          </cell>
          <cell r="EM67">
            <v>2.78</v>
          </cell>
          <cell r="EN67">
            <v>83.9</v>
          </cell>
          <cell r="EO67">
            <v>0</v>
          </cell>
          <cell r="EP67">
            <v>5.63</v>
          </cell>
          <cell r="EQ67">
            <v>46.66</v>
          </cell>
          <cell r="ER67">
            <v>2.66</v>
          </cell>
          <cell r="ES67">
            <v>0</v>
          </cell>
          <cell r="ET67">
            <v>0</v>
          </cell>
          <cell r="EU67">
            <v>10297.67</v>
          </cell>
          <cell r="EV67">
            <v>10297.67</v>
          </cell>
          <cell r="EW67">
            <v>388.66</v>
          </cell>
          <cell r="EX67">
            <v>0</v>
          </cell>
          <cell r="EY67">
            <v>-317.37</v>
          </cell>
          <cell r="EZ67">
            <v>0</v>
          </cell>
          <cell r="FA67">
            <v>0</v>
          </cell>
          <cell r="FB67">
            <v>338.9</v>
          </cell>
          <cell r="FC67">
            <v>0</v>
          </cell>
          <cell r="FD67">
            <v>933.4</v>
          </cell>
          <cell r="FE67">
            <v>0</v>
          </cell>
          <cell r="FF67">
            <v>9631.8799999999992</v>
          </cell>
          <cell r="FG67">
            <v>0</v>
          </cell>
          <cell r="FH67">
            <v>0</v>
          </cell>
          <cell r="FI67">
            <v>-54.64</v>
          </cell>
          <cell r="FJ67">
            <v>9577.24</v>
          </cell>
          <cell r="FK67">
            <v>79482.02</v>
          </cell>
          <cell r="FL67">
            <v>8947.86</v>
          </cell>
          <cell r="FM67">
            <v>9577.24</v>
          </cell>
          <cell r="FN67">
            <v>11977.5</v>
          </cell>
          <cell r="FO67">
            <v>79482.02</v>
          </cell>
          <cell r="FP67">
            <v>84090.86</v>
          </cell>
          <cell r="FQ67">
            <v>11.2577</v>
          </cell>
          <cell r="FR67">
            <v>12.0496</v>
          </cell>
          <cell r="FS67">
            <v>15.0694</v>
          </cell>
          <cell r="FT67">
            <v>11.389200000000001</v>
          </cell>
          <cell r="FU67">
            <v>290.48</v>
          </cell>
          <cell r="FV67">
            <v>0</v>
          </cell>
          <cell r="FW67">
            <v>0</v>
          </cell>
          <cell r="FX67">
            <v>0</v>
          </cell>
          <cell r="FY67">
            <v>-1719.76</v>
          </cell>
          <cell r="FZ67">
            <v>0</v>
          </cell>
          <cell r="GA67">
            <v>0</v>
          </cell>
          <cell r="GB67">
            <v>0</v>
          </cell>
          <cell r="GC67">
            <v>338.9</v>
          </cell>
          <cell r="GD67">
            <v>916.48</v>
          </cell>
          <cell r="GE67">
            <v>-7.99</v>
          </cell>
          <cell r="GF67">
            <v>32.07</v>
          </cell>
          <cell r="GG67">
            <v>926700000</v>
          </cell>
          <cell r="GH67">
            <v>0</v>
          </cell>
          <cell r="GI67">
            <v>0</v>
          </cell>
          <cell r="GJ67">
            <v>9631.8799999999992</v>
          </cell>
          <cell r="GK67">
            <v>963.19</v>
          </cell>
          <cell r="GL67">
            <v>-7.99</v>
          </cell>
          <cell r="GM67">
            <v>0</v>
          </cell>
          <cell r="GN67">
            <v>0</v>
          </cell>
          <cell r="GO67">
            <v>0</v>
          </cell>
          <cell r="GP67">
            <v>259.89</v>
          </cell>
          <cell r="GQ67">
            <v>259.89</v>
          </cell>
          <cell r="GR67">
            <v>0</v>
          </cell>
          <cell r="GS67">
            <v>419.65</v>
          </cell>
          <cell r="GT67">
            <v>1199.01</v>
          </cell>
          <cell r="GU67">
            <v>46.66</v>
          </cell>
          <cell r="GV67">
            <v>926.72</v>
          </cell>
          <cell r="GW67">
            <v>0.05</v>
          </cell>
          <cell r="GX67">
            <v>2.78</v>
          </cell>
          <cell r="GY67">
            <v>0</v>
          </cell>
          <cell r="GZ67">
            <v>2.78</v>
          </cell>
          <cell r="HA67">
            <v>0</v>
          </cell>
          <cell r="HB67">
            <v>83.9</v>
          </cell>
          <cell r="HC67">
            <v>83.9</v>
          </cell>
          <cell r="HD67" t="str">
            <v>3Q11 Adjustments of $630 thousand:   Restricted Stock Prepaid of $6 million, Stock Option Expense of $3.5 million, Deferred Compenstiaon of (10.1 million).</v>
          </cell>
          <cell r="HE67" t="str">
            <v>8% of Equity Investments in non-financial companies net of SBIC investments  (see K:\CLE03\CAPITAL\Call Report\RC-R\2011_3q\HC-R KART Snapshot.xls Breakdown of Investments)</v>
          </cell>
          <cell r="HF67">
            <v>1818.48</v>
          </cell>
          <cell r="HG67">
            <v>13.21</v>
          </cell>
          <cell r="HH67">
            <v>0</v>
          </cell>
          <cell r="HI67">
            <v>-926797.55</v>
          </cell>
          <cell r="HJ67">
            <v>-298173.49</v>
          </cell>
          <cell r="HK67" t="str">
            <v>1. Line 9:  Sale of Treasury Stock - Totals, on a net basis, all share issuance and repurchase activity.  This net activity totals $56 million, including Q3 2011 activity and is the sum of sales of $109 million (line 72) and purchases of $54 mi</v>
          </cell>
          <cell r="HL67">
            <v>4</v>
          </cell>
          <cell r="HM67">
            <v>2012</v>
          </cell>
          <cell r="HN67">
            <v>0</v>
          </cell>
          <cell r="HO67">
            <v>0</v>
          </cell>
          <cell r="HR67">
            <v>19005</v>
          </cell>
        </row>
        <row r="68">
          <cell r="A68" t="str">
            <v>1068025Q1 2013Supervisory Baseline</v>
          </cell>
          <cell r="B68" t="str">
            <v>KeyCorp</v>
          </cell>
          <cell r="C68" t="str">
            <v>Q1 2013</v>
          </cell>
          <cell r="D68" t="str">
            <v>Supervisory Baseline</v>
          </cell>
          <cell r="E68" t="str">
            <v>BHC</v>
          </cell>
          <cell r="F68" t="str">
            <v>KEYCORP</v>
          </cell>
          <cell r="G68">
            <v>1068025</v>
          </cell>
          <cell r="H68" t="str">
            <v>Projected</v>
          </cell>
          <cell r="I68">
            <v>40921</v>
          </cell>
          <cell r="J68">
            <v>40921.717465277776</v>
          </cell>
          <cell r="K68" t="str">
            <v>KeyCorp's Supervisory Base (S_Base) scenario with capital actions and underlying economic assumptions established by the Federal Reserve.</v>
          </cell>
          <cell r="L68">
            <v>7.74</v>
          </cell>
          <cell r="M68">
            <v>26.33</v>
          </cell>
          <cell r="N68">
            <v>11.28</v>
          </cell>
          <cell r="O68">
            <v>15.05</v>
          </cell>
          <cell r="P68">
            <v>22.87</v>
          </cell>
          <cell r="Q68">
            <v>16.11</v>
          </cell>
          <cell r="R68">
            <v>6.76</v>
          </cell>
          <cell r="S68">
            <v>0</v>
          </cell>
          <cell r="T68">
            <v>17.05</v>
          </cell>
          <cell r="U68">
            <v>3.17</v>
          </cell>
          <cell r="V68">
            <v>1.62</v>
          </cell>
          <cell r="W68">
            <v>12.26</v>
          </cell>
          <cell r="X68">
            <v>15.95</v>
          </cell>
          <cell r="Y68">
            <v>42.3</v>
          </cell>
          <cell r="Z68">
            <v>0.15</v>
          </cell>
          <cell r="AA68">
            <v>20.27</v>
          </cell>
          <cell r="AB68">
            <v>21.88</v>
          </cell>
          <cell r="AC68">
            <v>12.46</v>
          </cell>
          <cell r="AD68">
            <v>0</v>
          </cell>
          <cell r="AE68">
            <v>1.23</v>
          </cell>
          <cell r="AF68">
            <v>0.05</v>
          </cell>
          <cell r="AG68">
            <v>0.01</v>
          </cell>
          <cell r="AH68">
            <v>11.17</v>
          </cell>
          <cell r="AI68">
            <v>144.69999999999999</v>
          </cell>
          <cell r="AJ68">
            <v>0</v>
          </cell>
          <cell r="AK68">
            <v>0</v>
          </cell>
          <cell r="AL68">
            <v>0</v>
          </cell>
          <cell r="AM68">
            <v>0</v>
          </cell>
          <cell r="AN68">
            <v>0</v>
          </cell>
          <cell r="AO68">
            <v>0</v>
          </cell>
          <cell r="AP68">
            <v>0</v>
          </cell>
          <cell r="AQ68">
            <v>0</v>
          </cell>
          <cell r="AR68">
            <v>0</v>
          </cell>
          <cell r="AS68">
            <v>0</v>
          </cell>
          <cell r="AT68">
            <v>144.69999999999999</v>
          </cell>
          <cell r="AU68">
            <v>953.86</v>
          </cell>
          <cell r="AV68">
            <v>104.68</v>
          </cell>
          <cell r="AW68">
            <v>144.69999999999999</v>
          </cell>
          <cell r="AX68">
            <v>17.149999999999999</v>
          </cell>
          <cell r="AY68">
            <v>931</v>
          </cell>
          <cell r="AZ68">
            <v>565.41</v>
          </cell>
          <cell r="BA68">
            <v>460.21</v>
          </cell>
          <cell r="BB68">
            <v>702.28</v>
          </cell>
          <cell r="BC68">
            <v>323.33</v>
          </cell>
          <cell r="BD68">
            <v>323.33</v>
          </cell>
          <cell r="BE68">
            <v>104.68</v>
          </cell>
          <cell r="BF68">
            <v>0</v>
          </cell>
          <cell r="BG68">
            <v>0</v>
          </cell>
          <cell r="BH68">
            <v>0</v>
          </cell>
          <cell r="BI68">
            <v>0</v>
          </cell>
          <cell r="BJ68">
            <v>0</v>
          </cell>
          <cell r="BK68">
            <v>-0.28000000000000003</v>
          </cell>
          <cell r="BL68">
            <v>218.65</v>
          </cell>
          <cell r="BM68">
            <v>58.05</v>
          </cell>
          <cell r="BN68">
            <v>160.6</v>
          </cell>
          <cell r="BO68">
            <v>-0.76</v>
          </cell>
          <cell r="BP68">
            <v>159.84</v>
          </cell>
          <cell r="BQ68">
            <v>0.3</v>
          </cell>
          <cell r="BR68">
            <v>159.54</v>
          </cell>
          <cell r="BS68">
            <v>26.54928</v>
          </cell>
          <cell r="BT68">
            <v>0</v>
          </cell>
          <cell r="BU68">
            <v>0</v>
          </cell>
          <cell r="BV68">
            <v>0</v>
          </cell>
          <cell r="BW68">
            <v>0</v>
          </cell>
          <cell r="BY68">
            <v>745.36</v>
          </cell>
          <cell r="BZ68">
            <v>15328.2</v>
          </cell>
          <cell r="CA68">
            <v>16073.56</v>
          </cell>
          <cell r="CB68">
            <v>23111.87</v>
          </cell>
          <cell r="CC68">
            <v>3151.95</v>
          </cell>
          <cell r="CD68">
            <v>9243.49</v>
          </cell>
          <cell r="CE68">
            <v>1107.44</v>
          </cell>
          <cell r="CF68">
            <v>8136.05</v>
          </cell>
          <cell r="CG68">
            <v>10551.04</v>
          </cell>
          <cell r="CH68">
            <v>1652.45</v>
          </cell>
          <cell r="CI68">
            <v>1129.1500000000001</v>
          </cell>
          <cell r="CJ68">
            <v>7769.44</v>
          </cell>
          <cell r="CK68">
            <v>3250.49</v>
          </cell>
          <cell r="CL68">
            <v>165.39</v>
          </cell>
          <cell r="CM68">
            <v>0</v>
          </cell>
          <cell r="CN68">
            <v>15363.01</v>
          </cell>
          <cell r="CO68">
            <v>14019.77</v>
          </cell>
          <cell r="CP68">
            <v>1343.23</v>
          </cell>
          <cell r="CQ68">
            <v>0</v>
          </cell>
          <cell r="CR68">
            <v>900</v>
          </cell>
          <cell r="CS68">
            <v>7733.79</v>
          </cell>
          <cell r="CT68">
            <v>107.83</v>
          </cell>
          <cell r="CU68">
            <v>5047.84</v>
          </cell>
          <cell r="CV68">
            <v>2578.12</v>
          </cell>
          <cell r="CW68">
            <v>10152.959999999999</v>
          </cell>
          <cell r="CX68">
            <v>0</v>
          </cell>
          <cell r="CY68">
            <v>650.80999999999995</v>
          </cell>
          <cell r="CZ68">
            <v>85.7</v>
          </cell>
          <cell r="DA68">
            <v>564.99</v>
          </cell>
          <cell r="DB68">
            <v>8851.4500000000007</v>
          </cell>
          <cell r="DC68">
            <v>57261.62</v>
          </cell>
          <cell r="DD68">
            <v>0</v>
          </cell>
          <cell r="DE68">
            <v>931</v>
          </cell>
          <cell r="DF68">
            <v>56330.62</v>
          </cell>
          <cell r="DG68">
            <v>1891.26</v>
          </cell>
          <cell r="DH68">
            <v>916.48</v>
          </cell>
          <cell r="DI68">
            <v>254.3</v>
          </cell>
          <cell r="DJ68">
            <v>0</v>
          </cell>
          <cell r="DK68">
            <v>15.13</v>
          </cell>
          <cell r="DL68">
            <v>1185.9100000000001</v>
          </cell>
          <cell r="DM68">
            <v>11687.65</v>
          </cell>
          <cell r="DN68">
            <v>87169</v>
          </cell>
          <cell r="DO68">
            <v>60778.63</v>
          </cell>
          <cell r="DP68">
            <v>1188.8699999999999</v>
          </cell>
          <cell r="DQ68">
            <v>1079.17</v>
          </cell>
          <cell r="DR68">
            <v>13732</v>
          </cell>
          <cell r="DS68">
            <v>52.58</v>
          </cell>
          <cell r="DT68">
            <v>76778.67</v>
          </cell>
          <cell r="DU68">
            <v>290.48</v>
          </cell>
          <cell r="DV68">
            <v>1016.97</v>
          </cell>
          <cell r="DW68">
            <v>3788.27</v>
          </cell>
          <cell r="DX68">
            <v>6829.85</v>
          </cell>
          <cell r="DY68">
            <v>117.65</v>
          </cell>
          <cell r="DZ68">
            <v>-1671.18</v>
          </cell>
          <cell r="EA68">
            <v>10372.049999999999</v>
          </cell>
          <cell r="EB68">
            <v>18.27</v>
          </cell>
          <cell r="EC68">
            <v>10390.33</v>
          </cell>
          <cell r="ED68">
            <v>33450.199999999997</v>
          </cell>
          <cell r="EE68">
            <v>10297.67</v>
          </cell>
          <cell r="EF68">
            <v>0</v>
          </cell>
          <cell r="EG68">
            <v>10297.67</v>
          </cell>
          <cell r="EH68">
            <v>159.54</v>
          </cell>
          <cell r="EI68">
            <v>0</v>
          </cell>
          <cell r="EJ68">
            <v>0</v>
          </cell>
          <cell r="EK68">
            <v>0</v>
          </cell>
          <cell r="EL68">
            <v>0</v>
          </cell>
          <cell r="EM68">
            <v>26.47</v>
          </cell>
          <cell r="EN68">
            <v>61.69</v>
          </cell>
          <cell r="EO68">
            <v>0</v>
          </cell>
          <cell r="EP68">
            <v>5.63</v>
          </cell>
          <cell r="EQ68">
            <v>46.23</v>
          </cell>
          <cell r="ER68">
            <v>1.92</v>
          </cell>
          <cell r="ES68">
            <v>0</v>
          </cell>
          <cell r="ET68">
            <v>0</v>
          </cell>
          <cell r="EU68">
            <v>10372.049999999999</v>
          </cell>
          <cell r="EV68">
            <v>10372.049999999999</v>
          </cell>
          <cell r="EW68">
            <v>390.58</v>
          </cell>
          <cell r="EX68">
            <v>0</v>
          </cell>
          <cell r="EY68">
            <v>-317.37</v>
          </cell>
          <cell r="EZ68">
            <v>0</v>
          </cell>
          <cell r="FA68">
            <v>0</v>
          </cell>
          <cell r="FB68">
            <v>310.66000000000003</v>
          </cell>
          <cell r="FC68">
            <v>0</v>
          </cell>
          <cell r="FD68">
            <v>931.6</v>
          </cell>
          <cell r="FE68">
            <v>0</v>
          </cell>
          <cell r="FF68">
            <v>9677.9</v>
          </cell>
          <cell r="FG68">
            <v>0</v>
          </cell>
          <cell r="FH68">
            <v>0</v>
          </cell>
          <cell r="FI68">
            <v>-54.64</v>
          </cell>
          <cell r="FJ68">
            <v>9623.26</v>
          </cell>
          <cell r="FK68">
            <v>80162.39</v>
          </cell>
          <cell r="FL68">
            <v>9022.1200000000008</v>
          </cell>
          <cell r="FM68">
            <v>9623.26</v>
          </cell>
          <cell r="FN68">
            <v>11912.44</v>
          </cell>
          <cell r="FO68">
            <v>80162.39</v>
          </cell>
          <cell r="FP68">
            <v>85021.3</v>
          </cell>
          <cell r="FQ68">
            <v>11.254799999999999</v>
          </cell>
          <cell r="FR68">
            <v>12.0047</v>
          </cell>
          <cell r="FS68">
            <v>14.8604</v>
          </cell>
          <cell r="FT68">
            <v>11.3186</v>
          </cell>
          <cell r="FU68">
            <v>290.48</v>
          </cell>
          <cell r="FV68">
            <v>0</v>
          </cell>
          <cell r="FW68">
            <v>0</v>
          </cell>
          <cell r="FX68">
            <v>0</v>
          </cell>
          <cell r="FY68">
            <v>-1671.18</v>
          </cell>
          <cell r="FZ68">
            <v>0</v>
          </cell>
          <cell r="GA68">
            <v>0</v>
          </cell>
          <cell r="GB68">
            <v>0</v>
          </cell>
          <cell r="GC68">
            <v>310.66000000000003</v>
          </cell>
          <cell r="GD68">
            <v>916.48</v>
          </cell>
          <cell r="GE68">
            <v>-68.38</v>
          </cell>
          <cell r="GF68">
            <v>100.66</v>
          </cell>
          <cell r="GG68">
            <v>922800000</v>
          </cell>
          <cell r="GH68">
            <v>0</v>
          </cell>
          <cell r="GI68">
            <v>0</v>
          </cell>
          <cell r="GJ68">
            <v>9677.9</v>
          </cell>
          <cell r="GK68">
            <v>967.79</v>
          </cell>
          <cell r="GL68">
            <v>-68.38</v>
          </cell>
          <cell r="GM68">
            <v>0</v>
          </cell>
          <cell r="GN68">
            <v>0</v>
          </cell>
          <cell r="GO68">
            <v>0</v>
          </cell>
          <cell r="GP68">
            <v>287.52</v>
          </cell>
          <cell r="GQ68">
            <v>287.52</v>
          </cell>
          <cell r="GR68">
            <v>0</v>
          </cell>
          <cell r="GS68">
            <v>445.41</v>
          </cell>
          <cell r="GT68">
            <v>1272.5999999999999</v>
          </cell>
          <cell r="GU68">
            <v>46.23</v>
          </cell>
          <cell r="GV68">
            <v>922.81</v>
          </cell>
          <cell r="GW68">
            <v>0.05</v>
          </cell>
          <cell r="GX68">
            <v>42.03</v>
          </cell>
          <cell r="GY68">
            <v>0</v>
          </cell>
          <cell r="GZ68">
            <v>42.03</v>
          </cell>
          <cell r="HA68">
            <v>15.56</v>
          </cell>
          <cell r="HB68">
            <v>61.69</v>
          </cell>
          <cell r="HC68">
            <v>77.239999999999995</v>
          </cell>
          <cell r="HD68" t="str">
            <v>3Q11 Adjustments of $630 thousand:   Restricted Stock Prepaid of $6 million, Stock Option Expense of $3.5 million, Deferred Compenstiaon of (10.1 million).</v>
          </cell>
          <cell r="HE68" t="str">
            <v>8% of Equity Investments in non-financial companies net of SBIC investments  (see K:\CLE03\CAPITAL\Call Report\RC-R\2011_3q\HC-R KART Snapshot.xls Breakdown of Investments)</v>
          </cell>
          <cell r="HF68">
            <v>1818.48</v>
          </cell>
          <cell r="HG68">
            <v>13.21</v>
          </cell>
          <cell r="HH68">
            <v>0</v>
          </cell>
          <cell r="HI68">
            <v>-926797.55</v>
          </cell>
          <cell r="HJ68">
            <v>-298173.49</v>
          </cell>
          <cell r="HK68" t="str">
            <v>1. Line 9:  Sale of Treasury Stock - Totals, on a net basis, all share issuance and repurchase activity.  This net activity totals $56 million, including Q3 2011 activity and is the sum of sales of $109 million (line 72) and purchases of $54 mi</v>
          </cell>
          <cell r="HL68">
            <v>1</v>
          </cell>
          <cell r="HM68">
            <v>2013</v>
          </cell>
          <cell r="HN68">
            <v>0</v>
          </cell>
          <cell r="HO68">
            <v>0</v>
          </cell>
          <cell r="HR68">
            <v>19005</v>
          </cell>
        </row>
        <row r="69">
          <cell r="A69" t="str">
            <v>1068025Q2 2013Supervisory Baseline</v>
          </cell>
          <cell r="B69" t="str">
            <v>KeyCorp</v>
          </cell>
          <cell r="C69" t="str">
            <v>Q2 2013</v>
          </cell>
          <cell r="D69" t="str">
            <v>Supervisory Baseline</v>
          </cell>
          <cell r="E69" t="str">
            <v>BHC</v>
          </cell>
          <cell r="F69" t="str">
            <v>KEYCORP</v>
          </cell>
          <cell r="G69">
            <v>1068025</v>
          </cell>
          <cell r="H69" t="str">
            <v>Projected</v>
          </cell>
          <cell r="I69">
            <v>40921</v>
          </cell>
          <cell r="J69">
            <v>40921.717465277776</v>
          </cell>
          <cell r="K69" t="str">
            <v>KeyCorp's Supervisory Base (S_Base) scenario with capital actions and underlying economic assumptions established by the Federal Reserve.</v>
          </cell>
          <cell r="L69">
            <v>7.52</v>
          </cell>
          <cell r="M69">
            <v>25.03</v>
          </cell>
          <cell r="N69">
            <v>10.68</v>
          </cell>
          <cell r="O69">
            <v>14.35</v>
          </cell>
          <cell r="P69">
            <v>22.61</v>
          </cell>
          <cell r="Q69">
            <v>15.89</v>
          </cell>
          <cell r="R69">
            <v>6.72</v>
          </cell>
          <cell r="S69">
            <v>0</v>
          </cell>
          <cell r="T69">
            <v>17.989999999999998</v>
          </cell>
          <cell r="U69">
            <v>3.36</v>
          </cell>
          <cell r="V69">
            <v>1.7</v>
          </cell>
          <cell r="W69">
            <v>12.92</v>
          </cell>
          <cell r="X69">
            <v>15.74</v>
          </cell>
          <cell r="Y69">
            <v>38.46</v>
          </cell>
          <cell r="Z69">
            <v>0.14000000000000001</v>
          </cell>
          <cell r="AA69">
            <v>18.66</v>
          </cell>
          <cell r="AB69">
            <v>19.66</v>
          </cell>
          <cell r="AC69">
            <v>12.44</v>
          </cell>
          <cell r="AD69">
            <v>0</v>
          </cell>
          <cell r="AE69">
            <v>1.22</v>
          </cell>
          <cell r="AF69">
            <v>0.05</v>
          </cell>
          <cell r="AG69">
            <v>0.01</v>
          </cell>
          <cell r="AH69">
            <v>11.17</v>
          </cell>
          <cell r="AI69">
            <v>139.79</v>
          </cell>
          <cell r="AJ69">
            <v>0</v>
          </cell>
          <cell r="AK69">
            <v>0</v>
          </cell>
          <cell r="AL69">
            <v>0</v>
          </cell>
          <cell r="AM69">
            <v>0</v>
          </cell>
          <cell r="AN69">
            <v>0</v>
          </cell>
          <cell r="AO69">
            <v>0</v>
          </cell>
          <cell r="AP69">
            <v>0</v>
          </cell>
          <cell r="AQ69">
            <v>0</v>
          </cell>
          <cell r="AR69">
            <v>0</v>
          </cell>
          <cell r="AS69">
            <v>0</v>
          </cell>
          <cell r="AT69">
            <v>139.79</v>
          </cell>
          <cell r="AU69">
            <v>931</v>
          </cell>
          <cell r="AV69">
            <v>103.83</v>
          </cell>
          <cell r="AW69">
            <v>139.79</v>
          </cell>
          <cell r="AX69">
            <v>16.14</v>
          </cell>
          <cell r="AY69">
            <v>911.18</v>
          </cell>
          <cell r="AZ69">
            <v>570.36</v>
          </cell>
          <cell r="BA69">
            <v>463.41</v>
          </cell>
          <cell r="BB69">
            <v>706.19</v>
          </cell>
          <cell r="BC69">
            <v>327.58</v>
          </cell>
          <cell r="BD69">
            <v>327.58</v>
          </cell>
          <cell r="BE69">
            <v>103.83</v>
          </cell>
          <cell r="BF69">
            <v>0</v>
          </cell>
          <cell r="BG69">
            <v>0</v>
          </cell>
          <cell r="BH69">
            <v>0</v>
          </cell>
          <cell r="BI69">
            <v>0</v>
          </cell>
          <cell r="BJ69">
            <v>0</v>
          </cell>
          <cell r="BK69">
            <v>0.17</v>
          </cell>
          <cell r="BL69">
            <v>223.75</v>
          </cell>
          <cell r="BM69">
            <v>60.02</v>
          </cell>
          <cell r="BN69">
            <v>163.74</v>
          </cell>
          <cell r="BO69">
            <v>-1.29</v>
          </cell>
          <cell r="BP69">
            <v>162.44</v>
          </cell>
          <cell r="BQ69">
            <v>0.3</v>
          </cell>
          <cell r="BR69">
            <v>162.13999999999999</v>
          </cell>
          <cell r="BS69">
            <v>26.824580999999998</v>
          </cell>
          <cell r="BT69">
            <v>0</v>
          </cell>
          <cell r="BU69">
            <v>0</v>
          </cell>
          <cell r="BV69">
            <v>0</v>
          </cell>
          <cell r="BW69">
            <v>0</v>
          </cell>
          <cell r="BY69">
            <v>703.25</v>
          </cell>
          <cell r="BZ69">
            <v>15233.19</v>
          </cell>
          <cell r="CA69">
            <v>15936.44</v>
          </cell>
          <cell r="CB69">
            <v>23373.16</v>
          </cell>
          <cell r="CC69">
            <v>3177</v>
          </cell>
          <cell r="CD69">
            <v>9391.8799999999992</v>
          </cell>
          <cell r="CE69">
            <v>1116.24</v>
          </cell>
          <cell r="CF69">
            <v>8275.64</v>
          </cell>
          <cell r="CG69">
            <v>10637.79</v>
          </cell>
          <cell r="CH69">
            <v>1679.77</v>
          </cell>
          <cell r="CI69">
            <v>1136.69</v>
          </cell>
          <cell r="CJ69">
            <v>7821.33</v>
          </cell>
          <cell r="CK69">
            <v>3272.2</v>
          </cell>
          <cell r="CL69">
            <v>166.5</v>
          </cell>
          <cell r="CM69">
            <v>0</v>
          </cell>
          <cell r="CN69">
            <v>15435.5</v>
          </cell>
          <cell r="CO69">
            <v>14050.5</v>
          </cell>
          <cell r="CP69">
            <v>1384.99</v>
          </cell>
          <cell r="CQ69">
            <v>0</v>
          </cell>
          <cell r="CR69">
            <v>900</v>
          </cell>
          <cell r="CS69">
            <v>7464.84</v>
          </cell>
          <cell r="CT69">
            <v>108.87</v>
          </cell>
          <cell r="CU69">
            <v>4858.08</v>
          </cell>
          <cell r="CV69">
            <v>2497.9</v>
          </cell>
          <cell r="CW69">
            <v>10333.11</v>
          </cell>
          <cell r="CX69">
            <v>0</v>
          </cell>
          <cell r="CY69">
            <v>665.05</v>
          </cell>
          <cell r="CZ69">
            <v>86.17</v>
          </cell>
          <cell r="DA69">
            <v>574.91</v>
          </cell>
          <cell r="DB69">
            <v>9006.98</v>
          </cell>
          <cell r="DC69">
            <v>57506.62</v>
          </cell>
          <cell r="DD69">
            <v>0</v>
          </cell>
          <cell r="DE69">
            <v>911.18</v>
          </cell>
          <cell r="DF69">
            <v>56595.44</v>
          </cell>
          <cell r="DG69">
            <v>1895.76</v>
          </cell>
          <cell r="DH69">
            <v>916.48</v>
          </cell>
          <cell r="DI69">
            <v>254.3</v>
          </cell>
          <cell r="DJ69">
            <v>0</v>
          </cell>
          <cell r="DK69">
            <v>15.12</v>
          </cell>
          <cell r="DL69">
            <v>1185.9000000000001</v>
          </cell>
          <cell r="DM69">
            <v>12029.15</v>
          </cell>
          <cell r="DN69">
            <v>87642.69</v>
          </cell>
          <cell r="DO69">
            <v>61764.36</v>
          </cell>
          <cell r="DP69">
            <v>1189.31</v>
          </cell>
          <cell r="DQ69">
            <v>1079.18</v>
          </cell>
          <cell r="DR69">
            <v>13179.05</v>
          </cell>
          <cell r="DS69">
            <v>52.76</v>
          </cell>
          <cell r="DT69">
            <v>77211.899999999994</v>
          </cell>
          <cell r="DU69">
            <v>290.48</v>
          </cell>
          <cell r="DV69">
            <v>1016.97</v>
          </cell>
          <cell r="DW69">
            <v>3726.16</v>
          </cell>
          <cell r="DX69">
            <v>6928.78</v>
          </cell>
          <cell r="DY69">
            <v>118.64</v>
          </cell>
          <cell r="DZ69">
            <v>-1668.52</v>
          </cell>
          <cell r="EA69">
            <v>10412.52</v>
          </cell>
          <cell r="EB69">
            <v>18.27</v>
          </cell>
          <cell r="EC69">
            <v>10430.799999999999</v>
          </cell>
          <cell r="ED69">
            <v>33746.83</v>
          </cell>
          <cell r="EE69">
            <v>10372.049999999999</v>
          </cell>
          <cell r="EF69">
            <v>0</v>
          </cell>
          <cell r="EG69">
            <v>10372.049999999999</v>
          </cell>
          <cell r="EH69">
            <v>162.13999999999999</v>
          </cell>
          <cell r="EI69">
            <v>0</v>
          </cell>
          <cell r="EJ69">
            <v>0</v>
          </cell>
          <cell r="EK69">
            <v>0</v>
          </cell>
          <cell r="EL69">
            <v>0</v>
          </cell>
          <cell r="EM69">
            <v>1.55</v>
          </cell>
          <cell r="EN69">
            <v>61.01</v>
          </cell>
          <cell r="EO69">
            <v>0</v>
          </cell>
          <cell r="EP69">
            <v>5.63</v>
          </cell>
          <cell r="EQ69">
            <v>57.58</v>
          </cell>
          <cell r="ER69">
            <v>0.99</v>
          </cell>
          <cell r="ES69">
            <v>0</v>
          </cell>
          <cell r="ET69">
            <v>0</v>
          </cell>
          <cell r="EU69">
            <v>10412.52</v>
          </cell>
          <cell r="EV69">
            <v>10412.52</v>
          </cell>
          <cell r="EW69">
            <v>391.57</v>
          </cell>
          <cell r="EX69">
            <v>0</v>
          </cell>
          <cell r="EY69">
            <v>-317.37</v>
          </cell>
          <cell r="EZ69">
            <v>0</v>
          </cell>
          <cell r="FA69">
            <v>0</v>
          </cell>
          <cell r="FB69">
            <v>282.42</v>
          </cell>
          <cell r="FC69">
            <v>0</v>
          </cell>
          <cell r="FD69">
            <v>931.6</v>
          </cell>
          <cell r="FE69">
            <v>0</v>
          </cell>
          <cell r="FF69">
            <v>9689.14</v>
          </cell>
          <cell r="FG69">
            <v>0</v>
          </cell>
          <cell r="FH69">
            <v>0</v>
          </cell>
          <cell r="FI69">
            <v>-54.64</v>
          </cell>
          <cell r="FJ69">
            <v>9634.5</v>
          </cell>
          <cell r="FK69">
            <v>80951.63</v>
          </cell>
          <cell r="FL69">
            <v>9061.6</v>
          </cell>
          <cell r="FM69">
            <v>9634.5</v>
          </cell>
          <cell r="FN69">
            <v>11883.6</v>
          </cell>
          <cell r="FO69">
            <v>80951.63</v>
          </cell>
          <cell r="FP69">
            <v>85739.3</v>
          </cell>
          <cell r="FQ69">
            <v>11.1938</v>
          </cell>
          <cell r="FR69">
            <v>11.9016</v>
          </cell>
          <cell r="FS69">
            <v>14.6799</v>
          </cell>
          <cell r="FT69">
            <v>11.237</v>
          </cell>
          <cell r="FU69">
            <v>290.48</v>
          </cell>
          <cell r="FV69">
            <v>0</v>
          </cell>
          <cell r="FW69">
            <v>0</v>
          </cell>
          <cell r="FX69">
            <v>0</v>
          </cell>
          <cell r="FY69">
            <v>-1668.52</v>
          </cell>
          <cell r="FZ69">
            <v>0</v>
          </cell>
          <cell r="GA69">
            <v>0</v>
          </cell>
          <cell r="GB69">
            <v>0</v>
          </cell>
          <cell r="GC69">
            <v>282.42</v>
          </cell>
          <cell r="GD69">
            <v>916.48</v>
          </cell>
          <cell r="GE69">
            <v>-65.53</v>
          </cell>
          <cell r="GF69">
            <v>99.91</v>
          </cell>
          <cell r="GG69">
            <v>916200000</v>
          </cell>
          <cell r="GH69">
            <v>0</v>
          </cell>
          <cell r="GI69">
            <v>0</v>
          </cell>
          <cell r="GJ69">
            <v>9689.14</v>
          </cell>
          <cell r="GK69">
            <v>968.91</v>
          </cell>
          <cell r="GL69">
            <v>-65.53</v>
          </cell>
          <cell r="GM69">
            <v>0</v>
          </cell>
          <cell r="GN69">
            <v>0</v>
          </cell>
          <cell r="GO69">
            <v>0</v>
          </cell>
          <cell r="GP69">
            <v>301.44</v>
          </cell>
          <cell r="GQ69">
            <v>301.44</v>
          </cell>
          <cell r="GR69">
            <v>0</v>
          </cell>
          <cell r="GS69">
            <v>476.3</v>
          </cell>
          <cell r="GT69">
            <v>1360.85</v>
          </cell>
          <cell r="GU69">
            <v>57.58</v>
          </cell>
          <cell r="GV69">
            <v>916.2</v>
          </cell>
          <cell r="GW69">
            <v>0.06</v>
          </cell>
          <cell r="GX69">
            <v>1.55</v>
          </cell>
          <cell r="GY69">
            <v>0</v>
          </cell>
          <cell r="GZ69">
            <v>1.55</v>
          </cell>
          <cell r="HA69">
            <v>0</v>
          </cell>
          <cell r="HB69">
            <v>61.01</v>
          </cell>
          <cell r="HC69">
            <v>61.01</v>
          </cell>
          <cell r="HD69" t="str">
            <v>3Q11 Adjustments of $630 thousand:   Restricted Stock Prepaid of $6 million, Stock Option Expense of $3.5 million, Deferred Compenstiaon of (10.1 million).</v>
          </cell>
          <cell r="HE69" t="str">
            <v>8% of Equity Investments in non-financial companies net of SBIC investments  (see K:\CLE03\CAPITAL\Call Report\RC-R\2011_3q\HC-R KART Snapshot.xls Breakdown of Investments)</v>
          </cell>
          <cell r="HF69">
            <v>1818.48</v>
          </cell>
          <cell r="HG69">
            <v>13.21</v>
          </cell>
          <cell r="HH69">
            <v>0</v>
          </cell>
          <cell r="HI69">
            <v>-926797.55</v>
          </cell>
          <cell r="HJ69">
            <v>-298173.49</v>
          </cell>
          <cell r="HK69" t="str">
            <v>1. Line 9:  Sale of Treasury Stock - Totals, on a net basis, all share issuance and repurchase activity.  This net activity totals $56 million, including Q3 2011 activity and is the sum of sales of $109 million (line 72) and purchases of $54 mi</v>
          </cell>
          <cell r="HL69">
            <v>2</v>
          </cell>
          <cell r="HM69">
            <v>2013</v>
          </cell>
          <cell r="HN69">
            <v>0</v>
          </cell>
          <cell r="HO69">
            <v>0</v>
          </cell>
          <cell r="HR69">
            <v>19005</v>
          </cell>
        </row>
        <row r="70">
          <cell r="A70" t="str">
            <v>1068025Q3 2013Supervisory Baseline</v>
          </cell>
          <cell r="B70" t="str">
            <v>KeyCorp</v>
          </cell>
          <cell r="C70" t="str">
            <v>Q3 2013</v>
          </cell>
          <cell r="D70" t="str">
            <v>Supervisory Baseline</v>
          </cell>
          <cell r="E70" t="str">
            <v>BHC</v>
          </cell>
          <cell r="F70" t="str">
            <v>KEYCORP</v>
          </cell>
          <cell r="G70">
            <v>1068025</v>
          </cell>
          <cell r="H70" t="str">
            <v>Projected</v>
          </cell>
          <cell r="I70">
            <v>40921</v>
          </cell>
          <cell r="J70">
            <v>40921.717465277776</v>
          </cell>
          <cell r="K70" t="str">
            <v>KeyCorp's Supervisory Base (S_Base) scenario with capital actions and underlying economic assumptions established by the Federal Reserve.</v>
          </cell>
          <cell r="L70">
            <v>7.2</v>
          </cell>
          <cell r="M70">
            <v>23.44</v>
          </cell>
          <cell r="N70">
            <v>10.02</v>
          </cell>
          <cell r="O70">
            <v>13.42</v>
          </cell>
          <cell r="P70">
            <v>21.11</v>
          </cell>
          <cell r="Q70">
            <v>14.64</v>
          </cell>
          <cell r="R70">
            <v>6.47</v>
          </cell>
          <cell r="S70">
            <v>0</v>
          </cell>
          <cell r="T70">
            <v>17.25</v>
          </cell>
          <cell r="U70">
            <v>3.2</v>
          </cell>
          <cell r="V70">
            <v>1.62</v>
          </cell>
          <cell r="W70">
            <v>12.43</v>
          </cell>
          <cell r="X70">
            <v>15.5</v>
          </cell>
          <cell r="Y70">
            <v>35.07</v>
          </cell>
          <cell r="Z70">
            <v>0.14000000000000001</v>
          </cell>
          <cell r="AA70">
            <v>17.18</v>
          </cell>
          <cell r="AB70">
            <v>17.75</v>
          </cell>
          <cell r="AC70">
            <v>12.12</v>
          </cell>
          <cell r="AD70">
            <v>0</v>
          </cell>
          <cell r="AE70">
            <v>1.21</v>
          </cell>
          <cell r="AF70">
            <v>0.05</v>
          </cell>
          <cell r="AG70">
            <v>0.01</v>
          </cell>
          <cell r="AH70">
            <v>10.86</v>
          </cell>
          <cell r="AI70">
            <v>131.69</v>
          </cell>
          <cell r="AJ70">
            <v>0</v>
          </cell>
          <cell r="AK70">
            <v>0</v>
          </cell>
          <cell r="AL70">
            <v>0</v>
          </cell>
          <cell r="AM70">
            <v>0</v>
          </cell>
          <cell r="AN70">
            <v>0</v>
          </cell>
          <cell r="AO70">
            <v>0</v>
          </cell>
          <cell r="AP70">
            <v>0</v>
          </cell>
          <cell r="AQ70">
            <v>0</v>
          </cell>
          <cell r="AR70">
            <v>0</v>
          </cell>
          <cell r="AS70">
            <v>0</v>
          </cell>
          <cell r="AT70">
            <v>131.69</v>
          </cell>
          <cell r="AU70">
            <v>911.18</v>
          </cell>
          <cell r="AV70">
            <v>100.01</v>
          </cell>
          <cell r="AW70">
            <v>131.69</v>
          </cell>
          <cell r="AX70">
            <v>15.17</v>
          </cell>
          <cell r="AY70">
            <v>894.67</v>
          </cell>
          <cell r="AZ70">
            <v>575.83000000000004</v>
          </cell>
          <cell r="BA70">
            <v>469.79</v>
          </cell>
          <cell r="BB70">
            <v>713.86</v>
          </cell>
          <cell r="BC70">
            <v>331.76</v>
          </cell>
          <cell r="BD70">
            <v>331.76</v>
          </cell>
          <cell r="BE70">
            <v>100.01</v>
          </cell>
          <cell r="BF70">
            <v>0</v>
          </cell>
          <cell r="BG70">
            <v>0</v>
          </cell>
          <cell r="BH70">
            <v>0</v>
          </cell>
          <cell r="BI70">
            <v>0</v>
          </cell>
          <cell r="BJ70">
            <v>0</v>
          </cell>
          <cell r="BK70">
            <v>0.03</v>
          </cell>
          <cell r="BL70">
            <v>231.75</v>
          </cell>
          <cell r="BM70">
            <v>62.38</v>
          </cell>
          <cell r="BN70">
            <v>169.37</v>
          </cell>
          <cell r="BO70">
            <v>-2.42</v>
          </cell>
          <cell r="BP70">
            <v>166.95</v>
          </cell>
          <cell r="BQ70">
            <v>0.3</v>
          </cell>
          <cell r="BR70">
            <v>166.65</v>
          </cell>
          <cell r="BS70">
            <v>26.916936</v>
          </cell>
          <cell r="BT70">
            <v>0</v>
          </cell>
          <cell r="BU70">
            <v>0</v>
          </cell>
          <cell r="BV70">
            <v>0</v>
          </cell>
          <cell r="BW70">
            <v>0</v>
          </cell>
          <cell r="BY70">
            <v>659.89</v>
          </cell>
          <cell r="BZ70">
            <v>15123.26</v>
          </cell>
          <cell r="CA70">
            <v>15783.15</v>
          </cell>
          <cell r="CB70">
            <v>23768.97</v>
          </cell>
          <cell r="CC70">
            <v>3196.84</v>
          </cell>
          <cell r="CD70">
            <v>9565.7099999999991</v>
          </cell>
          <cell r="CE70">
            <v>1123.21</v>
          </cell>
          <cell r="CF70">
            <v>8442.5</v>
          </cell>
          <cell r="CG70">
            <v>10836.45</v>
          </cell>
          <cell r="CH70">
            <v>1692.04</v>
          </cell>
          <cell r="CI70">
            <v>1160.3499999999999</v>
          </cell>
          <cell r="CJ70">
            <v>7984.06</v>
          </cell>
          <cell r="CK70">
            <v>3340.29</v>
          </cell>
          <cell r="CL70">
            <v>169.96</v>
          </cell>
          <cell r="CM70">
            <v>0</v>
          </cell>
          <cell r="CN70">
            <v>15697.65</v>
          </cell>
          <cell r="CO70">
            <v>14270.13</v>
          </cell>
          <cell r="CP70">
            <v>1427.52</v>
          </cell>
          <cell r="CQ70">
            <v>0</v>
          </cell>
          <cell r="CR70">
            <v>900</v>
          </cell>
          <cell r="CS70">
            <v>7197.6</v>
          </cell>
          <cell r="CT70">
            <v>110.69</v>
          </cell>
          <cell r="CU70">
            <v>4665.3599999999997</v>
          </cell>
          <cell r="CV70">
            <v>2421.5500000000002</v>
          </cell>
          <cell r="CW70">
            <v>10609.79</v>
          </cell>
          <cell r="CX70">
            <v>0</v>
          </cell>
          <cell r="CY70">
            <v>680.2</v>
          </cell>
          <cell r="CZ70">
            <v>87.65</v>
          </cell>
          <cell r="DA70">
            <v>590.52</v>
          </cell>
          <cell r="DB70">
            <v>9251.42</v>
          </cell>
          <cell r="DC70">
            <v>58174.01</v>
          </cell>
          <cell r="DD70">
            <v>0</v>
          </cell>
          <cell r="DE70">
            <v>894.67</v>
          </cell>
          <cell r="DF70">
            <v>57279.35</v>
          </cell>
          <cell r="DG70">
            <v>1900.26</v>
          </cell>
          <cell r="DH70">
            <v>916.48</v>
          </cell>
          <cell r="DI70">
            <v>254.29</v>
          </cell>
          <cell r="DJ70">
            <v>0</v>
          </cell>
          <cell r="DK70">
            <v>15.12</v>
          </cell>
          <cell r="DL70">
            <v>1185.8900000000001</v>
          </cell>
          <cell r="DM70">
            <v>12057.46</v>
          </cell>
          <cell r="DN70">
            <v>88206.1</v>
          </cell>
          <cell r="DO70">
            <v>62428.14</v>
          </cell>
          <cell r="DP70">
            <v>1189.7</v>
          </cell>
          <cell r="DQ70">
            <v>1079.2</v>
          </cell>
          <cell r="DR70">
            <v>13051.71</v>
          </cell>
          <cell r="DS70">
            <v>52.78</v>
          </cell>
          <cell r="DT70">
            <v>77748.75</v>
          </cell>
          <cell r="DU70">
            <v>290.48</v>
          </cell>
          <cell r="DV70">
            <v>1016.97</v>
          </cell>
          <cell r="DW70">
            <v>3661.99</v>
          </cell>
          <cell r="DX70">
            <v>7032.72</v>
          </cell>
          <cell r="DY70">
            <v>108.41</v>
          </cell>
          <cell r="DZ70">
            <v>-1671.49</v>
          </cell>
          <cell r="EA70">
            <v>10439.08</v>
          </cell>
          <cell r="EB70">
            <v>18.27</v>
          </cell>
          <cell r="EC70">
            <v>10457.36</v>
          </cell>
          <cell r="ED70">
            <v>34443.32</v>
          </cell>
          <cell r="EE70">
            <v>10412.52</v>
          </cell>
          <cell r="EF70">
            <v>0</v>
          </cell>
          <cell r="EG70">
            <v>10412.52</v>
          </cell>
          <cell r="EH70">
            <v>166.65</v>
          </cell>
          <cell r="EI70">
            <v>0</v>
          </cell>
          <cell r="EJ70">
            <v>0</v>
          </cell>
          <cell r="EK70">
            <v>0</v>
          </cell>
          <cell r="EL70">
            <v>0</v>
          </cell>
          <cell r="EM70">
            <v>-1.85</v>
          </cell>
          <cell r="EN70">
            <v>65.290000000000006</v>
          </cell>
          <cell r="EO70">
            <v>0</v>
          </cell>
          <cell r="EP70">
            <v>5.63</v>
          </cell>
          <cell r="EQ70">
            <v>57.09</v>
          </cell>
          <cell r="ER70">
            <v>-10.23</v>
          </cell>
          <cell r="ES70">
            <v>0</v>
          </cell>
          <cell r="ET70">
            <v>0</v>
          </cell>
          <cell r="EU70">
            <v>10439.08</v>
          </cell>
          <cell r="EV70">
            <v>10439.08</v>
          </cell>
          <cell r="EW70">
            <v>381.34</v>
          </cell>
          <cell r="EX70">
            <v>0</v>
          </cell>
          <cell r="EY70">
            <v>-317.37</v>
          </cell>
          <cell r="EZ70">
            <v>0</v>
          </cell>
          <cell r="FA70">
            <v>0</v>
          </cell>
          <cell r="FB70">
            <v>254.18</v>
          </cell>
          <cell r="FC70">
            <v>0</v>
          </cell>
          <cell r="FD70">
            <v>931.6</v>
          </cell>
          <cell r="FE70">
            <v>0</v>
          </cell>
          <cell r="FF70">
            <v>9697.69</v>
          </cell>
          <cell r="FG70">
            <v>0</v>
          </cell>
          <cell r="FH70">
            <v>0</v>
          </cell>
          <cell r="FI70">
            <v>-54.64</v>
          </cell>
          <cell r="FJ70">
            <v>9643.0499999999993</v>
          </cell>
          <cell r="FK70">
            <v>81513.31</v>
          </cell>
          <cell r="FL70">
            <v>9098.39</v>
          </cell>
          <cell r="FM70">
            <v>9643.0499999999993</v>
          </cell>
          <cell r="FN70">
            <v>11675.37</v>
          </cell>
          <cell r="FO70">
            <v>81513.31</v>
          </cell>
          <cell r="FP70">
            <v>86286.32</v>
          </cell>
          <cell r="FQ70">
            <v>11.161899999999999</v>
          </cell>
          <cell r="FR70">
            <v>11.83</v>
          </cell>
          <cell r="FS70">
            <v>14.3233</v>
          </cell>
          <cell r="FT70">
            <v>11.175599999999999</v>
          </cell>
          <cell r="FU70">
            <v>290.48</v>
          </cell>
          <cell r="FV70">
            <v>0</v>
          </cell>
          <cell r="FW70">
            <v>0</v>
          </cell>
          <cell r="FX70">
            <v>0</v>
          </cell>
          <cell r="FY70">
            <v>-1671.49</v>
          </cell>
          <cell r="FZ70">
            <v>0</v>
          </cell>
          <cell r="GA70">
            <v>0</v>
          </cell>
          <cell r="GB70">
            <v>0</v>
          </cell>
          <cell r="GC70">
            <v>254.18</v>
          </cell>
          <cell r="GD70">
            <v>916.48</v>
          </cell>
          <cell r="GE70">
            <v>-62.89</v>
          </cell>
          <cell r="GF70">
            <v>99.4</v>
          </cell>
          <cell r="GG70">
            <v>908700000</v>
          </cell>
          <cell r="GH70">
            <v>0</v>
          </cell>
          <cell r="GI70">
            <v>0</v>
          </cell>
          <cell r="GJ70">
            <v>9697.69</v>
          </cell>
          <cell r="GK70">
            <v>969.77</v>
          </cell>
          <cell r="GL70">
            <v>-62.89</v>
          </cell>
          <cell r="GM70">
            <v>0</v>
          </cell>
          <cell r="GN70">
            <v>0</v>
          </cell>
          <cell r="GO70">
            <v>0</v>
          </cell>
          <cell r="GP70">
            <v>311.94</v>
          </cell>
          <cell r="GQ70">
            <v>311.94</v>
          </cell>
          <cell r="GR70">
            <v>0</v>
          </cell>
          <cell r="GS70">
            <v>511.05</v>
          </cell>
          <cell r="GT70">
            <v>1460.13</v>
          </cell>
          <cell r="GU70">
            <v>57.09</v>
          </cell>
          <cell r="GV70">
            <v>908.74</v>
          </cell>
          <cell r="GW70">
            <v>0.06</v>
          </cell>
          <cell r="GX70">
            <v>0.5</v>
          </cell>
          <cell r="GY70">
            <v>0</v>
          </cell>
          <cell r="GZ70">
            <v>0.5</v>
          </cell>
          <cell r="HA70">
            <v>2.36</v>
          </cell>
          <cell r="HB70">
            <v>65.290000000000006</v>
          </cell>
          <cell r="HC70">
            <v>67.650000000000006</v>
          </cell>
          <cell r="HD70" t="str">
            <v>3Q11 Adjustments of $630 thousand:   Restricted Stock Prepaid of $6 million, Stock Option Expense of $3.5 million, Deferred Compenstiaon of (10.1 million).</v>
          </cell>
          <cell r="HE70" t="str">
            <v>8% of Equity Investments in non-financial companies net of SBIC investments  (see K:\CLE03\CAPITAL\Call Report\RC-R\2011_3q\HC-R KART Snapshot.xls Breakdown of Investments)</v>
          </cell>
          <cell r="HF70">
            <v>1818.48</v>
          </cell>
          <cell r="HG70">
            <v>13.21</v>
          </cell>
          <cell r="HH70">
            <v>0</v>
          </cell>
          <cell r="HI70">
            <v>-926797.55</v>
          </cell>
          <cell r="HJ70">
            <v>-298173.49</v>
          </cell>
          <cell r="HK70" t="str">
            <v>1. Line 9:  Sale of Treasury Stock - Totals, on a net basis, all share issuance and repurchase activity.  This net activity totals $56 million, including Q3 2011 activity and is the sum of sales of $109 million (line 72) and purchases of $54 mi</v>
          </cell>
          <cell r="HL70">
            <v>3</v>
          </cell>
          <cell r="HM70">
            <v>2013</v>
          </cell>
          <cell r="HN70">
            <v>0</v>
          </cell>
          <cell r="HO70">
            <v>0</v>
          </cell>
          <cell r="HR70">
            <v>19005</v>
          </cell>
        </row>
        <row r="71">
          <cell r="A71" t="str">
            <v>1068025Q4 2013Supervisory Baseline</v>
          </cell>
          <cell r="B71" t="str">
            <v>KeyCorp</v>
          </cell>
          <cell r="C71" t="str">
            <v>Q4 2013</v>
          </cell>
          <cell r="D71" t="str">
            <v>Supervisory Baseline</v>
          </cell>
          <cell r="E71" t="str">
            <v>BHC</v>
          </cell>
          <cell r="F71" t="str">
            <v>KEYCORP</v>
          </cell>
          <cell r="G71">
            <v>1068025</v>
          </cell>
          <cell r="H71" t="str">
            <v>Projected</v>
          </cell>
          <cell r="I71">
            <v>40921</v>
          </cell>
          <cell r="J71">
            <v>40921.717465277776</v>
          </cell>
          <cell r="K71" t="str">
            <v>KeyCorp's Supervisory Base (S_Base) scenario with capital actions and underlying economic assumptions established by the Federal Reserve.</v>
          </cell>
          <cell r="L71">
            <v>6.89</v>
          </cell>
          <cell r="M71">
            <v>21.85</v>
          </cell>
          <cell r="N71">
            <v>9.36</v>
          </cell>
          <cell r="O71">
            <v>12.49</v>
          </cell>
          <cell r="P71">
            <v>22.01</v>
          </cell>
          <cell r="Q71">
            <v>15.58</v>
          </cell>
          <cell r="R71">
            <v>6.43</v>
          </cell>
          <cell r="S71">
            <v>0</v>
          </cell>
          <cell r="T71">
            <v>17.97</v>
          </cell>
          <cell r="U71">
            <v>3.26</v>
          </cell>
          <cell r="V71">
            <v>1.64</v>
          </cell>
          <cell r="W71">
            <v>13.07</v>
          </cell>
          <cell r="X71">
            <v>15.29</v>
          </cell>
          <cell r="Y71">
            <v>33.14</v>
          </cell>
          <cell r="Z71">
            <v>0.13</v>
          </cell>
          <cell r="AA71">
            <v>15.84</v>
          </cell>
          <cell r="AB71">
            <v>17.170000000000002</v>
          </cell>
          <cell r="AC71">
            <v>12.96</v>
          </cell>
          <cell r="AD71">
            <v>0</v>
          </cell>
          <cell r="AE71">
            <v>1.23</v>
          </cell>
          <cell r="AF71">
            <v>0.05</v>
          </cell>
          <cell r="AG71">
            <v>0.01</v>
          </cell>
          <cell r="AH71">
            <v>11.67</v>
          </cell>
          <cell r="AI71">
            <v>130.1</v>
          </cell>
          <cell r="AJ71">
            <v>0</v>
          </cell>
          <cell r="AK71">
            <v>0</v>
          </cell>
          <cell r="AL71">
            <v>0</v>
          </cell>
          <cell r="AM71">
            <v>0</v>
          </cell>
          <cell r="AN71">
            <v>0</v>
          </cell>
          <cell r="AO71">
            <v>0</v>
          </cell>
          <cell r="AP71">
            <v>0</v>
          </cell>
          <cell r="AQ71">
            <v>0</v>
          </cell>
          <cell r="AR71">
            <v>0</v>
          </cell>
          <cell r="AS71">
            <v>0</v>
          </cell>
          <cell r="AT71">
            <v>130.1</v>
          </cell>
          <cell r="AU71">
            <v>894.67</v>
          </cell>
          <cell r="AV71">
            <v>101.44</v>
          </cell>
          <cell r="AW71">
            <v>130.1</v>
          </cell>
          <cell r="AX71">
            <v>14.33</v>
          </cell>
          <cell r="AY71">
            <v>880.33</v>
          </cell>
          <cell r="AZ71">
            <v>592.27</v>
          </cell>
          <cell r="BA71">
            <v>484.17</v>
          </cell>
          <cell r="BB71">
            <v>717.71</v>
          </cell>
          <cell r="BC71">
            <v>358.73</v>
          </cell>
          <cell r="BD71">
            <v>358.73</v>
          </cell>
          <cell r="BE71">
            <v>101.44</v>
          </cell>
          <cell r="BF71">
            <v>0</v>
          </cell>
          <cell r="BG71">
            <v>0</v>
          </cell>
          <cell r="BH71">
            <v>0</v>
          </cell>
          <cell r="BI71">
            <v>0</v>
          </cell>
          <cell r="BJ71">
            <v>0</v>
          </cell>
          <cell r="BK71">
            <v>-0.19</v>
          </cell>
          <cell r="BL71">
            <v>257.29000000000002</v>
          </cell>
          <cell r="BM71">
            <v>67.05</v>
          </cell>
          <cell r="BN71">
            <v>190.24</v>
          </cell>
          <cell r="BO71">
            <v>-2.87</v>
          </cell>
          <cell r="BP71">
            <v>187.37</v>
          </cell>
          <cell r="BQ71">
            <v>0.3</v>
          </cell>
          <cell r="BR71">
            <v>187.07</v>
          </cell>
          <cell r="BS71">
            <v>26.060088</v>
          </cell>
          <cell r="BT71">
            <v>0</v>
          </cell>
          <cell r="BU71">
            <v>0</v>
          </cell>
          <cell r="BV71">
            <v>0</v>
          </cell>
          <cell r="BW71">
            <v>0</v>
          </cell>
          <cell r="BY71">
            <v>621.21</v>
          </cell>
          <cell r="BZ71">
            <v>15149.66</v>
          </cell>
          <cell r="CA71">
            <v>15770.86</v>
          </cell>
          <cell r="CB71">
            <v>24409.41</v>
          </cell>
          <cell r="CC71">
            <v>3239.07</v>
          </cell>
          <cell r="CD71">
            <v>9693.56</v>
          </cell>
          <cell r="CE71">
            <v>1138.05</v>
          </cell>
          <cell r="CF71">
            <v>8555.5</v>
          </cell>
          <cell r="CG71">
            <v>11300.24</v>
          </cell>
          <cell r="CH71">
            <v>1802.09</v>
          </cell>
          <cell r="CI71">
            <v>1205.23</v>
          </cell>
          <cell r="CJ71">
            <v>8292.92</v>
          </cell>
          <cell r="CK71">
            <v>3469.5</v>
          </cell>
          <cell r="CL71">
            <v>176.54</v>
          </cell>
          <cell r="CM71">
            <v>0</v>
          </cell>
          <cell r="CN71">
            <v>15994.95</v>
          </cell>
          <cell r="CO71">
            <v>14525.38</v>
          </cell>
          <cell r="CP71">
            <v>1469.57</v>
          </cell>
          <cell r="CQ71">
            <v>0</v>
          </cell>
          <cell r="CR71">
            <v>900</v>
          </cell>
          <cell r="CS71">
            <v>6942.53</v>
          </cell>
          <cell r="CT71">
            <v>113.67</v>
          </cell>
          <cell r="CU71">
            <v>4488.13</v>
          </cell>
          <cell r="CV71">
            <v>2340.73</v>
          </cell>
          <cell r="CW71">
            <v>10927.73</v>
          </cell>
          <cell r="CX71">
            <v>0</v>
          </cell>
          <cell r="CY71">
            <v>695.19</v>
          </cell>
          <cell r="CZ71">
            <v>89.32</v>
          </cell>
          <cell r="DA71">
            <v>608.59</v>
          </cell>
          <cell r="DB71">
            <v>9534.6299999999992</v>
          </cell>
          <cell r="DC71">
            <v>59174.62</v>
          </cell>
          <cell r="DD71">
            <v>0</v>
          </cell>
          <cell r="DE71">
            <v>880.33</v>
          </cell>
          <cell r="DF71">
            <v>58294.29</v>
          </cell>
          <cell r="DG71">
            <v>1904.76</v>
          </cell>
          <cell r="DH71">
            <v>916.48</v>
          </cell>
          <cell r="DI71">
            <v>254.28</v>
          </cell>
          <cell r="DJ71">
            <v>0</v>
          </cell>
          <cell r="DK71">
            <v>15.12</v>
          </cell>
          <cell r="DL71">
            <v>1185.8800000000001</v>
          </cell>
          <cell r="DM71">
            <v>12228.54</v>
          </cell>
          <cell r="DN71">
            <v>89384.34</v>
          </cell>
          <cell r="DO71">
            <v>63695.360000000001</v>
          </cell>
          <cell r="DP71">
            <v>1190.1400000000001</v>
          </cell>
          <cell r="DQ71">
            <v>1079.22</v>
          </cell>
          <cell r="DR71">
            <v>12948.71</v>
          </cell>
          <cell r="DS71">
            <v>52.59</v>
          </cell>
          <cell r="DT71">
            <v>78913.440000000002</v>
          </cell>
          <cell r="DU71">
            <v>290.48</v>
          </cell>
          <cell r="DV71">
            <v>1016.97</v>
          </cell>
          <cell r="DW71">
            <v>3580.04</v>
          </cell>
          <cell r="DX71">
            <v>7157.52</v>
          </cell>
          <cell r="DY71">
            <v>75.150000000000006</v>
          </cell>
          <cell r="DZ71">
            <v>-1667.53</v>
          </cell>
          <cell r="EA71">
            <v>10452.629999999999</v>
          </cell>
          <cell r="EB71">
            <v>18.27</v>
          </cell>
          <cell r="EC71">
            <v>10470.9</v>
          </cell>
          <cell r="ED71">
            <v>35442.839999999997</v>
          </cell>
          <cell r="EE71">
            <v>10439.08</v>
          </cell>
          <cell r="EF71">
            <v>0</v>
          </cell>
          <cell r="EG71">
            <v>10439.08</v>
          </cell>
          <cell r="EH71">
            <v>187.07</v>
          </cell>
          <cell r="EI71">
            <v>0</v>
          </cell>
          <cell r="EJ71">
            <v>0</v>
          </cell>
          <cell r="EK71">
            <v>0</v>
          </cell>
          <cell r="EL71">
            <v>0</v>
          </cell>
          <cell r="EM71">
            <v>2.95</v>
          </cell>
          <cell r="EN71">
            <v>80.930000000000007</v>
          </cell>
          <cell r="EO71">
            <v>0</v>
          </cell>
          <cell r="EP71">
            <v>5.63</v>
          </cell>
          <cell r="EQ71">
            <v>56.65</v>
          </cell>
          <cell r="ER71">
            <v>-33.270000000000003</v>
          </cell>
          <cell r="ES71">
            <v>0</v>
          </cell>
          <cell r="ET71">
            <v>0</v>
          </cell>
          <cell r="EU71">
            <v>10452.629999999999</v>
          </cell>
          <cell r="EV71">
            <v>10452.629999999999</v>
          </cell>
          <cell r="EW71">
            <v>348.07</v>
          </cell>
          <cell r="EX71">
            <v>0</v>
          </cell>
          <cell r="EY71">
            <v>-317.37</v>
          </cell>
          <cell r="EZ71">
            <v>0</v>
          </cell>
          <cell r="FA71">
            <v>0</v>
          </cell>
          <cell r="FB71">
            <v>225.93</v>
          </cell>
          <cell r="FC71">
            <v>0</v>
          </cell>
          <cell r="FD71">
            <v>929.7</v>
          </cell>
          <cell r="FE71">
            <v>0</v>
          </cell>
          <cell r="FF71">
            <v>9718.17</v>
          </cell>
          <cell r="FG71">
            <v>0</v>
          </cell>
          <cell r="FH71">
            <v>0</v>
          </cell>
          <cell r="FI71">
            <v>-54.64</v>
          </cell>
          <cell r="FJ71">
            <v>9663.5300000000007</v>
          </cell>
          <cell r="FK71">
            <v>83020.039999999994</v>
          </cell>
          <cell r="FL71">
            <v>9147.11</v>
          </cell>
          <cell r="FM71">
            <v>9663.5300000000007</v>
          </cell>
          <cell r="FN71">
            <v>11641.23</v>
          </cell>
          <cell r="FO71">
            <v>83020.039999999994</v>
          </cell>
          <cell r="FP71">
            <v>87198.45</v>
          </cell>
          <cell r="FQ71">
            <v>11.018000000000001</v>
          </cell>
          <cell r="FR71">
            <v>11.64</v>
          </cell>
          <cell r="FS71">
            <v>14.0222</v>
          </cell>
          <cell r="FT71">
            <v>11.0822</v>
          </cell>
          <cell r="FU71">
            <v>290.48</v>
          </cell>
          <cell r="FV71">
            <v>0</v>
          </cell>
          <cell r="FW71">
            <v>0</v>
          </cell>
          <cell r="FX71">
            <v>0</v>
          </cell>
          <cell r="FY71">
            <v>-1667.53</v>
          </cell>
          <cell r="FZ71">
            <v>0</v>
          </cell>
          <cell r="GA71">
            <v>0</v>
          </cell>
          <cell r="GB71">
            <v>0</v>
          </cell>
          <cell r="GC71">
            <v>225.93</v>
          </cell>
          <cell r="GD71">
            <v>916.48</v>
          </cell>
          <cell r="GE71">
            <v>-50.52</v>
          </cell>
          <cell r="GF71">
            <v>88.2</v>
          </cell>
          <cell r="GG71">
            <v>900100000</v>
          </cell>
          <cell r="GH71">
            <v>0</v>
          </cell>
          <cell r="GI71">
            <v>0</v>
          </cell>
          <cell r="GJ71">
            <v>9718.17</v>
          </cell>
          <cell r="GK71">
            <v>971.82</v>
          </cell>
          <cell r="GL71">
            <v>-50.52</v>
          </cell>
          <cell r="GM71">
            <v>0</v>
          </cell>
          <cell r="GN71">
            <v>0</v>
          </cell>
          <cell r="GO71">
            <v>0</v>
          </cell>
          <cell r="GP71">
            <v>326.56</v>
          </cell>
          <cell r="GQ71">
            <v>326.56</v>
          </cell>
          <cell r="GR71">
            <v>0</v>
          </cell>
          <cell r="GS71">
            <v>544.91</v>
          </cell>
          <cell r="GT71">
            <v>1556.88</v>
          </cell>
          <cell r="GU71">
            <v>56.65</v>
          </cell>
          <cell r="GV71">
            <v>900.07</v>
          </cell>
          <cell r="GW71">
            <v>0.06</v>
          </cell>
          <cell r="GX71">
            <v>2.36</v>
          </cell>
          <cell r="GY71">
            <v>0</v>
          </cell>
          <cell r="GZ71">
            <v>2.36</v>
          </cell>
          <cell r="HA71">
            <v>0</v>
          </cell>
          <cell r="HB71">
            <v>80.930000000000007</v>
          </cell>
          <cell r="HC71">
            <v>80.930000000000007</v>
          </cell>
          <cell r="HD71" t="str">
            <v>3Q11 Adjustments of $630 thousand:   Restricted Stock Prepaid of $6 million, Stock Option Expense of $3.5 million, Deferred Compenstiaon of (10.1 million).</v>
          </cell>
          <cell r="HE71" t="str">
            <v>8% of Equity Investments in non-financial companies net of SBIC investments  (see K:\CLE03\CAPITAL\Call Report\RC-R\2011_3q\HC-R KART Snapshot.xls Breakdown of Investments)</v>
          </cell>
          <cell r="HF71">
            <v>1818.48</v>
          </cell>
          <cell r="HG71">
            <v>13.21</v>
          </cell>
          <cell r="HH71">
            <v>0</v>
          </cell>
          <cell r="HI71">
            <v>-926797.55</v>
          </cell>
          <cell r="HJ71">
            <v>-298173.49</v>
          </cell>
          <cell r="HK71" t="str">
            <v>1. Line 9:  Sale of Treasury Stock - Totals, on a net basis, all share issuance and repurchase activity.  This net activity totals $56 million, including Q3 2011 activity and is the sum of sales of $109 million (line 72) and purchases of $54 mi</v>
          </cell>
          <cell r="HL71">
            <v>4</v>
          </cell>
          <cell r="HM71">
            <v>2013</v>
          </cell>
          <cell r="HN71">
            <v>0</v>
          </cell>
          <cell r="HO71">
            <v>0</v>
          </cell>
          <cell r="HR71">
            <v>19005</v>
          </cell>
        </row>
        <row r="72">
          <cell r="A72" t="str">
            <v>1068025Q3 2011Supervisory Stress</v>
          </cell>
          <cell r="B72" t="str">
            <v>KeyCorp</v>
          </cell>
          <cell r="C72" t="str">
            <v>Q3 2011</v>
          </cell>
          <cell r="D72" t="str">
            <v>Supervisory Stress</v>
          </cell>
          <cell r="E72" t="str">
            <v>BHC</v>
          </cell>
          <cell r="F72" t="str">
            <v>KEYCORP</v>
          </cell>
          <cell r="G72">
            <v>1068025</v>
          </cell>
          <cell r="H72" t="str">
            <v>Actual</v>
          </cell>
          <cell r="I72">
            <v>40921</v>
          </cell>
          <cell r="J72">
            <v>40921.720451388886</v>
          </cell>
          <cell r="K72" t="str">
            <v>KeyCorp's Supervisory Stress (S_STress) scenario with capital actions and underlying economic assumptions established by the Federal Reserve.</v>
          </cell>
          <cell r="L72">
            <v>5.47</v>
          </cell>
          <cell r="M72">
            <v>23.96</v>
          </cell>
          <cell r="N72">
            <v>11.83</v>
          </cell>
          <cell r="O72">
            <v>12.13</v>
          </cell>
          <cell r="P72">
            <v>14.64</v>
          </cell>
          <cell r="Q72">
            <v>6.03</v>
          </cell>
          <cell r="R72">
            <v>8.61</v>
          </cell>
          <cell r="S72">
            <v>0</v>
          </cell>
          <cell r="T72">
            <v>35.229999999999997</v>
          </cell>
          <cell r="U72">
            <v>8.91</v>
          </cell>
          <cell r="V72">
            <v>-0.22</v>
          </cell>
          <cell r="W72">
            <v>26.54</v>
          </cell>
          <cell r="X72">
            <v>0</v>
          </cell>
          <cell r="Y72">
            <v>51.24</v>
          </cell>
          <cell r="Z72">
            <v>0</v>
          </cell>
          <cell r="AA72">
            <v>30.68</v>
          </cell>
          <cell r="AB72">
            <v>20.55</v>
          </cell>
          <cell r="AC72">
            <v>8.44</v>
          </cell>
          <cell r="AD72">
            <v>0</v>
          </cell>
          <cell r="AE72">
            <v>2.57</v>
          </cell>
          <cell r="AF72">
            <v>0</v>
          </cell>
          <cell r="AG72">
            <v>0</v>
          </cell>
          <cell r="AH72">
            <v>5.87</v>
          </cell>
          <cell r="AI72">
            <v>138.97999999999999</v>
          </cell>
          <cell r="AJ72">
            <v>0</v>
          </cell>
          <cell r="AK72">
            <v>0</v>
          </cell>
          <cell r="AL72">
            <v>0</v>
          </cell>
          <cell r="AM72">
            <v>0</v>
          </cell>
          <cell r="AN72">
            <v>0</v>
          </cell>
          <cell r="AO72">
            <v>0</v>
          </cell>
          <cell r="AP72">
            <v>0</v>
          </cell>
          <cell r="AQ72">
            <v>0</v>
          </cell>
          <cell r="AR72">
            <v>0</v>
          </cell>
          <cell r="AS72">
            <v>0</v>
          </cell>
          <cell r="AT72">
            <v>138.97999999999999</v>
          </cell>
          <cell r="AU72">
            <v>1338.64</v>
          </cell>
          <cell r="AV72">
            <v>9.7899999999999991</v>
          </cell>
          <cell r="AW72">
            <v>138.97999999999999</v>
          </cell>
          <cell r="AX72">
            <v>36.380000000000003</v>
          </cell>
          <cell r="AY72">
            <v>1245.83</v>
          </cell>
          <cell r="AZ72">
            <v>549.39</v>
          </cell>
          <cell r="BA72">
            <v>482.56</v>
          </cell>
          <cell r="BB72">
            <v>692.21</v>
          </cell>
          <cell r="BC72">
            <v>339.74</v>
          </cell>
          <cell r="BD72">
            <v>339.74</v>
          </cell>
          <cell r="BE72">
            <v>9.7899999999999991</v>
          </cell>
          <cell r="BF72">
            <v>0</v>
          </cell>
          <cell r="BG72">
            <v>0</v>
          </cell>
          <cell r="BH72">
            <v>0</v>
          </cell>
          <cell r="BI72">
            <v>0</v>
          </cell>
          <cell r="BJ72">
            <v>0.39</v>
          </cell>
          <cell r="BK72">
            <v>-0.48</v>
          </cell>
          <cell r="BL72">
            <v>330.34</v>
          </cell>
          <cell r="BM72">
            <v>95.29</v>
          </cell>
          <cell r="BN72">
            <v>235.05</v>
          </cell>
          <cell r="BO72">
            <v>-17</v>
          </cell>
          <cell r="BP72">
            <v>218.05</v>
          </cell>
          <cell r="BQ72">
            <v>0.69</v>
          </cell>
          <cell r="BR72">
            <v>217.35</v>
          </cell>
          <cell r="BS72">
            <v>28.846036999999999</v>
          </cell>
          <cell r="BT72">
            <v>0</v>
          </cell>
          <cell r="BU72">
            <v>0</v>
          </cell>
          <cell r="BV72">
            <v>0</v>
          </cell>
          <cell r="BW72">
            <v>0</v>
          </cell>
          <cell r="BY72">
            <v>1176.08</v>
          </cell>
          <cell r="BZ72">
            <v>17611.560000000001</v>
          </cell>
          <cell r="CA72">
            <v>18787.64</v>
          </cell>
          <cell r="CB72">
            <v>21625.02</v>
          </cell>
          <cell r="CC72">
            <v>3057.43</v>
          </cell>
          <cell r="CD72">
            <v>8808.39</v>
          </cell>
          <cell r="CE72">
            <v>1033.44</v>
          </cell>
          <cell r="CF72">
            <v>7774.96</v>
          </cell>
          <cell r="CG72">
            <v>9612.41</v>
          </cell>
          <cell r="CH72">
            <v>1476.48</v>
          </cell>
          <cell r="CI72">
            <v>1065.8499999999999</v>
          </cell>
          <cell r="CJ72">
            <v>7070.07</v>
          </cell>
          <cell r="CK72">
            <v>3079.71</v>
          </cell>
          <cell r="CL72">
            <v>146.79</v>
          </cell>
          <cell r="CM72">
            <v>0</v>
          </cell>
          <cell r="CN72">
            <v>14337.57</v>
          </cell>
          <cell r="CO72">
            <v>13143</v>
          </cell>
          <cell r="CP72">
            <v>1194.57</v>
          </cell>
          <cell r="CQ72">
            <v>0</v>
          </cell>
          <cell r="CR72">
            <v>0</v>
          </cell>
          <cell r="CS72">
            <v>9174.61</v>
          </cell>
          <cell r="CT72">
            <v>109.89</v>
          </cell>
          <cell r="CU72">
            <v>5984.43</v>
          </cell>
          <cell r="CV72">
            <v>3080.29</v>
          </cell>
          <cell r="CW72">
            <v>9522.16</v>
          </cell>
          <cell r="CX72">
            <v>0</v>
          </cell>
          <cell r="CY72">
            <v>534.38</v>
          </cell>
          <cell r="CZ72">
            <v>80.180000000000007</v>
          </cell>
          <cell r="DA72">
            <v>609.52</v>
          </cell>
          <cell r="DB72">
            <v>8298.08</v>
          </cell>
          <cell r="DC72">
            <v>54659.37</v>
          </cell>
          <cell r="DD72">
            <v>0</v>
          </cell>
          <cell r="DE72">
            <v>1245.83</v>
          </cell>
          <cell r="DF72">
            <v>53413.54</v>
          </cell>
          <cell r="DG72">
            <v>1442.02</v>
          </cell>
          <cell r="DH72">
            <v>916.39</v>
          </cell>
          <cell r="DI72">
            <v>176.89</v>
          </cell>
          <cell r="DJ72">
            <v>0</v>
          </cell>
          <cell r="DK72">
            <v>17.72</v>
          </cell>
          <cell r="DL72">
            <v>1111.01</v>
          </cell>
          <cell r="DM72">
            <v>14651.4</v>
          </cell>
          <cell r="DN72">
            <v>89405.6</v>
          </cell>
          <cell r="DO72">
            <v>61071.55</v>
          </cell>
          <cell r="DP72">
            <v>1385.47</v>
          </cell>
          <cell r="DQ72">
            <v>1594.86</v>
          </cell>
          <cell r="DR72">
            <v>15435.87</v>
          </cell>
          <cell r="DS72">
            <v>56.43</v>
          </cell>
          <cell r="DT72">
            <v>79487.740000000005</v>
          </cell>
          <cell r="DU72">
            <v>290.48</v>
          </cell>
          <cell r="DV72">
            <v>1016.97</v>
          </cell>
          <cell r="DW72">
            <v>4191.5</v>
          </cell>
          <cell r="DX72">
            <v>6079.69</v>
          </cell>
          <cell r="DY72">
            <v>142.91999999999999</v>
          </cell>
          <cell r="DZ72">
            <v>-1820.45</v>
          </cell>
          <cell r="EA72">
            <v>9901.1200000000008</v>
          </cell>
          <cell r="EB72">
            <v>16.739999999999998</v>
          </cell>
          <cell r="EC72">
            <v>9917.86</v>
          </cell>
          <cell r="ED72">
            <v>31385.35</v>
          </cell>
          <cell r="EE72">
            <v>9718.76</v>
          </cell>
          <cell r="EF72">
            <v>-29.93</v>
          </cell>
          <cell r="EG72">
            <v>9688.83</v>
          </cell>
          <cell r="EH72">
            <v>217.35</v>
          </cell>
          <cell r="EI72">
            <v>0</v>
          </cell>
          <cell r="EJ72">
            <v>0</v>
          </cell>
          <cell r="EK72">
            <v>0</v>
          </cell>
          <cell r="EL72">
            <v>0</v>
          </cell>
          <cell r="EM72">
            <v>-4.12</v>
          </cell>
          <cell r="EN72">
            <v>0</v>
          </cell>
          <cell r="EO72">
            <v>0</v>
          </cell>
          <cell r="EP72">
            <v>5.63</v>
          </cell>
          <cell r="EQ72">
            <v>28.54</v>
          </cell>
          <cell r="ER72">
            <v>33.85</v>
          </cell>
          <cell r="ES72">
            <v>0</v>
          </cell>
          <cell r="ET72">
            <v>-0.63</v>
          </cell>
          <cell r="EU72">
            <v>9901.1200000000008</v>
          </cell>
          <cell r="EV72">
            <v>9901.1200000000008</v>
          </cell>
          <cell r="EW72">
            <v>406.35</v>
          </cell>
          <cell r="EX72">
            <v>0</v>
          </cell>
          <cell r="EY72">
            <v>-317.37</v>
          </cell>
          <cell r="EZ72">
            <v>0</v>
          </cell>
          <cell r="FA72">
            <v>0</v>
          </cell>
          <cell r="FB72">
            <v>1377.13</v>
          </cell>
          <cell r="FC72">
            <v>0</v>
          </cell>
          <cell r="FD72">
            <v>934.11</v>
          </cell>
          <cell r="FE72">
            <v>0</v>
          </cell>
          <cell r="FF72">
            <v>10255.16</v>
          </cell>
          <cell r="FG72">
            <v>0</v>
          </cell>
          <cell r="FH72">
            <v>0</v>
          </cell>
          <cell r="FI72">
            <v>-54.64</v>
          </cell>
          <cell r="FJ72">
            <v>10200.52</v>
          </cell>
          <cell r="FK72">
            <v>75642.679999999993</v>
          </cell>
          <cell r="FL72">
            <v>8532.91</v>
          </cell>
          <cell r="FM72">
            <v>10200.52</v>
          </cell>
          <cell r="FN72">
            <v>12897.01</v>
          </cell>
          <cell r="FO72">
            <v>75642.679999999993</v>
          </cell>
          <cell r="FP72">
            <v>85476.51</v>
          </cell>
          <cell r="FQ72">
            <v>11.2806</v>
          </cell>
          <cell r="FR72">
            <v>13.485099999999999</v>
          </cell>
          <cell r="FS72">
            <v>17.049900000000001</v>
          </cell>
          <cell r="FT72">
            <v>11.9337</v>
          </cell>
          <cell r="FU72">
            <v>290.48</v>
          </cell>
          <cell r="FV72">
            <v>0</v>
          </cell>
          <cell r="FW72">
            <v>0</v>
          </cell>
          <cell r="FX72">
            <v>0</v>
          </cell>
          <cell r="FY72">
            <v>1820.45</v>
          </cell>
          <cell r="FZ72">
            <v>0</v>
          </cell>
          <cell r="GA72">
            <v>0</v>
          </cell>
          <cell r="GB72">
            <v>0</v>
          </cell>
          <cell r="GC72">
            <v>1377.13</v>
          </cell>
          <cell r="GD72">
            <v>916.39</v>
          </cell>
          <cell r="GE72">
            <v>64.33</v>
          </cell>
          <cell r="GF72">
            <v>29.24</v>
          </cell>
          <cell r="GG72">
            <v>952800000</v>
          </cell>
          <cell r="GH72">
            <v>0</v>
          </cell>
          <cell r="GI72">
            <v>0</v>
          </cell>
          <cell r="GJ72">
            <v>10255.16</v>
          </cell>
          <cell r="GK72">
            <v>1025.52</v>
          </cell>
          <cell r="GL72">
            <v>64.33</v>
          </cell>
          <cell r="GM72">
            <v>0</v>
          </cell>
          <cell r="GN72">
            <v>0</v>
          </cell>
          <cell r="GO72">
            <v>64.33</v>
          </cell>
          <cell r="GP72">
            <v>115.58</v>
          </cell>
          <cell r="GQ72">
            <v>115.58</v>
          </cell>
          <cell r="GR72">
            <v>0</v>
          </cell>
          <cell r="GS72">
            <v>250.91</v>
          </cell>
          <cell r="GT72">
            <v>716.87</v>
          </cell>
          <cell r="GU72">
            <v>28.54</v>
          </cell>
          <cell r="GV72">
            <v>952.81</v>
          </cell>
          <cell r="GW72">
            <v>2.9953509999999999E-2</v>
          </cell>
          <cell r="GX72">
            <v>10.16</v>
          </cell>
          <cell r="GY72">
            <v>0</v>
          </cell>
          <cell r="GZ72">
            <v>0</v>
          </cell>
          <cell r="HA72">
            <v>14.28</v>
          </cell>
          <cell r="HB72">
            <v>0</v>
          </cell>
          <cell r="HC72">
            <v>14.28</v>
          </cell>
          <cell r="HD72" t="str">
            <v>3Q11 Adjustments of $630 thousand:   Restricted Stock Prepaid of $6 million, Stock Option Expense of $3.5 million, Deferred Compenstiaon of (10.1 million).</v>
          </cell>
          <cell r="HE72" t="str">
            <v>8% of Equity Investments in non-financial companies net of SBIC investments  (see K:\CLE03\CAPITAL\Call Report\RC-R\2011_3q\HC-R KART Snapshot.xls Breakdown of Investments)</v>
          </cell>
          <cell r="HF72">
            <v>1818.48</v>
          </cell>
          <cell r="HG72">
            <v>13.21</v>
          </cell>
          <cell r="HH72">
            <v>0</v>
          </cell>
          <cell r="HI72">
            <v>-926797.55</v>
          </cell>
          <cell r="HJ72">
            <v>-298173.49</v>
          </cell>
          <cell r="HK72" t="str">
            <v>1. Line 9:  Sale of Treasury Stock - Totals, on a net basis, all share issuance and repurchase activity.  This net activity totals $56 million, including Q3 2011 activity and is the sum of sales of $109 million (line 72) and purchases of $54 mi</v>
          </cell>
          <cell r="HL72">
            <v>3</v>
          </cell>
          <cell r="HM72">
            <v>2011</v>
          </cell>
          <cell r="HN72">
            <v>0</v>
          </cell>
          <cell r="HO72">
            <v>0.39</v>
          </cell>
          <cell r="HR72">
            <v>19005</v>
          </cell>
        </row>
        <row r="73">
          <cell r="A73" t="str">
            <v>1068025Q4 2011Supervisory Stress</v>
          </cell>
          <cell r="B73" t="str">
            <v>KeyCorp</v>
          </cell>
          <cell r="C73" t="str">
            <v>Q4 2011</v>
          </cell>
          <cell r="D73" t="str">
            <v>Supervisory Stress</v>
          </cell>
          <cell r="E73" t="str">
            <v>BHC</v>
          </cell>
          <cell r="F73" t="str">
            <v>KEYCORP</v>
          </cell>
          <cell r="G73">
            <v>1068025</v>
          </cell>
          <cell r="H73" t="str">
            <v>Projected</v>
          </cell>
          <cell r="I73">
            <v>40921</v>
          </cell>
          <cell r="J73">
            <v>40921.720451388886</v>
          </cell>
          <cell r="K73" t="str">
            <v>KeyCorp's Supervisory Stress (S_STress) scenario with capital actions and underlying economic assumptions established by the Federal Reserve.</v>
          </cell>
          <cell r="L73">
            <v>10.16</v>
          </cell>
          <cell r="M73">
            <v>34.65</v>
          </cell>
          <cell r="N73">
            <v>14.91</v>
          </cell>
          <cell r="O73">
            <v>19.739999999999998</v>
          </cell>
          <cell r="P73">
            <v>8.4600000000000009</v>
          </cell>
          <cell r="Q73">
            <v>-0.76</v>
          </cell>
          <cell r="R73">
            <v>9.23</v>
          </cell>
          <cell r="S73">
            <v>0</v>
          </cell>
          <cell r="T73">
            <v>16.84</v>
          </cell>
          <cell r="U73">
            <v>3.22</v>
          </cell>
          <cell r="V73">
            <v>1.46</v>
          </cell>
          <cell r="W73">
            <v>12.16</v>
          </cell>
          <cell r="X73">
            <v>0</v>
          </cell>
          <cell r="Y73">
            <v>59.77</v>
          </cell>
          <cell r="Z73">
            <v>0.2</v>
          </cell>
          <cell r="AA73">
            <v>31.03</v>
          </cell>
          <cell r="AB73">
            <v>28.53</v>
          </cell>
          <cell r="AC73">
            <v>-3.57</v>
          </cell>
          <cell r="AD73">
            <v>0</v>
          </cell>
          <cell r="AE73">
            <v>0.42</v>
          </cell>
          <cell r="AF73">
            <v>0.01</v>
          </cell>
          <cell r="AG73">
            <v>0</v>
          </cell>
          <cell r="AH73">
            <v>-3.99</v>
          </cell>
          <cell r="AI73">
            <v>126.31</v>
          </cell>
          <cell r="AJ73">
            <v>0</v>
          </cell>
          <cell r="AK73">
            <v>0</v>
          </cell>
          <cell r="AL73">
            <v>0</v>
          </cell>
          <cell r="AM73">
            <v>0</v>
          </cell>
          <cell r="AN73">
            <v>0</v>
          </cell>
          <cell r="AO73">
            <v>0</v>
          </cell>
          <cell r="AP73">
            <v>0</v>
          </cell>
          <cell r="AQ73">
            <v>0</v>
          </cell>
          <cell r="AR73">
            <v>0</v>
          </cell>
          <cell r="AS73">
            <v>0</v>
          </cell>
          <cell r="AT73">
            <v>126.31</v>
          </cell>
          <cell r="AU73">
            <v>1245.83</v>
          </cell>
          <cell r="AV73">
            <v>247.38</v>
          </cell>
          <cell r="AW73">
            <v>126.31</v>
          </cell>
          <cell r="AX73">
            <v>108.89</v>
          </cell>
          <cell r="AY73">
            <v>1475.8</v>
          </cell>
          <cell r="AZ73">
            <v>542.30999999999995</v>
          </cell>
          <cell r="BA73">
            <v>424.87</v>
          </cell>
          <cell r="BB73">
            <v>678.68</v>
          </cell>
          <cell r="BC73">
            <v>288.5</v>
          </cell>
          <cell r="BD73">
            <v>288.5</v>
          </cell>
          <cell r="BE73">
            <v>247.38</v>
          </cell>
          <cell r="BF73">
            <v>0</v>
          </cell>
          <cell r="BG73">
            <v>0</v>
          </cell>
          <cell r="BH73">
            <v>0</v>
          </cell>
          <cell r="BI73">
            <v>0</v>
          </cell>
          <cell r="BJ73">
            <v>0</v>
          </cell>
          <cell r="BK73">
            <v>-0.67</v>
          </cell>
          <cell r="BL73">
            <v>41.12</v>
          </cell>
          <cell r="BM73">
            <v>-11.26</v>
          </cell>
          <cell r="BN73">
            <v>52.37</v>
          </cell>
          <cell r="BO73">
            <v>-62.48</v>
          </cell>
          <cell r="BP73">
            <v>-10.11</v>
          </cell>
          <cell r="BQ73">
            <v>0.53</v>
          </cell>
          <cell r="BR73">
            <v>-10.64</v>
          </cell>
          <cell r="BS73">
            <v>-27.383268000000001</v>
          </cell>
          <cell r="BT73">
            <v>0</v>
          </cell>
          <cell r="BU73">
            <v>0</v>
          </cell>
          <cell r="BV73">
            <v>0</v>
          </cell>
          <cell r="BW73">
            <v>0</v>
          </cell>
          <cell r="BY73">
            <v>983.98</v>
          </cell>
          <cell r="BZ73">
            <v>16525.849999999999</v>
          </cell>
          <cell r="CA73">
            <v>17509.830000000002</v>
          </cell>
          <cell r="CB73">
            <v>21856.87</v>
          </cell>
          <cell r="CC73">
            <v>2980.27</v>
          </cell>
          <cell r="CD73">
            <v>9022</v>
          </cell>
          <cell r="CE73">
            <v>1047.1199999999999</v>
          </cell>
          <cell r="CF73">
            <v>7974.88</v>
          </cell>
          <cell r="CG73">
            <v>9704.52</v>
          </cell>
          <cell r="CH73">
            <v>1629.31</v>
          </cell>
          <cell r="CI73">
            <v>1024.67</v>
          </cell>
          <cell r="CJ73">
            <v>7050.54</v>
          </cell>
          <cell r="CK73">
            <v>2949.73</v>
          </cell>
          <cell r="CL73">
            <v>150.09</v>
          </cell>
          <cell r="CM73">
            <v>0</v>
          </cell>
          <cell r="CN73">
            <v>14771.78</v>
          </cell>
          <cell r="CO73">
            <v>13550.3</v>
          </cell>
          <cell r="CP73">
            <v>1221.48</v>
          </cell>
          <cell r="CQ73">
            <v>0</v>
          </cell>
          <cell r="CR73">
            <v>0</v>
          </cell>
          <cell r="CS73">
            <v>8504.86</v>
          </cell>
          <cell r="CT73">
            <v>102.4</v>
          </cell>
          <cell r="CU73">
            <v>5349.82</v>
          </cell>
          <cell r="CV73">
            <v>3052.65</v>
          </cell>
          <cell r="CW73">
            <v>9814.27</v>
          </cell>
          <cell r="CX73">
            <v>0</v>
          </cell>
          <cell r="CY73">
            <v>583.35</v>
          </cell>
          <cell r="CZ73">
            <v>82.15</v>
          </cell>
          <cell r="DA73">
            <v>548.92999999999995</v>
          </cell>
          <cell r="DB73">
            <v>8599.84</v>
          </cell>
          <cell r="DC73">
            <v>54947.78</v>
          </cell>
          <cell r="DD73">
            <v>0</v>
          </cell>
          <cell r="DE73">
            <v>1475.8</v>
          </cell>
          <cell r="DF73">
            <v>53471.98</v>
          </cell>
          <cell r="DG73">
            <v>1901.53</v>
          </cell>
          <cell r="DH73">
            <v>916.48</v>
          </cell>
          <cell r="DI73">
            <v>185.06</v>
          </cell>
          <cell r="DJ73">
            <v>0</v>
          </cell>
          <cell r="DK73">
            <v>17.18</v>
          </cell>
          <cell r="DL73">
            <v>1118.72</v>
          </cell>
          <cell r="DM73">
            <v>11536.97</v>
          </cell>
          <cell r="DN73">
            <v>85539.03</v>
          </cell>
          <cell r="DO73">
            <v>56787.42</v>
          </cell>
          <cell r="DP73">
            <v>1321.66</v>
          </cell>
          <cell r="DQ73">
            <v>1395.88</v>
          </cell>
          <cell r="DR73">
            <v>16321.39</v>
          </cell>
          <cell r="DS73">
            <v>55.76</v>
          </cell>
          <cell r="DT73">
            <v>75826.34</v>
          </cell>
          <cell r="DU73">
            <v>290.48</v>
          </cell>
          <cell r="DV73">
            <v>1016.97</v>
          </cell>
          <cell r="DW73">
            <v>4190.1400000000003</v>
          </cell>
          <cell r="DX73">
            <v>6034.84</v>
          </cell>
          <cell r="DY73">
            <v>-23.81</v>
          </cell>
          <cell r="DZ73">
            <v>-1814.2</v>
          </cell>
          <cell r="EA73">
            <v>9694.42</v>
          </cell>
          <cell r="EB73">
            <v>18.27</v>
          </cell>
          <cell r="EC73">
            <v>9712.7000000000007</v>
          </cell>
          <cell r="ED73">
            <v>30955.47</v>
          </cell>
          <cell r="EE73">
            <v>9901.1200000000008</v>
          </cell>
          <cell r="EF73">
            <v>0</v>
          </cell>
          <cell r="EG73">
            <v>9901.1200000000008</v>
          </cell>
          <cell r="EH73">
            <v>-10.64</v>
          </cell>
          <cell r="EI73">
            <v>0</v>
          </cell>
          <cell r="EJ73">
            <v>0</v>
          </cell>
          <cell r="EK73">
            <v>0</v>
          </cell>
          <cell r="EL73">
            <v>0</v>
          </cell>
          <cell r="EM73">
            <v>4.84</v>
          </cell>
          <cell r="EN73">
            <v>0</v>
          </cell>
          <cell r="EO73">
            <v>0</v>
          </cell>
          <cell r="EP73">
            <v>5.63</v>
          </cell>
          <cell r="EQ73">
            <v>28.59</v>
          </cell>
          <cell r="ER73">
            <v>-166.68</v>
          </cell>
          <cell r="ES73">
            <v>0</v>
          </cell>
          <cell r="ET73">
            <v>0</v>
          </cell>
          <cell r="EU73">
            <v>9694.42</v>
          </cell>
          <cell r="EV73">
            <v>9694.42</v>
          </cell>
          <cell r="EW73">
            <v>249.11</v>
          </cell>
          <cell r="EX73">
            <v>0</v>
          </cell>
          <cell r="EY73">
            <v>-317.37</v>
          </cell>
          <cell r="EZ73">
            <v>0</v>
          </cell>
          <cell r="FA73">
            <v>0</v>
          </cell>
          <cell r="FB73">
            <v>1046.0899999999999</v>
          </cell>
          <cell r="FC73">
            <v>0</v>
          </cell>
          <cell r="FD73">
            <v>933.66</v>
          </cell>
          <cell r="FE73">
            <v>0</v>
          </cell>
          <cell r="FF73">
            <v>9875.1200000000008</v>
          </cell>
          <cell r="FG73">
            <v>0</v>
          </cell>
          <cell r="FH73">
            <v>200.61</v>
          </cell>
          <cell r="FI73">
            <v>-54.64</v>
          </cell>
          <cell r="FJ73">
            <v>9619.8700000000008</v>
          </cell>
          <cell r="FK73">
            <v>77194.679999999993</v>
          </cell>
          <cell r="FL73">
            <v>8283.2900000000009</v>
          </cell>
          <cell r="FM73">
            <v>9619.8700000000008</v>
          </cell>
          <cell r="FN73">
            <v>12338.35</v>
          </cell>
          <cell r="FO73">
            <v>77194.679999999993</v>
          </cell>
          <cell r="FP73">
            <v>85836.19</v>
          </cell>
          <cell r="FQ73">
            <v>10.730399999999999</v>
          </cell>
          <cell r="FR73">
            <v>12.4618</v>
          </cell>
          <cell r="FS73">
            <v>15.9834</v>
          </cell>
          <cell r="FT73">
            <v>11.2072</v>
          </cell>
          <cell r="FU73">
            <v>290.48</v>
          </cell>
          <cell r="FV73">
            <v>0</v>
          </cell>
          <cell r="FW73">
            <v>0</v>
          </cell>
          <cell r="FX73">
            <v>0</v>
          </cell>
          <cell r="FY73">
            <v>1814.2</v>
          </cell>
          <cell r="FZ73">
            <v>0</v>
          </cell>
          <cell r="GA73">
            <v>0</v>
          </cell>
          <cell r="GB73">
            <v>0</v>
          </cell>
          <cell r="GC73">
            <v>1046.0899999999999</v>
          </cell>
          <cell r="GD73">
            <v>916.48</v>
          </cell>
          <cell r="GE73">
            <v>204.01</v>
          </cell>
          <cell r="GF73">
            <v>1.73</v>
          </cell>
          <cell r="GG73">
            <v>953000000</v>
          </cell>
          <cell r="GH73">
            <v>0</v>
          </cell>
          <cell r="GI73">
            <v>0</v>
          </cell>
          <cell r="GJ73">
            <v>9875.1200000000008</v>
          </cell>
          <cell r="GK73">
            <v>987.51</v>
          </cell>
          <cell r="GL73">
            <v>204.01</v>
          </cell>
          <cell r="GM73">
            <v>0</v>
          </cell>
          <cell r="GN73">
            <v>0</v>
          </cell>
          <cell r="GO73">
            <v>204.01</v>
          </cell>
          <cell r="GP73">
            <v>3.4</v>
          </cell>
          <cell r="GQ73">
            <v>3.4</v>
          </cell>
          <cell r="GR73">
            <v>200.61</v>
          </cell>
          <cell r="GS73">
            <v>210.37</v>
          </cell>
          <cell r="GT73">
            <v>601.07000000000005</v>
          </cell>
          <cell r="GU73">
            <v>28.59</v>
          </cell>
          <cell r="GV73">
            <v>953.03</v>
          </cell>
          <cell r="GW73">
            <v>0.03</v>
          </cell>
          <cell r="GX73">
            <v>9.48</v>
          </cell>
          <cell r="GY73">
            <v>0</v>
          </cell>
          <cell r="GZ73">
            <v>9.48</v>
          </cell>
          <cell r="HA73">
            <v>4.6399999999999997</v>
          </cell>
          <cell r="HB73">
            <v>0</v>
          </cell>
          <cell r="HC73">
            <v>4.6399999999999997</v>
          </cell>
          <cell r="HD73" t="str">
            <v>3Q11 Adjustments of $630 thousand:   Restricted Stock Prepaid of $6 million, Stock Option Expense of $3.5 million, Deferred Compenstiaon of (10.1 million).</v>
          </cell>
          <cell r="HE73" t="str">
            <v>8% of Equity Investments in non-financial companies net of SBIC investments  (see K:\CLE03\CAPITAL\Call Report\RC-R\2011_3q\HC-R KART Snapshot.xls Breakdown of Investments)</v>
          </cell>
          <cell r="HF73">
            <v>1818.48</v>
          </cell>
          <cell r="HG73">
            <v>13.21</v>
          </cell>
          <cell r="HH73">
            <v>0</v>
          </cell>
          <cell r="HI73">
            <v>-926797.55</v>
          </cell>
          <cell r="HJ73">
            <v>-298173.49</v>
          </cell>
          <cell r="HK73" t="str">
            <v>1. Line 9:  Sale of Treasury Stock - Totals, on a net basis, all share issuance and repurchase activity.  This net activity totals $56 million, including Q3 2011 activity and is the sum of sales of $109 million (line 72) and purchases of $54 mi</v>
          </cell>
          <cell r="HL73">
            <v>4</v>
          </cell>
          <cell r="HM73">
            <v>2011</v>
          </cell>
          <cell r="HN73">
            <v>0</v>
          </cell>
          <cell r="HO73">
            <v>0</v>
          </cell>
          <cell r="HR73">
            <v>19005</v>
          </cell>
        </row>
        <row r="74">
          <cell r="A74" t="str">
            <v>1068025Q1 2012Supervisory Stress</v>
          </cell>
          <cell r="B74" t="str">
            <v>KeyCorp</v>
          </cell>
          <cell r="C74" t="str">
            <v>Q1 2012</v>
          </cell>
          <cell r="D74" t="str">
            <v>Supervisory Stress</v>
          </cell>
          <cell r="E74" t="str">
            <v>BHC</v>
          </cell>
          <cell r="F74" t="str">
            <v>KEYCORP</v>
          </cell>
          <cell r="G74">
            <v>1068025</v>
          </cell>
          <cell r="H74" t="str">
            <v>Projected</v>
          </cell>
          <cell r="I74">
            <v>40921</v>
          </cell>
          <cell r="J74">
            <v>40921.720451388886</v>
          </cell>
          <cell r="K74" t="str">
            <v>KeyCorp's Supervisory Stress (S_STress) scenario with capital actions and underlying economic assumptions established by the Federal Reserve.</v>
          </cell>
          <cell r="L74">
            <v>10.14</v>
          </cell>
          <cell r="M74">
            <v>39.450000000000003</v>
          </cell>
          <cell r="N74">
            <v>18.13</v>
          </cell>
          <cell r="O74">
            <v>21.32</v>
          </cell>
          <cell r="P74">
            <v>34.33</v>
          </cell>
          <cell r="Q74">
            <v>23.07</v>
          </cell>
          <cell r="R74">
            <v>11.26</v>
          </cell>
          <cell r="S74">
            <v>0</v>
          </cell>
          <cell r="T74">
            <v>33.36</v>
          </cell>
          <cell r="U74">
            <v>6.92</v>
          </cell>
          <cell r="V74">
            <v>3.36</v>
          </cell>
          <cell r="W74">
            <v>23.08</v>
          </cell>
          <cell r="X74">
            <v>0</v>
          </cell>
          <cell r="Y74">
            <v>73.12</v>
          </cell>
          <cell r="Z74">
            <v>0.37</v>
          </cell>
          <cell r="AA74">
            <v>38.01</v>
          </cell>
          <cell r="AB74">
            <v>34.74</v>
          </cell>
          <cell r="AC74">
            <v>21.32</v>
          </cell>
          <cell r="AD74">
            <v>0</v>
          </cell>
          <cell r="AE74">
            <v>0.56999999999999995</v>
          </cell>
          <cell r="AF74">
            <v>0.04</v>
          </cell>
          <cell r="AG74">
            <v>0</v>
          </cell>
          <cell r="AH74">
            <v>20.7</v>
          </cell>
          <cell r="AI74">
            <v>211.72</v>
          </cell>
          <cell r="AJ74">
            <v>0</v>
          </cell>
          <cell r="AK74">
            <v>0</v>
          </cell>
          <cell r="AL74">
            <v>0</v>
          </cell>
          <cell r="AM74">
            <v>0</v>
          </cell>
          <cell r="AN74">
            <v>0</v>
          </cell>
          <cell r="AO74">
            <v>0</v>
          </cell>
          <cell r="AP74">
            <v>0</v>
          </cell>
          <cell r="AQ74">
            <v>0</v>
          </cell>
          <cell r="AR74">
            <v>0</v>
          </cell>
          <cell r="AS74">
            <v>0</v>
          </cell>
          <cell r="AT74">
            <v>211.72</v>
          </cell>
          <cell r="AU74">
            <v>1475.8</v>
          </cell>
          <cell r="AV74">
            <v>457.14</v>
          </cell>
          <cell r="AW74">
            <v>211.72</v>
          </cell>
          <cell r="AX74">
            <v>48.94</v>
          </cell>
          <cell r="AY74">
            <v>1770.15</v>
          </cell>
          <cell r="AZ74">
            <v>561.46</v>
          </cell>
          <cell r="BA74">
            <v>374.76</v>
          </cell>
          <cell r="BB74">
            <v>698.2</v>
          </cell>
          <cell r="BC74">
            <v>238.02</v>
          </cell>
          <cell r="BD74">
            <v>238.02</v>
          </cell>
          <cell r="BE74">
            <v>457.14</v>
          </cell>
          <cell r="BF74">
            <v>0</v>
          </cell>
          <cell r="BG74">
            <v>0</v>
          </cell>
          <cell r="BH74">
            <v>0</v>
          </cell>
          <cell r="BI74">
            <v>0</v>
          </cell>
          <cell r="BJ74">
            <v>0</v>
          </cell>
          <cell r="BK74">
            <v>16.97</v>
          </cell>
          <cell r="BL74">
            <v>-219.12</v>
          </cell>
          <cell r="BM74">
            <v>-99.68</v>
          </cell>
          <cell r="BN74">
            <v>-119.44</v>
          </cell>
          <cell r="BO74">
            <v>-23.56</v>
          </cell>
          <cell r="BP74">
            <v>-143</v>
          </cell>
          <cell r="BQ74">
            <v>0.3</v>
          </cell>
          <cell r="BR74">
            <v>-143.30000000000001</v>
          </cell>
          <cell r="BS74">
            <v>45.491055000000003</v>
          </cell>
          <cell r="BT74">
            <v>0</v>
          </cell>
          <cell r="BU74">
            <v>0</v>
          </cell>
          <cell r="BV74">
            <v>0</v>
          </cell>
          <cell r="BW74">
            <v>0</v>
          </cell>
          <cell r="BY74">
            <v>946.54</v>
          </cell>
          <cell r="BZ74">
            <v>15600.29</v>
          </cell>
          <cell r="CA74">
            <v>16546.830000000002</v>
          </cell>
          <cell r="CB74">
            <v>21865.65</v>
          </cell>
          <cell r="CC74">
            <v>3030.17</v>
          </cell>
          <cell r="CD74">
            <v>9013.2800000000007</v>
          </cell>
          <cell r="CE74">
            <v>1064.6500000000001</v>
          </cell>
          <cell r="CF74">
            <v>7948.63</v>
          </cell>
          <cell r="CG74">
            <v>9671.35</v>
          </cell>
          <cell r="CH74">
            <v>1554.84</v>
          </cell>
          <cell r="CI74">
            <v>1029.9100000000001</v>
          </cell>
          <cell r="CJ74">
            <v>7086.59</v>
          </cell>
          <cell r="CK74">
            <v>2964.81</v>
          </cell>
          <cell r="CL74">
            <v>150.86000000000001</v>
          </cell>
          <cell r="CM74">
            <v>0</v>
          </cell>
          <cell r="CN74">
            <v>16877.939999999999</v>
          </cell>
          <cell r="CO74">
            <v>15649.51</v>
          </cell>
          <cell r="CP74">
            <v>1228.43</v>
          </cell>
          <cell r="CQ74">
            <v>0</v>
          </cell>
          <cell r="CR74">
            <v>0</v>
          </cell>
          <cell r="CS74">
            <v>8243.18</v>
          </cell>
          <cell r="CT74">
            <v>103.01</v>
          </cell>
          <cell r="CU74">
            <v>5191.8900000000003</v>
          </cell>
          <cell r="CV74">
            <v>2948.28</v>
          </cell>
          <cell r="CW74">
            <v>9990.2099999999991</v>
          </cell>
          <cell r="CX74">
            <v>0</v>
          </cell>
          <cell r="CY74">
            <v>595.04999999999995</v>
          </cell>
          <cell r="CZ74">
            <v>93.49</v>
          </cell>
          <cell r="DA74">
            <v>558.1</v>
          </cell>
          <cell r="DB74">
            <v>8743.57</v>
          </cell>
          <cell r="DC74">
            <v>56976.98</v>
          </cell>
          <cell r="DD74">
            <v>0</v>
          </cell>
          <cell r="DE74">
            <v>1770.15</v>
          </cell>
          <cell r="DF74">
            <v>55206.83</v>
          </cell>
          <cell r="DG74">
            <v>1844.15</v>
          </cell>
          <cell r="DH74">
            <v>916.48</v>
          </cell>
          <cell r="DI74">
            <v>189.66</v>
          </cell>
          <cell r="DJ74">
            <v>0</v>
          </cell>
          <cell r="DK74">
            <v>16.93</v>
          </cell>
          <cell r="DL74">
            <v>1123.07</v>
          </cell>
          <cell r="DM74">
            <v>10717.75</v>
          </cell>
          <cell r="DN74">
            <v>85438.63</v>
          </cell>
          <cell r="DO74">
            <v>55091.35</v>
          </cell>
          <cell r="DP74">
            <v>1325.73</v>
          </cell>
          <cell r="DQ74">
            <v>1225.68</v>
          </cell>
          <cell r="DR74">
            <v>18417.45</v>
          </cell>
          <cell r="DS74">
            <v>72.739999999999995</v>
          </cell>
          <cell r="DT74">
            <v>76060.22</v>
          </cell>
          <cell r="DU74">
            <v>290.48</v>
          </cell>
          <cell r="DV74">
            <v>1016.97</v>
          </cell>
          <cell r="DW74">
            <v>4125.5600000000004</v>
          </cell>
          <cell r="DX74">
            <v>5857.33</v>
          </cell>
          <cell r="DY74">
            <v>-204.68</v>
          </cell>
          <cell r="DZ74">
            <v>-1725.52</v>
          </cell>
          <cell r="EA74">
            <v>9360.14</v>
          </cell>
          <cell r="EB74">
            <v>18.27</v>
          </cell>
          <cell r="EC74">
            <v>9378.41</v>
          </cell>
          <cell r="ED74">
            <v>28915.09</v>
          </cell>
          <cell r="EE74">
            <v>9694.42</v>
          </cell>
          <cell r="EF74">
            <v>0</v>
          </cell>
          <cell r="EG74">
            <v>9694.42</v>
          </cell>
          <cell r="EH74">
            <v>-143.30000000000001</v>
          </cell>
          <cell r="EI74">
            <v>0</v>
          </cell>
          <cell r="EJ74">
            <v>0</v>
          </cell>
          <cell r="EK74">
            <v>0</v>
          </cell>
          <cell r="EL74">
            <v>0</v>
          </cell>
          <cell r="EM74">
            <v>24.09</v>
          </cell>
          <cell r="EN74">
            <v>0</v>
          </cell>
          <cell r="EO74">
            <v>0</v>
          </cell>
          <cell r="EP74">
            <v>5.63</v>
          </cell>
          <cell r="EQ74">
            <v>28.58</v>
          </cell>
          <cell r="ER74">
            <v>-180.86</v>
          </cell>
          <cell r="ES74">
            <v>0</v>
          </cell>
          <cell r="ET74">
            <v>0</v>
          </cell>
          <cell r="EU74">
            <v>9360.14</v>
          </cell>
          <cell r="EV74">
            <v>9360.14</v>
          </cell>
          <cell r="EW74">
            <v>68.25</v>
          </cell>
          <cell r="EX74">
            <v>0</v>
          </cell>
          <cell r="EY74">
            <v>-317.37</v>
          </cell>
          <cell r="EZ74">
            <v>0</v>
          </cell>
          <cell r="FA74">
            <v>0</v>
          </cell>
          <cell r="FB74">
            <v>338.9</v>
          </cell>
          <cell r="FC74">
            <v>0</v>
          </cell>
          <cell r="FD74">
            <v>933.41</v>
          </cell>
          <cell r="FE74">
            <v>0</v>
          </cell>
          <cell r="FF74">
            <v>9014.76</v>
          </cell>
          <cell r="FG74">
            <v>0</v>
          </cell>
          <cell r="FH74">
            <v>310.29000000000002</v>
          </cell>
          <cell r="FI74">
            <v>-54.64</v>
          </cell>
          <cell r="FJ74">
            <v>8649.82</v>
          </cell>
          <cell r="FK74">
            <v>78073.350000000006</v>
          </cell>
          <cell r="FL74">
            <v>8020.44</v>
          </cell>
          <cell r="FM74">
            <v>8649.82</v>
          </cell>
          <cell r="FN74">
            <v>11282.78</v>
          </cell>
          <cell r="FO74">
            <v>78073.350000000006</v>
          </cell>
          <cell r="FP74">
            <v>84210.59</v>
          </cell>
          <cell r="FQ74">
            <v>10.273</v>
          </cell>
          <cell r="FR74">
            <v>11.0791</v>
          </cell>
          <cell r="FS74">
            <v>14.451499999999999</v>
          </cell>
          <cell r="FT74">
            <v>10.271699999999999</v>
          </cell>
          <cell r="FU74">
            <v>290.48</v>
          </cell>
          <cell r="FV74">
            <v>0</v>
          </cell>
          <cell r="FW74">
            <v>0</v>
          </cell>
          <cell r="FX74">
            <v>0</v>
          </cell>
          <cell r="FY74">
            <v>1725.52</v>
          </cell>
          <cell r="FZ74">
            <v>0</v>
          </cell>
          <cell r="GA74">
            <v>0</v>
          </cell>
          <cell r="GB74">
            <v>0</v>
          </cell>
          <cell r="GC74">
            <v>338.9</v>
          </cell>
          <cell r="GD74">
            <v>916.48</v>
          </cell>
          <cell r="GE74">
            <v>343.49</v>
          </cell>
          <cell r="GF74">
            <v>0</v>
          </cell>
          <cell r="GG74">
            <v>955900000</v>
          </cell>
          <cell r="GH74">
            <v>0</v>
          </cell>
          <cell r="GI74">
            <v>0</v>
          </cell>
          <cell r="GJ74">
            <v>9014.76</v>
          </cell>
          <cell r="GK74">
            <v>901.48</v>
          </cell>
          <cell r="GL74">
            <v>343.49</v>
          </cell>
          <cell r="GM74">
            <v>0</v>
          </cell>
          <cell r="GN74">
            <v>0</v>
          </cell>
          <cell r="GO74">
            <v>343.49</v>
          </cell>
          <cell r="GP74">
            <v>33.200000000000003</v>
          </cell>
          <cell r="GQ74">
            <v>33.200000000000003</v>
          </cell>
          <cell r="GR74">
            <v>310.29000000000002</v>
          </cell>
          <cell r="GS74">
            <v>225.83</v>
          </cell>
          <cell r="GT74">
            <v>645.22</v>
          </cell>
          <cell r="GU74">
            <v>28.58</v>
          </cell>
          <cell r="GV74">
            <v>955.86</v>
          </cell>
          <cell r="GW74">
            <v>0.03</v>
          </cell>
          <cell r="GX74">
            <v>38.78</v>
          </cell>
          <cell r="GY74">
            <v>0</v>
          </cell>
          <cell r="GZ74">
            <v>38.78</v>
          </cell>
          <cell r="HA74">
            <v>14.7</v>
          </cell>
          <cell r="HB74">
            <v>0</v>
          </cell>
          <cell r="HC74">
            <v>14.7</v>
          </cell>
          <cell r="HD74" t="str">
            <v>3Q11 Adjustments of $630 thousand:   Restricted Stock Prepaid of $6 million, Stock Option Expense of $3.5 million, Deferred Compenstiaon of (10.1 million).</v>
          </cell>
          <cell r="HE74" t="str">
            <v>8% of Equity Investments in non-financial companies net of SBIC investments  (see K:\CLE03\CAPITAL\Call Report\RC-R\2011_3q\HC-R KART Snapshot.xls Breakdown of Investments)</v>
          </cell>
          <cell r="HF74">
            <v>1818.48</v>
          </cell>
          <cell r="HG74">
            <v>13.21</v>
          </cell>
          <cell r="HH74">
            <v>0</v>
          </cell>
          <cell r="HI74">
            <v>-926797.55</v>
          </cell>
          <cell r="HJ74">
            <v>-298173.49</v>
          </cell>
          <cell r="HK74" t="str">
            <v>1. Line 9:  Sale of Treasury Stock - Totals, on a net basis, all share issuance and repurchase activity.  This net activity totals $56 million, including Q3 2011 activity and is the sum of sales of $109 million (line 72) and purchases of $54 mi</v>
          </cell>
          <cell r="HL74">
            <v>1</v>
          </cell>
          <cell r="HM74">
            <v>2012</v>
          </cell>
          <cell r="HN74">
            <v>0</v>
          </cell>
          <cell r="HO74">
            <v>0</v>
          </cell>
          <cell r="HR74">
            <v>19005</v>
          </cell>
        </row>
        <row r="75">
          <cell r="A75" t="str">
            <v>1068025Q2 2012Supervisory Stress</v>
          </cell>
          <cell r="B75" t="str">
            <v>KeyCorp</v>
          </cell>
          <cell r="C75" t="str">
            <v>Q2 2012</v>
          </cell>
          <cell r="D75" t="str">
            <v>Supervisory Stress</v>
          </cell>
          <cell r="E75" t="str">
            <v>BHC</v>
          </cell>
          <cell r="F75" t="str">
            <v>KEYCORP</v>
          </cell>
          <cell r="G75">
            <v>1068025</v>
          </cell>
          <cell r="H75" t="str">
            <v>Projected</v>
          </cell>
          <cell r="I75">
            <v>40921</v>
          </cell>
          <cell r="J75">
            <v>40921.720451388886</v>
          </cell>
          <cell r="K75" t="str">
            <v>KeyCorp's Supervisory Stress (S_STress) scenario with capital actions and underlying economic assumptions established by the Federal Reserve.</v>
          </cell>
          <cell r="L75">
            <v>11.14</v>
          </cell>
          <cell r="M75">
            <v>48.46</v>
          </cell>
          <cell r="N75">
            <v>21.99</v>
          </cell>
          <cell r="O75">
            <v>26.47</v>
          </cell>
          <cell r="P75">
            <v>54.69</v>
          </cell>
          <cell r="Q75">
            <v>41.28</v>
          </cell>
          <cell r="R75">
            <v>13.41</v>
          </cell>
          <cell r="S75">
            <v>0</v>
          </cell>
          <cell r="T75">
            <v>65.400000000000006</v>
          </cell>
          <cell r="U75">
            <v>15.22</v>
          </cell>
          <cell r="V75">
            <v>7.55</v>
          </cell>
          <cell r="W75">
            <v>42.64</v>
          </cell>
          <cell r="X75">
            <v>0</v>
          </cell>
          <cell r="Y75">
            <v>83.91</v>
          </cell>
          <cell r="Z75">
            <v>0.46</v>
          </cell>
          <cell r="AA75">
            <v>44.96</v>
          </cell>
          <cell r="AB75">
            <v>38.49</v>
          </cell>
          <cell r="AC75">
            <v>27.48</v>
          </cell>
          <cell r="AD75">
            <v>0</v>
          </cell>
          <cell r="AE75">
            <v>1.05</v>
          </cell>
          <cell r="AF75">
            <v>0.08</v>
          </cell>
          <cell r="AG75">
            <v>0</v>
          </cell>
          <cell r="AH75">
            <v>26.34</v>
          </cell>
          <cell r="AI75">
            <v>291.07</v>
          </cell>
          <cell r="AJ75">
            <v>0</v>
          </cell>
          <cell r="AK75">
            <v>0</v>
          </cell>
          <cell r="AL75">
            <v>-0.51</v>
          </cell>
          <cell r="AM75">
            <v>-0.51</v>
          </cell>
          <cell r="AN75">
            <v>0</v>
          </cell>
          <cell r="AO75">
            <v>0</v>
          </cell>
          <cell r="AP75">
            <v>0</v>
          </cell>
          <cell r="AQ75">
            <v>0</v>
          </cell>
          <cell r="AR75">
            <v>0</v>
          </cell>
          <cell r="AS75">
            <v>0</v>
          </cell>
          <cell r="AT75">
            <v>290.56</v>
          </cell>
          <cell r="AU75">
            <v>1770.15</v>
          </cell>
          <cell r="AV75">
            <v>371.14</v>
          </cell>
          <cell r="AW75">
            <v>291.07</v>
          </cell>
          <cell r="AX75">
            <v>44.76</v>
          </cell>
          <cell r="AY75">
            <v>1894.98</v>
          </cell>
          <cell r="AZ75">
            <v>552.47</v>
          </cell>
          <cell r="BA75">
            <v>328.42</v>
          </cell>
          <cell r="BB75">
            <v>698.77</v>
          </cell>
          <cell r="BC75">
            <v>182.13</v>
          </cell>
          <cell r="BD75">
            <v>182.13</v>
          </cell>
          <cell r="BE75">
            <v>371.14</v>
          </cell>
          <cell r="BF75">
            <v>0</v>
          </cell>
          <cell r="BG75">
            <v>0</v>
          </cell>
          <cell r="BH75">
            <v>0</v>
          </cell>
          <cell r="BI75">
            <v>0</v>
          </cell>
          <cell r="BJ75">
            <v>0</v>
          </cell>
          <cell r="BK75">
            <v>10.09</v>
          </cell>
          <cell r="BL75">
            <v>-189.02</v>
          </cell>
          <cell r="BM75">
            <v>-88.55</v>
          </cell>
          <cell r="BN75">
            <v>-100.47</v>
          </cell>
          <cell r="BO75">
            <v>-21.43</v>
          </cell>
          <cell r="BP75">
            <v>-121.9</v>
          </cell>
          <cell r="BQ75">
            <v>0.3</v>
          </cell>
          <cell r="BR75">
            <v>-122.2</v>
          </cell>
          <cell r="BS75">
            <v>46.846895000000004</v>
          </cell>
          <cell r="BT75">
            <v>0</v>
          </cell>
          <cell r="BU75">
            <v>0</v>
          </cell>
          <cell r="BV75">
            <v>0</v>
          </cell>
          <cell r="BW75">
            <v>0</v>
          </cell>
          <cell r="BY75">
            <v>914.84</v>
          </cell>
          <cell r="BZ75">
            <v>14868.79</v>
          </cell>
          <cell r="CA75">
            <v>15783.63</v>
          </cell>
          <cell r="CB75">
            <v>22086.33</v>
          </cell>
          <cell r="CC75">
            <v>3031.18</v>
          </cell>
          <cell r="CD75">
            <v>9051.48</v>
          </cell>
          <cell r="CE75">
            <v>1065.01</v>
          </cell>
          <cell r="CF75">
            <v>7986.47</v>
          </cell>
          <cell r="CG75">
            <v>9849.5</v>
          </cell>
          <cell r="CH75">
            <v>1554.59</v>
          </cell>
          <cell r="CI75">
            <v>1052.55</v>
          </cell>
          <cell r="CJ75">
            <v>7242.36</v>
          </cell>
          <cell r="CK75">
            <v>3029.98</v>
          </cell>
          <cell r="CL75">
            <v>154.16999999999999</v>
          </cell>
          <cell r="CM75">
            <v>0</v>
          </cell>
          <cell r="CN75">
            <v>17639.45</v>
          </cell>
          <cell r="CO75">
            <v>16391.75</v>
          </cell>
          <cell r="CP75">
            <v>1247.7</v>
          </cell>
          <cell r="CQ75">
            <v>0</v>
          </cell>
          <cell r="CR75">
            <v>0</v>
          </cell>
          <cell r="CS75">
            <v>7980.4</v>
          </cell>
          <cell r="CT75">
            <v>103.41</v>
          </cell>
          <cell r="CU75">
            <v>5022.32</v>
          </cell>
          <cell r="CV75">
            <v>2854.67</v>
          </cell>
          <cell r="CW75">
            <v>10198.77</v>
          </cell>
          <cell r="CX75">
            <v>0</v>
          </cell>
          <cell r="CY75">
            <v>611.14</v>
          </cell>
          <cell r="CZ75">
            <v>97.66</v>
          </cell>
          <cell r="DA75">
            <v>569.4</v>
          </cell>
          <cell r="DB75">
            <v>8920.57</v>
          </cell>
          <cell r="DC75">
            <v>57904.95</v>
          </cell>
          <cell r="DD75">
            <v>0</v>
          </cell>
          <cell r="DE75">
            <v>1894.98</v>
          </cell>
          <cell r="DF75">
            <v>56009.97</v>
          </cell>
          <cell r="DG75">
            <v>1828.6</v>
          </cell>
          <cell r="DH75">
            <v>916.48</v>
          </cell>
          <cell r="DI75">
            <v>195.65</v>
          </cell>
          <cell r="DJ75">
            <v>0</v>
          </cell>
          <cell r="DK75">
            <v>16.93</v>
          </cell>
          <cell r="DL75">
            <v>1129.06</v>
          </cell>
          <cell r="DM75">
            <v>10752.03</v>
          </cell>
          <cell r="DN75">
            <v>85503.28</v>
          </cell>
          <cell r="DO75">
            <v>55801.38</v>
          </cell>
          <cell r="DP75">
            <v>1331.78</v>
          </cell>
          <cell r="DQ75">
            <v>1225.71</v>
          </cell>
          <cell r="DR75">
            <v>18048.36</v>
          </cell>
          <cell r="DS75">
            <v>82.83</v>
          </cell>
          <cell r="DT75">
            <v>76407.23</v>
          </cell>
          <cell r="DU75">
            <v>290.48</v>
          </cell>
          <cell r="DV75">
            <v>1016.97</v>
          </cell>
          <cell r="DW75">
            <v>4039.57</v>
          </cell>
          <cell r="DX75">
            <v>5681.87</v>
          </cell>
          <cell r="DY75">
            <v>-230.13</v>
          </cell>
          <cell r="DZ75">
            <v>-1720.99</v>
          </cell>
          <cell r="EA75">
            <v>9077.7800000000007</v>
          </cell>
          <cell r="EB75">
            <v>18.27</v>
          </cell>
          <cell r="EC75">
            <v>9096.0499999999993</v>
          </cell>
          <cell r="ED75">
            <v>27996.76</v>
          </cell>
          <cell r="EE75">
            <v>9360.14</v>
          </cell>
          <cell r="EF75">
            <v>0</v>
          </cell>
          <cell r="EG75">
            <v>9360.14</v>
          </cell>
          <cell r="EH75">
            <v>-122.2</v>
          </cell>
          <cell r="EI75">
            <v>0</v>
          </cell>
          <cell r="EJ75">
            <v>0</v>
          </cell>
          <cell r="EK75">
            <v>0</v>
          </cell>
          <cell r="EL75">
            <v>0</v>
          </cell>
          <cell r="EM75">
            <v>1.47</v>
          </cell>
          <cell r="EN75">
            <v>82.92</v>
          </cell>
          <cell r="EO75">
            <v>0</v>
          </cell>
          <cell r="EP75">
            <v>5.63</v>
          </cell>
          <cell r="EQ75">
            <v>47.63</v>
          </cell>
          <cell r="ER75">
            <v>-25.45</v>
          </cell>
          <cell r="ES75">
            <v>0</v>
          </cell>
          <cell r="ET75">
            <v>0</v>
          </cell>
          <cell r="EU75">
            <v>9077.7800000000007</v>
          </cell>
          <cell r="EV75">
            <v>9077.7800000000007</v>
          </cell>
          <cell r="EW75">
            <v>42.8</v>
          </cell>
          <cell r="EX75">
            <v>0</v>
          </cell>
          <cell r="EY75">
            <v>-317.37</v>
          </cell>
          <cell r="EZ75">
            <v>0</v>
          </cell>
          <cell r="FA75">
            <v>0</v>
          </cell>
          <cell r="FB75">
            <v>338.9</v>
          </cell>
          <cell r="FC75">
            <v>0</v>
          </cell>
          <cell r="FD75">
            <v>933.4</v>
          </cell>
          <cell r="FE75">
            <v>0</v>
          </cell>
          <cell r="FF75">
            <v>8757.85</v>
          </cell>
          <cell r="FG75">
            <v>0</v>
          </cell>
          <cell r="FH75">
            <v>397.85</v>
          </cell>
          <cell r="FI75">
            <v>-54.64</v>
          </cell>
          <cell r="FJ75">
            <v>8305.36</v>
          </cell>
          <cell r="FK75">
            <v>78843.64</v>
          </cell>
          <cell r="FL75">
            <v>7675.97</v>
          </cell>
          <cell r="FM75">
            <v>8305.36</v>
          </cell>
          <cell r="FN75">
            <v>10949.36</v>
          </cell>
          <cell r="FO75">
            <v>78843.64</v>
          </cell>
          <cell r="FP75">
            <v>84501.46</v>
          </cell>
          <cell r="FQ75">
            <v>9.7356999999999996</v>
          </cell>
          <cell r="FR75">
            <v>10.534000000000001</v>
          </cell>
          <cell r="FS75">
            <v>13.8874</v>
          </cell>
          <cell r="FT75">
            <v>9.8286999999999995</v>
          </cell>
          <cell r="FU75">
            <v>290.48</v>
          </cell>
          <cell r="FV75">
            <v>0</v>
          </cell>
          <cell r="FW75">
            <v>0</v>
          </cell>
          <cell r="FX75">
            <v>0</v>
          </cell>
          <cell r="FY75">
            <v>1720.99</v>
          </cell>
          <cell r="FZ75">
            <v>0</v>
          </cell>
          <cell r="GA75">
            <v>0</v>
          </cell>
          <cell r="GB75">
            <v>0</v>
          </cell>
          <cell r="GC75">
            <v>338.9</v>
          </cell>
          <cell r="GD75">
            <v>916.48</v>
          </cell>
          <cell r="GE75">
            <v>487.86</v>
          </cell>
          <cell r="GF75">
            <v>0</v>
          </cell>
          <cell r="GG75">
            <v>946300000</v>
          </cell>
          <cell r="GH75">
            <v>0</v>
          </cell>
          <cell r="GI75">
            <v>0</v>
          </cell>
          <cell r="GJ75">
            <v>8757.85</v>
          </cell>
          <cell r="GK75">
            <v>875.78</v>
          </cell>
          <cell r="GL75">
            <v>487.86</v>
          </cell>
          <cell r="GM75">
            <v>0</v>
          </cell>
          <cell r="GN75">
            <v>0</v>
          </cell>
          <cell r="GO75">
            <v>487.86</v>
          </cell>
          <cell r="GP75">
            <v>90.02</v>
          </cell>
          <cell r="GQ75">
            <v>90.02</v>
          </cell>
          <cell r="GR75">
            <v>397.85</v>
          </cell>
          <cell r="GS75">
            <v>268.44</v>
          </cell>
          <cell r="GT75">
            <v>766.98</v>
          </cell>
          <cell r="GU75">
            <v>47.63</v>
          </cell>
          <cell r="GV75">
            <v>946.28</v>
          </cell>
          <cell r="GW75">
            <v>0.05</v>
          </cell>
          <cell r="GX75">
            <v>1.47</v>
          </cell>
          <cell r="GY75">
            <v>0</v>
          </cell>
          <cell r="GZ75">
            <v>1.47</v>
          </cell>
          <cell r="HA75">
            <v>0</v>
          </cell>
          <cell r="HB75">
            <v>82.92</v>
          </cell>
          <cell r="HC75">
            <v>82.92</v>
          </cell>
          <cell r="HD75" t="str">
            <v>3Q11 Adjustments of $630 thousand:   Restricted Stock Prepaid of $6 million, Stock Option Expense of $3.5 million, Deferred Compenstiaon of (10.1 million).</v>
          </cell>
          <cell r="HE75" t="str">
            <v>8% of Equity Investments in non-financial companies net of SBIC investments  (see K:\CLE03\CAPITAL\Call Report\RC-R\2011_3q\HC-R KART Snapshot.xls Breakdown of Investments)</v>
          </cell>
          <cell r="HF75">
            <v>1818.48</v>
          </cell>
          <cell r="HG75">
            <v>13.21</v>
          </cell>
          <cell r="HH75">
            <v>0</v>
          </cell>
          <cell r="HI75">
            <v>-926797.55</v>
          </cell>
          <cell r="HJ75">
            <v>-298173.49</v>
          </cell>
          <cell r="HK75" t="str">
            <v>1. Line 9:  Sale of Treasury Stock - Totals, on a net basis, all share issuance and repurchase activity.  This net activity totals $56 million, including Q3 2011 activity and is the sum of sales of $109 million (line 72) and purchases of $54 mi</v>
          </cell>
          <cell r="HL75">
            <v>2</v>
          </cell>
          <cell r="HM75">
            <v>2012</v>
          </cell>
          <cell r="HN75">
            <v>0</v>
          </cell>
          <cell r="HO75">
            <v>0</v>
          </cell>
          <cell r="HR75">
            <v>19005</v>
          </cell>
        </row>
        <row r="76">
          <cell r="A76" t="str">
            <v>1068025Q3 2012Supervisory Stress</v>
          </cell>
          <cell r="B76" t="str">
            <v>KeyCorp</v>
          </cell>
          <cell r="C76" t="str">
            <v>Q3 2012</v>
          </cell>
          <cell r="D76" t="str">
            <v>Supervisory Stress</v>
          </cell>
          <cell r="E76" t="str">
            <v>BHC</v>
          </cell>
          <cell r="F76" t="str">
            <v>KEYCORP</v>
          </cell>
          <cell r="G76">
            <v>1068025</v>
          </cell>
          <cell r="H76" t="str">
            <v>Projected</v>
          </cell>
          <cell r="I76">
            <v>40921</v>
          </cell>
          <cell r="J76">
            <v>40921.720451388886</v>
          </cell>
          <cell r="K76" t="str">
            <v>KeyCorp's Supervisory Stress (S_STress) scenario with capital actions and underlying economic assumptions established by the Federal Reserve.</v>
          </cell>
          <cell r="L76">
            <v>12.26</v>
          </cell>
          <cell r="M76">
            <v>57.98</v>
          </cell>
          <cell r="N76">
            <v>25.82</v>
          </cell>
          <cell r="O76">
            <v>32.17</v>
          </cell>
          <cell r="P76">
            <v>75.13</v>
          </cell>
          <cell r="Q76">
            <v>59.95</v>
          </cell>
          <cell r="R76">
            <v>15.18</v>
          </cell>
          <cell r="S76">
            <v>0</v>
          </cell>
          <cell r="T76">
            <v>83.74</v>
          </cell>
          <cell r="U76">
            <v>19.27</v>
          </cell>
          <cell r="V76">
            <v>9.57</v>
          </cell>
          <cell r="W76">
            <v>54.9</v>
          </cell>
          <cell r="X76">
            <v>0</v>
          </cell>
          <cell r="Y76">
            <v>93.35</v>
          </cell>
          <cell r="Z76">
            <v>0.55000000000000004</v>
          </cell>
          <cell r="AA76">
            <v>51.36</v>
          </cell>
          <cell r="AB76">
            <v>41.45</v>
          </cell>
          <cell r="AC76">
            <v>37.72</v>
          </cell>
          <cell r="AD76">
            <v>0</v>
          </cell>
          <cell r="AE76">
            <v>1.7</v>
          </cell>
          <cell r="AF76">
            <v>0.12</v>
          </cell>
          <cell r="AG76">
            <v>0.01</v>
          </cell>
          <cell r="AH76">
            <v>35.89</v>
          </cell>
          <cell r="AI76">
            <v>360.2</v>
          </cell>
          <cell r="AJ76">
            <v>0</v>
          </cell>
          <cell r="AK76">
            <v>0</v>
          </cell>
          <cell r="AL76">
            <v>-6.17</v>
          </cell>
          <cell r="AM76">
            <v>-6.17</v>
          </cell>
          <cell r="AN76">
            <v>0</v>
          </cell>
          <cell r="AO76">
            <v>0</v>
          </cell>
          <cell r="AP76">
            <v>0</v>
          </cell>
          <cell r="AQ76">
            <v>0</v>
          </cell>
          <cell r="AR76">
            <v>0</v>
          </cell>
          <cell r="AS76">
            <v>0</v>
          </cell>
          <cell r="AT76">
            <v>354.03</v>
          </cell>
          <cell r="AU76">
            <v>1894.98</v>
          </cell>
          <cell r="AV76">
            <v>428.02</v>
          </cell>
          <cell r="AW76">
            <v>360.2</v>
          </cell>
          <cell r="AX76">
            <v>40.18</v>
          </cell>
          <cell r="AY76">
            <v>2002.98</v>
          </cell>
          <cell r="AZ76">
            <v>563.05999999999995</v>
          </cell>
          <cell r="BA76">
            <v>377.11</v>
          </cell>
          <cell r="BB76">
            <v>708.95</v>
          </cell>
          <cell r="BC76">
            <v>231.21</v>
          </cell>
          <cell r="BD76">
            <v>231.21</v>
          </cell>
          <cell r="BE76">
            <v>428.02</v>
          </cell>
          <cell r="BF76">
            <v>0</v>
          </cell>
          <cell r="BG76">
            <v>0</v>
          </cell>
          <cell r="BH76">
            <v>0</v>
          </cell>
          <cell r="BI76">
            <v>0</v>
          </cell>
          <cell r="BJ76">
            <v>0</v>
          </cell>
          <cell r="BK76">
            <v>8.6</v>
          </cell>
          <cell r="BL76">
            <v>-196.8</v>
          </cell>
          <cell r="BM76">
            <v>-91.57</v>
          </cell>
          <cell r="BN76">
            <v>-105.24</v>
          </cell>
          <cell r="BO76">
            <v>-17.239999999999998</v>
          </cell>
          <cell r="BP76">
            <v>-122.48</v>
          </cell>
          <cell r="BQ76">
            <v>0.3</v>
          </cell>
          <cell r="BR76">
            <v>-122.78</v>
          </cell>
          <cell r="BS76">
            <v>46.529471999999998</v>
          </cell>
          <cell r="BT76">
            <v>0</v>
          </cell>
          <cell r="BU76">
            <v>0</v>
          </cell>
          <cell r="BV76">
            <v>0</v>
          </cell>
          <cell r="BW76">
            <v>0</v>
          </cell>
          <cell r="BY76">
            <v>879.32</v>
          </cell>
          <cell r="BZ76">
            <v>14086.3</v>
          </cell>
          <cell r="CA76">
            <v>14965.62</v>
          </cell>
          <cell r="CB76">
            <v>22376.75</v>
          </cell>
          <cell r="CC76">
            <v>3034.58</v>
          </cell>
          <cell r="CD76">
            <v>9125.1200000000008</v>
          </cell>
          <cell r="CE76">
            <v>1066.21</v>
          </cell>
          <cell r="CF76">
            <v>8058.91</v>
          </cell>
          <cell r="CG76">
            <v>10059.36</v>
          </cell>
          <cell r="CH76">
            <v>1575.69</v>
          </cell>
          <cell r="CI76">
            <v>1076.5</v>
          </cell>
          <cell r="CJ76">
            <v>7407.17</v>
          </cell>
          <cell r="CK76">
            <v>3098.93</v>
          </cell>
          <cell r="CL76">
            <v>157.68</v>
          </cell>
          <cell r="CM76">
            <v>0</v>
          </cell>
          <cell r="CN76">
            <v>18362.310000000001</v>
          </cell>
          <cell r="CO76">
            <v>17090.37</v>
          </cell>
          <cell r="CP76">
            <v>1271.94</v>
          </cell>
          <cell r="CQ76">
            <v>0</v>
          </cell>
          <cell r="CR76">
            <v>0</v>
          </cell>
          <cell r="CS76">
            <v>7730.74</v>
          </cell>
          <cell r="CT76">
            <v>104.88</v>
          </cell>
          <cell r="CU76">
            <v>4856.09</v>
          </cell>
          <cell r="CV76">
            <v>2769.76</v>
          </cell>
          <cell r="CW76">
            <v>10492.91</v>
          </cell>
          <cell r="CX76">
            <v>0</v>
          </cell>
          <cell r="CY76">
            <v>625.84</v>
          </cell>
          <cell r="CZ76">
            <v>101.62</v>
          </cell>
          <cell r="DA76">
            <v>585.92999999999995</v>
          </cell>
          <cell r="DB76">
            <v>9179.52</v>
          </cell>
          <cell r="DC76">
            <v>58962.7</v>
          </cell>
          <cell r="DD76">
            <v>0</v>
          </cell>
          <cell r="DE76">
            <v>2002.98</v>
          </cell>
          <cell r="DF76">
            <v>56959.72</v>
          </cell>
          <cell r="DG76">
            <v>1853.15</v>
          </cell>
          <cell r="DH76">
            <v>916.48</v>
          </cell>
          <cell r="DI76">
            <v>200.16</v>
          </cell>
          <cell r="DJ76">
            <v>0</v>
          </cell>
          <cell r="DK76">
            <v>16.920000000000002</v>
          </cell>
          <cell r="DL76">
            <v>1133.56</v>
          </cell>
          <cell r="DM76">
            <v>11130.78</v>
          </cell>
          <cell r="DN76">
            <v>86042.84</v>
          </cell>
          <cell r="DO76">
            <v>57336.01</v>
          </cell>
          <cell r="DP76">
            <v>1345.84</v>
          </cell>
          <cell r="DQ76">
            <v>1195.96</v>
          </cell>
          <cell r="DR76">
            <v>17336.28</v>
          </cell>
          <cell r="DS76">
            <v>91.43</v>
          </cell>
          <cell r="DT76">
            <v>77214.100000000006</v>
          </cell>
          <cell r="DU76">
            <v>290.48</v>
          </cell>
          <cell r="DV76">
            <v>1016.97</v>
          </cell>
          <cell r="DW76">
            <v>3959.26</v>
          </cell>
          <cell r="DX76">
            <v>5506.32</v>
          </cell>
          <cell r="DY76">
            <v>-236.73</v>
          </cell>
          <cell r="DZ76">
            <v>-1725.83</v>
          </cell>
          <cell r="EA76">
            <v>8810.4599999999991</v>
          </cell>
          <cell r="EB76">
            <v>18.27</v>
          </cell>
          <cell r="EC76">
            <v>8828.74</v>
          </cell>
          <cell r="ED76">
            <v>27076.12</v>
          </cell>
          <cell r="EE76">
            <v>9077.7800000000007</v>
          </cell>
          <cell r="EF76">
            <v>0</v>
          </cell>
          <cell r="EG76">
            <v>9077.7800000000007</v>
          </cell>
          <cell r="EH76">
            <v>-122.78</v>
          </cell>
          <cell r="EI76">
            <v>0</v>
          </cell>
          <cell r="EJ76">
            <v>0</v>
          </cell>
          <cell r="EK76">
            <v>0</v>
          </cell>
          <cell r="EL76">
            <v>0</v>
          </cell>
          <cell r="EM76">
            <v>-1.75</v>
          </cell>
          <cell r="EN76">
            <v>83.41</v>
          </cell>
          <cell r="EO76">
            <v>0</v>
          </cell>
          <cell r="EP76">
            <v>5.63</v>
          </cell>
          <cell r="EQ76">
            <v>47.14</v>
          </cell>
          <cell r="ER76">
            <v>-6.6</v>
          </cell>
          <cell r="ES76">
            <v>0</v>
          </cell>
          <cell r="ET76">
            <v>0</v>
          </cell>
          <cell r="EU76">
            <v>8810.4599999999991</v>
          </cell>
          <cell r="EV76">
            <v>8810.4599999999991</v>
          </cell>
          <cell r="EW76">
            <v>36.19</v>
          </cell>
          <cell r="EX76">
            <v>0</v>
          </cell>
          <cell r="EY76">
            <v>-317.37</v>
          </cell>
          <cell r="EZ76">
            <v>0</v>
          </cell>
          <cell r="FA76">
            <v>0</v>
          </cell>
          <cell r="FB76">
            <v>338.9</v>
          </cell>
          <cell r="FC76">
            <v>0</v>
          </cell>
          <cell r="FD76">
            <v>933.4</v>
          </cell>
          <cell r="FE76">
            <v>0</v>
          </cell>
          <cell r="FF76">
            <v>8497.14</v>
          </cell>
          <cell r="FG76">
            <v>0</v>
          </cell>
          <cell r="FH76">
            <v>492.04</v>
          </cell>
          <cell r="FI76">
            <v>-54.64</v>
          </cell>
          <cell r="FJ76">
            <v>7950.46</v>
          </cell>
          <cell r="FK76">
            <v>80113.31</v>
          </cell>
          <cell r="FL76">
            <v>7321.08</v>
          </cell>
          <cell r="FM76">
            <v>7950.46</v>
          </cell>
          <cell r="FN76">
            <v>10411.450000000001</v>
          </cell>
          <cell r="FO76">
            <v>80113.31</v>
          </cell>
          <cell r="FP76">
            <v>84932.74</v>
          </cell>
          <cell r="FQ76">
            <v>9.1384000000000007</v>
          </cell>
          <cell r="FR76">
            <v>9.9239999999999995</v>
          </cell>
          <cell r="FS76">
            <v>12.995900000000001</v>
          </cell>
          <cell r="FT76">
            <v>9.3609000000000009</v>
          </cell>
          <cell r="FU76">
            <v>290.48</v>
          </cell>
          <cell r="FV76">
            <v>0</v>
          </cell>
          <cell r="FW76">
            <v>0</v>
          </cell>
          <cell r="FX76">
            <v>0</v>
          </cell>
          <cell r="FY76">
            <v>1725.83</v>
          </cell>
          <cell r="FZ76">
            <v>0</v>
          </cell>
          <cell r="GA76">
            <v>0</v>
          </cell>
          <cell r="GB76">
            <v>0</v>
          </cell>
          <cell r="GC76">
            <v>338.9</v>
          </cell>
          <cell r="GD76">
            <v>916.48</v>
          </cell>
          <cell r="GE76">
            <v>623.97</v>
          </cell>
          <cell r="GF76">
            <v>0</v>
          </cell>
          <cell r="GG76">
            <v>936300000</v>
          </cell>
          <cell r="GH76">
            <v>0</v>
          </cell>
          <cell r="GI76">
            <v>0</v>
          </cell>
          <cell r="GJ76">
            <v>8497.14</v>
          </cell>
          <cell r="GK76">
            <v>849.71</v>
          </cell>
          <cell r="GL76">
            <v>623.97</v>
          </cell>
          <cell r="GM76">
            <v>0</v>
          </cell>
          <cell r="GN76">
            <v>0</v>
          </cell>
          <cell r="GO76">
            <v>623.97</v>
          </cell>
          <cell r="GP76">
            <v>131.93</v>
          </cell>
          <cell r="GQ76">
            <v>131.93</v>
          </cell>
          <cell r="GR76">
            <v>492.04</v>
          </cell>
          <cell r="GS76">
            <v>296.14</v>
          </cell>
          <cell r="GT76">
            <v>846.13</v>
          </cell>
          <cell r="GU76">
            <v>47.14</v>
          </cell>
          <cell r="GV76">
            <v>936.26</v>
          </cell>
          <cell r="GW76">
            <v>0.05</v>
          </cell>
          <cell r="GX76">
            <v>0.48</v>
          </cell>
          <cell r="GY76">
            <v>0</v>
          </cell>
          <cell r="GZ76">
            <v>0.48</v>
          </cell>
          <cell r="HA76">
            <v>2.23</v>
          </cell>
          <cell r="HB76">
            <v>83.41</v>
          </cell>
          <cell r="HC76">
            <v>85.63</v>
          </cell>
          <cell r="HD76" t="str">
            <v>3Q11 Adjustments of $630 thousand:   Restricted Stock Prepaid of $6 million, Stock Option Expense of $3.5 million, Deferred Compenstiaon of (10.1 million).</v>
          </cell>
          <cell r="HE76" t="str">
            <v>8% of Equity Investments in non-financial companies net of SBIC investments  (see K:\CLE03\CAPITAL\Call Report\RC-R\2011_3q\HC-R KART Snapshot.xls Breakdown of Investments)</v>
          </cell>
          <cell r="HF76">
            <v>1818.48</v>
          </cell>
          <cell r="HG76">
            <v>13.21</v>
          </cell>
          <cell r="HH76">
            <v>0</v>
          </cell>
          <cell r="HI76">
            <v>-926797.55</v>
          </cell>
          <cell r="HJ76">
            <v>-298173.49</v>
          </cell>
          <cell r="HK76" t="str">
            <v>1. Line 9:  Sale of Treasury Stock - Totals, on a net basis, all share issuance and repurchase activity.  This net activity totals $56 million, including Q3 2011 activity and is the sum of sales of $109 million (line 72) and purchases of $54 mi</v>
          </cell>
          <cell r="HL76">
            <v>3</v>
          </cell>
          <cell r="HM76">
            <v>2012</v>
          </cell>
          <cell r="HN76">
            <v>0</v>
          </cell>
          <cell r="HO76">
            <v>0</v>
          </cell>
          <cell r="HR76">
            <v>19005</v>
          </cell>
        </row>
        <row r="77">
          <cell r="A77" t="str">
            <v>1068025Q4 2012Supervisory Stress</v>
          </cell>
          <cell r="B77" t="str">
            <v>KeyCorp</v>
          </cell>
          <cell r="C77" t="str">
            <v>Q4 2012</v>
          </cell>
          <cell r="D77" t="str">
            <v>Supervisory Stress</v>
          </cell>
          <cell r="E77" t="str">
            <v>BHC</v>
          </cell>
          <cell r="F77" t="str">
            <v>KEYCORP</v>
          </cell>
          <cell r="G77">
            <v>1068025</v>
          </cell>
          <cell r="H77" t="str">
            <v>Projected</v>
          </cell>
          <cell r="I77">
            <v>40921</v>
          </cell>
          <cell r="J77">
            <v>40921.720451388886</v>
          </cell>
          <cell r="K77" t="str">
            <v>KeyCorp's Supervisory Stress (S_STress) scenario with capital actions and underlying economic assumptions established by the Federal Reserve.</v>
          </cell>
          <cell r="L77">
            <v>13.22</v>
          </cell>
          <cell r="M77">
            <v>65.48</v>
          </cell>
          <cell r="N77">
            <v>28.54</v>
          </cell>
          <cell r="O77">
            <v>36.94</v>
          </cell>
          <cell r="P77">
            <v>101.19</v>
          </cell>
          <cell r="Q77">
            <v>84.9</v>
          </cell>
          <cell r="R77">
            <v>16.28</v>
          </cell>
          <cell r="S77">
            <v>0</v>
          </cell>
          <cell r="T77">
            <v>107.62</v>
          </cell>
          <cell r="U77">
            <v>26.24</v>
          </cell>
          <cell r="V77">
            <v>13.19</v>
          </cell>
          <cell r="W77">
            <v>68.2</v>
          </cell>
          <cell r="X77">
            <v>7.3</v>
          </cell>
          <cell r="Y77">
            <v>99.02</v>
          </cell>
          <cell r="Z77">
            <v>0.57999999999999996</v>
          </cell>
          <cell r="AA77">
            <v>53.67</v>
          </cell>
          <cell r="AB77">
            <v>44.77</v>
          </cell>
          <cell r="AC77">
            <v>48.72</v>
          </cell>
          <cell r="AD77">
            <v>0</v>
          </cell>
          <cell r="AE77">
            <v>2.52</v>
          </cell>
          <cell r="AF77">
            <v>0.17</v>
          </cell>
          <cell r="AG77">
            <v>0.01</v>
          </cell>
          <cell r="AH77">
            <v>46.01</v>
          </cell>
          <cell r="AI77">
            <v>442.54</v>
          </cell>
          <cell r="AJ77">
            <v>0</v>
          </cell>
          <cell r="AK77">
            <v>0</v>
          </cell>
          <cell r="AL77">
            <v>-0.12</v>
          </cell>
          <cell r="AM77">
            <v>-0.12</v>
          </cell>
          <cell r="AN77">
            <v>0</v>
          </cell>
          <cell r="AO77">
            <v>0</v>
          </cell>
          <cell r="AP77">
            <v>0</v>
          </cell>
          <cell r="AQ77">
            <v>0</v>
          </cell>
          <cell r="AR77">
            <v>0</v>
          </cell>
          <cell r="AS77">
            <v>0</v>
          </cell>
          <cell r="AT77">
            <v>442.42</v>
          </cell>
          <cell r="AU77">
            <v>2002.98</v>
          </cell>
          <cell r="AV77">
            <v>387.08</v>
          </cell>
          <cell r="AW77">
            <v>442.54</v>
          </cell>
          <cell r="AX77">
            <v>35.14</v>
          </cell>
          <cell r="AY77">
            <v>1982.66</v>
          </cell>
          <cell r="AZ77">
            <v>565.01</v>
          </cell>
          <cell r="BA77">
            <v>422.58</v>
          </cell>
          <cell r="BB77">
            <v>702.45</v>
          </cell>
          <cell r="BC77">
            <v>285.14</v>
          </cell>
          <cell r="BD77">
            <v>285.14</v>
          </cell>
          <cell r="BE77">
            <v>387.08</v>
          </cell>
          <cell r="BF77">
            <v>0</v>
          </cell>
          <cell r="BG77">
            <v>0</v>
          </cell>
          <cell r="BH77">
            <v>0</v>
          </cell>
          <cell r="BI77">
            <v>0</v>
          </cell>
          <cell r="BJ77">
            <v>0</v>
          </cell>
          <cell r="BK77">
            <v>8.76</v>
          </cell>
          <cell r="BL77">
            <v>-101.93</v>
          </cell>
          <cell r="BM77">
            <v>-62.58</v>
          </cell>
          <cell r="BN77">
            <v>-39.36</v>
          </cell>
          <cell r="BO77">
            <v>-92.1</v>
          </cell>
          <cell r="BP77">
            <v>-131.46</v>
          </cell>
          <cell r="BQ77">
            <v>0.3</v>
          </cell>
          <cell r="BR77">
            <v>-131.76</v>
          </cell>
          <cell r="BS77">
            <v>61.395074999999999</v>
          </cell>
          <cell r="BT77">
            <v>0</v>
          </cell>
          <cell r="BU77">
            <v>0</v>
          </cell>
          <cell r="BV77">
            <v>0</v>
          </cell>
          <cell r="BW77">
            <v>0</v>
          </cell>
          <cell r="BY77">
            <v>846.1</v>
          </cell>
          <cell r="BZ77">
            <v>13261.06</v>
          </cell>
          <cell r="CA77">
            <v>14107.16</v>
          </cell>
          <cell r="CB77">
            <v>22635.03</v>
          </cell>
          <cell r="CC77">
            <v>3065.25</v>
          </cell>
          <cell r="CD77">
            <v>9176.4599999999991</v>
          </cell>
          <cell r="CE77">
            <v>1076.98</v>
          </cell>
          <cell r="CF77">
            <v>8099.48</v>
          </cell>
          <cell r="CG77">
            <v>10233.31</v>
          </cell>
          <cell r="CH77">
            <v>1624.64</v>
          </cell>
          <cell r="CI77">
            <v>1092.3699999999999</v>
          </cell>
          <cell r="CJ77">
            <v>7516.31</v>
          </cell>
          <cell r="CK77">
            <v>3144.59</v>
          </cell>
          <cell r="CL77">
            <v>160</v>
          </cell>
          <cell r="CM77">
            <v>0</v>
          </cell>
          <cell r="CN77">
            <v>19159.28</v>
          </cell>
          <cell r="CO77">
            <v>17859.740000000002</v>
          </cell>
          <cell r="CP77">
            <v>1299.53</v>
          </cell>
          <cell r="CQ77">
            <v>0</v>
          </cell>
          <cell r="CR77">
            <v>900</v>
          </cell>
          <cell r="CS77">
            <v>7501.44</v>
          </cell>
          <cell r="CT77">
            <v>107.53</v>
          </cell>
          <cell r="CU77">
            <v>4708.16</v>
          </cell>
          <cell r="CV77">
            <v>2685.75</v>
          </cell>
          <cell r="CW77">
            <v>10823.87</v>
          </cell>
          <cell r="CX77">
            <v>0</v>
          </cell>
          <cell r="CY77">
            <v>638.20000000000005</v>
          </cell>
          <cell r="CZ77">
            <v>105.95</v>
          </cell>
          <cell r="DA77">
            <v>604.78</v>
          </cell>
          <cell r="DB77">
            <v>9474.93</v>
          </cell>
          <cell r="DC77">
            <v>61019.61</v>
          </cell>
          <cell r="DD77">
            <v>0</v>
          </cell>
          <cell r="DE77">
            <v>1982.66</v>
          </cell>
          <cell r="DF77">
            <v>59036.95</v>
          </cell>
          <cell r="DG77">
            <v>1837.6</v>
          </cell>
          <cell r="DH77">
            <v>916.48</v>
          </cell>
          <cell r="DI77">
            <v>206.28</v>
          </cell>
          <cell r="DJ77">
            <v>0</v>
          </cell>
          <cell r="DK77">
            <v>16.920000000000002</v>
          </cell>
          <cell r="DL77">
            <v>1139.68</v>
          </cell>
          <cell r="DM77">
            <v>11047.34</v>
          </cell>
          <cell r="DN77">
            <v>87168.72</v>
          </cell>
          <cell r="DO77">
            <v>57472.62</v>
          </cell>
          <cell r="DP77">
            <v>1370</v>
          </cell>
          <cell r="DQ77">
            <v>1237.6099999999999</v>
          </cell>
          <cell r="DR77">
            <v>18519.59</v>
          </cell>
          <cell r="DS77">
            <v>100.19</v>
          </cell>
          <cell r="DT77">
            <v>78599.820000000007</v>
          </cell>
          <cell r="DU77">
            <v>290.48</v>
          </cell>
          <cell r="DV77">
            <v>1016.97</v>
          </cell>
          <cell r="DW77">
            <v>3872.07</v>
          </cell>
          <cell r="DX77">
            <v>5322.28</v>
          </cell>
          <cell r="DY77">
            <v>-231.41</v>
          </cell>
          <cell r="DZ77">
            <v>-1719.76</v>
          </cell>
          <cell r="EA77">
            <v>8550.6299999999992</v>
          </cell>
          <cell r="EB77">
            <v>18.27</v>
          </cell>
          <cell r="EC77">
            <v>8568.91</v>
          </cell>
          <cell r="ED77">
            <v>26163.09</v>
          </cell>
          <cell r="EE77">
            <v>8810.4599999999991</v>
          </cell>
          <cell r="EF77">
            <v>0</v>
          </cell>
          <cell r="EG77">
            <v>8810.4599999999991</v>
          </cell>
          <cell r="EH77">
            <v>-131.76</v>
          </cell>
          <cell r="EI77">
            <v>0</v>
          </cell>
          <cell r="EJ77">
            <v>0</v>
          </cell>
          <cell r="EK77">
            <v>0</v>
          </cell>
          <cell r="EL77">
            <v>0</v>
          </cell>
          <cell r="EM77">
            <v>2.78</v>
          </cell>
          <cell r="EN77">
            <v>83.9</v>
          </cell>
          <cell r="EO77">
            <v>0</v>
          </cell>
          <cell r="EP77">
            <v>5.63</v>
          </cell>
          <cell r="EQ77">
            <v>46.66</v>
          </cell>
          <cell r="ER77">
            <v>5.32</v>
          </cell>
          <cell r="ES77">
            <v>0</v>
          </cell>
          <cell r="ET77">
            <v>0</v>
          </cell>
          <cell r="EU77">
            <v>8550.6299999999992</v>
          </cell>
          <cell r="EV77">
            <v>8550.6299999999992</v>
          </cell>
          <cell r="EW77">
            <v>41.51</v>
          </cell>
          <cell r="EX77">
            <v>0</v>
          </cell>
          <cell r="EY77">
            <v>-317.37</v>
          </cell>
          <cell r="EZ77">
            <v>0</v>
          </cell>
          <cell r="FA77">
            <v>0</v>
          </cell>
          <cell r="FB77">
            <v>338.9</v>
          </cell>
          <cell r="FC77">
            <v>0</v>
          </cell>
          <cell r="FD77">
            <v>933.4</v>
          </cell>
          <cell r="FE77">
            <v>0</v>
          </cell>
          <cell r="FF77">
            <v>8231.99</v>
          </cell>
          <cell r="FG77">
            <v>0</v>
          </cell>
          <cell r="FH77">
            <v>516.86</v>
          </cell>
          <cell r="FI77">
            <v>-54.64</v>
          </cell>
          <cell r="FJ77">
            <v>7660.5</v>
          </cell>
          <cell r="FK77">
            <v>82104.42</v>
          </cell>
          <cell r="FL77">
            <v>7031.11</v>
          </cell>
          <cell r="FM77">
            <v>7660.5</v>
          </cell>
          <cell r="FN77">
            <v>10105.790000000001</v>
          </cell>
          <cell r="FO77">
            <v>82104.42</v>
          </cell>
          <cell r="FP77">
            <v>85843.28</v>
          </cell>
          <cell r="FQ77">
            <v>8.5635999999999992</v>
          </cell>
          <cell r="FR77">
            <v>9.3301999999999996</v>
          </cell>
          <cell r="FS77">
            <v>12.3085</v>
          </cell>
          <cell r="FT77">
            <v>8.9238</v>
          </cell>
          <cell r="FU77">
            <v>290.48</v>
          </cell>
          <cell r="FV77">
            <v>0</v>
          </cell>
          <cell r="FW77">
            <v>0</v>
          </cell>
          <cell r="FX77">
            <v>0</v>
          </cell>
          <cell r="FY77">
            <v>1719.76</v>
          </cell>
          <cell r="FZ77">
            <v>0</v>
          </cell>
          <cell r="GA77">
            <v>0</v>
          </cell>
          <cell r="GB77">
            <v>0</v>
          </cell>
          <cell r="GC77">
            <v>338.9</v>
          </cell>
          <cell r="GD77">
            <v>916.48</v>
          </cell>
          <cell r="GE77">
            <v>710.12</v>
          </cell>
          <cell r="GF77">
            <v>0</v>
          </cell>
          <cell r="GG77">
            <v>926700000</v>
          </cell>
          <cell r="GH77">
            <v>0</v>
          </cell>
          <cell r="GI77">
            <v>0</v>
          </cell>
          <cell r="GJ77">
            <v>8231.99</v>
          </cell>
          <cell r="GK77">
            <v>823.2</v>
          </cell>
          <cell r="GL77">
            <v>710.12</v>
          </cell>
          <cell r="GM77">
            <v>0</v>
          </cell>
          <cell r="GN77">
            <v>0</v>
          </cell>
          <cell r="GO77">
            <v>710.12</v>
          </cell>
          <cell r="GP77">
            <v>193.26</v>
          </cell>
          <cell r="GQ77">
            <v>193.26</v>
          </cell>
          <cell r="GR77">
            <v>516.86</v>
          </cell>
          <cell r="GS77">
            <v>353.02</v>
          </cell>
          <cell r="GT77">
            <v>1008.63</v>
          </cell>
          <cell r="GU77">
            <v>46.66</v>
          </cell>
          <cell r="GV77">
            <v>926.72</v>
          </cell>
          <cell r="GW77">
            <v>0.05</v>
          </cell>
          <cell r="GX77">
            <v>2.78</v>
          </cell>
          <cell r="GY77">
            <v>0</v>
          </cell>
          <cell r="GZ77">
            <v>2.78</v>
          </cell>
          <cell r="HA77">
            <v>0</v>
          </cell>
          <cell r="HB77">
            <v>83.9</v>
          </cell>
          <cell r="HC77">
            <v>83.9</v>
          </cell>
          <cell r="HD77" t="str">
            <v>3Q11 Adjustments of $630 thousand:   Restricted Stock Prepaid of $6 million, Stock Option Expense of $3.5 million, Deferred Compenstiaon of (10.1 million).</v>
          </cell>
          <cell r="HE77" t="str">
            <v>8% of Equity Investments in non-financial companies net of SBIC investments  (see K:\CLE03\CAPITAL\Call Report\RC-R\2011_3q\HC-R KART Snapshot.xls Breakdown of Investments)</v>
          </cell>
          <cell r="HF77">
            <v>1818.48</v>
          </cell>
          <cell r="HG77">
            <v>13.21</v>
          </cell>
          <cell r="HH77">
            <v>0</v>
          </cell>
          <cell r="HI77">
            <v>-926797.55</v>
          </cell>
          <cell r="HJ77">
            <v>-298173.49</v>
          </cell>
          <cell r="HK77" t="str">
            <v>1. Line 9:  Sale of Treasury Stock - Totals, on a net basis, all share issuance and repurchase activity.  This net activity totals $56 million, including Q3 2011 activity and is the sum of sales of $109 million (line 72) and purchases of $54 mi</v>
          </cell>
          <cell r="HL77">
            <v>4</v>
          </cell>
          <cell r="HM77">
            <v>2012</v>
          </cell>
          <cell r="HN77">
            <v>0</v>
          </cell>
          <cell r="HO77">
            <v>0</v>
          </cell>
          <cell r="HR77">
            <v>19005</v>
          </cell>
        </row>
        <row r="78">
          <cell r="A78" t="str">
            <v>1068025Q1 2013Supervisory Stress</v>
          </cell>
          <cell r="B78" t="str">
            <v>KeyCorp</v>
          </cell>
          <cell r="C78" t="str">
            <v>Q1 2013</v>
          </cell>
          <cell r="D78" t="str">
            <v>Supervisory Stress</v>
          </cell>
          <cell r="E78" t="str">
            <v>BHC</v>
          </cell>
          <cell r="F78" t="str">
            <v>KEYCORP</v>
          </cell>
          <cell r="G78">
            <v>1068025</v>
          </cell>
          <cell r="H78" t="str">
            <v>Projected</v>
          </cell>
          <cell r="I78">
            <v>40921</v>
          </cell>
          <cell r="J78">
            <v>40921.720451388886</v>
          </cell>
          <cell r="K78" t="str">
            <v>KeyCorp's Supervisory Stress (S_STress) scenario with capital actions and underlying economic assumptions established by the Federal Reserve.</v>
          </cell>
          <cell r="L78">
            <v>13.93</v>
          </cell>
          <cell r="M78">
            <v>69.459999999999994</v>
          </cell>
          <cell r="N78">
            <v>29.93</v>
          </cell>
          <cell r="O78">
            <v>39.53</v>
          </cell>
          <cell r="P78">
            <v>86.12</v>
          </cell>
          <cell r="Q78">
            <v>68.58</v>
          </cell>
          <cell r="R78">
            <v>17.54</v>
          </cell>
          <cell r="S78">
            <v>0</v>
          </cell>
          <cell r="T78">
            <v>94.55</v>
          </cell>
          <cell r="U78">
            <v>21.14</v>
          </cell>
          <cell r="V78">
            <v>11.02</v>
          </cell>
          <cell r="W78">
            <v>62.39</v>
          </cell>
          <cell r="X78">
            <v>30.29</v>
          </cell>
          <cell r="Y78">
            <v>98.17</v>
          </cell>
          <cell r="Z78">
            <v>0.55000000000000004</v>
          </cell>
          <cell r="AA78">
            <v>50.87</v>
          </cell>
          <cell r="AB78">
            <v>46.75</v>
          </cell>
          <cell r="AC78">
            <v>43.33</v>
          </cell>
          <cell r="AD78">
            <v>0</v>
          </cell>
          <cell r="AE78">
            <v>2.48</v>
          </cell>
          <cell r="AF78">
            <v>0.21</v>
          </cell>
          <cell r="AG78">
            <v>0.02</v>
          </cell>
          <cell r="AH78">
            <v>40.630000000000003</v>
          </cell>
          <cell r="AI78">
            <v>435.85</v>
          </cell>
          <cell r="AJ78">
            <v>0</v>
          </cell>
          <cell r="AK78">
            <v>0</v>
          </cell>
          <cell r="AL78">
            <v>0</v>
          </cell>
          <cell r="AM78">
            <v>0</v>
          </cell>
          <cell r="AN78">
            <v>0</v>
          </cell>
          <cell r="AO78">
            <v>0</v>
          </cell>
          <cell r="AP78">
            <v>0</v>
          </cell>
          <cell r="AQ78">
            <v>0</v>
          </cell>
          <cell r="AR78">
            <v>0</v>
          </cell>
          <cell r="AS78">
            <v>0</v>
          </cell>
          <cell r="AT78">
            <v>435.85</v>
          </cell>
          <cell r="AU78">
            <v>1982.66</v>
          </cell>
          <cell r="AV78">
            <v>331.53</v>
          </cell>
          <cell r="AW78">
            <v>435.85</v>
          </cell>
          <cell r="AX78">
            <v>30.05</v>
          </cell>
          <cell r="AY78">
            <v>1908.39</v>
          </cell>
          <cell r="AZ78">
            <v>559.79999999999995</v>
          </cell>
          <cell r="BA78">
            <v>407.99</v>
          </cell>
          <cell r="BB78">
            <v>700.42</v>
          </cell>
          <cell r="BC78">
            <v>267.36</v>
          </cell>
          <cell r="BD78">
            <v>267.36</v>
          </cell>
          <cell r="BE78">
            <v>331.53</v>
          </cell>
          <cell r="BF78">
            <v>0</v>
          </cell>
          <cell r="BG78">
            <v>0</v>
          </cell>
          <cell r="BH78">
            <v>0</v>
          </cell>
          <cell r="BI78">
            <v>0</v>
          </cell>
          <cell r="BJ78">
            <v>0</v>
          </cell>
          <cell r="BK78">
            <v>3.33</v>
          </cell>
          <cell r="BL78">
            <v>-64.17</v>
          </cell>
          <cell r="BM78">
            <v>-42.73</v>
          </cell>
          <cell r="BN78">
            <v>-21.44</v>
          </cell>
          <cell r="BO78">
            <v>-10.49</v>
          </cell>
          <cell r="BP78">
            <v>-31.93</v>
          </cell>
          <cell r="BQ78">
            <v>0.3</v>
          </cell>
          <cell r="BR78">
            <v>-32.229999999999997</v>
          </cell>
          <cell r="BS78">
            <v>66.588749000000007</v>
          </cell>
          <cell r="BT78">
            <v>0</v>
          </cell>
          <cell r="BU78">
            <v>0</v>
          </cell>
          <cell r="BV78">
            <v>0</v>
          </cell>
          <cell r="BW78">
            <v>0</v>
          </cell>
          <cell r="BY78">
            <v>814.78</v>
          </cell>
          <cell r="BZ78">
            <v>12525.55</v>
          </cell>
          <cell r="CA78">
            <v>13340.34</v>
          </cell>
          <cell r="CB78">
            <v>23104.09</v>
          </cell>
          <cell r="CC78">
            <v>3146.19</v>
          </cell>
          <cell r="CD78">
            <v>9241.4699999999993</v>
          </cell>
          <cell r="CE78">
            <v>1105.42</v>
          </cell>
          <cell r="CF78">
            <v>8136.05</v>
          </cell>
          <cell r="CG78">
            <v>10551.04</v>
          </cell>
          <cell r="CH78">
            <v>1652.45</v>
          </cell>
          <cell r="CI78">
            <v>1129.1500000000001</v>
          </cell>
          <cell r="CJ78">
            <v>7769.43</v>
          </cell>
          <cell r="CK78">
            <v>3250.49</v>
          </cell>
          <cell r="CL78">
            <v>165.39</v>
          </cell>
          <cell r="CM78">
            <v>0</v>
          </cell>
          <cell r="CN78">
            <v>19211.98</v>
          </cell>
          <cell r="CO78">
            <v>17868.75</v>
          </cell>
          <cell r="CP78">
            <v>1343.23</v>
          </cell>
          <cell r="CQ78">
            <v>0</v>
          </cell>
          <cell r="CR78">
            <v>900</v>
          </cell>
          <cell r="CS78">
            <v>7258.63</v>
          </cell>
          <cell r="CT78">
            <v>107.85</v>
          </cell>
          <cell r="CU78">
            <v>4558.17</v>
          </cell>
          <cell r="CV78">
            <v>2592.61</v>
          </cell>
          <cell r="CW78">
            <v>10889.5</v>
          </cell>
          <cell r="CX78">
            <v>0</v>
          </cell>
          <cell r="CY78">
            <v>650.80999999999995</v>
          </cell>
          <cell r="CZ78">
            <v>106.3</v>
          </cell>
          <cell r="DA78">
            <v>607.94000000000005</v>
          </cell>
          <cell r="DB78">
            <v>9524.44</v>
          </cell>
          <cell r="DC78">
            <v>61364.21</v>
          </cell>
          <cell r="DD78">
            <v>0</v>
          </cell>
          <cell r="DE78">
            <v>1908.39</v>
          </cell>
          <cell r="DF78">
            <v>59455.82</v>
          </cell>
          <cell r="DG78">
            <v>1891.26</v>
          </cell>
          <cell r="DH78">
            <v>916.48</v>
          </cell>
          <cell r="DI78">
            <v>254.3</v>
          </cell>
          <cell r="DJ78">
            <v>0</v>
          </cell>
          <cell r="DK78">
            <v>15.13</v>
          </cell>
          <cell r="DL78">
            <v>1185.9100000000001</v>
          </cell>
          <cell r="DM78">
            <v>11286.95</v>
          </cell>
          <cell r="DN78">
            <v>87160.28</v>
          </cell>
          <cell r="DO78">
            <v>58902.39</v>
          </cell>
          <cell r="DP78">
            <v>1371.88</v>
          </cell>
          <cell r="DQ78">
            <v>1237.6199999999999</v>
          </cell>
          <cell r="DR78">
            <v>17195.669999999998</v>
          </cell>
          <cell r="DS78">
            <v>103.51</v>
          </cell>
          <cell r="DT78">
            <v>78707.55</v>
          </cell>
          <cell r="DU78">
            <v>290.48</v>
          </cell>
          <cell r="DV78">
            <v>1016.97</v>
          </cell>
          <cell r="DW78">
            <v>3788.27</v>
          </cell>
          <cell r="DX78">
            <v>5238.2</v>
          </cell>
          <cell r="DY78">
            <v>-228.29</v>
          </cell>
          <cell r="DZ78">
            <v>-1671.18</v>
          </cell>
          <cell r="EA78">
            <v>8434.4500000000007</v>
          </cell>
          <cell r="EB78">
            <v>18.27</v>
          </cell>
          <cell r="EC78">
            <v>8452.73</v>
          </cell>
          <cell r="ED78">
            <v>25908.65</v>
          </cell>
          <cell r="EE78">
            <v>8550.6299999999992</v>
          </cell>
          <cell r="EF78">
            <v>0</v>
          </cell>
          <cell r="EG78">
            <v>8550.6299999999992</v>
          </cell>
          <cell r="EH78">
            <v>-32.229999999999997</v>
          </cell>
          <cell r="EI78">
            <v>0</v>
          </cell>
          <cell r="EJ78">
            <v>0</v>
          </cell>
          <cell r="EK78">
            <v>0</v>
          </cell>
          <cell r="EL78">
            <v>0</v>
          </cell>
          <cell r="EM78">
            <v>26.47</v>
          </cell>
          <cell r="EN78">
            <v>61.69</v>
          </cell>
          <cell r="EO78">
            <v>0</v>
          </cell>
          <cell r="EP78">
            <v>5.63</v>
          </cell>
          <cell r="EQ78">
            <v>46.23</v>
          </cell>
          <cell r="ER78">
            <v>3.12</v>
          </cell>
          <cell r="ES78">
            <v>0</v>
          </cell>
          <cell r="ET78">
            <v>0</v>
          </cell>
          <cell r="EU78">
            <v>8434.4500000000007</v>
          </cell>
          <cell r="EV78">
            <v>8434.4500000000007</v>
          </cell>
          <cell r="EW78">
            <v>44.63</v>
          </cell>
          <cell r="EX78">
            <v>0</v>
          </cell>
          <cell r="EY78">
            <v>-317.37</v>
          </cell>
          <cell r="EZ78">
            <v>0</v>
          </cell>
          <cell r="FA78">
            <v>0</v>
          </cell>
          <cell r="FB78">
            <v>310.66000000000003</v>
          </cell>
          <cell r="FC78">
            <v>0</v>
          </cell>
          <cell r="FD78">
            <v>931.6</v>
          </cell>
          <cell r="FE78">
            <v>0</v>
          </cell>
          <cell r="FF78">
            <v>8086.25</v>
          </cell>
          <cell r="FG78">
            <v>0</v>
          </cell>
          <cell r="FH78">
            <v>515.89</v>
          </cell>
          <cell r="FI78">
            <v>-54.64</v>
          </cell>
          <cell r="FJ78">
            <v>7515.72</v>
          </cell>
          <cell r="FK78">
            <v>82471.98</v>
          </cell>
          <cell r="FL78">
            <v>6914.58</v>
          </cell>
          <cell r="FM78">
            <v>7515.72</v>
          </cell>
          <cell r="FN78">
            <v>9864.61</v>
          </cell>
          <cell r="FO78">
            <v>82471.98</v>
          </cell>
          <cell r="FP78">
            <v>86290.44</v>
          </cell>
          <cell r="FQ78">
            <v>8.3841999999999999</v>
          </cell>
          <cell r="FR78">
            <v>9.1130999999999993</v>
          </cell>
          <cell r="FS78">
            <v>11.9612</v>
          </cell>
          <cell r="FT78">
            <v>8.7097999999999995</v>
          </cell>
          <cell r="FU78">
            <v>290.48</v>
          </cell>
          <cell r="FV78">
            <v>0</v>
          </cell>
          <cell r="FW78">
            <v>0</v>
          </cell>
          <cell r="FX78">
            <v>0</v>
          </cell>
          <cell r="FY78">
            <v>1671.18</v>
          </cell>
          <cell r="FZ78">
            <v>0</v>
          </cell>
          <cell r="GA78">
            <v>0</v>
          </cell>
          <cell r="GB78">
            <v>0</v>
          </cell>
          <cell r="GC78">
            <v>310.66000000000003</v>
          </cell>
          <cell r="GD78">
            <v>916.48</v>
          </cell>
          <cell r="GE78">
            <v>724.61</v>
          </cell>
          <cell r="GF78">
            <v>0</v>
          </cell>
          <cell r="GG78">
            <v>922800000</v>
          </cell>
          <cell r="GH78">
            <v>0</v>
          </cell>
          <cell r="GI78">
            <v>0</v>
          </cell>
          <cell r="GJ78">
            <v>8086.25</v>
          </cell>
          <cell r="GK78">
            <v>808.62</v>
          </cell>
          <cell r="GL78">
            <v>724.61</v>
          </cell>
          <cell r="GM78">
            <v>0</v>
          </cell>
          <cell r="GN78">
            <v>0</v>
          </cell>
          <cell r="GO78">
            <v>724.61</v>
          </cell>
          <cell r="GP78">
            <v>208.72</v>
          </cell>
          <cell r="GQ78">
            <v>208.72</v>
          </cell>
          <cell r="GR78">
            <v>515.89</v>
          </cell>
          <cell r="GS78">
            <v>401.73</v>
          </cell>
          <cell r="GT78">
            <v>1147.81</v>
          </cell>
          <cell r="GU78">
            <v>46.23</v>
          </cell>
          <cell r="GV78">
            <v>922.81</v>
          </cell>
          <cell r="GW78">
            <v>0.05</v>
          </cell>
          <cell r="GX78">
            <v>42.03</v>
          </cell>
          <cell r="GY78">
            <v>0</v>
          </cell>
          <cell r="GZ78">
            <v>42.03</v>
          </cell>
          <cell r="HA78">
            <v>15.56</v>
          </cell>
          <cell r="HB78">
            <v>61.69</v>
          </cell>
          <cell r="HC78">
            <v>77.239999999999995</v>
          </cell>
          <cell r="HD78" t="str">
            <v>3Q11 Adjustments of $630 thousand:   Restricted Stock Prepaid of $6 million, Stock Option Expense of $3.5 million, Deferred Compenstiaon of (10.1 million).</v>
          </cell>
          <cell r="HE78" t="str">
            <v>8% of Equity Investments in non-financial companies net of SBIC investments  (see K:\CLE03\CAPITAL\Call Report\RC-R\2011_3q\HC-R KART Snapshot.xls Breakdown of Investments)</v>
          </cell>
          <cell r="HF78">
            <v>1818.48</v>
          </cell>
          <cell r="HG78">
            <v>13.21</v>
          </cell>
          <cell r="HH78">
            <v>0</v>
          </cell>
          <cell r="HI78">
            <v>-926797.55</v>
          </cell>
          <cell r="HJ78">
            <v>-298173.49</v>
          </cell>
          <cell r="HK78" t="str">
            <v>1. Line 9:  Sale of Treasury Stock - Totals, on a net basis, all share issuance and repurchase activity.  This net activity totals $56 million, including Q3 2011 activity and is the sum of sales of $109 million (line 72) and purchases of $54 mi</v>
          </cell>
          <cell r="HL78">
            <v>1</v>
          </cell>
          <cell r="HM78">
            <v>2013</v>
          </cell>
          <cell r="HN78">
            <v>0</v>
          </cell>
          <cell r="HO78">
            <v>0</v>
          </cell>
          <cell r="HR78">
            <v>19005</v>
          </cell>
        </row>
        <row r="79">
          <cell r="A79" t="str">
            <v>1068025Q2 2013Supervisory Stress</v>
          </cell>
          <cell r="B79" t="str">
            <v>KeyCorp</v>
          </cell>
          <cell r="C79" t="str">
            <v>Q2 2013</v>
          </cell>
          <cell r="D79" t="str">
            <v>Supervisory Stress</v>
          </cell>
          <cell r="E79" t="str">
            <v>BHC</v>
          </cell>
          <cell r="F79" t="str">
            <v>KEYCORP</v>
          </cell>
          <cell r="G79">
            <v>1068025</v>
          </cell>
          <cell r="H79" t="str">
            <v>Projected</v>
          </cell>
          <cell r="I79">
            <v>40921</v>
          </cell>
          <cell r="J79">
            <v>40921.720451388886</v>
          </cell>
          <cell r="K79" t="str">
            <v>KeyCorp's Supervisory Stress (S_STress) scenario with capital actions and underlying economic assumptions established by the Federal Reserve.</v>
          </cell>
          <cell r="L79">
            <v>14.28</v>
          </cell>
          <cell r="M79">
            <v>70.08</v>
          </cell>
          <cell r="N79">
            <v>30.06</v>
          </cell>
          <cell r="O79">
            <v>40.01</v>
          </cell>
          <cell r="P79">
            <v>92.52</v>
          </cell>
          <cell r="Q79">
            <v>75.22</v>
          </cell>
          <cell r="R79">
            <v>17.29</v>
          </cell>
          <cell r="S79">
            <v>0</v>
          </cell>
          <cell r="T79">
            <v>89.73</v>
          </cell>
          <cell r="U79">
            <v>19.559999999999999</v>
          </cell>
          <cell r="V79">
            <v>10.18</v>
          </cell>
          <cell r="W79">
            <v>59.99</v>
          </cell>
          <cell r="X79">
            <v>28.84</v>
          </cell>
          <cell r="Y79">
            <v>90.54</v>
          </cell>
          <cell r="Z79">
            <v>0.5</v>
          </cell>
          <cell r="AA79">
            <v>46.72</v>
          </cell>
          <cell r="AB79">
            <v>43.33</v>
          </cell>
          <cell r="AC79">
            <v>42.72</v>
          </cell>
          <cell r="AD79">
            <v>0</v>
          </cell>
          <cell r="AE79">
            <v>2.61</v>
          </cell>
          <cell r="AF79">
            <v>0.21</v>
          </cell>
          <cell r="AG79">
            <v>0.02</v>
          </cell>
          <cell r="AH79">
            <v>39.880000000000003</v>
          </cell>
          <cell r="AI79">
            <v>428.71</v>
          </cell>
          <cell r="AJ79">
            <v>0</v>
          </cell>
          <cell r="AK79">
            <v>0</v>
          </cell>
          <cell r="AL79">
            <v>0</v>
          </cell>
          <cell r="AM79">
            <v>0</v>
          </cell>
          <cell r="AN79">
            <v>0</v>
          </cell>
          <cell r="AO79">
            <v>0</v>
          </cell>
          <cell r="AP79">
            <v>0</v>
          </cell>
          <cell r="AQ79">
            <v>0</v>
          </cell>
          <cell r="AR79">
            <v>0</v>
          </cell>
          <cell r="AS79">
            <v>0</v>
          </cell>
          <cell r="AT79">
            <v>428.71</v>
          </cell>
          <cell r="AU79">
            <v>1908.39</v>
          </cell>
          <cell r="AV79">
            <v>325.61</v>
          </cell>
          <cell r="AW79">
            <v>428.71</v>
          </cell>
          <cell r="AX79">
            <v>25.45</v>
          </cell>
          <cell r="AY79">
            <v>1830.74</v>
          </cell>
          <cell r="AZ79">
            <v>559.95000000000005</v>
          </cell>
          <cell r="BA79">
            <v>422.95</v>
          </cell>
          <cell r="BB79">
            <v>694.02</v>
          </cell>
          <cell r="BC79">
            <v>288.88</v>
          </cell>
          <cell r="BD79">
            <v>288.88</v>
          </cell>
          <cell r="BE79">
            <v>325.61</v>
          </cell>
          <cell r="BF79">
            <v>0</v>
          </cell>
          <cell r="BG79">
            <v>0</v>
          </cell>
          <cell r="BH79">
            <v>0</v>
          </cell>
          <cell r="BI79">
            <v>0</v>
          </cell>
          <cell r="BJ79">
            <v>0</v>
          </cell>
          <cell r="BK79">
            <v>0.61</v>
          </cell>
          <cell r="BL79">
            <v>-36.74</v>
          </cell>
          <cell r="BM79">
            <v>-32.6</v>
          </cell>
          <cell r="BN79">
            <v>-4.1399999999999997</v>
          </cell>
          <cell r="BO79">
            <v>-7.88</v>
          </cell>
          <cell r="BP79">
            <v>-12.02</v>
          </cell>
          <cell r="BQ79">
            <v>0.3</v>
          </cell>
          <cell r="BR79">
            <v>-12.32</v>
          </cell>
          <cell r="BS79">
            <v>88.731628000000001</v>
          </cell>
          <cell r="BT79">
            <v>0</v>
          </cell>
          <cell r="BU79">
            <v>0</v>
          </cell>
          <cell r="BV79">
            <v>0</v>
          </cell>
          <cell r="BW79">
            <v>0</v>
          </cell>
          <cell r="BY79">
            <v>778.34</v>
          </cell>
          <cell r="BZ79">
            <v>12183.84</v>
          </cell>
          <cell r="CA79">
            <v>12962.18</v>
          </cell>
          <cell r="CB79">
            <v>23362.880000000001</v>
          </cell>
          <cell r="CC79">
            <v>3169.39</v>
          </cell>
          <cell r="CD79">
            <v>9389.2099999999991</v>
          </cell>
          <cell r="CE79">
            <v>1113.57</v>
          </cell>
          <cell r="CF79">
            <v>8275.64</v>
          </cell>
          <cell r="CG79">
            <v>10637.79</v>
          </cell>
          <cell r="CH79">
            <v>1679.77</v>
          </cell>
          <cell r="CI79">
            <v>1136.69</v>
          </cell>
          <cell r="CJ79">
            <v>7821.33</v>
          </cell>
          <cell r="CK79">
            <v>3272.2</v>
          </cell>
          <cell r="CL79">
            <v>166.5</v>
          </cell>
          <cell r="CM79">
            <v>0</v>
          </cell>
          <cell r="CN79">
            <v>19230.39</v>
          </cell>
          <cell r="CO79">
            <v>17845.39</v>
          </cell>
          <cell r="CP79">
            <v>1384.99</v>
          </cell>
          <cell r="CQ79">
            <v>0</v>
          </cell>
          <cell r="CR79">
            <v>900</v>
          </cell>
          <cell r="CS79">
            <v>7019.05</v>
          </cell>
          <cell r="CT79">
            <v>108.91</v>
          </cell>
          <cell r="CU79">
            <v>4398.8100000000004</v>
          </cell>
          <cell r="CV79">
            <v>2511.33</v>
          </cell>
          <cell r="CW79">
            <v>11059.31</v>
          </cell>
          <cell r="CX79">
            <v>0</v>
          </cell>
          <cell r="CY79">
            <v>665.05</v>
          </cell>
          <cell r="CZ79">
            <v>106.48</v>
          </cell>
          <cell r="DA79">
            <v>617.27</v>
          </cell>
          <cell r="DB79">
            <v>9670.51</v>
          </cell>
          <cell r="DC79">
            <v>61571.62</v>
          </cell>
          <cell r="DD79">
            <v>0</v>
          </cell>
          <cell r="DE79">
            <v>1830.74</v>
          </cell>
          <cell r="DF79">
            <v>59740.88</v>
          </cell>
          <cell r="DG79">
            <v>1895.76</v>
          </cell>
          <cell r="DH79">
            <v>916.48</v>
          </cell>
          <cell r="DI79">
            <v>254.3</v>
          </cell>
          <cell r="DJ79">
            <v>0</v>
          </cell>
          <cell r="DK79">
            <v>15.12</v>
          </cell>
          <cell r="DL79">
            <v>1185.9000000000001</v>
          </cell>
          <cell r="DM79">
            <v>11664.75</v>
          </cell>
          <cell r="DN79">
            <v>87449.47</v>
          </cell>
          <cell r="DO79">
            <v>59888.12</v>
          </cell>
          <cell r="DP79">
            <v>1379.17</v>
          </cell>
          <cell r="DQ79">
            <v>1437.82</v>
          </cell>
          <cell r="DR79">
            <v>16420.75</v>
          </cell>
          <cell r="DS79">
            <v>104.13</v>
          </cell>
          <cell r="DT79">
            <v>79125.850000000006</v>
          </cell>
          <cell r="DU79">
            <v>290.48</v>
          </cell>
          <cell r="DV79">
            <v>1016.97</v>
          </cell>
          <cell r="DW79">
            <v>3726.16</v>
          </cell>
          <cell r="DX79">
            <v>5162.67</v>
          </cell>
          <cell r="DY79">
            <v>-222.42</v>
          </cell>
          <cell r="DZ79">
            <v>-1668.52</v>
          </cell>
          <cell r="EA79">
            <v>8305.34</v>
          </cell>
          <cell r="EB79">
            <v>18.27</v>
          </cell>
          <cell r="EC79">
            <v>8323.6200000000008</v>
          </cell>
          <cell r="ED79">
            <v>25731.32</v>
          </cell>
          <cell r="EE79">
            <v>8434.4500000000007</v>
          </cell>
          <cell r="EF79">
            <v>0</v>
          </cell>
          <cell r="EG79">
            <v>8434.4500000000007</v>
          </cell>
          <cell r="EH79">
            <v>-12.32</v>
          </cell>
          <cell r="EI79">
            <v>0</v>
          </cell>
          <cell r="EJ79">
            <v>0</v>
          </cell>
          <cell r="EK79">
            <v>0</v>
          </cell>
          <cell r="EL79">
            <v>0</v>
          </cell>
          <cell r="EM79">
            <v>1.55</v>
          </cell>
          <cell r="EN79">
            <v>61.01</v>
          </cell>
          <cell r="EO79">
            <v>0</v>
          </cell>
          <cell r="EP79">
            <v>5.63</v>
          </cell>
          <cell r="EQ79">
            <v>57.58</v>
          </cell>
          <cell r="ER79">
            <v>5.87</v>
          </cell>
          <cell r="ES79">
            <v>0</v>
          </cell>
          <cell r="ET79">
            <v>0</v>
          </cell>
          <cell r="EU79">
            <v>8305.34</v>
          </cell>
          <cell r="EV79">
            <v>8305.34</v>
          </cell>
          <cell r="EW79">
            <v>50.5</v>
          </cell>
          <cell r="EX79">
            <v>0</v>
          </cell>
          <cell r="EY79">
            <v>-317.37</v>
          </cell>
          <cell r="EZ79">
            <v>0</v>
          </cell>
          <cell r="FA79">
            <v>0</v>
          </cell>
          <cell r="FB79">
            <v>282.42</v>
          </cell>
          <cell r="FC79">
            <v>0</v>
          </cell>
          <cell r="FD79">
            <v>931.6</v>
          </cell>
          <cell r="FE79">
            <v>0</v>
          </cell>
          <cell r="FF79">
            <v>7923.03</v>
          </cell>
          <cell r="FG79">
            <v>0</v>
          </cell>
          <cell r="FH79">
            <v>554.91999999999996</v>
          </cell>
          <cell r="FI79">
            <v>-54.64</v>
          </cell>
          <cell r="FJ79">
            <v>7313.47</v>
          </cell>
          <cell r="FK79">
            <v>82863.960000000006</v>
          </cell>
          <cell r="FL79">
            <v>6740.57</v>
          </cell>
          <cell r="FM79">
            <v>7313.47</v>
          </cell>
          <cell r="FN79">
            <v>9646.2099999999991</v>
          </cell>
          <cell r="FO79">
            <v>82863.960000000006</v>
          </cell>
          <cell r="FP79">
            <v>86296.86</v>
          </cell>
          <cell r="FQ79">
            <v>8.1344999999999992</v>
          </cell>
          <cell r="FR79">
            <v>8.8259000000000007</v>
          </cell>
          <cell r="FS79">
            <v>11.641</v>
          </cell>
          <cell r="FT79">
            <v>8.4748000000000001</v>
          </cell>
          <cell r="FU79">
            <v>290.48</v>
          </cell>
          <cell r="FV79">
            <v>0</v>
          </cell>
          <cell r="FW79">
            <v>0</v>
          </cell>
          <cell r="FX79">
            <v>0</v>
          </cell>
          <cell r="FY79">
            <v>1668.52</v>
          </cell>
          <cell r="FZ79">
            <v>0</v>
          </cell>
          <cell r="GA79">
            <v>0</v>
          </cell>
          <cell r="GB79">
            <v>0</v>
          </cell>
          <cell r="GC79">
            <v>282.42</v>
          </cell>
          <cell r="GD79">
            <v>916.48</v>
          </cell>
          <cell r="GE79">
            <v>806.26</v>
          </cell>
          <cell r="GF79">
            <v>0</v>
          </cell>
          <cell r="GG79">
            <v>916200000</v>
          </cell>
          <cell r="GH79">
            <v>0</v>
          </cell>
          <cell r="GI79">
            <v>0</v>
          </cell>
          <cell r="GJ79">
            <v>7923.03</v>
          </cell>
          <cell r="GK79">
            <v>792.3</v>
          </cell>
          <cell r="GL79">
            <v>806.26</v>
          </cell>
          <cell r="GM79">
            <v>0</v>
          </cell>
          <cell r="GN79">
            <v>0</v>
          </cell>
          <cell r="GO79">
            <v>806.26</v>
          </cell>
          <cell r="GP79">
            <v>251.34</v>
          </cell>
          <cell r="GQ79">
            <v>251.34</v>
          </cell>
          <cell r="GR79">
            <v>554.91999999999996</v>
          </cell>
          <cell r="GS79">
            <v>449.2</v>
          </cell>
          <cell r="GT79">
            <v>1283.42</v>
          </cell>
          <cell r="GU79">
            <v>57.58</v>
          </cell>
          <cell r="GV79">
            <v>916.2</v>
          </cell>
          <cell r="GW79">
            <v>0.06</v>
          </cell>
          <cell r="GX79">
            <v>1.55</v>
          </cell>
          <cell r="GY79">
            <v>0</v>
          </cell>
          <cell r="GZ79">
            <v>1.55</v>
          </cell>
          <cell r="HA79">
            <v>0</v>
          </cell>
          <cell r="HB79">
            <v>61.01</v>
          </cell>
          <cell r="HC79">
            <v>61.01</v>
          </cell>
          <cell r="HD79" t="str">
            <v>3Q11 Adjustments of $630 thousand:   Restricted Stock Prepaid of $6 million, Stock Option Expense of $3.5 million, Deferred Compenstiaon of (10.1 million).</v>
          </cell>
          <cell r="HE79" t="str">
            <v>8% of Equity Investments in non-financial companies net of SBIC investments  (see K:\CLE03\CAPITAL\Call Report\RC-R\2011_3q\HC-R KART Snapshot.xls Breakdown of Investments)</v>
          </cell>
          <cell r="HF79">
            <v>1818.48</v>
          </cell>
          <cell r="HG79">
            <v>13.21</v>
          </cell>
          <cell r="HH79">
            <v>0</v>
          </cell>
          <cell r="HI79">
            <v>-926797.55</v>
          </cell>
          <cell r="HJ79">
            <v>-298173.49</v>
          </cell>
          <cell r="HK79" t="str">
            <v>1. Line 9:  Sale of Treasury Stock - Totals, on a net basis, all share issuance and repurchase activity.  This net activity totals $56 million, including Q3 2011 activity and is the sum of sales of $109 million (line 72) and purchases of $54 mi</v>
          </cell>
          <cell r="HL79">
            <v>2</v>
          </cell>
          <cell r="HM79">
            <v>2013</v>
          </cell>
          <cell r="HN79">
            <v>0</v>
          </cell>
          <cell r="HO79">
            <v>0</v>
          </cell>
          <cell r="HR79">
            <v>19005</v>
          </cell>
        </row>
        <row r="80">
          <cell r="A80" t="str">
            <v>1068025Q3 2013Supervisory Stress</v>
          </cell>
          <cell r="B80" t="str">
            <v>KeyCorp</v>
          </cell>
          <cell r="C80" t="str">
            <v>Q3 2013</v>
          </cell>
          <cell r="D80" t="str">
            <v>Supervisory Stress</v>
          </cell>
          <cell r="E80" t="str">
            <v>BHC</v>
          </cell>
          <cell r="F80" t="str">
            <v>KEYCORP</v>
          </cell>
          <cell r="G80">
            <v>1068025</v>
          </cell>
          <cell r="H80" t="str">
            <v>Projected</v>
          </cell>
          <cell r="I80">
            <v>40921</v>
          </cell>
          <cell r="J80">
            <v>40921.720451388886</v>
          </cell>
          <cell r="K80" t="str">
            <v>KeyCorp's Supervisory Stress (S_STress) scenario with capital actions and underlying economic assumptions established by the Federal Reserve.</v>
          </cell>
          <cell r="L80">
            <v>14.27</v>
          </cell>
          <cell r="M80">
            <v>67.94</v>
          </cell>
          <cell r="N80">
            <v>29.04</v>
          </cell>
          <cell r="O80">
            <v>38.9</v>
          </cell>
          <cell r="P80">
            <v>94.6</v>
          </cell>
          <cell r="Q80">
            <v>77.63</v>
          </cell>
          <cell r="R80">
            <v>16.97</v>
          </cell>
          <cell r="S80">
            <v>0</v>
          </cell>
          <cell r="T80">
            <v>78.28</v>
          </cell>
          <cell r="U80">
            <v>16.13</v>
          </cell>
          <cell r="V80">
            <v>8.3800000000000008</v>
          </cell>
          <cell r="W80">
            <v>53.77</v>
          </cell>
          <cell r="X80">
            <v>27.06</v>
          </cell>
          <cell r="Y80">
            <v>82.07</v>
          </cell>
          <cell r="Z80">
            <v>0.44</v>
          </cell>
          <cell r="AA80">
            <v>42.43</v>
          </cell>
          <cell r="AB80">
            <v>39.19</v>
          </cell>
          <cell r="AC80">
            <v>41.2</v>
          </cell>
          <cell r="AD80">
            <v>0</v>
          </cell>
          <cell r="AE80">
            <v>2.64</v>
          </cell>
          <cell r="AF80">
            <v>0.21</v>
          </cell>
          <cell r="AG80">
            <v>0.02</v>
          </cell>
          <cell r="AH80">
            <v>38.33</v>
          </cell>
          <cell r="AI80">
            <v>405.42</v>
          </cell>
          <cell r="AJ80">
            <v>0</v>
          </cell>
          <cell r="AK80">
            <v>0</v>
          </cell>
          <cell r="AL80">
            <v>0</v>
          </cell>
          <cell r="AM80">
            <v>0</v>
          </cell>
          <cell r="AN80">
            <v>0</v>
          </cell>
          <cell r="AO80">
            <v>0</v>
          </cell>
          <cell r="AP80">
            <v>0</v>
          </cell>
          <cell r="AQ80">
            <v>0</v>
          </cell>
          <cell r="AR80">
            <v>0</v>
          </cell>
          <cell r="AS80">
            <v>0</v>
          </cell>
          <cell r="AT80">
            <v>405.42</v>
          </cell>
          <cell r="AU80">
            <v>1830.74</v>
          </cell>
          <cell r="AV80">
            <v>303.06</v>
          </cell>
          <cell r="AW80">
            <v>405.42</v>
          </cell>
          <cell r="AX80">
            <v>21.73</v>
          </cell>
          <cell r="AY80">
            <v>1750.12</v>
          </cell>
          <cell r="AZ80">
            <v>558.85</v>
          </cell>
          <cell r="BA80">
            <v>435.58</v>
          </cell>
          <cell r="BB80">
            <v>691.94</v>
          </cell>
          <cell r="BC80">
            <v>302.49</v>
          </cell>
          <cell r="BD80">
            <v>302.49</v>
          </cell>
          <cell r="BE80">
            <v>303.06</v>
          </cell>
          <cell r="BF80">
            <v>0</v>
          </cell>
          <cell r="BG80">
            <v>0</v>
          </cell>
          <cell r="BH80">
            <v>0</v>
          </cell>
          <cell r="BI80">
            <v>0</v>
          </cell>
          <cell r="BJ80">
            <v>0</v>
          </cell>
          <cell r="BK80">
            <v>-2.66</v>
          </cell>
          <cell r="BL80">
            <v>-0.56999999999999995</v>
          </cell>
          <cell r="BM80">
            <v>-19.27</v>
          </cell>
          <cell r="BN80">
            <v>18.7</v>
          </cell>
          <cell r="BO80">
            <v>-5.78</v>
          </cell>
          <cell r="BP80">
            <v>12.92</v>
          </cell>
          <cell r="BQ80">
            <v>0.3</v>
          </cell>
          <cell r="BR80">
            <v>12.62</v>
          </cell>
          <cell r="BS80">
            <v>3380.7017999999998</v>
          </cell>
          <cell r="BT80">
            <v>0</v>
          </cell>
          <cell r="BU80">
            <v>0</v>
          </cell>
          <cell r="BV80">
            <v>0</v>
          </cell>
          <cell r="BW80">
            <v>0</v>
          </cell>
          <cell r="BY80">
            <v>736.51</v>
          </cell>
          <cell r="BZ80">
            <v>12074.21</v>
          </cell>
          <cell r="CA80">
            <v>12810.72</v>
          </cell>
          <cell r="CB80">
            <v>23756.3</v>
          </cell>
          <cell r="CC80">
            <v>3187.47</v>
          </cell>
          <cell r="CD80">
            <v>9562.42</v>
          </cell>
          <cell r="CE80">
            <v>1119.92</v>
          </cell>
          <cell r="CF80">
            <v>8442.5</v>
          </cell>
          <cell r="CG80">
            <v>10836.45</v>
          </cell>
          <cell r="CH80">
            <v>1692.04</v>
          </cell>
          <cell r="CI80">
            <v>1160.3499999999999</v>
          </cell>
          <cell r="CJ80">
            <v>7984.06</v>
          </cell>
          <cell r="CK80">
            <v>3340.29</v>
          </cell>
          <cell r="CL80">
            <v>169.96</v>
          </cell>
          <cell r="CM80">
            <v>0</v>
          </cell>
          <cell r="CN80">
            <v>19361.95</v>
          </cell>
          <cell r="CO80">
            <v>17934.419999999998</v>
          </cell>
          <cell r="CP80">
            <v>1427.52</v>
          </cell>
          <cell r="CQ80">
            <v>0</v>
          </cell>
          <cell r="CR80">
            <v>900</v>
          </cell>
          <cell r="CS80">
            <v>6776.54</v>
          </cell>
          <cell r="CT80">
            <v>110.72</v>
          </cell>
          <cell r="CU80">
            <v>4231.82</v>
          </cell>
          <cell r="CV80">
            <v>2434</v>
          </cell>
          <cell r="CW80">
            <v>11310.99</v>
          </cell>
          <cell r="CX80">
            <v>0</v>
          </cell>
          <cell r="CY80">
            <v>680.2</v>
          </cell>
          <cell r="CZ80">
            <v>107.26</v>
          </cell>
          <cell r="DA80">
            <v>631.41</v>
          </cell>
          <cell r="DB80">
            <v>9892.1200000000008</v>
          </cell>
          <cell r="DC80">
            <v>62105.78</v>
          </cell>
          <cell r="DD80">
            <v>0</v>
          </cell>
          <cell r="DE80">
            <v>1750.12</v>
          </cell>
          <cell r="DF80">
            <v>60355.66</v>
          </cell>
          <cell r="DG80">
            <v>1900.26</v>
          </cell>
          <cell r="DH80">
            <v>916.48</v>
          </cell>
          <cell r="DI80">
            <v>254.29</v>
          </cell>
          <cell r="DJ80">
            <v>0</v>
          </cell>
          <cell r="DK80">
            <v>15.12</v>
          </cell>
          <cell r="DL80">
            <v>1185.8900000000001</v>
          </cell>
          <cell r="DM80">
            <v>11947.01</v>
          </cell>
          <cell r="DN80">
            <v>88199.53</v>
          </cell>
          <cell r="DO80">
            <v>60551.91</v>
          </cell>
          <cell r="DP80">
            <v>1394.17</v>
          </cell>
          <cell r="DQ80">
            <v>1437.82</v>
          </cell>
          <cell r="DR80">
            <v>16602.75</v>
          </cell>
          <cell r="DS80">
            <v>101.47</v>
          </cell>
          <cell r="DT80">
            <v>79986.649999999994</v>
          </cell>
          <cell r="DU80">
            <v>290.48</v>
          </cell>
          <cell r="DV80">
            <v>1016.97</v>
          </cell>
          <cell r="DW80">
            <v>3661.99</v>
          </cell>
          <cell r="DX80">
            <v>5112.57</v>
          </cell>
          <cell r="DY80">
            <v>-215.91</v>
          </cell>
          <cell r="DZ80">
            <v>-1671.49</v>
          </cell>
          <cell r="EA80">
            <v>8194.61</v>
          </cell>
          <cell r="EB80">
            <v>18.27</v>
          </cell>
          <cell r="EC80">
            <v>8212.8799999999992</v>
          </cell>
          <cell r="ED80">
            <v>25360.78</v>
          </cell>
          <cell r="EE80">
            <v>8305.34</v>
          </cell>
          <cell r="EF80">
            <v>0</v>
          </cell>
          <cell r="EG80">
            <v>8305.34</v>
          </cell>
          <cell r="EH80">
            <v>12.62</v>
          </cell>
          <cell r="EI80">
            <v>0</v>
          </cell>
          <cell r="EJ80">
            <v>0</v>
          </cell>
          <cell r="EK80">
            <v>0</v>
          </cell>
          <cell r="EL80">
            <v>0</v>
          </cell>
          <cell r="EM80">
            <v>-1.85</v>
          </cell>
          <cell r="EN80">
            <v>65.290000000000006</v>
          </cell>
          <cell r="EO80">
            <v>0</v>
          </cell>
          <cell r="EP80">
            <v>5.63</v>
          </cell>
          <cell r="EQ80">
            <v>57.09</v>
          </cell>
          <cell r="ER80">
            <v>6.51</v>
          </cell>
          <cell r="ES80">
            <v>0</v>
          </cell>
          <cell r="ET80">
            <v>0</v>
          </cell>
          <cell r="EU80">
            <v>8194.61</v>
          </cell>
          <cell r="EV80">
            <v>8194.61</v>
          </cell>
          <cell r="EW80">
            <v>57.01</v>
          </cell>
          <cell r="EX80">
            <v>0</v>
          </cell>
          <cell r="EY80">
            <v>-317.37</v>
          </cell>
          <cell r="EZ80">
            <v>0</v>
          </cell>
          <cell r="FA80">
            <v>0</v>
          </cell>
          <cell r="FB80">
            <v>254.18</v>
          </cell>
          <cell r="FC80">
            <v>0</v>
          </cell>
          <cell r="FD80">
            <v>931.6</v>
          </cell>
          <cell r="FE80">
            <v>0</v>
          </cell>
          <cell r="FF80">
            <v>7777.55</v>
          </cell>
          <cell r="FG80">
            <v>0</v>
          </cell>
          <cell r="FH80">
            <v>606.59</v>
          </cell>
          <cell r="FI80">
            <v>-54.64</v>
          </cell>
          <cell r="FJ80">
            <v>7116.32</v>
          </cell>
          <cell r="FK80">
            <v>83554.850000000006</v>
          </cell>
          <cell r="FL80">
            <v>6571.66</v>
          </cell>
          <cell r="FM80">
            <v>7116.32</v>
          </cell>
          <cell r="FN80">
            <v>9256.56</v>
          </cell>
          <cell r="FO80">
            <v>83554.850000000006</v>
          </cell>
          <cell r="FP80">
            <v>86700.69</v>
          </cell>
          <cell r="FQ80">
            <v>7.8651</v>
          </cell>
          <cell r="FR80">
            <v>8.5168999999999997</v>
          </cell>
          <cell r="FS80">
            <v>11.0784</v>
          </cell>
          <cell r="FT80">
            <v>8.2079000000000004</v>
          </cell>
          <cell r="FU80">
            <v>290.48</v>
          </cell>
          <cell r="FV80">
            <v>0</v>
          </cell>
          <cell r="FW80">
            <v>0</v>
          </cell>
          <cell r="FX80">
            <v>0</v>
          </cell>
          <cell r="FY80">
            <v>1671.49</v>
          </cell>
          <cell r="FZ80">
            <v>0</v>
          </cell>
          <cell r="GA80">
            <v>0</v>
          </cell>
          <cell r="GB80">
            <v>0</v>
          </cell>
          <cell r="GC80">
            <v>254.18</v>
          </cell>
          <cell r="GD80">
            <v>916.48</v>
          </cell>
          <cell r="GE80">
            <v>885.62</v>
          </cell>
          <cell r="GF80">
            <v>0</v>
          </cell>
          <cell r="GG80">
            <v>908700000</v>
          </cell>
          <cell r="GH80">
            <v>0</v>
          </cell>
          <cell r="GI80">
            <v>0</v>
          </cell>
          <cell r="GJ80">
            <v>7777.55</v>
          </cell>
          <cell r="GK80">
            <v>777.75</v>
          </cell>
          <cell r="GL80">
            <v>885.62</v>
          </cell>
          <cell r="GM80">
            <v>0</v>
          </cell>
          <cell r="GN80">
            <v>0</v>
          </cell>
          <cell r="GO80">
            <v>885.62</v>
          </cell>
          <cell r="GP80">
            <v>279.04000000000002</v>
          </cell>
          <cell r="GQ80">
            <v>279.04000000000002</v>
          </cell>
          <cell r="GR80">
            <v>606.59</v>
          </cell>
          <cell r="GS80">
            <v>496.28</v>
          </cell>
          <cell r="GT80">
            <v>1417.95</v>
          </cell>
          <cell r="GU80">
            <v>57.09</v>
          </cell>
          <cell r="GV80">
            <v>908.74</v>
          </cell>
          <cell r="GW80">
            <v>0.06</v>
          </cell>
          <cell r="GX80">
            <v>0.5</v>
          </cell>
          <cell r="GY80">
            <v>0</v>
          </cell>
          <cell r="GZ80">
            <v>0.5</v>
          </cell>
          <cell r="HA80">
            <v>2.36</v>
          </cell>
          <cell r="HB80">
            <v>65.290000000000006</v>
          </cell>
          <cell r="HC80">
            <v>67.650000000000006</v>
          </cell>
          <cell r="HD80" t="str">
            <v>3Q11 Adjustments of $630 thousand:   Restricted Stock Prepaid of $6 million, Stock Option Expense of $3.5 million, Deferred Compenstiaon of (10.1 million).</v>
          </cell>
          <cell r="HE80" t="str">
            <v>8% of Equity Investments in non-financial companies net of SBIC investments  (see K:\CLE03\CAPITAL\Call Report\RC-R\2011_3q\HC-R KART Snapshot.xls Breakdown of Investments)</v>
          </cell>
          <cell r="HF80">
            <v>1818.48</v>
          </cell>
          <cell r="HG80">
            <v>13.21</v>
          </cell>
          <cell r="HH80">
            <v>0</v>
          </cell>
          <cell r="HI80">
            <v>-926797.55</v>
          </cell>
          <cell r="HJ80">
            <v>-298173.49</v>
          </cell>
          <cell r="HK80" t="str">
            <v>1. Line 9:  Sale of Treasury Stock - Totals, on a net basis, all share issuance and repurchase activity.  This net activity totals $56 million, including Q3 2011 activity and is the sum of sales of $109 million (line 72) and purchases of $54 mi</v>
          </cell>
          <cell r="HL80">
            <v>3</v>
          </cell>
          <cell r="HM80">
            <v>2013</v>
          </cell>
          <cell r="HN80">
            <v>0</v>
          </cell>
          <cell r="HO80">
            <v>0</v>
          </cell>
          <cell r="HR80">
            <v>19005</v>
          </cell>
        </row>
        <row r="81">
          <cell r="A81" t="str">
            <v>1068025Q4 2013Supervisory Stress</v>
          </cell>
          <cell r="B81" t="str">
            <v>KeyCorp</v>
          </cell>
          <cell r="C81" t="str">
            <v>Q4 2013</v>
          </cell>
          <cell r="D81" t="str">
            <v>Supervisory Stress</v>
          </cell>
          <cell r="E81" t="str">
            <v>BHC</v>
          </cell>
          <cell r="F81" t="str">
            <v>KEYCORP</v>
          </cell>
          <cell r="G81">
            <v>1068025</v>
          </cell>
          <cell r="H81" t="str">
            <v>Projected</v>
          </cell>
          <cell r="I81">
            <v>40921</v>
          </cell>
          <cell r="J81">
            <v>40921.720451388886</v>
          </cell>
          <cell r="K81" t="str">
            <v>KeyCorp's Supervisory Stress (S_STress) scenario with capital actions and underlying economic assumptions established by the Federal Reserve.</v>
          </cell>
          <cell r="L81">
            <v>13.99</v>
          </cell>
          <cell r="M81">
            <v>63.89</v>
          </cell>
          <cell r="N81">
            <v>27.44</v>
          </cell>
          <cell r="O81">
            <v>36.450000000000003</v>
          </cell>
          <cell r="P81">
            <v>89.49</v>
          </cell>
          <cell r="Q81">
            <v>72.98</v>
          </cell>
          <cell r="R81">
            <v>16.52</v>
          </cell>
          <cell r="S81">
            <v>0</v>
          </cell>
          <cell r="T81">
            <v>72.34</v>
          </cell>
          <cell r="U81">
            <v>14.64</v>
          </cell>
          <cell r="V81">
            <v>7.53</v>
          </cell>
          <cell r="W81">
            <v>50.17</v>
          </cell>
          <cell r="X81">
            <v>25.08</v>
          </cell>
          <cell r="Y81">
            <v>75.319999999999993</v>
          </cell>
          <cell r="Z81">
            <v>0.4</v>
          </cell>
          <cell r="AA81">
            <v>38.51</v>
          </cell>
          <cell r="AB81">
            <v>36.409999999999997</v>
          </cell>
          <cell r="AC81">
            <v>37.64</v>
          </cell>
          <cell r="AD81">
            <v>0</v>
          </cell>
          <cell r="AE81">
            <v>2.4900000000000002</v>
          </cell>
          <cell r="AF81">
            <v>0.19</v>
          </cell>
          <cell r="AG81">
            <v>0.02</v>
          </cell>
          <cell r="AH81">
            <v>34.94</v>
          </cell>
          <cell r="AI81">
            <v>377.75</v>
          </cell>
          <cell r="AJ81">
            <v>0</v>
          </cell>
          <cell r="AK81">
            <v>0</v>
          </cell>
          <cell r="AL81">
            <v>0</v>
          </cell>
          <cell r="AM81">
            <v>0</v>
          </cell>
          <cell r="AN81">
            <v>0</v>
          </cell>
          <cell r="AO81">
            <v>0</v>
          </cell>
          <cell r="AP81">
            <v>0</v>
          </cell>
          <cell r="AQ81">
            <v>0</v>
          </cell>
          <cell r="AR81">
            <v>0</v>
          </cell>
          <cell r="AS81">
            <v>0</v>
          </cell>
          <cell r="AT81">
            <v>377.75</v>
          </cell>
          <cell r="AU81">
            <v>1750.12</v>
          </cell>
          <cell r="AV81">
            <v>262.93</v>
          </cell>
          <cell r="AW81">
            <v>377.75</v>
          </cell>
          <cell r="AX81">
            <v>18.91</v>
          </cell>
          <cell r="AY81">
            <v>1654.22</v>
          </cell>
          <cell r="AZ81">
            <v>558.97</v>
          </cell>
          <cell r="BA81">
            <v>450.57</v>
          </cell>
          <cell r="BB81">
            <v>690.35</v>
          </cell>
          <cell r="BC81">
            <v>319.19</v>
          </cell>
          <cell r="BD81">
            <v>319.19</v>
          </cell>
          <cell r="BE81">
            <v>262.93</v>
          </cell>
          <cell r="BF81">
            <v>0</v>
          </cell>
          <cell r="BG81">
            <v>0</v>
          </cell>
          <cell r="BH81">
            <v>0</v>
          </cell>
          <cell r="BI81">
            <v>0</v>
          </cell>
          <cell r="BJ81">
            <v>0</v>
          </cell>
          <cell r="BK81">
            <v>-5.46</v>
          </cell>
          <cell r="BL81">
            <v>56.27</v>
          </cell>
          <cell r="BM81">
            <v>-4.68</v>
          </cell>
          <cell r="BN81">
            <v>60.95</v>
          </cell>
          <cell r="BO81">
            <v>-4.57</v>
          </cell>
          <cell r="BP81">
            <v>56.39</v>
          </cell>
          <cell r="BQ81">
            <v>0.3</v>
          </cell>
          <cell r="BR81">
            <v>56.09</v>
          </cell>
          <cell r="BS81">
            <v>-8.3170427999999994</v>
          </cell>
          <cell r="BT81">
            <v>0</v>
          </cell>
          <cell r="BU81">
            <v>0</v>
          </cell>
          <cell r="BV81">
            <v>0</v>
          </cell>
          <cell r="BW81">
            <v>0</v>
          </cell>
          <cell r="BY81">
            <v>695.25</v>
          </cell>
          <cell r="BZ81">
            <v>12071.24</v>
          </cell>
          <cell r="CA81">
            <v>12766.49</v>
          </cell>
          <cell r="CB81">
            <v>24393.14</v>
          </cell>
          <cell r="CC81">
            <v>3227.07</v>
          </cell>
          <cell r="CD81">
            <v>9689.2999999999993</v>
          </cell>
          <cell r="CE81">
            <v>1133.83</v>
          </cell>
          <cell r="CF81">
            <v>8555.4699999999993</v>
          </cell>
          <cell r="CG81">
            <v>11300.23</v>
          </cell>
          <cell r="CH81">
            <v>1802.09</v>
          </cell>
          <cell r="CI81">
            <v>1205.23</v>
          </cell>
          <cell r="CJ81">
            <v>8292.91</v>
          </cell>
          <cell r="CK81">
            <v>3469.5</v>
          </cell>
          <cell r="CL81">
            <v>176.54</v>
          </cell>
          <cell r="CM81">
            <v>0</v>
          </cell>
          <cell r="CN81">
            <v>19438.36</v>
          </cell>
          <cell r="CO81">
            <v>17968.79</v>
          </cell>
          <cell r="CP81">
            <v>1469.57</v>
          </cell>
          <cell r="CQ81">
            <v>0</v>
          </cell>
          <cell r="CR81">
            <v>900</v>
          </cell>
          <cell r="CS81">
            <v>6548.05</v>
          </cell>
          <cell r="CT81">
            <v>113.71</v>
          </cell>
          <cell r="CU81">
            <v>4082.09</v>
          </cell>
          <cell r="CV81">
            <v>2352.25</v>
          </cell>
          <cell r="CW81">
            <v>11586.67</v>
          </cell>
          <cell r="CX81">
            <v>0</v>
          </cell>
          <cell r="CY81">
            <v>695.19</v>
          </cell>
          <cell r="CZ81">
            <v>107.75</v>
          </cell>
          <cell r="DA81">
            <v>647.02</v>
          </cell>
          <cell r="DB81">
            <v>10136.709999999999</v>
          </cell>
          <cell r="DC81">
            <v>62866.22</v>
          </cell>
          <cell r="DD81">
            <v>0</v>
          </cell>
          <cell r="DE81">
            <v>1654.22</v>
          </cell>
          <cell r="DF81">
            <v>61212</v>
          </cell>
          <cell r="DG81">
            <v>1904.76</v>
          </cell>
          <cell r="DH81">
            <v>916.48</v>
          </cell>
          <cell r="DI81">
            <v>254.28</v>
          </cell>
          <cell r="DJ81">
            <v>0</v>
          </cell>
          <cell r="DK81">
            <v>15.12</v>
          </cell>
          <cell r="DL81">
            <v>1185.8800000000001</v>
          </cell>
          <cell r="DM81">
            <v>12244.86</v>
          </cell>
          <cell r="DN81">
            <v>89313.99</v>
          </cell>
          <cell r="DO81">
            <v>61819.13</v>
          </cell>
          <cell r="DP81">
            <v>1414.98</v>
          </cell>
          <cell r="DQ81">
            <v>1437.83</v>
          </cell>
          <cell r="DR81">
            <v>16508.47</v>
          </cell>
          <cell r="DS81">
            <v>96.01</v>
          </cell>
          <cell r="DT81">
            <v>81180.399999999994</v>
          </cell>
          <cell r="DU81">
            <v>290.48</v>
          </cell>
          <cell r="DV81">
            <v>1016.97</v>
          </cell>
          <cell r="DW81">
            <v>3580.04</v>
          </cell>
          <cell r="DX81">
            <v>5106.3900000000003</v>
          </cell>
          <cell r="DY81">
            <v>-211.03</v>
          </cell>
          <cell r="DZ81">
            <v>-1667.53</v>
          </cell>
          <cell r="EA81">
            <v>8115.32</v>
          </cell>
          <cell r="EB81">
            <v>18.27</v>
          </cell>
          <cell r="EC81">
            <v>8133.59</v>
          </cell>
          <cell r="ED81">
            <v>24855.09</v>
          </cell>
          <cell r="EE81">
            <v>8194.61</v>
          </cell>
          <cell r="EF81">
            <v>0</v>
          </cell>
          <cell r="EG81">
            <v>8194.61</v>
          </cell>
          <cell r="EH81">
            <v>56.09</v>
          </cell>
          <cell r="EI81">
            <v>0</v>
          </cell>
          <cell r="EJ81">
            <v>0</v>
          </cell>
          <cell r="EK81">
            <v>0</v>
          </cell>
          <cell r="EL81">
            <v>0</v>
          </cell>
          <cell r="EM81">
            <v>2.95</v>
          </cell>
          <cell r="EN81">
            <v>80.930000000000007</v>
          </cell>
          <cell r="EO81">
            <v>0</v>
          </cell>
          <cell r="EP81">
            <v>5.63</v>
          </cell>
          <cell r="EQ81">
            <v>56.65</v>
          </cell>
          <cell r="ER81">
            <v>4.88</v>
          </cell>
          <cell r="ES81">
            <v>0</v>
          </cell>
          <cell r="ET81">
            <v>0</v>
          </cell>
          <cell r="EU81">
            <v>8115.32</v>
          </cell>
          <cell r="EV81">
            <v>8115.32</v>
          </cell>
          <cell r="EW81">
            <v>61.89</v>
          </cell>
          <cell r="EX81">
            <v>0</v>
          </cell>
          <cell r="EY81">
            <v>-317.37</v>
          </cell>
          <cell r="EZ81">
            <v>0</v>
          </cell>
          <cell r="FA81">
            <v>0</v>
          </cell>
          <cell r="FB81">
            <v>225.93</v>
          </cell>
          <cell r="FC81">
            <v>0</v>
          </cell>
          <cell r="FD81">
            <v>929.7</v>
          </cell>
          <cell r="FE81">
            <v>0</v>
          </cell>
          <cell r="FF81">
            <v>7667.04</v>
          </cell>
          <cell r="FG81">
            <v>0</v>
          </cell>
          <cell r="FH81">
            <v>633.57000000000005</v>
          </cell>
          <cell r="FI81">
            <v>-54.64</v>
          </cell>
          <cell r="FJ81">
            <v>6978.83</v>
          </cell>
          <cell r="FK81">
            <v>85078.52</v>
          </cell>
          <cell r="FL81">
            <v>6462.41</v>
          </cell>
          <cell r="FM81">
            <v>6978.83</v>
          </cell>
          <cell r="FN81">
            <v>9096.67</v>
          </cell>
          <cell r="FO81">
            <v>85078.52</v>
          </cell>
          <cell r="FP81">
            <v>87697.47</v>
          </cell>
          <cell r="FQ81">
            <v>7.5957999999999997</v>
          </cell>
          <cell r="FR81">
            <v>8.2027999999999999</v>
          </cell>
          <cell r="FS81">
            <v>10.6921</v>
          </cell>
          <cell r="FT81">
            <v>7.9577999999999998</v>
          </cell>
          <cell r="FU81">
            <v>290.48</v>
          </cell>
          <cell r="FV81">
            <v>0</v>
          </cell>
          <cell r="FW81">
            <v>0</v>
          </cell>
          <cell r="FX81">
            <v>0</v>
          </cell>
          <cell r="FY81">
            <v>1667.53</v>
          </cell>
          <cell r="FZ81">
            <v>0</v>
          </cell>
          <cell r="GA81">
            <v>0</v>
          </cell>
          <cell r="GB81">
            <v>0</v>
          </cell>
          <cell r="GC81">
            <v>225.93</v>
          </cell>
          <cell r="GD81">
            <v>916.48</v>
          </cell>
          <cell r="GE81">
            <v>969.48</v>
          </cell>
          <cell r="GF81">
            <v>0</v>
          </cell>
          <cell r="GG81">
            <v>900100000</v>
          </cell>
          <cell r="GH81">
            <v>0</v>
          </cell>
          <cell r="GI81">
            <v>0</v>
          </cell>
          <cell r="GJ81">
            <v>7667.04</v>
          </cell>
          <cell r="GK81">
            <v>766.7</v>
          </cell>
          <cell r="GL81">
            <v>969.48</v>
          </cell>
          <cell r="GM81">
            <v>0</v>
          </cell>
          <cell r="GN81">
            <v>0</v>
          </cell>
          <cell r="GO81">
            <v>969.48</v>
          </cell>
          <cell r="GP81">
            <v>335.91</v>
          </cell>
          <cell r="GQ81">
            <v>335.91</v>
          </cell>
          <cell r="GR81">
            <v>633.57000000000005</v>
          </cell>
          <cell r="GS81">
            <v>544.91</v>
          </cell>
          <cell r="GT81">
            <v>1556.88</v>
          </cell>
          <cell r="GU81">
            <v>56.65</v>
          </cell>
          <cell r="GV81">
            <v>900.07</v>
          </cell>
          <cell r="GW81">
            <v>0.06</v>
          </cell>
          <cell r="GX81">
            <v>2.36</v>
          </cell>
          <cell r="GY81">
            <v>0</v>
          </cell>
          <cell r="GZ81">
            <v>2.36</v>
          </cell>
          <cell r="HA81">
            <v>0</v>
          </cell>
          <cell r="HB81">
            <v>80.930000000000007</v>
          </cell>
          <cell r="HC81">
            <v>80.930000000000007</v>
          </cell>
          <cell r="HD81" t="str">
            <v>3Q11 Adjustments of $630 thousand:   Restricted Stock Prepaid of $6 million, Stock Option Expense of $3.5 million, Deferred Compenstiaon of (10.1 million).</v>
          </cell>
          <cell r="HE81" t="str">
            <v>8% of Equity Investments in non-financial companies net of SBIC investments  (see K:\CLE03\CAPITAL\Call Report\RC-R\2011_3q\HC-R KART Snapshot.xls Breakdown of Investments)</v>
          </cell>
          <cell r="HF81">
            <v>1818.48</v>
          </cell>
          <cell r="HG81">
            <v>13.21</v>
          </cell>
          <cell r="HH81">
            <v>0</v>
          </cell>
          <cell r="HI81">
            <v>-926797.55</v>
          </cell>
          <cell r="HJ81">
            <v>-298173.49</v>
          </cell>
          <cell r="HK81" t="str">
            <v>1. Line 9:  Sale of Treasury Stock - Totals, on a net basis, all share issuance and repurchase activity.  This net activity totals $56 million, including Q3 2011 activity and is the sum of sales of $109 million (line 72) and purchases of $54 mi</v>
          </cell>
          <cell r="HL81">
            <v>4</v>
          </cell>
          <cell r="HM81">
            <v>2013</v>
          </cell>
          <cell r="HN81">
            <v>0</v>
          </cell>
          <cell r="HO81">
            <v>0</v>
          </cell>
          <cell r="HR81">
            <v>19005</v>
          </cell>
        </row>
        <row r="82">
          <cell r="A82" t="str">
            <v>1069778Q3 2011BHC Baseline</v>
          </cell>
          <cell r="B82" t="str">
            <v>PNC</v>
          </cell>
          <cell r="C82" t="str">
            <v>Q3 2011</v>
          </cell>
          <cell r="D82" t="str">
            <v>BHC Baseline</v>
          </cell>
          <cell r="E82" t="str">
            <v>BHC</v>
          </cell>
          <cell r="F82" t="str">
            <v>PNC FNCL SVC GROUP</v>
          </cell>
          <cell r="G82">
            <v>1069778</v>
          </cell>
          <cell r="H82" t="str">
            <v>Actual</v>
          </cell>
          <cell r="I82">
            <v>40932</v>
          </cell>
          <cell r="J82">
            <v>40932.489849537036</v>
          </cell>
          <cell r="K82" t="str">
            <v>BHC Baseline follows the most likely economic scenario as developed by PNC's economics team.</v>
          </cell>
          <cell r="L82">
            <v>9</v>
          </cell>
          <cell r="M82">
            <v>110</v>
          </cell>
          <cell r="N82">
            <v>39</v>
          </cell>
          <cell r="O82">
            <v>71</v>
          </cell>
          <cell r="P82">
            <v>81</v>
          </cell>
          <cell r="Q82">
            <v>68</v>
          </cell>
          <cell r="R82">
            <v>4</v>
          </cell>
          <cell r="S82">
            <v>9</v>
          </cell>
          <cell r="T82">
            <v>96</v>
          </cell>
          <cell r="U82">
            <v>67</v>
          </cell>
          <cell r="V82">
            <v>5</v>
          </cell>
          <cell r="W82">
            <v>24</v>
          </cell>
          <cell r="X82">
            <v>42</v>
          </cell>
          <cell r="Y82">
            <v>31</v>
          </cell>
          <cell r="Z82">
            <v>3</v>
          </cell>
          <cell r="AA82">
            <v>9</v>
          </cell>
          <cell r="AB82">
            <v>19</v>
          </cell>
          <cell r="AC82">
            <v>-4</v>
          </cell>
          <cell r="AD82">
            <v>0</v>
          </cell>
          <cell r="AE82">
            <v>-3</v>
          </cell>
          <cell r="AF82">
            <v>0</v>
          </cell>
          <cell r="AG82">
            <v>0</v>
          </cell>
          <cell r="AH82">
            <v>-1</v>
          </cell>
          <cell r="AI82">
            <v>365.14</v>
          </cell>
          <cell r="AJ82">
            <v>0</v>
          </cell>
          <cell r="AK82">
            <v>0</v>
          </cell>
          <cell r="AL82">
            <v>121.72</v>
          </cell>
          <cell r="AM82">
            <v>121.72</v>
          </cell>
          <cell r="AN82">
            <v>0</v>
          </cell>
          <cell r="AO82">
            <v>0</v>
          </cell>
          <cell r="AP82">
            <v>0</v>
          </cell>
          <cell r="AQ82">
            <v>0</v>
          </cell>
          <cell r="AR82">
            <v>0</v>
          </cell>
          <cell r="AS82">
            <v>0</v>
          </cell>
          <cell r="AT82">
            <v>365.14</v>
          </cell>
          <cell r="AU82">
            <v>4626.91</v>
          </cell>
          <cell r="AV82">
            <v>245.31</v>
          </cell>
          <cell r="AW82">
            <v>365.14</v>
          </cell>
          <cell r="AX82">
            <v>-0.36</v>
          </cell>
          <cell r="AY82">
            <v>4506.72</v>
          </cell>
          <cell r="AZ82">
            <v>2174.5100000000002</v>
          </cell>
          <cell r="BA82">
            <v>1335.86</v>
          </cell>
          <cell r="BB82">
            <v>2140.09</v>
          </cell>
          <cell r="BC82">
            <v>1370.29</v>
          </cell>
          <cell r="BD82">
            <v>0</v>
          </cell>
          <cell r="BE82">
            <v>245.31</v>
          </cell>
          <cell r="BF82">
            <v>0</v>
          </cell>
          <cell r="BG82">
            <v>0</v>
          </cell>
          <cell r="BH82">
            <v>0</v>
          </cell>
          <cell r="BI82">
            <v>0</v>
          </cell>
          <cell r="BJ82">
            <v>33.75</v>
          </cell>
          <cell r="BK82">
            <v>0</v>
          </cell>
          <cell r="BL82">
            <v>1143.47</v>
          </cell>
          <cell r="BM82">
            <v>309.95999999999998</v>
          </cell>
          <cell r="BN82">
            <v>833.51</v>
          </cell>
          <cell r="BO82">
            <v>0</v>
          </cell>
          <cell r="BP82">
            <v>833.51</v>
          </cell>
          <cell r="BQ82">
            <v>4.32</v>
          </cell>
          <cell r="BR82">
            <v>829.19</v>
          </cell>
          <cell r="BS82">
            <v>27.106964000000001</v>
          </cell>
          <cell r="BT82">
            <v>149.97</v>
          </cell>
          <cell r="BU82">
            <v>31.72</v>
          </cell>
          <cell r="BV82">
            <v>44.91</v>
          </cell>
          <cell r="BW82">
            <v>136.78</v>
          </cell>
          <cell r="BX82" t="str">
            <v>Non-Interest Income - Retail and Small Business</v>
          </cell>
          <cell r="BY82">
            <v>12389.94</v>
          </cell>
          <cell r="BZ82">
            <v>49715.02</v>
          </cell>
          <cell r="CA82">
            <v>62104.97</v>
          </cell>
          <cell r="CB82">
            <v>76373.820000000007</v>
          </cell>
          <cell r="CC82">
            <v>20233.71</v>
          </cell>
          <cell r="CD82">
            <v>29254.35</v>
          </cell>
          <cell r="CE82">
            <v>6577.83</v>
          </cell>
          <cell r="CF82">
            <v>22676.53</v>
          </cell>
          <cell r="CG82">
            <v>26687.24</v>
          </cell>
          <cell r="CH82">
            <v>5208</v>
          </cell>
          <cell r="CI82">
            <v>2840.55</v>
          </cell>
          <cell r="CJ82">
            <v>18638.68</v>
          </cell>
          <cell r="CK82">
            <v>6974.9</v>
          </cell>
          <cell r="CL82">
            <v>178.58</v>
          </cell>
          <cell r="CM82">
            <v>19.95</v>
          </cell>
          <cell r="CN82">
            <v>44166.67</v>
          </cell>
          <cell r="CO82">
            <v>37162.300000000003</v>
          </cell>
          <cell r="CP82">
            <v>2405.16</v>
          </cell>
          <cell r="CQ82">
            <v>4599.21</v>
          </cell>
          <cell r="CR82">
            <v>3346.62</v>
          </cell>
          <cell r="CS82">
            <v>17891.349999999999</v>
          </cell>
          <cell r="CT82">
            <v>4446.29</v>
          </cell>
          <cell r="CU82">
            <v>9132.7999999999993</v>
          </cell>
          <cell r="CV82">
            <v>4312.26</v>
          </cell>
          <cell r="CW82">
            <v>15335.41</v>
          </cell>
          <cell r="CX82">
            <v>12.14</v>
          </cell>
          <cell r="CY82">
            <v>72.040000000000006</v>
          </cell>
          <cell r="CZ82">
            <v>282.57</v>
          </cell>
          <cell r="DA82">
            <v>2871.69</v>
          </cell>
          <cell r="DB82">
            <v>12096.97</v>
          </cell>
          <cell r="DC82">
            <v>157113.9</v>
          </cell>
          <cell r="DD82">
            <v>1.19</v>
          </cell>
          <cell r="DE82">
            <v>4506.72</v>
          </cell>
          <cell r="DF82">
            <v>152605.99</v>
          </cell>
          <cell r="DG82">
            <v>4054.27</v>
          </cell>
          <cell r="DH82">
            <v>8207.26</v>
          </cell>
          <cell r="DI82">
            <v>1166.5899999999999</v>
          </cell>
          <cell r="DJ82">
            <v>0.72</v>
          </cell>
          <cell r="DK82">
            <v>781.52</v>
          </cell>
          <cell r="DL82">
            <v>10156.1</v>
          </cell>
          <cell r="DM82">
            <v>40634.14</v>
          </cell>
          <cell r="DN82">
            <v>269555.46999999997</v>
          </cell>
          <cell r="DO82">
            <v>187818.83</v>
          </cell>
          <cell r="DP82">
            <v>972.17</v>
          </cell>
          <cell r="DQ82">
            <v>2929.93</v>
          </cell>
          <cell r="DR82">
            <v>40592.379999999997</v>
          </cell>
          <cell r="DS82">
            <v>216.86</v>
          </cell>
          <cell r="DT82">
            <v>232313.31</v>
          </cell>
          <cell r="DU82">
            <v>1635.7</v>
          </cell>
          <cell r="DV82">
            <v>2682.39</v>
          </cell>
          <cell r="DW82">
            <v>12053.34</v>
          </cell>
          <cell r="DX82">
            <v>17985.22</v>
          </cell>
          <cell r="DY82">
            <v>397</v>
          </cell>
          <cell r="DZ82">
            <v>-534.61</v>
          </cell>
          <cell r="EA82">
            <v>34219.040000000001</v>
          </cell>
          <cell r="EB82">
            <v>3023.11</v>
          </cell>
          <cell r="EC82">
            <v>37242.160000000003</v>
          </cell>
          <cell r="ED82">
            <v>85253.71</v>
          </cell>
          <cell r="EE82">
            <v>32235.79</v>
          </cell>
          <cell r="EF82">
            <v>0</v>
          </cell>
          <cell r="EG82">
            <v>32235.79</v>
          </cell>
          <cell r="EH82">
            <v>829.19</v>
          </cell>
          <cell r="EI82">
            <v>988</v>
          </cell>
          <cell r="EJ82">
            <v>0</v>
          </cell>
          <cell r="EK82">
            <v>0.31</v>
          </cell>
          <cell r="EL82">
            <v>0</v>
          </cell>
          <cell r="EM82">
            <v>9.65</v>
          </cell>
          <cell r="EN82">
            <v>15.62</v>
          </cell>
          <cell r="EO82">
            <v>0</v>
          </cell>
          <cell r="EP82">
            <v>3.7</v>
          </cell>
          <cell r="EQ82">
            <v>184.2</v>
          </cell>
          <cell r="ER82">
            <v>328.13</v>
          </cell>
          <cell r="ES82">
            <v>0</v>
          </cell>
          <cell r="ET82">
            <v>31.51</v>
          </cell>
          <cell r="EU82">
            <v>34219.040000000001</v>
          </cell>
          <cell r="EV82">
            <v>34219.040000000001</v>
          </cell>
          <cell r="EW82">
            <v>47.77</v>
          </cell>
          <cell r="EX82">
            <v>0</v>
          </cell>
          <cell r="EY82">
            <v>361.14</v>
          </cell>
          <cell r="EZ82">
            <v>0</v>
          </cell>
          <cell r="FA82">
            <v>4.03</v>
          </cell>
          <cell r="FB82">
            <v>3765.54</v>
          </cell>
          <cell r="FC82">
            <v>485.53</v>
          </cell>
          <cell r="FD82">
            <v>8551.74</v>
          </cell>
          <cell r="FE82">
            <v>0</v>
          </cell>
          <cell r="FF82">
            <v>29513.5</v>
          </cell>
          <cell r="FG82">
            <v>110.22</v>
          </cell>
          <cell r="FH82">
            <v>0</v>
          </cell>
          <cell r="FI82">
            <v>-63.9</v>
          </cell>
          <cell r="FJ82">
            <v>29339.38</v>
          </cell>
          <cell r="FK82">
            <v>223561.55</v>
          </cell>
          <cell r="FL82">
            <v>23448.58</v>
          </cell>
          <cell r="FM82">
            <v>29339.38</v>
          </cell>
          <cell r="FN82">
            <v>36915.620000000003</v>
          </cell>
          <cell r="FO82">
            <v>223561.55</v>
          </cell>
          <cell r="FP82">
            <v>257663.23</v>
          </cell>
          <cell r="FQ82">
            <v>10.4886</v>
          </cell>
          <cell r="FR82">
            <v>13.1236</v>
          </cell>
          <cell r="FS82">
            <v>16.512499999999999</v>
          </cell>
          <cell r="FT82">
            <v>11.386699999999999</v>
          </cell>
          <cell r="FU82">
            <v>1635.66</v>
          </cell>
          <cell r="FV82">
            <v>1345.79</v>
          </cell>
          <cell r="FW82">
            <v>0</v>
          </cell>
          <cell r="FX82">
            <v>0</v>
          </cell>
          <cell r="FY82">
            <v>534.61</v>
          </cell>
          <cell r="FZ82">
            <v>0</v>
          </cell>
          <cell r="GA82">
            <v>1345.79</v>
          </cell>
          <cell r="GB82">
            <v>0.04</v>
          </cell>
          <cell r="GC82">
            <v>2905.29</v>
          </cell>
          <cell r="GD82">
            <v>8015.73</v>
          </cell>
          <cell r="GE82">
            <v>0</v>
          </cell>
          <cell r="GF82">
            <v>780</v>
          </cell>
          <cell r="GG82">
            <v>526</v>
          </cell>
          <cell r="GH82">
            <v>0</v>
          </cell>
          <cell r="GI82">
            <v>304.02999999999997</v>
          </cell>
          <cell r="GJ82">
            <v>29513.5</v>
          </cell>
          <cell r="GK82">
            <v>2951.35</v>
          </cell>
          <cell r="GL82">
            <v>-529</v>
          </cell>
          <cell r="GM82">
            <v>529</v>
          </cell>
          <cell r="GN82">
            <v>857</v>
          </cell>
          <cell r="GO82">
            <v>0</v>
          </cell>
          <cell r="GP82">
            <v>1388</v>
          </cell>
          <cell r="GQ82">
            <v>1388</v>
          </cell>
          <cell r="GR82">
            <v>0</v>
          </cell>
          <cell r="GS82">
            <v>1388</v>
          </cell>
          <cell r="GT82">
            <v>3966</v>
          </cell>
          <cell r="GU82">
            <v>184.2</v>
          </cell>
          <cell r="GV82">
            <v>526</v>
          </cell>
          <cell r="GW82">
            <v>0.35019011</v>
          </cell>
          <cell r="GX82">
            <v>0</v>
          </cell>
          <cell r="GY82">
            <v>0</v>
          </cell>
          <cell r="GZ82">
            <v>0</v>
          </cell>
          <cell r="HA82">
            <v>0</v>
          </cell>
          <cell r="HB82">
            <v>0</v>
          </cell>
          <cell r="HC82">
            <v>0</v>
          </cell>
          <cell r="HF82">
            <v>0</v>
          </cell>
          <cell r="HG82">
            <v>163</v>
          </cell>
          <cell r="HH82">
            <v>628</v>
          </cell>
          <cell r="HI82">
            <v>-672</v>
          </cell>
          <cell r="HJ82">
            <v>2135</v>
          </cell>
          <cell r="HL82">
            <v>3</v>
          </cell>
          <cell r="HM82">
            <v>2011</v>
          </cell>
          <cell r="HN82">
            <v>0</v>
          </cell>
          <cell r="HO82">
            <v>33.75</v>
          </cell>
          <cell r="HR82">
            <v>19016</v>
          </cell>
        </row>
        <row r="83">
          <cell r="A83" t="str">
            <v>1069778Q4 2011BHC Baseline</v>
          </cell>
          <cell r="B83" t="str">
            <v>PNC</v>
          </cell>
          <cell r="C83" t="str">
            <v>Q4 2011</v>
          </cell>
          <cell r="D83" t="str">
            <v>BHC Baseline</v>
          </cell>
          <cell r="E83" t="str">
            <v>BHC</v>
          </cell>
          <cell r="F83" t="str">
            <v>PNC FNCL SVC GROUP</v>
          </cell>
          <cell r="G83">
            <v>1069778</v>
          </cell>
          <cell r="H83" t="str">
            <v>Projected</v>
          </cell>
          <cell r="I83">
            <v>40932</v>
          </cell>
          <cell r="J83">
            <v>40932.489849537036</v>
          </cell>
          <cell r="K83" t="str">
            <v>BHC Baseline follows the most likely economic scenario as developed by PNC's economics team.</v>
          </cell>
          <cell r="L83">
            <v>39.159999999999997</v>
          </cell>
          <cell r="M83">
            <v>103.81</v>
          </cell>
          <cell r="N83">
            <v>20.43</v>
          </cell>
          <cell r="O83">
            <v>83.38</v>
          </cell>
          <cell r="P83">
            <v>67.59</v>
          </cell>
          <cell r="Q83">
            <v>56.74</v>
          </cell>
          <cell r="R83">
            <v>3.34</v>
          </cell>
          <cell r="S83">
            <v>7.51</v>
          </cell>
          <cell r="T83">
            <v>78.17</v>
          </cell>
          <cell r="U83">
            <v>37.35</v>
          </cell>
          <cell r="V83">
            <v>3.74</v>
          </cell>
          <cell r="W83">
            <v>37.07</v>
          </cell>
          <cell r="X83">
            <v>47.13</v>
          </cell>
          <cell r="Y83">
            <v>44.54</v>
          </cell>
          <cell r="Z83">
            <v>7.11</v>
          </cell>
          <cell r="AA83">
            <v>10.09</v>
          </cell>
          <cell r="AB83">
            <v>27.35</v>
          </cell>
          <cell r="AC83">
            <v>9.18</v>
          </cell>
          <cell r="AD83">
            <v>0</v>
          </cell>
          <cell r="AE83">
            <v>0.05</v>
          </cell>
          <cell r="AF83">
            <v>0.03</v>
          </cell>
          <cell r="AG83">
            <v>1.1599999999999999</v>
          </cell>
          <cell r="AH83">
            <v>7.95</v>
          </cell>
          <cell r="AI83">
            <v>389.59</v>
          </cell>
          <cell r="AJ83">
            <v>0</v>
          </cell>
          <cell r="AK83">
            <v>0</v>
          </cell>
          <cell r="AL83">
            <v>690.58</v>
          </cell>
          <cell r="AM83">
            <v>690.58</v>
          </cell>
          <cell r="AN83">
            <v>0.31</v>
          </cell>
          <cell r="AO83">
            <v>0</v>
          </cell>
          <cell r="AP83">
            <v>-2.74</v>
          </cell>
          <cell r="AQ83">
            <v>0.7</v>
          </cell>
          <cell r="AR83">
            <v>-1.73</v>
          </cell>
          <cell r="AS83">
            <v>0</v>
          </cell>
          <cell r="AT83">
            <v>1078.45</v>
          </cell>
          <cell r="AU83">
            <v>4506.72</v>
          </cell>
          <cell r="AV83">
            <v>203</v>
          </cell>
          <cell r="AW83">
            <v>389.59</v>
          </cell>
          <cell r="AX83">
            <v>82</v>
          </cell>
          <cell r="AY83">
            <v>4402.12</v>
          </cell>
          <cell r="AZ83">
            <v>2162.98</v>
          </cell>
          <cell r="BA83">
            <v>1294.3900000000001</v>
          </cell>
          <cell r="BB83">
            <v>2189.1799999999998</v>
          </cell>
          <cell r="BC83">
            <v>1268.18</v>
          </cell>
          <cell r="BD83">
            <v>1268.18</v>
          </cell>
          <cell r="BE83">
            <v>203</v>
          </cell>
          <cell r="BF83">
            <v>-1.73</v>
          </cell>
          <cell r="BG83">
            <v>0</v>
          </cell>
          <cell r="BH83">
            <v>-197.77</v>
          </cell>
          <cell r="BI83">
            <v>0</v>
          </cell>
          <cell r="BJ83">
            <v>-35</v>
          </cell>
          <cell r="BK83">
            <v>0</v>
          </cell>
          <cell r="BL83">
            <v>834.14</v>
          </cell>
          <cell r="BM83">
            <v>214.72</v>
          </cell>
          <cell r="BN83">
            <v>619.41</v>
          </cell>
          <cell r="BO83">
            <v>0</v>
          </cell>
          <cell r="BP83">
            <v>619.41</v>
          </cell>
          <cell r="BQ83">
            <v>1.1599999999999999</v>
          </cell>
          <cell r="BR83">
            <v>618.25</v>
          </cell>
          <cell r="BS83">
            <v>25.741482000000001</v>
          </cell>
          <cell r="BT83">
            <v>136.78</v>
          </cell>
          <cell r="BU83">
            <v>2.57</v>
          </cell>
          <cell r="BV83">
            <v>24.92</v>
          </cell>
          <cell r="BW83">
            <v>114.43</v>
          </cell>
          <cell r="BX83" t="str">
            <v>Non-Interest Income - Retail and Small Business</v>
          </cell>
          <cell r="BY83">
            <v>10193.67</v>
          </cell>
          <cell r="BZ83">
            <v>52296.160000000003</v>
          </cell>
          <cell r="CA83">
            <v>62489.83</v>
          </cell>
          <cell r="CB83">
            <v>72292.2</v>
          </cell>
          <cell r="CC83">
            <v>19470.169999999998</v>
          </cell>
          <cell r="CD83">
            <v>27637.13</v>
          </cell>
          <cell r="CE83">
            <v>5745.4</v>
          </cell>
          <cell r="CF83">
            <v>21891.73</v>
          </cell>
          <cell r="CG83">
            <v>24987.02</v>
          </cell>
          <cell r="CH83">
            <v>5094.51</v>
          </cell>
          <cell r="CI83">
            <v>3002.6</v>
          </cell>
          <cell r="CJ83">
            <v>16889.91</v>
          </cell>
          <cell r="CK83">
            <v>6320.48</v>
          </cell>
          <cell r="CL83">
            <v>173.13</v>
          </cell>
          <cell r="CM83">
            <v>24.75</v>
          </cell>
          <cell r="CN83">
            <v>43879.94</v>
          </cell>
          <cell r="CO83">
            <v>37857.730000000003</v>
          </cell>
          <cell r="CP83">
            <v>2067.9</v>
          </cell>
          <cell r="CQ83">
            <v>3954.3</v>
          </cell>
          <cell r="CR83">
            <v>3421.62</v>
          </cell>
          <cell r="CS83">
            <v>18075.95</v>
          </cell>
          <cell r="CT83">
            <v>4602.55</v>
          </cell>
          <cell r="CU83">
            <v>9470.98</v>
          </cell>
          <cell r="CV83">
            <v>4002.42</v>
          </cell>
          <cell r="CW83">
            <v>15694.49</v>
          </cell>
          <cell r="CX83">
            <v>7.87</v>
          </cell>
          <cell r="CY83">
            <v>68.510000000000005</v>
          </cell>
          <cell r="CZ83">
            <v>288.52999999999997</v>
          </cell>
          <cell r="DA83">
            <v>2965.05</v>
          </cell>
          <cell r="DB83">
            <v>12364.53</v>
          </cell>
          <cell r="DC83">
            <v>153364.20000000001</v>
          </cell>
          <cell r="DD83">
            <v>0.55000000000000004</v>
          </cell>
          <cell r="DE83">
            <v>4401.8599999999997</v>
          </cell>
          <cell r="DF83">
            <v>148961.79999999999</v>
          </cell>
          <cell r="DG83">
            <v>4054.27</v>
          </cell>
          <cell r="DH83">
            <v>8283.34</v>
          </cell>
          <cell r="DI83">
            <v>1166.5899999999999</v>
          </cell>
          <cell r="DJ83">
            <v>0.72</v>
          </cell>
          <cell r="DK83">
            <v>664.05</v>
          </cell>
          <cell r="DL83">
            <v>10114.700000000001</v>
          </cell>
          <cell r="DM83">
            <v>39820.5</v>
          </cell>
          <cell r="DN83">
            <v>265441.09000000003</v>
          </cell>
          <cell r="DO83">
            <v>179258.07</v>
          </cell>
          <cell r="DP83">
            <v>923.51</v>
          </cell>
          <cell r="DQ83">
            <v>2273.21</v>
          </cell>
          <cell r="DR83">
            <v>46133.46</v>
          </cell>
          <cell r="DS83">
            <v>246.47</v>
          </cell>
          <cell r="DT83">
            <v>228588.25</v>
          </cell>
          <cell r="DU83">
            <v>1646</v>
          </cell>
          <cell r="DV83">
            <v>2682.39</v>
          </cell>
          <cell r="DW83">
            <v>12053.34</v>
          </cell>
          <cell r="DX83">
            <v>18372</v>
          </cell>
          <cell r="DY83">
            <v>-390</v>
          </cell>
          <cell r="DZ83">
            <v>-535</v>
          </cell>
          <cell r="EA83">
            <v>33828.730000000003</v>
          </cell>
          <cell r="EB83">
            <v>3024.11</v>
          </cell>
          <cell r="EC83">
            <v>36852.839999999997</v>
          </cell>
          <cell r="ED83">
            <v>81271.28</v>
          </cell>
          <cell r="EE83">
            <v>34219.040000000001</v>
          </cell>
          <cell r="EF83">
            <v>0</v>
          </cell>
          <cell r="EG83">
            <v>34219.040000000001</v>
          </cell>
          <cell r="EH83">
            <v>618.25</v>
          </cell>
          <cell r="EI83">
            <v>0</v>
          </cell>
          <cell r="EJ83">
            <v>0</v>
          </cell>
          <cell r="EK83">
            <v>0</v>
          </cell>
          <cell r="EL83">
            <v>0</v>
          </cell>
          <cell r="EM83">
            <v>0</v>
          </cell>
          <cell r="EN83">
            <v>0</v>
          </cell>
          <cell r="EO83">
            <v>0</v>
          </cell>
          <cell r="EP83">
            <v>24</v>
          </cell>
          <cell r="EQ83">
            <v>185</v>
          </cell>
          <cell r="ER83">
            <v>-799</v>
          </cell>
          <cell r="ES83">
            <v>0</v>
          </cell>
          <cell r="ET83">
            <v>-0.56000000000000005</v>
          </cell>
          <cell r="EU83">
            <v>33828.730000000003</v>
          </cell>
          <cell r="EV83">
            <v>33828.730000000003</v>
          </cell>
          <cell r="EW83">
            <v>-55</v>
          </cell>
          <cell r="EX83">
            <v>0</v>
          </cell>
          <cell r="EY83">
            <v>-335</v>
          </cell>
          <cell r="EZ83">
            <v>0</v>
          </cell>
          <cell r="FA83">
            <v>4</v>
          </cell>
          <cell r="FB83">
            <v>3214</v>
          </cell>
          <cell r="FC83">
            <v>486</v>
          </cell>
          <cell r="FD83">
            <v>8491</v>
          </cell>
          <cell r="FE83">
            <v>0</v>
          </cell>
          <cell r="FF83">
            <v>29431.73</v>
          </cell>
          <cell r="FG83">
            <v>110</v>
          </cell>
          <cell r="FH83">
            <v>0</v>
          </cell>
          <cell r="FI83">
            <v>-64</v>
          </cell>
          <cell r="FJ83">
            <v>29257.73</v>
          </cell>
          <cell r="FK83">
            <v>222866</v>
          </cell>
          <cell r="FL83">
            <v>23908</v>
          </cell>
          <cell r="FM83">
            <v>29258</v>
          </cell>
          <cell r="FN83">
            <v>36636</v>
          </cell>
          <cell r="FO83">
            <v>222866</v>
          </cell>
          <cell r="FP83">
            <v>261760</v>
          </cell>
          <cell r="FQ83">
            <v>10.727499999999999</v>
          </cell>
          <cell r="FR83">
            <v>13.1281</v>
          </cell>
          <cell r="FS83">
            <v>16.438600000000001</v>
          </cell>
          <cell r="FT83">
            <v>11.1774</v>
          </cell>
          <cell r="FU83">
            <v>1646</v>
          </cell>
          <cell r="FV83">
            <v>1346</v>
          </cell>
          <cell r="FW83">
            <v>0</v>
          </cell>
          <cell r="FX83">
            <v>0</v>
          </cell>
          <cell r="FY83">
            <v>535</v>
          </cell>
          <cell r="FZ83">
            <v>0</v>
          </cell>
          <cell r="GA83">
            <v>1346</v>
          </cell>
          <cell r="GB83">
            <v>0</v>
          </cell>
          <cell r="GC83">
            <v>2354</v>
          </cell>
          <cell r="GD83">
            <v>7925</v>
          </cell>
          <cell r="GE83">
            <v>0</v>
          </cell>
          <cell r="GF83">
            <v>807</v>
          </cell>
          <cell r="GG83">
            <v>527</v>
          </cell>
          <cell r="GH83">
            <v>0</v>
          </cell>
          <cell r="GI83">
            <v>304</v>
          </cell>
          <cell r="GJ83">
            <v>29431.73</v>
          </cell>
          <cell r="GK83">
            <v>2943.17</v>
          </cell>
          <cell r="GL83">
            <v>-724</v>
          </cell>
          <cell r="GM83">
            <v>724</v>
          </cell>
          <cell r="GN83">
            <v>635</v>
          </cell>
          <cell r="GO83">
            <v>0</v>
          </cell>
          <cell r="GP83">
            <v>859</v>
          </cell>
          <cell r="GQ83">
            <v>859</v>
          </cell>
          <cell r="GR83">
            <v>0</v>
          </cell>
          <cell r="GS83">
            <v>859</v>
          </cell>
          <cell r="GT83">
            <v>3196</v>
          </cell>
          <cell r="GU83">
            <v>185</v>
          </cell>
          <cell r="GV83">
            <v>527</v>
          </cell>
          <cell r="GW83">
            <v>0.35</v>
          </cell>
          <cell r="GX83">
            <v>0</v>
          </cell>
          <cell r="GY83">
            <v>0</v>
          </cell>
          <cell r="GZ83">
            <v>0</v>
          </cell>
          <cell r="HA83">
            <v>0</v>
          </cell>
          <cell r="HB83">
            <v>0</v>
          </cell>
          <cell r="HC83">
            <v>0</v>
          </cell>
          <cell r="HF83">
            <v>0</v>
          </cell>
          <cell r="HG83">
            <v>163</v>
          </cell>
          <cell r="HH83">
            <v>628</v>
          </cell>
          <cell r="HI83">
            <v>-672</v>
          </cell>
          <cell r="HJ83">
            <v>2135</v>
          </cell>
          <cell r="HL83">
            <v>4</v>
          </cell>
          <cell r="HM83">
            <v>2011</v>
          </cell>
          <cell r="HN83">
            <v>0</v>
          </cell>
          <cell r="HO83">
            <v>-35</v>
          </cell>
          <cell r="HR83">
            <v>19016</v>
          </cell>
        </row>
        <row r="84">
          <cell r="A84" t="str">
            <v>1069778Q1 2012BHC Baseline</v>
          </cell>
          <cell r="B84" t="str">
            <v>PNC</v>
          </cell>
          <cell r="C84" t="str">
            <v>Q1 2012</v>
          </cell>
          <cell r="D84" t="str">
            <v>BHC Baseline</v>
          </cell>
          <cell r="E84" t="str">
            <v>BHC</v>
          </cell>
          <cell r="F84" t="str">
            <v>PNC FNCL SVC GROUP</v>
          </cell>
          <cell r="G84">
            <v>1069778</v>
          </cell>
          <cell r="H84" t="str">
            <v>Projected</v>
          </cell>
          <cell r="I84">
            <v>40932</v>
          </cell>
          <cell r="J84">
            <v>40932.489849537036</v>
          </cell>
          <cell r="K84" t="str">
            <v>BHC Baseline follows the most likely economic scenario as developed by PNC's economics team.</v>
          </cell>
          <cell r="L84">
            <v>37.340000000000003</v>
          </cell>
          <cell r="M84">
            <v>112.97</v>
          </cell>
          <cell r="N84">
            <v>21.04</v>
          </cell>
          <cell r="O84">
            <v>91.93</v>
          </cell>
          <cell r="P84">
            <v>69.150000000000006</v>
          </cell>
          <cell r="Q84">
            <v>58.05</v>
          </cell>
          <cell r="R84">
            <v>3.41</v>
          </cell>
          <cell r="S84">
            <v>7.68</v>
          </cell>
          <cell r="T84">
            <v>73.760000000000005</v>
          </cell>
          <cell r="U84">
            <v>35.36</v>
          </cell>
          <cell r="V84">
            <v>3.33</v>
          </cell>
          <cell r="W84">
            <v>35.08</v>
          </cell>
          <cell r="X84">
            <v>65.92</v>
          </cell>
          <cell r="Y84">
            <v>49.02</v>
          </cell>
          <cell r="Z84">
            <v>7.95</v>
          </cell>
          <cell r="AA84">
            <v>11.06</v>
          </cell>
          <cell r="AB84">
            <v>30.02</v>
          </cell>
          <cell r="AC84">
            <v>9.48</v>
          </cell>
          <cell r="AD84">
            <v>0</v>
          </cell>
          <cell r="AE84">
            <v>0.05</v>
          </cell>
          <cell r="AF84">
            <v>0.03</v>
          </cell>
          <cell r="AG84">
            <v>1.1599999999999999</v>
          </cell>
          <cell r="AH84">
            <v>8.24</v>
          </cell>
          <cell r="AI84">
            <v>417.65</v>
          </cell>
          <cell r="AJ84">
            <v>0</v>
          </cell>
          <cell r="AK84">
            <v>0</v>
          </cell>
          <cell r="AL84">
            <v>690.58</v>
          </cell>
          <cell r="AM84">
            <v>690.58</v>
          </cell>
          <cell r="AN84">
            <v>0.31</v>
          </cell>
          <cell r="AO84">
            <v>0</v>
          </cell>
          <cell r="AP84">
            <v>-2.74</v>
          </cell>
          <cell r="AQ84">
            <v>0.7</v>
          </cell>
          <cell r="AR84">
            <v>-1.73</v>
          </cell>
          <cell r="AS84">
            <v>0</v>
          </cell>
          <cell r="AT84">
            <v>1106.51</v>
          </cell>
          <cell r="AU84">
            <v>4402.12</v>
          </cell>
          <cell r="AV84">
            <v>306</v>
          </cell>
          <cell r="AW84">
            <v>417.65</v>
          </cell>
          <cell r="AX84">
            <v>3</v>
          </cell>
          <cell r="AY84">
            <v>4293.47</v>
          </cell>
          <cell r="AZ84">
            <v>2196.14</v>
          </cell>
          <cell r="BA84">
            <v>1313.33</v>
          </cell>
          <cell r="BB84">
            <v>2382.38</v>
          </cell>
          <cell r="BC84">
            <v>1127.0899999999999</v>
          </cell>
          <cell r="BD84">
            <v>1127.0899999999999</v>
          </cell>
          <cell r="BE84">
            <v>306</v>
          </cell>
          <cell r="BF84">
            <v>-1.73</v>
          </cell>
          <cell r="BG84">
            <v>0</v>
          </cell>
          <cell r="BH84">
            <v>0</v>
          </cell>
          <cell r="BI84">
            <v>0</v>
          </cell>
          <cell r="BJ84">
            <v>-35</v>
          </cell>
          <cell r="BK84">
            <v>0</v>
          </cell>
          <cell r="BL84">
            <v>787.82</v>
          </cell>
          <cell r="BM84">
            <v>194.21</v>
          </cell>
          <cell r="BN84">
            <v>593.61</v>
          </cell>
          <cell r="BO84">
            <v>0</v>
          </cell>
          <cell r="BP84">
            <v>593.61</v>
          </cell>
          <cell r="BQ84">
            <v>1.1599999999999999</v>
          </cell>
          <cell r="BR84">
            <v>592.44000000000005</v>
          </cell>
          <cell r="BS84">
            <v>24.65157</v>
          </cell>
          <cell r="BT84">
            <v>114.43</v>
          </cell>
          <cell r="BU84">
            <v>1.9</v>
          </cell>
          <cell r="BV84">
            <v>18</v>
          </cell>
          <cell r="BW84">
            <v>98.34</v>
          </cell>
          <cell r="BX84" t="str">
            <v>Non-Interest Income - Retail and Small Business</v>
          </cell>
          <cell r="BY84">
            <v>9154.4</v>
          </cell>
          <cell r="BZ84">
            <v>61536.27</v>
          </cell>
          <cell r="CA84">
            <v>70690.67</v>
          </cell>
          <cell r="CB84">
            <v>78238.47</v>
          </cell>
          <cell r="CC84">
            <v>21392.76</v>
          </cell>
          <cell r="CD84">
            <v>30990.28</v>
          </cell>
          <cell r="CE84">
            <v>5454.23</v>
          </cell>
          <cell r="CF84">
            <v>25536.05</v>
          </cell>
          <cell r="CG84">
            <v>25658.69</v>
          </cell>
          <cell r="CH84">
            <v>4839.49</v>
          </cell>
          <cell r="CI84">
            <v>3274.51</v>
          </cell>
          <cell r="CJ84">
            <v>17544.689999999999</v>
          </cell>
          <cell r="CK84">
            <v>6565.51</v>
          </cell>
          <cell r="CL84">
            <v>172.03</v>
          </cell>
          <cell r="CM84">
            <v>24.72</v>
          </cell>
          <cell r="CN84">
            <v>51996.99</v>
          </cell>
          <cell r="CO84">
            <v>44692.52</v>
          </cell>
          <cell r="CP84">
            <v>2252.12</v>
          </cell>
          <cell r="CQ84">
            <v>5052.34</v>
          </cell>
          <cell r="CR84">
            <v>3643.63</v>
          </cell>
          <cell r="CS84">
            <v>18377.3</v>
          </cell>
          <cell r="CT84">
            <v>5096.72</v>
          </cell>
          <cell r="CU84">
            <v>9266.6299999999992</v>
          </cell>
          <cell r="CV84">
            <v>4013.95</v>
          </cell>
          <cell r="CW84">
            <v>15857.65</v>
          </cell>
          <cell r="CX84">
            <v>7.84</v>
          </cell>
          <cell r="CY84">
            <v>68.39</v>
          </cell>
          <cell r="CZ84">
            <v>296.39999999999998</v>
          </cell>
          <cell r="DA84">
            <v>3005.82</v>
          </cell>
          <cell r="DB84">
            <v>12479.21</v>
          </cell>
          <cell r="DC84">
            <v>168114.03</v>
          </cell>
          <cell r="DD84">
            <v>0.55000000000000004</v>
          </cell>
          <cell r="DE84">
            <v>4293.4399999999996</v>
          </cell>
          <cell r="DF84">
            <v>163820.04</v>
          </cell>
          <cell r="DG84">
            <v>4054.27</v>
          </cell>
          <cell r="DH84">
            <v>9127.24</v>
          </cell>
          <cell r="DI84">
            <v>1166.5899999999999</v>
          </cell>
          <cell r="DJ84">
            <v>0.72</v>
          </cell>
          <cell r="DK84">
            <v>731.7</v>
          </cell>
          <cell r="DL84">
            <v>11026.25</v>
          </cell>
          <cell r="DM84">
            <v>42843.85</v>
          </cell>
          <cell r="DN84">
            <v>292435.09000000003</v>
          </cell>
          <cell r="DO84">
            <v>196851</v>
          </cell>
          <cell r="DP84">
            <v>923.51</v>
          </cell>
          <cell r="DQ84">
            <v>2273.37</v>
          </cell>
          <cell r="DR84">
            <v>55230.37</v>
          </cell>
          <cell r="DS84">
            <v>243.12</v>
          </cell>
          <cell r="DT84">
            <v>255278.25</v>
          </cell>
          <cell r="DU84">
            <v>1646</v>
          </cell>
          <cell r="DV84">
            <v>2682.39</v>
          </cell>
          <cell r="DW84">
            <v>12053.34</v>
          </cell>
          <cell r="DX84">
            <v>18743</v>
          </cell>
          <cell r="DY84">
            <v>-457</v>
          </cell>
          <cell r="DZ84">
            <v>-535</v>
          </cell>
          <cell r="EA84">
            <v>34132.730000000003</v>
          </cell>
          <cell r="EB84">
            <v>3024.11</v>
          </cell>
          <cell r="EC84">
            <v>37156.839999999997</v>
          </cell>
          <cell r="ED84">
            <v>91326.68</v>
          </cell>
          <cell r="EE84">
            <v>33828.730000000003</v>
          </cell>
          <cell r="EF84">
            <v>0</v>
          </cell>
          <cell r="EG84">
            <v>33828.730000000003</v>
          </cell>
          <cell r="EH84">
            <v>592.44000000000005</v>
          </cell>
          <cell r="EI84">
            <v>0</v>
          </cell>
          <cell r="EJ84">
            <v>0</v>
          </cell>
          <cell r="EK84">
            <v>0</v>
          </cell>
          <cell r="EL84">
            <v>0</v>
          </cell>
          <cell r="EM84">
            <v>0</v>
          </cell>
          <cell r="EN84">
            <v>0</v>
          </cell>
          <cell r="EO84">
            <v>0</v>
          </cell>
          <cell r="EP84">
            <v>37</v>
          </cell>
          <cell r="EQ84">
            <v>184</v>
          </cell>
          <cell r="ER84">
            <v>-67</v>
          </cell>
          <cell r="ES84">
            <v>0</v>
          </cell>
          <cell r="ET84">
            <v>-0.44</v>
          </cell>
          <cell r="EU84">
            <v>34132.730000000003</v>
          </cell>
          <cell r="EV84">
            <v>34132.730000000003</v>
          </cell>
          <cell r="EW84">
            <v>-115</v>
          </cell>
          <cell r="EX84">
            <v>0</v>
          </cell>
          <cell r="EY84">
            <v>-342</v>
          </cell>
          <cell r="EZ84">
            <v>0</v>
          </cell>
          <cell r="FA84">
            <v>4</v>
          </cell>
          <cell r="FB84">
            <v>3214</v>
          </cell>
          <cell r="FC84">
            <v>486</v>
          </cell>
          <cell r="FD84">
            <v>9417</v>
          </cell>
          <cell r="FE84">
            <v>0</v>
          </cell>
          <cell r="FF84">
            <v>28876.73</v>
          </cell>
          <cell r="FG84">
            <v>110</v>
          </cell>
          <cell r="FH84">
            <v>0</v>
          </cell>
          <cell r="FI84">
            <v>-64</v>
          </cell>
          <cell r="FJ84">
            <v>28702.73</v>
          </cell>
          <cell r="FK84">
            <v>242334</v>
          </cell>
          <cell r="FL84">
            <v>23353</v>
          </cell>
          <cell r="FM84">
            <v>28703</v>
          </cell>
          <cell r="FN84">
            <v>36113</v>
          </cell>
          <cell r="FO84">
            <v>242334</v>
          </cell>
          <cell r="FP84">
            <v>269358</v>
          </cell>
          <cell r="FQ84">
            <v>9.6366999999999994</v>
          </cell>
          <cell r="FR84">
            <v>11.8444</v>
          </cell>
          <cell r="FS84">
            <v>14.902200000000001</v>
          </cell>
          <cell r="FT84">
            <v>10.6561</v>
          </cell>
          <cell r="FU84">
            <v>1646</v>
          </cell>
          <cell r="FV84">
            <v>1346</v>
          </cell>
          <cell r="FW84">
            <v>0</v>
          </cell>
          <cell r="FX84">
            <v>0</v>
          </cell>
          <cell r="FY84">
            <v>535</v>
          </cell>
          <cell r="FZ84">
            <v>0</v>
          </cell>
          <cell r="GA84">
            <v>1346</v>
          </cell>
          <cell r="GB84">
            <v>0</v>
          </cell>
          <cell r="GC84">
            <v>2354</v>
          </cell>
          <cell r="GD84">
            <v>7915</v>
          </cell>
          <cell r="GE84">
            <v>736</v>
          </cell>
          <cell r="GF84">
            <v>0</v>
          </cell>
          <cell r="GG84">
            <v>527</v>
          </cell>
          <cell r="GH84">
            <v>0</v>
          </cell>
          <cell r="GI84">
            <v>304</v>
          </cell>
          <cell r="GJ84">
            <v>28876.73</v>
          </cell>
          <cell r="GK84">
            <v>2887.67</v>
          </cell>
          <cell r="GL84">
            <v>808</v>
          </cell>
          <cell r="GM84">
            <v>-72</v>
          </cell>
          <cell r="GN84">
            <v>798</v>
          </cell>
          <cell r="GO84">
            <v>10</v>
          </cell>
          <cell r="GP84">
            <v>859</v>
          </cell>
          <cell r="GQ84">
            <v>859</v>
          </cell>
          <cell r="GR84">
            <v>0</v>
          </cell>
          <cell r="GS84">
            <v>859</v>
          </cell>
          <cell r="GT84">
            <v>3196</v>
          </cell>
          <cell r="GU84">
            <v>184</v>
          </cell>
          <cell r="GV84">
            <v>527</v>
          </cell>
          <cell r="GW84">
            <v>0.35</v>
          </cell>
          <cell r="GX84">
            <v>0</v>
          </cell>
          <cell r="GY84">
            <v>0</v>
          </cell>
          <cell r="GZ84">
            <v>0</v>
          </cell>
          <cell r="HA84">
            <v>0</v>
          </cell>
          <cell r="HB84">
            <v>0</v>
          </cell>
          <cell r="HC84">
            <v>0</v>
          </cell>
          <cell r="HF84">
            <v>0</v>
          </cell>
          <cell r="HG84">
            <v>163</v>
          </cell>
          <cell r="HH84">
            <v>628</v>
          </cell>
          <cell r="HI84">
            <v>-672</v>
          </cell>
          <cell r="HJ84">
            <v>2135</v>
          </cell>
          <cell r="HL84">
            <v>1</v>
          </cell>
          <cell r="HM84">
            <v>2012</v>
          </cell>
          <cell r="HN84">
            <v>0</v>
          </cell>
          <cell r="HO84">
            <v>-35</v>
          </cell>
          <cell r="HR84">
            <v>19016</v>
          </cell>
        </row>
        <row r="85">
          <cell r="A85" t="str">
            <v>1069778Q2 2012BHC Baseline</v>
          </cell>
          <cell r="B85" t="str">
            <v>PNC</v>
          </cell>
          <cell r="C85" t="str">
            <v>Q2 2012</v>
          </cell>
          <cell r="D85" t="str">
            <v>BHC Baseline</v>
          </cell>
          <cell r="E85" t="str">
            <v>BHC</v>
          </cell>
          <cell r="F85" t="str">
            <v>PNC FNCL SVC GROUP</v>
          </cell>
          <cell r="G85">
            <v>1069778</v>
          </cell>
          <cell r="H85" t="str">
            <v>Projected</v>
          </cell>
          <cell r="I85">
            <v>40932</v>
          </cell>
          <cell r="J85">
            <v>40932.489849537036</v>
          </cell>
          <cell r="K85" t="str">
            <v>BHC Baseline follows the most likely economic scenario as developed by PNC's economics team.</v>
          </cell>
          <cell r="L85">
            <v>35.119999999999997</v>
          </cell>
          <cell r="M85">
            <v>114.4</v>
          </cell>
          <cell r="N85">
            <v>20.420000000000002</v>
          </cell>
          <cell r="O85">
            <v>93.98</v>
          </cell>
          <cell r="P85">
            <v>70.05</v>
          </cell>
          <cell r="Q85">
            <v>58.81</v>
          </cell>
          <cell r="R85">
            <v>3.46</v>
          </cell>
          <cell r="S85">
            <v>7.78</v>
          </cell>
          <cell r="T85">
            <v>69.81</v>
          </cell>
          <cell r="U85">
            <v>33.46</v>
          </cell>
          <cell r="V85">
            <v>2.99</v>
          </cell>
          <cell r="W85">
            <v>33.36</v>
          </cell>
          <cell r="X85">
            <v>62.97</v>
          </cell>
          <cell r="Y85">
            <v>50.69</v>
          </cell>
          <cell r="Z85">
            <v>8.9600000000000009</v>
          </cell>
          <cell r="AA85">
            <v>11.39</v>
          </cell>
          <cell r="AB85">
            <v>30.35</v>
          </cell>
          <cell r="AC85">
            <v>9.4700000000000006</v>
          </cell>
          <cell r="AD85">
            <v>0</v>
          </cell>
          <cell r="AE85">
            <v>0.05</v>
          </cell>
          <cell r="AF85">
            <v>0.03</v>
          </cell>
          <cell r="AG85">
            <v>1.1399999999999999</v>
          </cell>
          <cell r="AH85">
            <v>8.25</v>
          </cell>
          <cell r="AI85">
            <v>412.51</v>
          </cell>
          <cell r="AJ85">
            <v>0</v>
          </cell>
          <cell r="AK85">
            <v>0</v>
          </cell>
          <cell r="AL85">
            <v>592</v>
          </cell>
          <cell r="AM85">
            <v>592</v>
          </cell>
          <cell r="AN85">
            <v>0.31</v>
          </cell>
          <cell r="AO85">
            <v>0</v>
          </cell>
          <cell r="AP85">
            <v>-2.74</v>
          </cell>
          <cell r="AQ85">
            <v>0.7</v>
          </cell>
          <cell r="AR85">
            <v>-1.73</v>
          </cell>
          <cell r="AS85">
            <v>0</v>
          </cell>
          <cell r="AT85">
            <v>1002.79</v>
          </cell>
          <cell r="AU85">
            <v>4293.47</v>
          </cell>
          <cell r="AV85">
            <v>284</v>
          </cell>
          <cell r="AW85">
            <v>412.51</v>
          </cell>
          <cell r="AX85">
            <v>4</v>
          </cell>
          <cell r="AY85">
            <v>4168.96</v>
          </cell>
          <cell r="AZ85">
            <v>2316.39</v>
          </cell>
          <cell r="BA85">
            <v>1383.41</v>
          </cell>
          <cell r="BB85">
            <v>2436.73</v>
          </cell>
          <cell r="BC85">
            <v>1263.07</v>
          </cell>
          <cell r="BD85">
            <v>1263.07</v>
          </cell>
          <cell r="BE85">
            <v>284</v>
          </cell>
          <cell r="BF85">
            <v>-1.73</v>
          </cell>
          <cell r="BG85">
            <v>0</v>
          </cell>
          <cell r="BH85">
            <v>-140.97999999999999</v>
          </cell>
          <cell r="BI85">
            <v>0</v>
          </cell>
          <cell r="BJ85">
            <v>-30</v>
          </cell>
          <cell r="BK85">
            <v>0</v>
          </cell>
          <cell r="BL85">
            <v>809.82</v>
          </cell>
          <cell r="BM85">
            <v>199.72</v>
          </cell>
          <cell r="BN85">
            <v>610.09</v>
          </cell>
          <cell r="BO85">
            <v>0</v>
          </cell>
          <cell r="BP85">
            <v>610.09</v>
          </cell>
          <cell r="BQ85">
            <v>-10.029999999999999</v>
          </cell>
          <cell r="BR85">
            <v>620.13</v>
          </cell>
          <cell r="BS85">
            <v>24.662271</v>
          </cell>
          <cell r="BT85">
            <v>98.34</v>
          </cell>
          <cell r="BU85">
            <v>1.96</v>
          </cell>
          <cell r="BV85">
            <v>16.12</v>
          </cell>
          <cell r="BW85">
            <v>84.17</v>
          </cell>
          <cell r="BX85" t="str">
            <v>Non-Interest Income - Retail and Small Business</v>
          </cell>
          <cell r="BY85">
            <v>8292.85</v>
          </cell>
          <cell r="BZ85">
            <v>62002.26</v>
          </cell>
          <cell r="CA85">
            <v>70295.11</v>
          </cell>
          <cell r="CB85">
            <v>78229.429999999993</v>
          </cell>
          <cell r="CC85">
            <v>21121.200000000001</v>
          </cell>
          <cell r="CD85">
            <v>30711.16</v>
          </cell>
          <cell r="CE85">
            <v>5417.44</v>
          </cell>
          <cell r="CF85">
            <v>25293.73</v>
          </cell>
          <cell r="CG85">
            <v>26200.87</v>
          </cell>
          <cell r="CH85">
            <v>4943.88</v>
          </cell>
          <cell r="CI85">
            <v>3382.49</v>
          </cell>
          <cell r="CJ85">
            <v>17874.5</v>
          </cell>
          <cell r="CK85">
            <v>6688.93</v>
          </cell>
          <cell r="CL85">
            <v>171.74</v>
          </cell>
          <cell r="CM85">
            <v>24.46</v>
          </cell>
          <cell r="CN85">
            <v>52525.51</v>
          </cell>
          <cell r="CO85">
            <v>45190.46</v>
          </cell>
          <cell r="CP85">
            <v>2262.96</v>
          </cell>
          <cell r="CQ85">
            <v>5072.09</v>
          </cell>
          <cell r="CR85">
            <v>3761.08</v>
          </cell>
          <cell r="CS85">
            <v>18553.009999999998</v>
          </cell>
          <cell r="CT85">
            <v>5505.62</v>
          </cell>
          <cell r="CU85">
            <v>9005.5499999999993</v>
          </cell>
          <cell r="CV85">
            <v>4041.84</v>
          </cell>
          <cell r="CW85">
            <v>16044.47</v>
          </cell>
          <cell r="CX85">
            <v>7.82</v>
          </cell>
          <cell r="CY85">
            <v>68.709999999999994</v>
          </cell>
          <cell r="CZ85">
            <v>303.44</v>
          </cell>
          <cell r="DA85">
            <v>3043.1</v>
          </cell>
          <cell r="DB85">
            <v>12621.4</v>
          </cell>
          <cell r="DC85">
            <v>169113.5</v>
          </cell>
          <cell r="DD85">
            <v>0.55000000000000004</v>
          </cell>
          <cell r="DE85">
            <v>4168.22</v>
          </cell>
          <cell r="DF85">
            <v>164944.73000000001</v>
          </cell>
          <cell r="DG85">
            <v>4054.27</v>
          </cell>
          <cell r="DH85">
            <v>9088.91</v>
          </cell>
          <cell r="DI85">
            <v>1166.5899999999999</v>
          </cell>
          <cell r="DJ85">
            <v>0.72</v>
          </cell>
          <cell r="DK85">
            <v>728.63</v>
          </cell>
          <cell r="DL85">
            <v>10984.85</v>
          </cell>
          <cell r="DM85">
            <v>42496.05</v>
          </cell>
          <cell r="DN85">
            <v>292775.01</v>
          </cell>
          <cell r="DO85">
            <v>195804.21</v>
          </cell>
          <cell r="DP85">
            <v>923.51</v>
          </cell>
          <cell r="DQ85">
            <v>1457.06</v>
          </cell>
          <cell r="DR85">
            <v>57212.4</v>
          </cell>
          <cell r="DS85">
            <v>239.25</v>
          </cell>
          <cell r="DT85">
            <v>255397.18</v>
          </cell>
          <cell r="DU85">
            <v>1646</v>
          </cell>
          <cell r="DV85">
            <v>2682.39</v>
          </cell>
          <cell r="DW85">
            <v>12053.34</v>
          </cell>
          <cell r="DX85">
            <v>19128</v>
          </cell>
          <cell r="DY85">
            <v>-538</v>
          </cell>
          <cell r="DZ85">
            <v>-618</v>
          </cell>
          <cell r="EA85">
            <v>34353.730000000003</v>
          </cell>
          <cell r="EB85">
            <v>3024.11</v>
          </cell>
          <cell r="EC85">
            <v>37377.839999999997</v>
          </cell>
          <cell r="ED85">
            <v>93117.71</v>
          </cell>
          <cell r="EE85">
            <v>34132.730000000003</v>
          </cell>
          <cell r="EF85">
            <v>0</v>
          </cell>
          <cell r="EG85">
            <v>34132.730000000003</v>
          </cell>
          <cell r="EH85">
            <v>620.13</v>
          </cell>
          <cell r="EI85">
            <v>0</v>
          </cell>
          <cell r="EJ85">
            <v>0</v>
          </cell>
          <cell r="EK85">
            <v>0</v>
          </cell>
          <cell r="EL85">
            <v>0</v>
          </cell>
          <cell r="EM85">
            <v>0</v>
          </cell>
          <cell r="EN85">
            <v>83</v>
          </cell>
          <cell r="EO85">
            <v>0</v>
          </cell>
          <cell r="EP85">
            <v>24</v>
          </cell>
          <cell r="EQ85">
            <v>211</v>
          </cell>
          <cell r="ER85">
            <v>-81</v>
          </cell>
          <cell r="ES85">
            <v>0</v>
          </cell>
          <cell r="ET85">
            <v>-0.13</v>
          </cell>
          <cell r="EU85">
            <v>34353.730000000003</v>
          </cell>
          <cell r="EV85">
            <v>34353.730000000003</v>
          </cell>
          <cell r="EW85">
            <v>-175</v>
          </cell>
          <cell r="EX85">
            <v>0</v>
          </cell>
          <cell r="EY85">
            <v>-364</v>
          </cell>
          <cell r="EZ85">
            <v>0</v>
          </cell>
          <cell r="FA85">
            <v>4</v>
          </cell>
          <cell r="FB85">
            <v>2550</v>
          </cell>
          <cell r="FC85">
            <v>486</v>
          </cell>
          <cell r="FD85">
            <v>9368</v>
          </cell>
          <cell r="FE85">
            <v>0</v>
          </cell>
          <cell r="FF85">
            <v>28564.73</v>
          </cell>
          <cell r="FG85">
            <v>110</v>
          </cell>
          <cell r="FH85">
            <v>0</v>
          </cell>
          <cell r="FI85">
            <v>-64</v>
          </cell>
          <cell r="FJ85">
            <v>28390.73</v>
          </cell>
          <cell r="FK85">
            <v>244136</v>
          </cell>
          <cell r="FL85">
            <v>23705</v>
          </cell>
          <cell r="FM85">
            <v>28391</v>
          </cell>
          <cell r="FN85">
            <v>35572</v>
          </cell>
          <cell r="FO85">
            <v>244136</v>
          </cell>
          <cell r="FP85">
            <v>286463</v>
          </cell>
          <cell r="FQ85">
            <v>9.7097999999999995</v>
          </cell>
          <cell r="FR85">
            <v>11.629200000000001</v>
          </cell>
          <cell r="FS85">
            <v>14.570600000000001</v>
          </cell>
          <cell r="FT85">
            <v>9.9108999999999998</v>
          </cell>
          <cell r="FU85">
            <v>1646</v>
          </cell>
          <cell r="FV85">
            <v>1346</v>
          </cell>
          <cell r="FW85">
            <v>0</v>
          </cell>
          <cell r="FX85">
            <v>0</v>
          </cell>
          <cell r="FY85">
            <v>618</v>
          </cell>
          <cell r="FZ85">
            <v>0</v>
          </cell>
          <cell r="GA85">
            <v>1346</v>
          </cell>
          <cell r="GB85">
            <v>0</v>
          </cell>
          <cell r="GC85">
            <v>1690</v>
          </cell>
          <cell r="GD85">
            <v>7904</v>
          </cell>
          <cell r="GE85">
            <v>617</v>
          </cell>
          <cell r="GF85">
            <v>0</v>
          </cell>
          <cell r="GG85">
            <v>527</v>
          </cell>
          <cell r="GH85">
            <v>0</v>
          </cell>
          <cell r="GI85">
            <v>304</v>
          </cell>
          <cell r="GJ85">
            <v>28564.73</v>
          </cell>
          <cell r="GK85">
            <v>2856.47</v>
          </cell>
          <cell r="GL85">
            <v>689</v>
          </cell>
          <cell r="GM85">
            <v>-72</v>
          </cell>
          <cell r="GN85">
            <v>961</v>
          </cell>
          <cell r="GO85">
            <v>0</v>
          </cell>
          <cell r="GP85">
            <v>859</v>
          </cell>
          <cell r="GQ85">
            <v>859</v>
          </cell>
          <cell r="GR85">
            <v>0</v>
          </cell>
          <cell r="GS85">
            <v>859</v>
          </cell>
          <cell r="GT85">
            <v>3196</v>
          </cell>
          <cell r="GU85">
            <v>211</v>
          </cell>
          <cell r="GV85">
            <v>527</v>
          </cell>
          <cell r="GW85">
            <v>0.4</v>
          </cell>
          <cell r="GX85">
            <v>0</v>
          </cell>
          <cell r="GY85">
            <v>0</v>
          </cell>
          <cell r="GZ85">
            <v>0</v>
          </cell>
          <cell r="HA85">
            <v>0</v>
          </cell>
          <cell r="HB85">
            <v>83</v>
          </cell>
          <cell r="HC85">
            <v>83</v>
          </cell>
          <cell r="HF85">
            <v>0</v>
          </cell>
          <cell r="HG85">
            <v>163</v>
          </cell>
          <cell r="HH85">
            <v>628</v>
          </cell>
          <cell r="HI85">
            <v>-672</v>
          </cell>
          <cell r="HJ85">
            <v>2135</v>
          </cell>
          <cell r="HL85">
            <v>2</v>
          </cell>
          <cell r="HM85">
            <v>2012</v>
          </cell>
          <cell r="HN85">
            <v>0</v>
          </cell>
          <cell r="HO85">
            <v>-30</v>
          </cell>
          <cell r="HR85">
            <v>19016</v>
          </cell>
        </row>
        <row r="86">
          <cell r="A86" t="str">
            <v>1069778Q3 2012BHC Baseline</v>
          </cell>
          <cell r="B86" t="str">
            <v>PNC</v>
          </cell>
          <cell r="C86" t="str">
            <v>Q3 2012</v>
          </cell>
          <cell r="D86" t="str">
            <v>BHC Baseline</v>
          </cell>
          <cell r="E86" t="str">
            <v>BHC</v>
          </cell>
          <cell r="F86" t="str">
            <v>PNC FNCL SVC GROUP</v>
          </cell>
          <cell r="G86">
            <v>1069778</v>
          </cell>
          <cell r="H86" t="str">
            <v>Projected</v>
          </cell>
          <cell r="I86">
            <v>40932</v>
          </cell>
          <cell r="J86">
            <v>40932.489849537036</v>
          </cell>
          <cell r="K86" t="str">
            <v>BHC Baseline follows the most likely economic scenario as developed by PNC's economics team.</v>
          </cell>
          <cell r="L86">
            <v>32.85</v>
          </cell>
          <cell r="M86">
            <v>111.09</v>
          </cell>
          <cell r="N86">
            <v>19.059999999999999</v>
          </cell>
          <cell r="O86">
            <v>92.03</v>
          </cell>
          <cell r="P86">
            <v>73.400000000000006</v>
          </cell>
          <cell r="Q86">
            <v>61.62</v>
          </cell>
          <cell r="R86">
            <v>3.62</v>
          </cell>
          <cell r="S86">
            <v>8.16</v>
          </cell>
          <cell r="T86">
            <v>67.010000000000005</v>
          </cell>
          <cell r="U86">
            <v>30.8</v>
          </cell>
          <cell r="V86">
            <v>2.86</v>
          </cell>
          <cell r="W86">
            <v>33.35</v>
          </cell>
          <cell r="X86">
            <v>62.15</v>
          </cell>
          <cell r="Y86">
            <v>50.65</v>
          </cell>
          <cell r="Z86">
            <v>9.6999999999999993</v>
          </cell>
          <cell r="AA86">
            <v>11.33</v>
          </cell>
          <cell r="AB86">
            <v>29.62</v>
          </cell>
          <cell r="AC86">
            <v>9.9499999999999993</v>
          </cell>
          <cell r="AD86">
            <v>0</v>
          </cell>
          <cell r="AE86">
            <v>0.05</v>
          </cell>
          <cell r="AF86">
            <v>0.03</v>
          </cell>
          <cell r="AG86">
            <v>1.2</v>
          </cell>
          <cell r="AH86">
            <v>8.67</v>
          </cell>
          <cell r="AI86">
            <v>407.09</v>
          </cell>
          <cell r="AJ86">
            <v>0</v>
          </cell>
          <cell r="AK86">
            <v>0</v>
          </cell>
          <cell r="AL86">
            <v>493.34</v>
          </cell>
          <cell r="AM86">
            <v>493.34</v>
          </cell>
          <cell r="AN86">
            <v>0.31</v>
          </cell>
          <cell r="AO86">
            <v>0</v>
          </cell>
          <cell r="AP86">
            <v>-2.74</v>
          </cell>
          <cell r="AQ86">
            <v>0.7</v>
          </cell>
          <cell r="AR86">
            <v>-1.73</v>
          </cell>
          <cell r="AS86">
            <v>0</v>
          </cell>
          <cell r="AT86">
            <v>898.7</v>
          </cell>
          <cell r="AU86">
            <v>4168.96</v>
          </cell>
          <cell r="AV86">
            <v>239</v>
          </cell>
          <cell r="AW86">
            <v>407.09</v>
          </cell>
          <cell r="AX86">
            <v>5</v>
          </cell>
          <cell r="AY86">
            <v>4005.87</v>
          </cell>
          <cell r="AZ86">
            <v>2306.37</v>
          </cell>
          <cell r="BA86">
            <v>1405.28</v>
          </cell>
          <cell r="BB86">
            <v>2386.66</v>
          </cell>
          <cell r="BC86">
            <v>1324.98</v>
          </cell>
          <cell r="BD86">
            <v>1324.98</v>
          </cell>
          <cell r="BE86">
            <v>239</v>
          </cell>
          <cell r="BF86">
            <v>-1.73</v>
          </cell>
          <cell r="BG86">
            <v>0</v>
          </cell>
          <cell r="BH86">
            <v>-81.97</v>
          </cell>
          <cell r="BI86">
            <v>0</v>
          </cell>
          <cell r="BJ86">
            <v>-25</v>
          </cell>
          <cell r="BK86">
            <v>0</v>
          </cell>
          <cell r="BL86">
            <v>980.74</v>
          </cell>
          <cell r="BM86">
            <v>241.74</v>
          </cell>
          <cell r="BN86">
            <v>739</v>
          </cell>
          <cell r="BO86">
            <v>0</v>
          </cell>
          <cell r="BP86">
            <v>739</v>
          </cell>
          <cell r="BQ86">
            <v>-10.01</v>
          </cell>
          <cell r="BR86">
            <v>749.01</v>
          </cell>
          <cell r="BS86">
            <v>24.648734999999999</v>
          </cell>
          <cell r="BT86">
            <v>84.17</v>
          </cell>
          <cell r="BU86">
            <v>2.35</v>
          </cell>
          <cell r="BV86">
            <v>13.1</v>
          </cell>
          <cell r="BW86">
            <v>73.42</v>
          </cell>
          <cell r="BX86" t="str">
            <v>Non-Interest Income - Retail and Small Business</v>
          </cell>
          <cell r="BY86">
            <v>7801.14</v>
          </cell>
          <cell r="BZ86">
            <v>62126.239999999998</v>
          </cell>
          <cell r="CA86">
            <v>69927.38</v>
          </cell>
          <cell r="CB86">
            <v>78635.990000000005</v>
          </cell>
          <cell r="CC86">
            <v>20876.900000000001</v>
          </cell>
          <cell r="CD86">
            <v>30535.06</v>
          </cell>
          <cell r="CE86">
            <v>5390.87</v>
          </cell>
          <cell r="CF86">
            <v>25144.19</v>
          </cell>
          <cell r="CG86">
            <v>27025.83</v>
          </cell>
          <cell r="CH86">
            <v>5157.79</v>
          </cell>
          <cell r="CI86">
            <v>3498.01</v>
          </cell>
          <cell r="CJ86">
            <v>18370.03</v>
          </cell>
          <cell r="CK86">
            <v>6874.37</v>
          </cell>
          <cell r="CL86">
            <v>173.4</v>
          </cell>
          <cell r="CM86">
            <v>24.79</v>
          </cell>
          <cell r="CN86">
            <v>54061.8</v>
          </cell>
          <cell r="CO86">
            <v>46575.43</v>
          </cell>
          <cell r="CP86">
            <v>2314.79</v>
          </cell>
          <cell r="CQ86">
            <v>5171.58</v>
          </cell>
          <cell r="CR86">
            <v>3828.12</v>
          </cell>
          <cell r="CS86">
            <v>18823.48</v>
          </cell>
          <cell r="CT86">
            <v>5938.47</v>
          </cell>
          <cell r="CU86">
            <v>8802.32</v>
          </cell>
          <cell r="CV86">
            <v>4082.69</v>
          </cell>
          <cell r="CW86">
            <v>16606.419999999998</v>
          </cell>
          <cell r="CX86">
            <v>7.85</v>
          </cell>
          <cell r="CY86">
            <v>69.83</v>
          </cell>
          <cell r="CZ86">
            <v>325.75</v>
          </cell>
          <cell r="DA86">
            <v>3271.53</v>
          </cell>
          <cell r="DB86">
            <v>12931.46</v>
          </cell>
          <cell r="DC86">
            <v>171955.81</v>
          </cell>
          <cell r="DD86">
            <v>0.55000000000000004</v>
          </cell>
          <cell r="DE86">
            <v>4005.09</v>
          </cell>
          <cell r="DF86">
            <v>167950.17</v>
          </cell>
          <cell r="DG86">
            <v>4054.27</v>
          </cell>
          <cell r="DH86">
            <v>9050.58</v>
          </cell>
          <cell r="DI86">
            <v>1166.5899999999999</v>
          </cell>
          <cell r="DJ86">
            <v>0.72</v>
          </cell>
          <cell r="DK86">
            <v>725.56</v>
          </cell>
          <cell r="DL86">
            <v>10943.45</v>
          </cell>
          <cell r="DM86">
            <v>42606.61</v>
          </cell>
          <cell r="DN86">
            <v>295481.88</v>
          </cell>
          <cell r="DO86">
            <v>196350.06</v>
          </cell>
          <cell r="DP86">
            <v>923.51</v>
          </cell>
          <cell r="DQ86">
            <v>938.73</v>
          </cell>
          <cell r="DR86">
            <v>59552.74</v>
          </cell>
          <cell r="DS86">
            <v>234.2</v>
          </cell>
          <cell r="DT86">
            <v>257765.04</v>
          </cell>
          <cell r="DU86">
            <v>1646</v>
          </cell>
          <cell r="DV86">
            <v>2682.39</v>
          </cell>
          <cell r="DW86">
            <v>12053.34</v>
          </cell>
          <cell r="DX86">
            <v>19629</v>
          </cell>
          <cell r="DY86">
            <v>-617</v>
          </cell>
          <cell r="DZ86">
            <v>-701</v>
          </cell>
          <cell r="EA86">
            <v>34692.730000000003</v>
          </cell>
          <cell r="EB86">
            <v>3024.11</v>
          </cell>
          <cell r="EC86">
            <v>37716.839999999997</v>
          </cell>
          <cell r="ED86">
            <v>94811.64</v>
          </cell>
          <cell r="EE86">
            <v>34353.730000000003</v>
          </cell>
          <cell r="EF86">
            <v>0</v>
          </cell>
          <cell r="EG86">
            <v>34353.730000000003</v>
          </cell>
          <cell r="EH86">
            <v>749.01</v>
          </cell>
          <cell r="EI86">
            <v>0</v>
          </cell>
          <cell r="EJ86">
            <v>0</v>
          </cell>
          <cell r="EK86">
            <v>0</v>
          </cell>
          <cell r="EL86">
            <v>0</v>
          </cell>
          <cell r="EM86">
            <v>0</v>
          </cell>
          <cell r="EN86">
            <v>83</v>
          </cell>
          <cell r="EO86">
            <v>0</v>
          </cell>
          <cell r="EP86">
            <v>37</v>
          </cell>
          <cell r="EQ86">
            <v>211</v>
          </cell>
          <cell r="ER86">
            <v>-79</v>
          </cell>
          <cell r="ES86">
            <v>0</v>
          </cell>
          <cell r="ET86">
            <v>-0.01</v>
          </cell>
          <cell r="EU86">
            <v>34692.730000000003</v>
          </cell>
          <cell r="EV86">
            <v>34692.730000000003</v>
          </cell>
          <cell r="EW86">
            <v>-234</v>
          </cell>
          <cell r="EX86">
            <v>0</v>
          </cell>
          <cell r="EY86">
            <v>-383</v>
          </cell>
          <cell r="EZ86">
            <v>0</v>
          </cell>
          <cell r="FA86">
            <v>4</v>
          </cell>
          <cell r="FB86">
            <v>2115</v>
          </cell>
          <cell r="FC86">
            <v>486</v>
          </cell>
          <cell r="FD86">
            <v>9318</v>
          </cell>
          <cell r="FE86">
            <v>0</v>
          </cell>
          <cell r="FF86">
            <v>28596.73</v>
          </cell>
          <cell r="FG86">
            <v>110</v>
          </cell>
          <cell r="FH86">
            <v>0</v>
          </cell>
          <cell r="FI86">
            <v>-64</v>
          </cell>
          <cell r="FJ86">
            <v>28422.73</v>
          </cell>
          <cell r="FK86">
            <v>246997</v>
          </cell>
          <cell r="FL86">
            <v>24172</v>
          </cell>
          <cell r="FM86">
            <v>28423</v>
          </cell>
          <cell r="FN86">
            <v>35549</v>
          </cell>
          <cell r="FO86">
            <v>246997</v>
          </cell>
          <cell r="FP86">
            <v>287781</v>
          </cell>
          <cell r="FQ86">
            <v>9.7864000000000004</v>
          </cell>
          <cell r="FR86">
            <v>11.507400000000001</v>
          </cell>
          <cell r="FS86">
            <v>14.3925</v>
          </cell>
          <cell r="FT86">
            <v>9.8765999999999998</v>
          </cell>
          <cell r="FU86">
            <v>1646</v>
          </cell>
          <cell r="FV86">
            <v>1346</v>
          </cell>
          <cell r="FW86">
            <v>0</v>
          </cell>
          <cell r="FX86">
            <v>0</v>
          </cell>
          <cell r="FY86">
            <v>702</v>
          </cell>
          <cell r="FZ86">
            <v>0</v>
          </cell>
          <cell r="GA86">
            <v>1346</v>
          </cell>
          <cell r="GB86">
            <v>0</v>
          </cell>
          <cell r="GC86">
            <v>1255</v>
          </cell>
          <cell r="GD86">
            <v>7893</v>
          </cell>
          <cell r="GE86">
            <v>498</v>
          </cell>
          <cell r="GF86">
            <v>0</v>
          </cell>
          <cell r="GG86">
            <v>525</v>
          </cell>
          <cell r="GH86">
            <v>0</v>
          </cell>
          <cell r="GI86">
            <v>304</v>
          </cell>
          <cell r="GJ86">
            <v>28596.73</v>
          </cell>
          <cell r="GK86">
            <v>2859.67</v>
          </cell>
          <cell r="GL86">
            <v>570</v>
          </cell>
          <cell r="GM86">
            <v>-72</v>
          </cell>
          <cell r="GN86">
            <v>1124</v>
          </cell>
          <cell r="GO86">
            <v>0</v>
          </cell>
          <cell r="GP86">
            <v>859</v>
          </cell>
          <cell r="GQ86">
            <v>859</v>
          </cell>
          <cell r="GR86">
            <v>0</v>
          </cell>
          <cell r="GS86">
            <v>859</v>
          </cell>
          <cell r="GT86">
            <v>3196</v>
          </cell>
          <cell r="GU86">
            <v>211</v>
          </cell>
          <cell r="GV86">
            <v>525</v>
          </cell>
          <cell r="GW86">
            <v>0.4</v>
          </cell>
          <cell r="GX86">
            <v>0</v>
          </cell>
          <cell r="GY86">
            <v>0</v>
          </cell>
          <cell r="GZ86">
            <v>0</v>
          </cell>
          <cell r="HA86">
            <v>0</v>
          </cell>
          <cell r="HB86">
            <v>84</v>
          </cell>
          <cell r="HC86">
            <v>84</v>
          </cell>
          <cell r="HF86">
            <v>0</v>
          </cell>
          <cell r="HG86">
            <v>163</v>
          </cell>
          <cell r="HH86">
            <v>628</v>
          </cell>
          <cell r="HI86">
            <v>-672</v>
          </cell>
          <cell r="HJ86">
            <v>2135</v>
          </cell>
          <cell r="HL86">
            <v>3</v>
          </cell>
          <cell r="HM86">
            <v>2012</v>
          </cell>
          <cell r="HN86">
            <v>0</v>
          </cell>
          <cell r="HO86">
            <v>-25</v>
          </cell>
          <cell r="HR86">
            <v>19016</v>
          </cell>
        </row>
        <row r="87">
          <cell r="A87" t="str">
            <v>1069778Q4 2012BHC Baseline</v>
          </cell>
          <cell r="B87" t="str">
            <v>PNC</v>
          </cell>
          <cell r="C87" t="str">
            <v>Q4 2012</v>
          </cell>
          <cell r="D87" t="str">
            <v>BHC Baseline</v>
          </cell>
          <cell r="E87" t="str">
            <v>BHC</v>
          </cell>
          <cell r="F87" t="str">
            <v>PNC FNCL SVC GROUP</v>
          </cell>
          <cell r="G87">
            <v>1069778</v>
          </cell>
          <cell r="H87" t="str">
            <v>Projected</v>
          </cell>
          <cell r="I87">
            <v>40932</v>
          </cell>
          <cell r="J87">
            <v>40932.489849537036</v>
          </cell>
          <cell r="K87" t="str">
            <v>BHC Baseline follows the most likely economic scenario as developed by PNC's economics team.</v>
          </cell>
          <cell r="L87">
            <v>30.08</v>
          </cell>
          <cell r="M87">
            <v>106.34</v>
          </cell>
          <cell r="N87">
            <v>17.66</v>
          </cell>
          <cell r="O87">
            <v>88.68</v>
          </cell>
          <cell r="P87">
            <v>70.739999999999995</v>
          </cell>
          <cell r="Q87">
            <v>59.38</v>
          </cell>
          <cell r="R87">
            <v>3.49</v>
          </cell>
          <cell r="S87">
            <v>7.86</v>
          </cell>
          <cell r="T87">
            <v>56.06</v>
          </cell>
          <cell r="U87">
            <v>20.98</v>
          </cell>
          <cell r="V87">
            <v>2.78</v>
          </cell>
          <cell r="W87">
            <v>32.31</v>
          </cell>
          <cell r="X87">
            <v>61.29</v>
          </cell>
          <cell r="Y87">
            <v>49.43</v>
          </cell>
          <cell r="Z87">
            <v>10.210000000000001</v>
          </cell>
          <cell r="AA87">
            <v>11.18</v>
          </cell>
          <cell r="AB87">
            <v>28.04</v>
          </cell>
          <cell r="AC87">
            <v>9.6300000000000008</v>
          </cell>
          <cell r="AD87">
            <v>0</v>
          </cell>
          <cell r="AE87">
            <v>0.05</v>
          </cell>
          <cell r="AF87">
            <v>0.03</v>
          </cell>
          <cell r="AG87">
            <v>1.1599999999999999</v>
          </cell>
          <cell r="AH87">
            <v>8.39</v>
          </cell>
          <cell r="AI87">
            <v>383.56</v>
          </cell>
          <cell r="AJ87">
            <v>0</v>
          </cell>
          <cell r="AK87">
            <v>0</v>
          </cell>
          <cell r="AL87">
            <v>296</v>
          </cell>
          <cell r="AM87">
            <v>296</v>
          </cell>
          <cell r="AN87">
            <v>2.78</v>
          </cell>
          <cell r="AO87">
            <v>0</v>
          </cell>
          <cell r="AP87">
            <v>-6.96</v>
          </cell>
          <cell r="AQ87">
            <v>0.01</v>
          </cell>
          <cell r="AR87">
            <v>-4.17</v>
          </cell>
          <cell r="AS87">
            <v>0</v>
          </cell>
          <cell r="AT87">
            <v>675.39</v>
          </cell>
          <cell r="AU87">
            <v>4005.87</v>
          </cell>
          <cell r="AV87">
            <v>194</v>
          </cell>
          <cell r="AW87">
            <v>383.56</v>
          </cell>
          <cell r="AX87">
            <v>5</v>
          </cell>
          <cell r="AY87">
            <v>3821.3</v>
          </cell>
          <cell r="AZ87">
            <v>2316.48</v>
          </cell>
          <cell r="BA87">
            <v>1440.23</v>
          </cell>
          <cell r="BB87">
            <v>2391.6</v>
          </cell>
          <cell r="BC87">
            <v>1365.11</v>
          </cell>
          <cell r="BD87">
            <v>1365.11</v>
          </cell>
          <cell r="BE87">
            <v>194</v>
          </cell>
          <cell r="BF87">
            <v>-4.17</v>
          </cell>
          <cell r="BG87">
            <v>0</v>
          </cell>
          <cell r="BH87">
            <v>-14.66</v>
          </cell>
          <cell r="BI87">
            <v>0</v>
          </cell>
          <cell r="BJ87">
            <v>-15</v>
          </cell>
          <cell r="BK87">
            <v>0</v>
          </cell>
          <cell r="BL87">
            <v>1145.6199999999999</v>
          </cell>
          <cell r="BM87">
            <v>282.52</v>
          </cell>
          <cell r="BN87">
            <v>863.09</v>
          </cell>
          <cell r="BO87">
            <v>0</v>
          </cell>
          <cell r="BP87">
            <v>863.09</v>
          </cell>
          <cell r="BQ87">
            <v>-9.99</v>
          </cell>
          <cell r="BR87">
            <v>873.09</v>
          </cell>
          <cell r="BS87">
            <v>24.660882000000001</v>
          </cell>
          <cell r="BT87">
            <v>73.42</v>
          </cell>
          <cell r="BU87">
            <v>2.31</v>
          </cell>
          <cell r="BV87">
            <v>12.04</v>
          </cell>
          <cell r="BW87">
            <v>63.69</v>
          </cell>
          <cell r="BX87" t="str">
            <v>Non-Interest Income - Retail and Small Business</v>
          </cell>
          <cell r="BY87">
            <v>7268.42</v>
          </cell>
          <cell r="BZ87">
            <v>62580.82</v>
          </cell>
          <cell r="CA87">
            <v>69849.23</v>
          </cell>
          <cell r="CB87">
            <v>78805.960000000006</v>
          </cell>
          <cell r="CC87">
            <v>20438.47</v>
          </cell>
          <cell r="CD87">
            <v>30229.61</v>
          </cell>
          <cell r="CE87">
            <v>5313.05</v>
          </cell>
          <cell r="CF87">
            <v>24916.560000000001</v>
          </cell>
          <cell r="CG87">
            <v>27937.32</v>
          </cell>
          <cell r="CH87">
            <v>5300.03</v>
          </cell>
          <cell r="CI87">
            <v>3655.36</v>
          </cell>
          <cell r="CJ87">
            <v>18981.93</v>
          </cell>
          <cell r="CK87">
            <v>7103.35</v>
          </cell>
          <cell r="CL87">
            <v>175.7</v>
          </cell>
          <cell r="CM87">
            <v>24.86</v>
          </cell>
          <cell r="CN87">
            <v>55265.88</v>
          </cell>
          <cell r="CO87">
            <v>47636.59</v>
          </cell>
          <cell r="CP87">
            <v>2364.0100000000002</v>
          </cell>
          <cell r="CQ87">
            <v>5265.28</v>
          </cell>
          <cell r="CR87">
            <v>3968.94</v>
          </cell>
          <cell r="CS87">
            <v>18997.41</v>
          </cell>
          <cell r="CT87">
            <v>6299.51</v>
          </cell>
          <cell r="CU87">
            <v>8585.9500000000007</v>
          </cell>
          <cell r="CV87">
            <v>4111.95</v>
          </cell>
          <cell r="CW87">
            <v>17084.14</v>
          </cell>
          <cell r="CX87">
            <v>7.25</v>
          </cell>
          <cell r="CY87">
            <v>71.290000000000006</v>
          </cell>
          <cell r="CZ87">
            <v>341.54</v>
          </cell>
          <cell r="DA87">
            <v>3418.45</v>
          </cell>
          <cell r="DB87">
            <v>13245.61</v>
          </cell>
          <cell r="DC87">
            <v>174122.33</v>
          </cell>
          <cell r="DD87">
            <v>0.55000000000000004</v>
          </cell>
          <cell r="DE87">
            <v>3820.58</v>
          </cell>
          <cell r="DF87">
            <v>170301.2</v>
          </cell>
          <cell r="DG87">
            <v>4054.27</v>
          </cell>
          <cell r="DH87">
            <v>9012.25</v>
          </cell>
          <cell r="DI87">
            <v>1166.5899999999999</v>
          </cell>
          <cell r="DJ87">
            <v>0.72</v>
          </cell>
          <cell r="DK87">
            <v>722.49</v>
          </cell>
          <cell r="DL87">
            <v>10902.05</v>
          </cell>
          <cell r="DM87">
            <v>42589.45</v>
          </cell>
          <cell r="DN87">
            <v>297696.21000000002</v>
          </cell>
          <cell r="DO87">
            <v>199979.1</v>
          </cell>
          <cell r="DP87">
            <v>923.51</v>
          </cell>
          <cell r="DQ87">
            <v>438.79</v>
          </cell>
          <cell r="DR87">
            <v>58160.97</v>
          </cell>
          <cell r="DS87">
            <v>228.5</v>
          </cell>
          <cell r="DT87">
            <v>259502.37</v>
          </cell>
          <cell r="DU87">
            <v>1646</v>
          </cell>
          <cell r="DV87">
            <v>2682.39</v>
          </cell>
          <cell r="DW87">
            <v>12053.34</v>
          </cell>
          <cell r="DX87">
            <v>20268</v>
          </cell>
          <cell r="DY87">
            <v>-695</v>
          </cell>
          <cell r="DZ87">
            <v>-785</v>
          </cell>
          <cell r="EA87">
            <v>35169.730000000003</v>
          </cell>
          <cell r="EB87">
            <v>3024.11</v>
          </cell>
          <cell r="EC87">
            <v>38193.839999999997</v>
          </cell>
          <cell r="ED87">
            <v>97578.55</v>
          </cell>
          <cell r="EE87">
            <v>34692.730000000003</v>
          </cell>
          <cell r="EF87">
            <v>0</v>
          </cell>
          <cell r="EG87">
            <v>34692.730000000003</v>
          </cell>
          <cell r="EH87">
            <v>873.09</v>
          </cell>
          <cell r="EI87">
            <v>0</v>
          </cell>
          <cell r="EJ87">
            <v>0</v>
          </cell>
          <cell r="EK87">
            <v>0</v>
          </cell>
          <cell r="EL87">
            <v>0</v>
          </cell>
          <cell r="EM87">
            <v>0</v>
          </cell>
          <cell r="EN87">
            <v>84</v>
          </cell>
          <cell r="EO87">
            <v>0</v>
          </cell>
          <cell r="EP87">
            <v>24</v>
          </cell>
          <cell r="EQ87">
            <v>211</v>
          </cell>
          <cell r="ER87">
            <v>-78</v>
          </cell>
          <cell r="ES87">
            <v>0</v>
          </cell>
          <cell r="ET87">
            <v>0.91</v>
          </cell>
          <cell r="EU87">
            <v>35169.730000000003</v>
          </cell>
          <cell r="EV87">
            <v>35169.730000000003</v>
          </cell>
          <cell r="EW87">
            <v>-294</v>
          </cell>
          <cell r="EX87">
            <v>0</v>
          </cell>
          <cell r="EY87">
            <v>-401</v>
          </cell>
          <cell r="EZ87">
            <v>0</v>
          </cell>
          <cell r="FA87">
            <v>4</v>
          </cell>
          <cell r="FB87">
            <v>2116</v>
          </cell>
          <cell r="FC87">
            <v>0</v>
          </cell>
          <cell r="FD87">
            <v>9269</v>
          </cell>
          <cell r="FE87">
            <v>0</v>
          </cell>
          <cell r="FF87">
            <v>28715.73</v>
          </cell>
          <cell r="FG87">
            <v>110</v>
          </cell>
          <cell r="FH87">
            <v>0</v>
          </cell>
          <cell r="FI87">
            <v>-64</v>
          </cell>
          <cell r="FJ87">
            <v>28541.73</v>
          </cell>
          <cell r="FK87">
            <v>250758</v>
          </cell>
          <cell r="FL87">
            <v>24776</v>
          </cell>
          <cell r="FM87">
            <v>28542</v>
          </cell>
          <cell r="FN87">
            <v>35452</v>
          </cell>
          <cell r="FO87">
            <v>250758</v>
          </cell>
          <cell r="FP87">
            <v>289861</v>
          </cell>
          <cell r="FQ87">
            <v>9.8803999999999998</v>
          </cell>
          <cell r="FR87">
            <v>11.382300000000001</v>
          </cell>
          <cell r="FS87">
            <v>14.1379</v>
          </cell>
          <cell r="FT87">
            <v>9.8468</v>
          </cell>
          <cell r="FU87">
            <v>1646</v>
          </cell>
          <cell r="FV87">
            <v>1346</v>
          </cell>
          <cell r="FW87">
            <v>0</v>
          </cell>
          <cell r="FX87">
            <v>0</v>
          </cell>
          <cell r="FY87">
            <v>786</v>
          </cell>
          <cell r="FZ87">
            <v>0</v>
          </cell>
          <cell r="GA87">
            <v>1346</v>
          </cell>
          <cell r="GB87">
            <v>0</v>
          </cell>
          <cell r="GC87">
            <v>770</v>
          </cell>
          <cell r="GD87">
            <v>7883</v>
          </cell>
          <cell r="GE87">
            <v>378</v>
          </cell>
          <cell r="GF87">
            <v>0</v>
          </cell>
          <cell r="GG87">
            <v>524</v>
          </cell>
          <cell r="GH87">
            <v>0</v>
          </cell>
          <cell r="GI87">
            <v>304</v>
          </cell>
          <cell r="GJ87">
            <v>28715.73</v>
          </cell>
          <cell r="GK87">
            <v>2871.57</v>
          </cell>
          <cell r="GL87">
            <v>450</v>
          </cell>
          <cell r="GM87">
            <v>-72</v>
          </cell>
          <cell r="GN87">
            <v>1286</v>
          </cell>
          <cell r="GO87">
            <v>0</v>
          </cell>
          <cell r="GP87">
            <v>964</v>
          </cell>
          <cell r="GQ87">
            <v>964</v>
          </cell>
          <cell r="GR87">
            <v>0</v>
          </cell>
          <cell r="GS87">
            <v>964</v>
          </cell>
          <cell r="GT87">
            <v>3555</v>
          </cell>
          <cell r="GU87">
            <v>211</v>
          </cell>
          <cell r="GV87">
            <v>524</v>
          </cell>
          <cell r="GW87">
            <v>0.4</v>
          </cell>
          <cell r="GX87">
            <v>0</v>
          </cell>
          <cell r="GY87">
            <v>0</v>
          </cell>
          <cell r="GZ87">
            <v>0</v>
          </cell>
          <cell r="HA87">
            <v>0</v>
          </cell>
          <cell r="HB87">
            <v>84</v>
          </cell>
          <cell r="HC87">
            <v>84</v>
          </cell>
          <cell r="HF87">
            <v>0</v>
          </cell>
          <cell r="HG87">
            <v>163</v>
          </cell>
          <cell r="HH87">
            <v>628</v>
          </cell>
          <cell r="HI87">
            <v>-672</v>
          </cell>
          <cell r="HJ87">
            <v>2135</v>
          </cell>
          <cell r="HL87">
            <v>4</v>
          </cell>
          <cell r="HM87">
            <v>2012</v>
          </cell>
          <cell r="HN87">
            <v>0</v>
          </cell>
          <cell r="HO87">
            <v>-15</v>
          </cell>
          <cell r="HR87">
            <v>19016</v>
          </cell>
        </row>
        <row r="88">
          <cell r="A88" t="str">
            <v>1069778Q1 2013BHC Baseline</v>
          </cell>
          <cell r="B88" t="str">
            <v>PNC</v>
          </cell>
          <cell r="C88" t="str">
            <v>Q1 2013</v>
          </cell>
          <cell r="D88" t="str">
            <v>BHC Baseline</v>
          </cell>
          <cell r="E88" t="str">
            <v>BHC</v>
          </cell>
          <cell r="F88" t="str">
            <v>PNC FNCL SVC GROUP</v>
          </cell>
          <cell r="G88">
            <v>1069778</v>
          </cell>
          <cell r="H88" t="str">
            <v>Projected</v>
          </cell>
          <cell r="I88">
            <v>40932</v>
          </cell>
          <cell r="J88">
            <v>40932.489849537036</v>
          </cell>
          <cell r="K88" t="str">
            <v>BHC Baseline follows the most likely economic scenario as developed by PNC's economics team.</v>
          </cell>
          <cell r="L88">
            <v>28.43</v>
          </cell>
          <cell r="M88">
            <v>101.87</v>
          </cell>
          <cell r="N88">
            <v>16.510000000000002</v>
          </cell>
          <cell r="O88">
            <v>85.36</v>
          </cell>
          <cell r="P88">
            <v>69.5</v>
          </cell>
          <cell r="Q88">
            <v>58.34</v>
          </cell>
          <cell r="R88">
            <v>3.43</v>
          </cell>
          <cell r="S88">
            <v>7.72</v>
          </cell>
          <cell r="T88">
            <v>51.71</v>
          </cell>
          <cell r="U88">
            <v>17.23</v>
          </cell>
          <cell r="V88">
            <v>2.73</v>
          </cell>
          <cell r="W88">
            <v>31.75</v>
          </cell>
          <cell r="X88">
            <v>65.39</v>
          </cell>
          <cell r="Y88">
            <v>48.13</v>
          </cell>
          <cell r="Z88">
            <v>10.61</v>
          </cell>
          <cell r="AA88">
            <v>11.09</v>
          </cell>
          <cell r="AB88">
            <v>26.43</v>
          </cell>
          <cell r="AC88">
            <v>9.49</v>
          </cell>
          <cell r="AD88">
            <v>0</v>
          </cell>
          <cell r="AE88">
            <v>0.05</v>
          </cell>
          <cell r="AF88">
            <v>0.03</v>
          </cell>
          <cell r="AG88">
            <v>1.1499999999999999</v>
          </cell>
          <cell r="AH88">
            <v>8.27</v>
          </cell>
          <cell r="AI88">
            <v>374.51</v>
          </cell>
          <cell r="AJ88">
            <v>0</v>
          </cell>
          <cell r="AK88">
            <v>0</v>
          </cell>
          <cell r="AL88">
            <v>149.18</v>
          </cell>
          <cell r="AM88">
            <v>149.18</v>
          </cell>
          <cell r="AN88">
            <v>2.78</v>
          </cell>
          <cell r="AO88">
            <v>0</v>
          </cell>
          <cell r="AP88">
            <v>-6.96</v>
          </cell>
          <cell r="AQ88">
            <v>0.01</v>
          </cell>
          <cell r="AR88">
            <v>-4.17</v>
          </cell>
          <cell r="AS88">
            <v>0</v>
          </cell>
          <cell r="AT88">
            <v>519.53</v>
          </cell>
          <cell r="AU88">
            <v>3821.3</v>
          </cell>
          <cell r="AV88">
            <v>271</v>
          </cell>
          <cell r="AW88">
            <v>374.51</v>
          </cell>
          <cell r="AX88">
            <v>2</v>
          </cell>
          <cell r="AY88">
            <v>3719.79</v>
          </cell>
          <cell r="AZ88">
            <v>2235.35</v>
          </cell>
          <cell r="BA88">
            <v>1394.61</v>
          </cell>
          <cell r="BB88">
            <v>2404.02</v>
          </cell>
          <cell r="BC88">
            <v>1225.94</v>
          </cell>
          <cell r="BD88">
            <v>1225.94</v>
          </cell>
          <cell r="BE88">
            <v>271</v>
          </cell>
          <cell r="BF88">
            <v>-4.17</v>
          </cell>
          <cell r="BG88">
            <v>0</v>
          </cell>
          <cell r="BH88">
            <v>0</v>
          </cell>
          <cell r="BI88">
            <v>0</v>
          </cell>
          <cell r="BJ88">
            <v>-7.56</v>
          </cell>
          <cell r="BK88">
            <v>0</v>
          </cell>
          <cell r="BL88">
            <v>951.55</v>
          </cell>
          <cell r="BM88">
            <v>236.85</v>
          </cell>
          <cell r="BN88">
            <v>714.71</v>
          </cell>
          <cell r="BO88">
            <v>0</v>
          </cell>
          <cell r="BP88">
            <v>714.71</v>
          </cell>
          <cell r="BQ88">
            <v>-9.9700000000000006</v>
          </cell>
          <cell r="BR88">
            <v>724.67</v>
          </cell>
          <cell r="BS88">
            <v>24.890967</v>
          </cell>
          <cell r="BT88">
            <v>63.69</v>
          </cell>
          <cell r="BU88">
            <v>2.0099999999999998</v>
          </cell>
          <cell r="BV88">
            <v>9.15</v>
          </cell>
          <cell r="BW88">
            <v>56.55</v>
          </cell>
          <cell r="BX88" t="str">
            <v>Non-Interest Income - Retail and Small Business</v>
          </cell>
          <cell r="BY88">
            <v>6958.37</v>
          </cell>
          <cell r="BZ88">
            <v>62705.91</v>
          </cell>
          <cell r="CA88">
            <v>69664.28</v>
          </cell>
          <cell r="CB88">
            <v>78399.199999999997</v>
          </cell>
          <cell r="CC88">
            <v>20059.599999999999</v>
          </cell>
          <cell r="CD88">
            <v>29982.959999999999</v>
          </cell>
          <cell r="CE88">
            <v>5246.56</v>
          </cell>
          <cell r="CF88">
            <v>24736.400000000001</v>
          </cell>
          <cell r="CG88">
            <v>28152.15</v>
          </cell>
          <cell r="CH88">
            <v>5317.52</v>
          </cell>
          <cell r="CI88">
            <v>3677.32</v>
          </cell>
          <cell r="CJ88">
            <v>19157.310000000001</v>
          </cell>
          <cell r="CK88">
            <v>7168.98</v>
          </cell>
          <cell r="CL88">
            <v>179.36</v>
          </cell>
          <cell r="CM88">
            <v>25.12</v>
          </cell>
          <cell r="CN88">
            <v>56279.92</v>
          </cell>
          <cell r="CO88">
            <v>48512.12</v>
          </cell>
          <cell r="CP88">
            <v>2412.1999999999998</v>
          </cell>
          <cell r="CQ88">
            <v>5355.61</v>
          </cell>
          <cell r="CR88">
            <v>4177.47</v>
          </cell>
          <cell r="CS88">
            <v>19192.5</v>
          </cell>
          <cell r="CT88">
            <v>6658.68</v>
          </cell>
          <cell r="CU88">
            <v>8373.31</v>
          </cell>
          <cell r="CV88">
            <v>4160.51</v>
          </cell>
          <cell r="CW88">
            <v>17361.11</v>
          </cell>
          <cell r="CX88">
            <v>7.5</v>
          </cell>
          <cell r="CY88">
            <v>73.099999999999994</v>
          </cell>
          <cell r="CZ88">
            <v>350.49</v>
          </cell>
          <cell r="DA88">
            <v>3477.18</v>
          </cell>
          <cell r="DB88">
            <v>13452.85</v>
          </cell>
          <cell r="DC88">
            <v>175410.2</v>
          </cell>
          <cell r="DD88">
            <v>0.55000000000000004</v>
          </cell>
          <cell r="DE88">
            <v>3720.3</v>
          </cell>
          <cell r="DF88">
            <v>171689.34</v>
          </cell>
          <cell r="DG88">
            <v>4054.27</v>
          </cell>
          <cell r="DH88">
            <v>8973.93</v>
          </cell>
          <cell r="DI88">
            <v>1166.5899999999999</v>
          </cell>
          <cell r="DJ88">
            <v>0.72</v>
          </cell>
          <cell r="DK88">
            <v>719.41</v>
          </cell>
          <cell r="DL88">
            <v>10860.65</v>
          </cell>
          <cell r="DM88">
            <v>42389.72</v>
          </cell>
          <cell r="DN88">
            <v>298658.26</v>
          </cell>
          <cell r="DO88">
            <v>201180.03</v>
          </cell>
          <cell r="DP88">
            <v>923.51</v>
          </cell>
          <cell r="DQ88">
            <v>0</v>
          </cell>
          <cell r="DR88">
            <v>58379.88</v>
          </cell>
          <cell r="DS88">
            <v>225.39</v>
          </cell>
          <cell r="DT88">
            <v>260483.42</v>
          </cell>
          <cell r="DU88">
            <v>1646</v>
          </cell>
          <cell r="DV88">
            <v>2682.39</v>
          </cell>
          <cell r="DW88">
            <v>12053.34</v>
          </cell>
          <cell r="DX88">
            <v>20744</v>
          </cell>
          <cell r="DY88">
            <v>-815</v>
          </cell>
          <cell r="DZ88">
            <v>-785</v>
          </cell>
          <cell r="EA88">
            <v>35525.730000000003</v>
          </cell>
          <cell r="EB88">
            <v>2649.11</v>
          </cell>
          <cell r="EC88">
            <v>38174.839999999997</v>
          </cell>
          <cell r="ED88">
            <v>97620.35</v>
          </cell>
          <cell r="EE88">
            <v>35169.730000000003</v>
          </cell>
          <cell r="EF88">
            <v>0</v>
          </cell>
          <cell r="EG88">
            <v>35169.730000000003</v>
          </cell>
          <cell r="EH88">
            <v>724.67</v>
          </cell>
          <cell r="EI88">
            <v>0</v>
          </cell>
          <cell r="EJ88">
            <v>0</v>
          </cell>
          <cell r="EK88">
            <v>0</v>
          </cell>
          <cell r="EL88">
            <v>0</v>
          </cell>
          <cell r="EM88">
            <v>0</v>
          </cell>
          <cell r="EN88">
            <v>0</v>
          </cell>
          <cell r="EO88">
            <v>0</v>
          </cell>
          <cell r="EP88">
            <v>37</v>
          </cell>
          <cell r="EQ88">
            <v>211</v>
          </cell>
          <cell r="ER88">
            <v>-121</v>
          </cell>
          <cell r="ES88">
            <v>0</v>
          </cell>
          <cell r="ET88">
            <v>0.33</v>
          </cell>
          <cell r="EU88">
            <v>35525.730000000003</v>
          </cell>
          <cell r="EV88">
            <v>35525.730000000003</v>
          </cell>
          <cell r="EW88">
            <v>-391</v>
          </cell>
          <cell r="EX88">
            <v>0</v>
          </cell>
          <cell r="EY88">
            <v>-425</v>
          </cell>
          <cell r="EZ88">
            <v>0</v>
          </cell>
          <cell r="FA88">
            <v>4</v>
          </cell>
          <cell r="FB88">
            <v>1200</v>
          </cell>
          <cell r="FC88">
            <v>0</v>
          </cell>
          <cell r="FD88">
            <v>9182</v>
          </cell>
          <cell r="FE88">
            <v>0</v>
          </cell>
          <cell r="FF88">
            <v>28363.73</v>
          </cell>
          <cell r="FG88">
            <v>110</v>
          </cell>
          <cell r="FH88">
            <v>0</v>
          </cell>
          <cell r="FI88">
            <v>-64</v>
          </cell>
          <cell r="FJ88">
            <v>28189.73</v>
          </cell>
          <cell r="FK88">
            <v>250250</v>
          </cell>
          <cell r="FL88">
            <v>25339</v>
          </cell>
          <cell r="FM88">
            <v>28189</v>
          </cell>
          <cell r="FN88">
            <v>34992</v>
          </cell>
          <cell r="FO88">
            <v>250250</v>
          </cell>
          <cell r="FP88">
            <v>291270</v>
          </cell>
          <cell r="FQ88">
            <v>10.125500000000001</v>
          </cell>
          <cell r="FR88">
            <v>11.2643</v>
          </cell>
          <cell r="FS88">
            <v>13.982799999999999</v>
          </cell>
          <cell r="FT88">
            <v>9.6780000000000008</v>
          </cell>
          <cell r="FU88">
            <v>1646</v>
          </cell>
          <cell r="FV88">
            <v>977</v>
          </cell>
          <cell r="FW88">
            <v>0</v>
          </cell>
          <cell r="FX88">
            <v>0</v>
          </cell>
          <cell r="FY88">
            <v>786</v>
          </cell>
          <cell r="FZ88">
            <v>0</v>
          </cell>
          <cell r="GA88">
            <v>977</v>
          </cell>
          <cell r="GB88">
            <v>0</v>
          </cell>
          <cell r="GC88">
            <v>222</v>
          </cell>
          <cell r="GD88">
            <v>7872</v>
          </cell>
          <cell r="GE88">
            <v>254</v>
          </cell>
          <cell r="GF88">
            <v>0</v>
          </cell>
          <cell r="GG88">
            <v>522</v>
          </cell>
          <cell r="GH88">
            <v>0</v>
          </cell>
          <cell r="GI88">
            <v>304</v>
          </cell>
          <cell r="GJ88">
            <v>28363.73</v>
          </cell>
          <cell r="GK88">
            <v>2836.37</v>
          </cell>
          <cell r="GL88">
            <v>291</v>
          </cell>
          <cell r="GM88">
            <v>-37</v>
          </cell>
          <cell r="GN88">
            <v>1446</v>
          </cell>
          <cell r="GO88">
            <v>0</v>
          </cell>
          <cell r="GP88">
            <v>964</v>
          </cell>
          <cell r="GQ88">
            <v>964</v>
          </cell>
          <cell r="GR88">
            <v>0</v>
          </cell>
          <cell r="GS88">
            <v>964</v>
          </cell>
          <cell r="GT88">
            <v>3555</v>
          </cell>
          <cell r="GU88">
            <v>211</v>
          </cell>
          <cell r="GV88">
            <v>522</v>
          </cell>
          <cell r="GW88">
            <v>0.4</v>
          </cell>
          <cell r="GX88">
            <v>0</v>
          </cell>
          <cell r="GY88">
            <v>0</v>
          </cell>
          <cell r="GZ88">
            <v>0</v>
          </cell>
          <cell r="HA88">
            <v>0</v>
          </cell>
          <cell r="HB88">
            <v>0</v>
          </cell>
          <cell r="HC88">
            <v>0</v>
          </cell>
          <cell r="HF88">
            <v>0</v>
          </cell>
          <cell r="HG88">
            <v>163</v>
          </cell>
          <cell r="HH88">
            <v>628</v>
          </cell>
          <cell r="HI88">
            <v>-672</v>
          </cell>
          <cell r="HJ88">
            <v>2135</v>
          </cell>
          <cell r="HL88">
            <v>1</v>
          </cell>
          <cell r="HM88">
            <v>2013</v>
          </cell>
          <cell r="HN88">
            <v>0</v>
          </cell>
          <cell r="HO88">
            <v>-7.56</v>
          </cell>
          <cell r="HR88">
            <v>19016</v>
          </cell>
        </row>
        <row r="89">
          <cell r="A89" t="str">
            <v>1069778Q2 2013BHC Baseline</v>
          </cell>
          <cell r="B89" t="str">
            <v>PNC</v>
          </cell>
          <cell r="C89" t="str">
            <v>Q2 2013</v>
          </cell>
          <cell r="D89" t="str">
            <v>BHC Baseline</v>
          </cell>
          <cell r="E89" t="str">
            <v>BHC</v>
          </cell>
          <cell r="F89" t="str">
            <v>PNC FNCL SVC GROUP</v>
          </cell>
          <cell r="G89">
            <v>1069778</v>
          </cell>
          <cell r="H89" t="str">
            <v>Projected</v>
          </cell>
          <cell r="I89">
            <v>40932</v>
          </cell>
          <cell r="J89">
            <v>40932.489849537036</v>
          </cell>
          <cell r="K89" t="str">
            <v>BHC Baseline follows the most likely economic scenario as developed by PNC's economics team.</v>
          </cell>
          <cell r="L89">
            <v>27.18</v>
          </cell>
          <cell r="M89">
            <v>97.79</v>
          </cell>
          <cell r="N89">
            <v>15.5</v>
          </cell>
          <cell r="O89">
            <v>82.29</v>
          </cell>
          <cell r="P89">
            <v>69.13</v>
          </cell>
          <cell r="Q89">
            <v>58.03</v>
          </cell>
          <cell r="R89">
            <v>3.41</v>
          </cell>
          <cell r="S89">
            <v>7.68</v>
          </cell>
          <cell r="T89">
            <v>49.32</v>
          </cell>
          <cell r="U89">
            <v>15.59</v>
          </cell>
          <cell r="V89">
            <v>2.63</v>
          </cell>
          <cell r="W89">
            <v>31.11</v>
          </cell>
          <cell r="X89">
            <v>60.44</v>
          </cell>
          <cell r="Y89">
            <v>46.95</v>
          </cell>
          <cell r="Z89">
            <v>11</v>
          </cell>
          <cell r="AA89">
            <v>11.01</v>
          </cell>
          <cell r="AB89">
            <v>24.93</v>
          </cell>
          <cell r="AC89">
            <v>9.44</v>
          </cell>
          <cell r="AD89">
            <v>0</v>
          </cell>
          <cell r="AE89">
            <v>0.05</v>
          </cell>
          <cell r="AF89">
            <v>0.03</v>
          </cell>
          <cell r="AG89">
            <v>1.1399999999999999</v>
          </cell>
          <cell r="AH89">
            <v>8.23</v>
          </cell>
          <cell r="AI89">
            <v>360.25</v>
          </cell>
          <cell r="AJ89">
            <v>0</v>
          </cell>
          <cell r="AK89">
            <v>0</v>
          </cell>
          <cell r="AL89">
            <v>0</v>
          </cell>
          <cell r="AM89">
            <v>0</v>
          </cell>
          <cell r="AN89">
            <v>2.78</v>
          </cell>
          <cell r="AO89">
            <v>0</v>
          </cell>
          <cell r="AP89">
            <v>-6.96</v>
          </cell>
          <cell r="AQ89">
            <v>0.01</v>
          </cell>
          <cell r="AR89">
            <v>-4.17</v>
          </cell>
          <cell r="AS89">
            <v>0</v>
          </cell>
          <cell r="AT89">
            <v>356.08</v>
          </cell>
          <cell r="AU89">
            <v>3719.79</v>
          </cell>
          <cell r="AV89">
            <v>242</v>
          </cell>
          <cell r="AW89">
            <v>360.25</v>
          </cell>
          <cell r="AX89">
            <v>4</v>
          </cell>
          <cell r="AY89">
            <v>3605.54</v>
          </cell>
          <cell r="AZ89">
            <v>2252.36</v>
          </cell>
          <cell r="BA89">
            <v>1432.44</v>
          </cell>
          <cell r="BB89">
            <v>2428.5</v>
          </cell>
          <cell r="BC89">
            <v>1256.3</v>
          </cell>
          <cell r="BD89">
            <v>1256.3</v>
          </cell>
          <cell r="BE89">
            <v>242</v>
          </cell>
          <cell r="BF89">
            <v>-4.17</v>
          </cell>
          <cell r="BG89">
            <v>0</v>
          </cell>
          <cell r="BH89">
            <v>0</v>
          </cell>
          <cell r="BI89">
            <v>0</v>
          </cell>
          <cell r="BJ89">
            <v>0</v>
          </cell>
          <cell r="BK89">
            <v>0</v>
          </cell>
          <cell r="BL89">
            <v>1018.47</v>
          </cell>
          <cell r="BM89">
            <v>253.52</v>
          </cell>
          <cell r="BN89">
            <v>764.95</v>
          </cell>
          <cell r="BO89">
            <v>0</v>
          </cell>
          <cell r="BP89">
            <v>764.95</v>
          </cell>
          <cell r="BQ89">
            <v>-18.36</v>
          </cell>
          <cell r="BR89">
            <v>783.31</v>
          </cell>
          <cell r="BS89">
            <v>24.892240000000001</v>
          </cell>
          <cell r="BT89">
            <v>56.55</v>
          </cell>
          <cell r="BU89">
            <v>1.92</v>
          </cell>
          <cell r="BV89">
            <v>6.89</v>
          </cell>
          <cell r="BW89">
            <v>51.58</v>
          </cell>
          <cell r="BX89" t="str">
            <v>Non-Interest Income - Retail and Small Business</v>
          </cell>
          <cell r="BY89">
            <v>6602.71</v>
          </cell>
          <cell r="BZ89">
            <v>62879.18</v>
          </cell>
          <cell r="CA89">
            <v>69481.89</v>
          </cell>
          <cell r="CB89">
            <v>77952.039999999994</v>
          </cell>
          <cell r="CC89">
            <v>19689.919999999998</v>
          </cell>
          <cell r="CD89">
            <v>29740.49</v>
          </cell>
          <cell r="CE89">
            <v>5187.72</v>
          </cell>
          <cell r="CF89">
            <v>24552.77</v>
          </cell>
          <cell r="CG89">
            <v>28313.55</v>
          </cell>
          <cell r="CH89">
            <v>5337.13</v>
          </cell>
          <cell r="CI89">
            <v>3696.61</v>
          </cell>
          <cell r="CJ89">
            <v>19279.810000000001</v>
          </cell>
          <cell r="CK89">
            <v>7214.82</v>
          </cell>
          <cell r="CL89">
            <v>182.55</v>
          </cell>
          <cell r="CM89">
            <v>25.53</v>
          </cell>
          <cell r="CN89">
            <v>57171.69</v>
          </cell>
          <cell r="CO89">
            <v>49285.36</v>
          </cell>
          <cell r="CP89">
            <v>2453.52</v>
          </cell>
          <cell r="CQ89">
            <v>5432.82</v>
          </cell>
          <cell r="CR89">
            <v>4412.67</v>
          </cell>
          <cell r="CS89">
            <v>19398.14</v>
          </cell>
          <cell r="CT89">
            <v>7025.37</v>
          </cell>
          <cell r="CU89">
            <v>8165.38</v>
          </cell>
          <cell r="CV89">
            <v>4207.3900000000003</v>
          </cell>
          <cell r="CW89">
            <v>17635.63</v>
          </cell>
          <cell r="CX89">
            <v>6.75</v>
          </cell>
          <cell r="CY89">
            <v>74.62</v>
          </cell>
          <cell r="CZ89">
            <v>363.57</v>
          </cell>
          <cell r="DA89">
            <v>3587.76</v>
          </cell>
          <cell r="DB89">
            <v>13602.93</v>
          </cell>
          <cell r="DC89">
            <v>176570.17</v>
          </cell>
          <cell r="DD89">
            <v>0.55000000000000004</v>
          </cell>
          <cell r="DE89">
            <v>3605.69</v>
          </cell>
          <cell r="DF89">
            <v>172963.93</v>
          </cell>
          <cell r="DG89">
            <v>4054.27</v>
          </cell>
          <cell r="DH89">
            <v>8935.6</v>
          </cell>
          <cell r="DI89">
            <v>1166.5899999999999</v>
          </cell>
          <cell r="DJ89">
            <v>0.72</v>
          </cell>
          <cell r="DK89">
            <v>716.34</v>
          </cell>
          <cell r="DL89">
            <v>10819.25</v>
          </cell>
          <cell r="DM89">
            <v>42330.1</v>
          </cell>
          <cell r="DN89">
            <v>299649.45</v>
          </cell>
          <cell r="DO89">
            <v>202910.41</v>
          </cell>
          <cell r="DP89">
            <v>923.51</v>
          </cell>
          <cell r="DQ89">
            <v>0</v>
          </cell>
          <cell r="DR89">
            <v>57203.69</v>
          </cell>
          <cell r="DS89">
            <v>221.85</v>
          </cell>
          <cell r="DT89">
            <v>261037.61</v>
          </cell>
          <cell r="DU89">
            <v>1646</v>
          </cell>
          <cell r="DV89">
            <v>2682.39</v>
          </cell>
          <cell r="DW89">
            <v>12053.34</v>
          </cell>
          <cell r="DX89">
            <v>21294</v>
          </cell>
          <cell r="DY89">
            <v>-928</v>
          </cell>
          <cell r="DZ89">
            <v>-785</v>
          </cell>
          <cell r="EA89">
            <v>35962.730000000003</v>
          </cell>
          <cell r="EB89">
            <v>2649.11</v>
          </cell>
          <cell r="EC89">
            <v>38611.839999999997</v>
          </cell>
          <cell r="ED89">
            <v>98492.05</v>
          </cell>
          <cell r="EE89">
            <v>35525.730000000003</v>
          </cell>
          <cell r="EF89">
            <v>0</v>
          </cell>
          <cell r="EG89">
            <v>35525.730000000003</v>
          </cell>
          <cell r="EH89">
            <v>783.31</v>
          </cell>
          <cell r="EI89">
            <v>0</v>
          </cell>
          <cell r="EJ89">
            <v>0</v>
          </cell>
          <cell r="EK89">
            <v>0</v>
          </cell>
          <cell r="EL89">
            <v>0</v>
          </cell>
          <cell r="EM89">
            <v>0</v>
          </cell>
          <cell r="EN89">
            <v>0</v>
          </cell>
          <cell r="EO89">
            <v>0</v>
          </cell>
          <cell r="EP89">
            <v>23</v>
          </cell>
          <cell r="EQ89">
            <v>211</v>
          </cell>
          <cell r="ER89">
            <v>-111</v>
          </cell>
          <cell r="ES89">
            <v>0</v>
          </cell>
          <cell r="ET89">
            <v>-1.31</v>
          </cell>
          <cell r="EU89">
            <v>35962.730000000003</v>
          </cell>
          <cell r="EV89">
            <v>35962.730000000003</v>
          </cell>
          <cell r="EW89">
            <v>-488</v>
          </cell>
          <cell r="EX89">
            <v>0</v>
          </cell>
          <cell r="EY89">
            <v>-440</v>
          </cell>
          <cell r="EZ89">
            <v>0</v>
          </cell>
          <cell r="FA89">
            <v>4</v>
          </cell>
          <cell r="FB89">
            <v>1200</v>
          </cell>
          <cell r="FC89">
            <v>0</v>
          </cell>
          <cell r="FD89">
            <v>9142</v>
          </cell>
          <cell r="FE89">
            <v>0</v>
          </cell>
          <cell r="FF89">
            <v>28952.73</v>
          </cell>
          <cell r="FG89">
            <v>110</v>
          </cell>
          <cell r="FH89">
            <v>0</v>
          </cell>
          <cell r="FI89">
            <v>-64</v>
          </cell>
          <cell r="FJ89">
            <v>28778.73</v>
          </cell>
          <cell r="FK89">
            <v>251556</v>
          </cell>
          <cell r="FL89">
            <v>25929</v>
          </cell>
          <cell r="FM89">
            <v>28779</v>
          </cell>
          <cell r="FN89">
            <v>35394</v>
          </cell>
          <cell r="FO89">
            <v>251556</v>
          </cell>
          <cell r="FP89">
            <v>291879</v>
          </cell>
          <cell r="FQ89">
            <v>10.307399999999999</v>
          </cell>
          <cell r="FR89">
            <v>11.4404</v>
          </cell>
          <cell r="FS89">
            <v>14.07</v>
          </cell>
          <cell r="FT89">
            <v>9.8598999999999997</v>
          </cell>
          <cell r="FU89">
            <v>1646</v>
          </cell>
          <cell r="FV89">
            <v>977</v>
          </cell>
          <cell r="FW89">
            <v>0</v>
          </cell>
          <cell r="FX89">
            <v>0</v>
          </cell>
          <cell r="FY89">
            <v>786</v>
          </cell>
          <cell r="FZ89">
            <v>0</v>
          </cell>
          <cell r="GA89">
            <v>977</v>
          </cell>
          <cell r="GB89">
            <v>0</v>
          </cell>
          <cell r="GC89">
            <v>222</v>
          </cell>
          <cell r="GD89">
            <v>7861</v>
          </cell>
          <cell r="GE89">
            <v>130</v>
          </cell>
          <cell r="GF89">
            <v>0</v>
          </cell>
          <cell r="GG89">
            <v>522</v>
          </cell>
          <cell r="GH89">
            <v>0</v>
          </cell>
          <cell r="GI89">
            <v>304</v>
          </cell>
          <cell r="GJ89">
            <v>28952.73</v>
          </cell>
          <cell r="GK89">
            <v>2895.27</v>
          </cell>
          <cell r="GL89">
            <v>132</v>
          </cell>
          <cell r="GM89">
            <v>-2</v>
          </cell>
          <cell r="GN89">
            <v>1606</v>
          </cell>
          <cell r="GO89">
            <v>0</v>
          </cell>
          <cell r="GP89">
            <v>964</v>
          </cell>
          <cell r="GQ89">
            <v>964</v>
          </cell>
          <cell r="GR89">
            <v>0</v>
          </cell>
          <cell r="GS89">
            <v>964</v>
          </cell>
          <cell r="GT89">
            <v>3555</v>
          </cell>
          <cell r="GU89">
            <v>211</v>
          </cell>
          <cell r="GV89">
            <v>522</v>
          </cell>
          <cell r="GW89">
            <v>0.4</v>
          </cell>
          <cell r="GX89">
            <v>0</v>
          </cell>
          <cell r="GY89">
            <v>0</v>
          </cell>
          <cell r="GZ89">
            <v>0</v>
          </cell>
          <cell r="HA89">
            <v>0</v>
          </cell>
          <cell r="HB89">
            <v>0</v>
          </cell>
          <cell r="HC89">
            <v>0</v>
          </cell>
          <cell r="HF89">
            <v>0</v>
          </cell>
          <cell r="HG89">
            <v>163</v>
          </cell>
          <cell r="HH89">
            <v>628</v>
          </cell>
          <cell r="HI89">
            <v>-672</v>
          </cell>
          <cell r="HJ89">
            <v>2135</v>
          </cell>
          <cell r="HL89">
            <v>2</v>
          </cell>
          <cell r="HM89">
            <v>2013</v>
          </cell>
          <cell r="HN89">
            <v>0</v>
          </cell>
          <cell r="HO89">
            <v>0</v>
          </cell>
          <cell r="HR89">
            <v>19016</v>
          </cell>
        </row>
        <row r="90">
          <cell r="A90" t="str">
            <v>1069778Q3 2013BHC Baseline</v>
          </cell>
          <cell r="B90" t="str">
            <v>PNC</v>
          </cell>
          <cell r="C90" t="str">
            <v>Q3 2013</v>
          </cell>
          <cell r="D90" t="str">
            <v>BHC Baseline</v>
          </cell>
          <cell r="E90" t="str">
            <v>BHC</v>
          </cell>
          <cell r="F90" t="str">
            <v>PNC FNCL SVC GROUP</v>
          </cell>
          <cell r="G90">
            <v>1069778</v>
          </cell>
          <cell r="H90" t="str">
            <v>Projected</v>
          </cell>
          <cell r="I90">
            <v>40932</v>
          </cell>
          <cell r="J90">
            <v>40932.489849537036</v>
          </cell>
          <cell r="K90" t="str">
            <v>BHC Baseline follows the most likely economic scenario as developed by PNC's economics team.</v>
          </cell>
          <cell r="L90">
            <v>25.84</v>
          </cell>
          <cell r="M90">
            <v>93.54</v>
          </cell>
          <cell r="N90">
            <v>14.48</v>
          </cell>
          <cell r="O90">
            <v>79.06</v>
          </cell>
          <cell r="P90">
            <v>68.180000000000007</v>
          </cell>
          <cell r="Q90">
            <v>57.24</v>
          </cell>
          <cell r="R90">
            <v>3.37</v>
          </cell>
          <cell r="S90">
            <v>7.58</v>
          </cell>
          <cell r="T90">
            <v>45.72</v>
          </cell>
          <cell r="U90">
            <v>13.07</v>
          </cell>
          <cell r="V90">
            <v>2.5</v>
          </cell>
          <cell r="W90">
            <v>30.15</v>
          </cell>
          <cell r="X90">
            <v>58.89</v>
          </cell>
          <cell r="Y90">
            <v>45.54</v>
          </cell>
          <cell r="Z90">
            <v>11.41</v>
          </cell>
          <cell r="AA90">
            <v>10.92</v>
          </cell>
          <cell r="AB90">
            <v>23.22</v>
          </cell>
          <cell r="AC90">
            <v>9.33</v>
          </cell>
          <cell r="AD90">
            <v>0</v>
          </cell>
          <cell r="AE90">
            <v>0.05</v>
          </cell>
          <cell r="AF90">
            <v>0.03</v>
          </cell>
          <cell r="AG90">
            <v>1.1200000000000001</v>
          </cell>
          <cell r="AH90">
            <v>8.1300000000000008</v>
          </cell>
          <cell r="AI90">
            <v>347.04</v>
          </cell>
          <cell r="AJ90">
            <v>0</v>
          </cell>
          <cell r="AK90">
            <v>0</v>
          </cell>
          <cell r="AL90">
            <v>0</v>
          </cell>
          <cell r="AM90">
            <v>0</v>
          </cell>
          <cell r="AN90">
            <v>2.78</v>
          </cell>
          <cell r="AO90">
            <v>0</v>
          </cell>
          <cell r="AP90">
            <v>-6.96</v>
          </cell>
          <cell r="AQ90">
            <v>0.01</v>
          </cell>
          <cell r="AR90">
            <v>-4.17</v>
          </cell>
          <cell r="AS90">
            <v>0</v>
          </cell>
          <cell r="AT90">
            <v>342.87</v>
          </cell>
          <cell r="AU90">
            <v>3605.54</v>
          </cell>
          <cell r="AV90">
            <v>233</v>
          </cell>
          <cell r="AW90">
            <v>347.04</v>
          </cell>
          <cell r="AX90">
            <v>3</v>
          </cell>
          <cell r="AY90">
            <v>3494.5</v>
          </cell>
          <cell r="AZ90">
            <v>2268.86</v>
          </cell>
          <cell r="BA90">
            <v>1448.95</v>
          </cell>
          <cell r="BB90">
            <v>2420.15</v>
          </cell>
          <cell r="BC90">
            <v>1297.6600000000001</v>
          </cell>
          <cell r="BD90">
            <v>1297.6600000000001</v>
          </cell>
          <cell r="BE90">
            <v>233</v>
          </cell>
          <cell r="BF90">
            <v>-4.17</v>
          </cell>
          <cell r="BG90">
            <v>0</v>
          </cell>
          <cell r="BH90">
            <v>0</v>
          </cell>
          <cell r="BI90">
            <v>0</v>
          </cell>
          <cell r="BJ90">
            <v>0</v>
          </cell>
          <cell r="BK90">
            <v>0</v>
          </cell>
          <cell r="BL90">
            <v>1068.83</v>
          </cell>
          <cell r="BM90">
            <v>266.17</v>
          </cell>
          <cell r="BN90">
            <v>802.65</v>
          </cell>
          <cell r="BO90">
            <v>0</v>
          </cell>
          <cell r="BP90">
            <v>802.65</v>
          </cell>
          <cell r="BQ90">
            <v>-18.059999999999999</v>
          </cell>
          <cell r="BR90">
            <v>820.71</v>
          </cell>
          <cell r="BS90">
            <v>24.902930999999999</v>
          </cell>
          <cell r="BT90">
            <v>51.58</v>
          </cell>
          <cell r="BU90">
            <v>1.82</v>
          </cell>
          <cell r="BV90">
            <v>6.11</v>
          </cell>
          <cell r="BW90">
            <v>47.3</v>
          </cell>
          <cell r="BX90" t="str">
            <v>Non-Interest Income - Retail and Small Business</v>
          </cell>
          <cell r="BY90">
            <v>6321.34</v>
          </cell>
          <cell r="BZ90">
            <v>62983.12</v>
          </cell>
          <cell r="CA90">
            <v>69304.460000000006</v>
          </cell>
          <cell r="CB90">
            <v>77780.45</v>
          </cell>
          <cell r="CC90">
            <v>19427.900000000001</v>
          </cell>
          <cell r="CD90">
            <v>29606.89</v>
          </cell>
          <cell r="CE90">
            <v>5177.2</v>
          </cell>
          <cell r="CF90">
            <v>24429.69</v>
          </cell>
          <cell r="CG90">
            <v>28534.01</v>
          </cell>
          <cell r="CH90">
            <v>5328.48</v>
          </cell>
          <cell r="CI90">
            <v>3710.43</v>
          </cell>
          <cell r="CJ90">
            <v>19495.099999999999</v>
          </cell>
          <cell r="CK90">
            <v>7295.39</v>
          </cell>
          <cell r="CL90">
            <v>185.79</v>
          </cell>
          <cell r="CM90">
            <v>25.86</v>
          </cell>
          <cell r="CN90">
            <v>58023.42</v>
          </cell>
          <cell r="CO90">
            <v>50027.839999999997</v>
          </cell>
          <cell r="CP90">
            <v>2491.65</v>
          </cell>
          <cell r="CQ90">
            <v>5503.93</v>
          </cell>
          <cell r="CR90">
            <v>4666.88</v>
          </cell>
          <cell r="CS90">
            <v>19614.18</v>
          </cell>
          <cell r="CT90">
            <v>7404.71</v>
          </cell>
          <cell r="CU90">
            <v>7962.56</v>
          </cell>
          <cell r="CV90">
            <v>4246.91</v>
          </cell>
          <cell r="CW90">
            <v>17949.39</v>
          </cell>
          <cell r="CX90">
            <v>6.99</v>
          </cell>
          <cell r="CY90">
            <v>76.06</v>
          </cell>
          <cell r="CZ90">
            <v>373.58</v>
          </cell>
          <cell r="DA90">
            <v>3666.97</v>
          </cell>
          <cell r="DB90">
            <v>13825.79</v>
          </cell>
          <cell r="DC90">
            <v>178034.33</v>
          </cell>
          <cell r="DD90">
            <v>0.55000000000000004</v>
          </cell>
          <cell r="DE90">
            <v>3494.73</v>
          </cell>
          <cell r="DF90">
            <v>174539.05</v>
          </cell>
          <cell r="DG90">
            <v>4054.27</v>
          </cell>
          <cell r="DH90">
            <v>8897.27</v>
          </cell>
          <cell r="DI90">
            <v>1166.5899999999999</v>
          </cell>
          <cell r="DJ90">
            <v>0.72</v>
          </cell>
          <cell r="DK90">
            <v>713.27</v>
          </cell>
          <cell r="DL90">
            <v>10777.85</v>
          </cell>
          <cell r="DM90">
            <v>42436.76</v>
          </cell>
          <cell r="DN90">
            <v>301112.39</v>
          </cell>
          <cell r="DO90">
            <v>204856.94</v>
          </cell>
          <cell r="DP90">
            <v>923.51</v>
          </cell>
          <cell r="DQ90">
            <v>0</v>
          </cell>
          <cell r="DR90">
            <v>56259.1</v>
          </cell>
          <cell r="DS90">
            <v>218.42</v>
          </cell>
          <cell r="DT90">
            <v>262039.55</v>
          </cell>
          <cell r="DU90">
            <v>1646</v>
          </cell>
          <cell r="DV90">
            <v>2682.39</v>
          </cell>
          <cell r="DW90">
            <v>12053.34</v>
          </cell>
          <cell r="DX90">
            <v>21862</v>
          </cell>
          <cell r="DY90">
            <v>-1035</v>
          </cell>
          <cell r="DZ90">
            <v>-785</v>
          </cell>
          <cell r="EA90">
            <v>36423.730000000003</v>
          </cell>
          <cell r="EB90">
            <v>2649.11</v>
          </cell>
          <cell r="EC90">
            <v>39072.839999999997</v>
          </cell>
          <cell r="ED90">
            <v>99517.58</v>
          </cell>
          <cell r="EE90">
            <v>35962.730000000003</v>
          </cell>
          <cell r="EF90">
            <v>0</v>
          </cell>
          <cell r="EG90">
            <v>35962.730000000003</v>
          </cell>
          <cell r="EH90">
            <v>820.71</v>
          </cell>
          <cell r="EI90">
            <v>0</v>
          </cell>
          <cell r="EJ90">
            <v>0</v>
          </cell>
          <cell r="EK90">
            <v>0</v>
          </cell>
          <cell r="EL90">
            <v>0</v>
          </cell>
          <cell r="EM90">
            <v>0</v>
          </cell>
          <cell r="EN90">
            <v>0</v>
          </cell>
          <cell r="EO90">
            <v>0</v>
          </cell>
          <cell r="EP90">
            <v>42</v>
          </cell>
          <cell r="EQ90">
            <v>211</v>
          </cell>
          <cell r="ER90">
            <v>-107</v>
          </cell>
          <cell r="ES90">
            <v>0</v>
          </cell>
          <cell r="ET90">
            <v>0.28999999999999998</v>
          </cell>
          <cell r="EU90">
            <v>36423.730000000003</v>
          </cell>
          <cell r="EV90">
            <v>36423.730000000003</v>
          </cell>
          <cell r="EW90">
            <v>-584</v>
          </cell>
          <cell r="EX90">
            <v>0</v>
          </cell>
          <cell r="EY90">
            <v>-451</v>
          </cell>
          <cell r="EZ90">
            <v>0</v>
          </cell>
          <cell r="FA90">
            <v>4</v>
          </cell>
          <cell r="FB90">
            <v>1200</v>
          </cell>
          <cell r="FC90">
            <v>0</v>
          </cell>
          <cell r="FD90">
            <v>9102</v>
          </cell>
          <cell r="FE90">
            <v>0</v>
          </cell>
          <cell r="FF90">
            <v>29560.73</v>
          </cell>
          <cell r="FG90">
            <v>110</v>
          </cell>
          <cell r="FH90">
            <v>0</v>
          </cell>
          <cell r="FI90">
            <v>-64</v>
          </cell>
          <cell r="FJ90">
            <v>29386.73</v>
          </cell>
          <cell r="FK90">
            <v>253416</v>
          </cell>
          <cell r="FL90">
            <v>26537</v>
          </cell>
          <cell r="FM90">
            <v>29387</v>
          </cell>
          <cell r="FN90">
            <v>35890</v>
          </cell>
          <cell r="FO90">
            <v>253416</v>
          </cell>
          <cell r="FP90">
            <v>292992</v>
          </cell>
          <cell r="FQ90">
            <v>10.4717</v>
          </cell>
          <cell r="FR90">
            <v>11.596299999999999</v>
          </cell>
          <cell r="FS90">
            <v>14.1625</v>
          </cell>
          <cell r="FT90">
            <v>10.029999999999999</v>
          </cell>
          <cell r="FU90">
            <v>1646</v>
          </cell>
          <cell r="FV90">
            <v>977</v>
          </cell>
          <cell r="FW90">
            <v>0</v>
          </cell>
          <cell r="FX90">
            <v>0</v>
          </cell>
          <cell r="FY90">
            <v>786</v>
          </cell>
          <cell r="FZ90">
            <v>0</v>
          </cell>
          <cell r="GA90">
            <v>977</v>
          </cell>
          <cell r="GB90">
            <v>0</v>
          </cell>
          <cell r="GC90">
            <v>222</v>
          </cell>
          <cell r="GD90">
            <v>7850</v>
          </cell>
          <cell r="GE90">
            <v>6</v>
          </cell>
          <cell r="GF90">
            <v>0</v>
          </cell>
          <cell r="GG90">
            <v>522</v>
          </cell>
          <cell r="GH90">
            <v>0</v>
          </cell>
          <cell r="GI90">
            <v>304</v>
          </cell>
          <cell r="GJ90">
            <v>29560.73</v>
          </cell>
          <cell r="GK90">
            <v>2956.07</v>
          </cell>
          <cell r="GL90">
            <v>-27</v>
          </cell>
          <cell r="GM90">
            <v>33</v>
          </cell>
          <cell r="GN90">
            <v>1766</v>
          </cell>
          <cell r="GO90">
            <v>0</v>
          </cell>
          <cell r="GP90">
            <v>964</v>
          </cell>
          <cell r="GQ90">
            <v>964</v>
          </cell>
          <cell r="GR90">
            <v>0</v>
          </cell>
          <cell r="GS90">
            <v>964</v>
          </cell>
          <cell r="GT90">
            <v>3555</v>
          </cell>
          <cell r="GU90">
            <v>211</v>
          </cell>
          <cell r="GV90">
            <v>522</v>
          </cell>
          <cell r="GW90">
            <v>0.4</v>
          </cell>
          <cell r="GX90">
            <v>0</v>
          </cell>
          <cell r="GY90">
            <v>0</v>
          </cell>
          <cell r="GZ90">
            <v>0</v>
          </cell>
          <cell r="HA90">
            <v>0</v>
          </cell>
          <cell r="HB90">
            <v>0</v>
          </cell>
          <cell r="HC90">
            <v>0</v>
          </cell>
          <cell r="HF90">
            <v>0</v>
          </cell>
          <cell r="HG90">
            <v>163</v>
          </cell>
          <cell r="HH90">
            <v>628</v>
          </cell>
          <cell r="HI90">
            <v>-672</v>
          </cell>
          <cell r="HJ90">
            <v>2135</v>
          </cell>
          <cell r="HL90">
            <v>3</v>
          </cell>
          <cell r="HM90">
            <v>2013</v>
          </cell>
          <cell r="HN90">
            <v>0</v>
          </cell>
          <cell r="HO90">
            <v>0</v>
          </cell>
          <cell r="HR90">
            <v>19016</v>
          </cell>
        </row>
        <row r="91">
          <cell r="A91" t="str">
            <v>1069778Q4 2013BHC Baseline</v>
          </cell>
          <cell r="B91" t="str">
            <v>PNC</v>
          </cell>
          <cell r="C91" t="str">
            <v>Q4 2013</v>
          </cell>
          <cell r="D91" t="str">
            <v>BHC Baseline</v>
          </cell>
          <cell r="E91" t="str">
            <v>BHC</v>
          </cell>
          <cell r="F91" t="str">
            <v>PNC FNCL SVC GROUP</v>
          </cell>
          <cell r="G91">
            <v>1069778</v>
          </cell>
          <cell r="H91" t="str">
            <v>Projected</v>
          </cell>
          <cell r="I91">
            <v>40932</v>
          </cell>
          <cell r="J91">
            <v>40932.489849537036</v>
          </cell>
          <cell r="K91" t="str">
            <v>BHC Baseline follows the most likely economic scenario as developed by PNC's economics team.</v>
          </cell>
          <cell r="L91">
            <v>24.74</v>
          </cell>
          <cell r="M91">
            <v>89.35</v>
          </cell>
          <cell r="N91">
            <v>13.67</v>
          </cell>
          <cell r="O91">
            <v>75.680000000000007</v>
          </cell>
          <cell r="P91">
            <v>69.44</v>
          </cell>
          <cell r="Q91">
            <v>58.29</v>
          </cell>
          <cell r="R91">
            <v>3.43</v>
          </cell>
          <cell r="S91">
            <v>7.72</v>
          </cell>
          <cell r="T91">
            <v>41.32</v>
          </cell>
          <cell r="U91">
            <v>9.58</v>
          </cell>
          <cell r="V91">
            <v>2.3199999999999998</v>
          </cell>
          <cell r="W91">
            <v>29.42</v>
          </cell>
          <cell r="X91">
            <v>58.43</v>
          </cell>
          <cell r="Y91">
            <v>44.79</v>
          </cell>
          <cell r="Z91">
            <v>11.81</v>
          </cell>
          <cell r="AA91">
            <v>10.9</v>
          </cell>
          <cell r="AB91">
            <v>22.08</v>
          </cell>
          <cell r="AC91">
            <v>9.6199999999999992</v>
          </cell>
          <cell r="AD91">
            <v>0</v>
          </cell>
          <cell r="AE91">
            <v>0.05</v>
          </cell>
          <cell r="AF91">
            <v>0.03</v>
          </cell>
          <cell r="AG91">
            <v>1.0900000000000001</v>
          </cell>
          <cell r="AH91">
            <v>8.4499999999999993</v>
          </cell>
          <cell r="AI91">
            <v>337.68</v>
          </cell>
          <cell r="AJ91">
            <v>0</v>
          </cell>
          <cell r="AK91">
            <v>0</v>
          </cell>
          <cell r="AL91">
            <v>0</v>
          </cell>
          <cell r="AM91">
            <v>0</v>
          </cell>
          <cell r="AN91">
            <v>2.78</v>
          </cell>
          <cell r="AO91">
            <v>0</v>
          </cell>
          <cell r="AP91">
            <v>-6.96</v>
          </cell>
          <cell r="AQ91">
            <v>0.01</v>
          </cell>
          <cell r="AR91">
            <v>-4.17</v>
          </cell>
          <cell r="AS91">
            <v>0</v>
          </cell>
          <cell r="AT91">
            <v>333.51</v>
          </cell>
          <cell r="AU91">
            <v>3494.5</v>
          </cell>
          <cell r="AV91">
            <v>247</v>
          </cell>
          <cell r="AW91">
            <v>337.68</v>
          </cell>
          <cell r="AX91">
            <v>3</v>
          </cell>
          <cell r="AY91">
            <v>3406.82</v>
          </cell>
          <cell r="AZ91">
            <v>2288.85</v>
          </cell>
          <cell r="BA91">
            <v>1466.08</v>
          </cell>
          <cell r="BB91">
            <v>2449.4699999999998</v>
          </cell>
          <cell r="BC91">
            <v>1305.46</v>
          </cell>
          <cell r="BD91">
            <v>1305.46</v>
          </cell>
          <cell r="BE91">
            <v>247</v>
          </cell>
          <cell r="BF91">
            <v>-4.17</v>
          </cell>
          <cell r="BG91">
            <v>0</v>
          </cell>
          <cell r="BH91">
            <v>0</v>
          </cell>
          <cell r="BI91">
            <v>0</v>
          </cell>
          <cell r="BJ91">
            <v>0</v>
          </cell>
          <cell r="BK91">
            <v>0</v>
          </cell>
          <cell r="BL91">
            <v>1062.6300000000001</v>
          </cell>
          <cell r="BM91">
            <v>264.63</v>
          </cell>
          <cell r="BN91">
            <v>798</v>
          </cell>
          <cell r="BO91">
            <v>0</v>
          </cell>
          <cell r="BP91">
            <v>798</v>
          </cell>
          <cell r="BQ91">
            <v>-17.059999999999999</v>
          </cell>
          <cell r="BR91">
            <v>815.06</v>
          </cell>
          <cell r="BS91">
            <v>24.903306000000001</v>
          </cell>
          <cell r="BT91">
            <v>47.3</v>
          </cell>
          <cell r="BU91">
            <v>1.73</v>
          </cell>
          <cell r="BV91">
            <v>5.9</v>
          </cell>
          <cell r="BW91">
            <v>43.12</v>
          </cell>
          <cell r="BX91" t="str">
            <v>Non-Interest Income - Retail and Small Business</v>
          </cell>
          <cell r="BY91">
            <v>5929.73</v>
          </cell>
          <cell r="BZ91">
            <v>62529.3</v>
          </cell>
          <cell r="CA91">
            <v>68459.03</v>
          </cell>
          <cell r="CB91">
            <v>77657.97</v>
          </cell>
          <cell r="CC91">
            <v>19187.48</v>
          </cell>
          <cell r="CD91">
            <v>29484.11</v>
          </cell>
          <cell r="CE91">
            <v>5174.0200000000004</v>
          </cell>
          <cell r="CF91">
            <v>24310.080000000002</v>
          </cell>
          <cell r="CG91">
            <v>28770.7</v>
          </cell>
          <cell r="CH91">
            <v>5366.16</v>
          </cell>
          <cell r="CI91">
            <v>3745.95</v>
          </cell>
          <cell r="CJ91">
            <v>19658.59</v>
          </cell>
          <cell r="CK91">
            <v>7356.57</v>
          </cell>
          <cell r="CL91">
            <v>189.49</v>
          </cell>
          <cell r="CM91">
            <v>26.19</v>
          </cell>
          <cell r="CN91">
            <v>58804.67</v>
          </cell>
          <cell r="CO91">
            <v>50710.61</v>
          </cell>
          <cell r="CP91">
            <v>2526.09</v>
          </cell>
          <cell r="CQ91">
            <v>5567.97</v>
          </cell>
          <cell r="CR91">
            <v>4937.9799999999996</v>
          </cell>
          <cell r="CS91">
            <v>19859.099999999999</v>
          </cell>
          <cell r="CT91">
            <v>7797.28</v>
          </cell>
          <cell r="CU91">
            <v>7764.78</v>
          </cell>
          <cell r="CV91">
            <v>4297.04</v>
          </cell>
          <cell r="CW91">
            <v>18141.55</v>
          </cell>
          <cell r="CX91">
            <v>7.02</v>
          </cell>
          <cell r="CY91">
            <v>77.69</v>
          </cell>
          <cell r="CZ91">
            <v>378.09</v>
          </cell>
          <cell r="DA91">
            <v>3672.21</v>
          </cell>
          <cell r="DB91">
            <v>14006.55</v>
          </cell>
          <cell r="DC91">
            <v>179401.28</v>
          </cell>
          <cell r="DD91">
            <v>0.55000000000000004</v>
          </cell>
          <cell r="DE91">
            <v>3406.76</v>
          </cell>
          <cell r="DF91">
            <v>175993.96</v>
          </cell>
          <cell r="DG91">
            <v>4054.27</v>
          </cell>
          <cell r="DH91">
            <v>8858.9500000000007</v>
          </cell>
          <cell r="DI91">
            <v>1166.5899999999999</v>
          </cell>
          <cell r="DJ91">
            <v>0.72</v>
          </cell>
          <cell r="DK91">
            <v>710.2</v>
          </cell>
          <cell r="DL91">
            <v>10736.45</v>
          </cell>
          <cell r="DM91">
            <v>42768.91</v>
          </cell>
          <cell r="DN91">
            <v>302012.63</v>
          </cell>
          <cell r="DO91">
            <v>207791.44</v>
          </cell>
          <cell r="DP91">
            <v>923.51</v>
          </cell>
          <cell r="DQ91">
            <v>0</v>
          </cell>
          <cell r="DR91">
            <v>53730.84</v>
          </cell>
          <cell r="DS91">
            <v>215.7</v>
          </cell>
          <cell r="DT91">
            <v>262445.78999999998</v>
          </cell>
          <cell r="DU91">
            <v>1646</v>
          </cell>
          <cell r="DV91">
            <v>2682.39</v>
          </cell>
          <cell r="DW91">
            <v>12053.34</v>
          </cell>
          <cell r="DX91">
            <v>22459</v>
          </cell>
          <cell r="DY91">
            <v>-1138</v>
          </cell>
          <cell r="DZ91">
            <v>-785</v>
          </cell>
          <cell r="EA91">
            <v>36917.730000000003</v>
          </cell>
          <cell r="EB91">
            <v>2649.11</v>
          </cell>
          <cell r="EC91">
            <v>39566.839999999997</v>
          </cell>
          <cell r="ED91">
            <v>100912.49</v>
          </cell>
          <cell r="EE91">
            <v>36423.730000000003</v>
          </cell>
          <cell r="EF91">
            <v>0</v>
          </cell>
          <cell r="EG91">
            <v>36423.730000000003</v>
          </cell>
          <cell r="EH91">
            <v>815.06</v>
          </cell>
          <cell r="EI91">
            <v>0</v>
          </cell>
          <cell r="EJ91">
            <v>0</v>
          </cell>
          <cell r="EK91">
            <v>0</v>
          </cell>
          <cell r="EL91">
            <v>0</v>
          </cell>
          <cell r="EM91">
            <v>0</v>
          </cell>
          <cell r="EN91">
            <v>0</v>
          </cell>
          <cell r="EO91">
            <v>0</v>
          </cell>
          <cell r="EP91">
            <v>8</v>
          </cell>
          <cell r="EQ91">
            <v>211</v>
          </cell>
          <cell r="ER91">
            <v>-103</v>
          </cell>
          <cell r="ES91">
            <v>0</v>
          </cell>
          <cell r="ET91">
            <v>0.94</v>
          </cell>
          <cell r="EU91">
            <v>36917.730000000003</v>
          </cell>
          <cell r="EV91">
            <v>36917.730000000003</v>
          </cell>
          <cell r="EW91">
            <v>-681</v>
          </cell>
          <cell r="EX91">
            <v>0</v>
          </cell>
          <cell r="EY91">
            <v>-457</v>
          </cell>
          <cell r="EZ91">
            <v>0</v>
          </cell>
          <cell r="FA91">
            <v>4</v>
          </cell>
          <cell r="FB91">
            <v>1200</v>
          </cell>
          <cell r="FC91">
            <v>0</v>
          </cell>
          <cell r="FD91">
            <v>9062</v>
          </cell>
          <cell r="FE91">
            <v>0</v>
          </cell>
          <cell r="FF91">
            <v>30197.73</v>
          </cell>
          <cell r="FG91">
            <v>110</v>
          </cell>
          <cell r="FH91">
            <v>0</v>
          </cell>
          <cell r="FI91">
            <v>-64</v>
          </cell>
          <cell r="FJ91">
            <v>30023.73</v>
          </cell>
          <cell r="FK91">
            <v>255511</v>
          </cell>
          <cell r="FL91">
            <v>27173</v>
          </cell>
          <cell r="FM91">
            <v>30023</v>
          </cell>
          <cell r="FN91">
            <v>36285</v>
          </cell>
          <cell r="FO91">
            <v>255511</v>
          </cell>
          <cell r="FP91">
            <v>294034</v>
          </cell>
          <cell r="FQ91">
            <v>10.6348</v>
          </cell>
          <cell r="FR91">
            <v>11.7502</v>
          </cell>
          <cell r="FS91">
            <v>14.201000000000001</v>
          </cell>
          <cell r="FT91">
            <v>10.210699999999999</v>
          </cell>
          <cell r="FU91">
            <v>1646</v>
          </cell>
          <cell r="FV91">
            <v>977</v>
          </cell>
          <cell r="FW91">
            <v>0</v>
          </cell>
          <cell r="FX91">
            <v>0</v>
          </cell>
          <cell r="FY91">
            <v>786</v>
          </cell>
          <cell r="FZ91">
            <v>0</v>
          </cell>
          <cell r="GA91">
            <v>977</v>
          </cell>
          <cell r="GB91">
            <v>0</v>
          </cell>
          <cell r="GC91">
            <v>222</v>
          </cell>
          <cell r="GD91">
            <v>7840</v>
          </cell>
          <cell r="GE91">
            <v>0</v>
          </cell>
          <cell r="GF91">
            <v>118</v>
          </cell>
          <cell r="GG91">
            <v>522</v>
          </cell>
          <cell r="GH91">
            <v>0</v>
          </cell>
          <cell r="GI91">
            <v>304</v>
          </cell>
          <cell r="GJ91">
            <v>30197.73</v>
          </cell>
          <cell r="GK91">
            <v>3019.77</v>
          </cell>
          <cell r="GL91">
            <v>-186</v>
          </cell>
          <cell r="GM91">
            <v>186</v>
          </cell>
          <cell r="GN91">
            <v>1926</v>
          </cell>
          <cell r="GO91">
            <v>0</v>
          </cell>
          <cell r="GP91">
            <v>964</v>
          </cell>
          <cell r="GQ91">
            <v>964</v>
          </cell>
          <cell r="GR91">
            <v>0</v>
          </cell>
          <cell r="GS91">
            <v>964</v>
          </cell>
          <cell r="GT91">
            <v>3555</v>
          </cell>
          <cell r="GU91">
            <v>211</v>
          </cell>
          <cell r="GV91">
            <v>522</v>
          </cell>
          <cell r="GW91">
            <v>0.4</v>
          </cell>
          <cell r="GX91">
            <v>0</v>
          </cell>
          <cell r="GY91">
            <v>0</v>
          </cell>
          <cell r="GZ91">
            <v>0</v>
          </cell>
          <cell r="HA91">
            <v>0</v>
          </cell>
          <cell r="HB91">
            <v>0</v>
          </cell>
          <cell r="HC91">
            <v>0</v>
          </cell>
          <cell r="HF91">
            <v>0</v>
          </cell>
          <cell r="HG91">
            <v>163</v>
          </cell>
          <cell r="HH91">
            <v>628</v>
          </cell>
          <cell r="HI91">
            <v>-672</v>
          </cell>
          <cell r="HJ91">
            <v>2135</v>
          </cell>
          <cell r="HL91">
            <v>4</v>
          </cell>
          <cell r="HM91">
            <v>2013</v>
          </cell>
          <cell r="HN91">
            <v>0</v>
          </cell>
          <cell r="HO91">
            <v>0</v>
          </cell>
          <cell r="HR91">
            <v>19016</v>
          </cell>
        </row>
        <row r="92">
          <cell r="A92" t="str">
            <v>1069778Q3 2011BHC Stress</v>
          </cell>
          <cell r="B92" t="str">
            <v>PNC</v>
          </cell>
          <cell r="C92" t="str">
            <v>Q3 2011</v>
          </cell>
          <cell r="D92" t="str">
            <v>BHC Stress</v>
          </cell>
          <cell r="E92" t="str">
            <v>BHC</v>
          </cell>
          <cell r="F92" t="str">
            <v>PNC FNCL SVC GROUP</v>
          </cell>
          <cell r="G92">
            <v>1069778</v>
          </cell>
          <cell r="H92" t="str">
            <v>Actual</v>
          </cell>
          <cell r="I92">
            <v>40926</v>
          </cell>
          <cell r="J92">
            <v>40926.674212962964</v>
          </cell>
          <cell r="K92" t="str">
            <v>BHC Stress follows an adverse economic scenario as developed by PNC's economics team.</v>
          </cell>
          <cell r="L92">
            <v>9</v>
          </cell>
          <cell r="M92">
            <v>110</v>
          </cell>
          <cell r="N92">
            <v>39</v>
          </cell>
          <cell r="O92">
            <v>71</v>
          </cell>
          <cell r="P92">
            <v>81</v>
          </cell>
          <cell r="Q92">
            <v>68</v>
          </cell>
          <cell r="R92">
            <v>4</v>
          </cell>
          <cell r="S92">
            <v>9</v>
          </cell>
          <cell r="T92">
            <v>96</v>
          </cell>
          <cell r="U92">
            <v>67</v>
          </cell>
          <cell r="V92">
            <v>5</v>
          </cell>
          <cell r="W92">
            <v>24</v>
          </cell>
          <cell r="X92">
            <v>42</v>
          </cell>
          <cell r="Y92">
            <v>31</v>
          </cell>
          <cell r="Z92">
            <v>3</v>
          </cell>
          <cell r="AA92">
            <v>9</v>
          </cell>
          <cell r="AB92">
            <v>19</v>
          </cell>
          <cell r="AC92">
            <v>-4</v>
          </cell>
          <cell r="AD92">
            <v>0</v>
          </cell>
          <cell r="AE92">
            <v>-3</v>
          </cell>
          <cell r="AF92">
            <v>0</v>
          </cell>
          <cell r="AG92">
            <v>0</v>
          </cell>
          <cell r="AH92">
            <v>-1</v>
          </cell>
          <cell r="AI92">
            <v>365.14</v>
          </cell>
          <cell r="AJ92">
            <v>0</v>
          </cell>
          <cell r="AK92">
            <v>0</v>
          </cell>
          <cell r="AL92">
            <v>121.72</v>
          </cell>
          <cell r="AM92">
            <v>121.72</v>
          </cell>
          <cell r="AN92">
            <v>0</v>
          </cell>
          <cell r="AO92">
            <v>0</v>
          </cell>
          <cell r="AP92">
            <v>0</v>
          </cell>
          <cell r="AQ92">
            <v>0</v>
          </cell>
          <cell r="AR92">
            <v>0</v>
          </cell>
          <cell r="AS92">
            <v>0</v>
          </cell>
          <cell r="AT92">
            <v>365.14</v>
          </cell>
          <cell r="AU92">
            <v>4626.91</v>
          </cell>
          <cell r="AV92">
            <v>245.31</v>
          </cell>
          <cell r="AW92">
            <v>365.14</v>
          </cell>
          <cell r="AX92">
            <v>-0.36</v>
          </cell>
          <cell r="AY92">
            <v>4506.72</v>
          </cell>
          <cell r="AZ92">
            <v>2174.5100000000002</v>
          </cell>
          <cell r="BA92">
            <v>1335.86</v>
          </cell>
          <cell r="BB92">
            <v>2140.09</v>
          </cell>
          <cell r="BC92">
            <v>1370.29</v>
          </cell>
          <cell r="BD92">
            <v>0</v>
          </cell>
          <cell r="BE92">
            <v>245.31</v>
          </cell>
          <cell r="BF92">
            <v>0</v>
          </cell>
          <cell r="BG92">
            <v>0</v>
          </cell>
          <cell r="BH92">
            <v>0</v>
          </cell>
          <cell r="BI92">
            <v>0</v>
          </cell>
          <cell r="BJ92">
            <v>33.75</v>
          </cell>
          <cell r="BK92">
            <v>0</v>
          </cell>
          <cell r="BL92">
            <v>1143.47</v>
          </cell>
          <cell r="BM92">
            <v>309.95999999999998</v>
          </cell>
          <cell r="BN92">
            <v>833.51</v>
          </cell>
          <cell r="BO92">
            <v>0</v>
          </cell>
          <cell r="BP92">
            <v>833.51</v>
          </cell>
          <cell r="BQ92">
            <v>4.32</v>
          </cell>
          <cell r="BR92">
            <v>829.19</v>
          </cell>
          <cell r="BS92">
            <v>27.106964000000001</v>
          </cell>
          <cell r="BT92">
            <v>149.97</v>
          </cell>
          <cell r="BU92">
            <v>31.72</v>
          </cell>
          <cell r="BV92">
            <v>44.91</v>
          </cell>
          <cell r="BW92">
            <v>136.78</v>
          </cell>
          <cell r="BX92" t="str">
            <v>Non-Interest Income - Retail and Small Business</v>
          </cell>
          <cell r="BY92">
            <v>12389.94</v>
          </cell>
          <cell r="BZ92">
            <v>49715.02</v>
          </cell>
          <cell r="CA92">
            <v>62104.97</v>
          </cell>
          <cell r="CB92">
            <v>76373.820000000007</v>
          </cell>
          <cell r="CC92">
            <v>20233.71</v>
          </cell>
          <cell r="CD92">
            <v>29254.35</v>
          </cell>
          <cell r="CE92">
            <v>6577.83</v>
          </cell>
          <cell r="CF92">
            <v>22676.53</v>
          </cell>
          <cell r="CG92">
            <v>26687.24</v>
          </cell>
          <cell r="CH92">
            <v>5208</v>
          </cell>
          <cell r="CI92">
            <v>2840.55</v>
          </cell>
          <cell r="CJ92">
            <v>18638.68</v>
          </cell>
          <cell r="CK92">
            <v>6974.9</v>
          </cell>
          <cell r="CL92">
            <v>178.58</v>
          </cell>
          <cell r="CM92">
            <v>19.95</v>
          </cell>
          <cell r="CN92">
            <v>44166.67</v>
          </cell>
          <cell r="CO92">
            <v>37162.300000000003</v>
          </cell>
          <cell r="CP92">
            <v>2405.16</v>
          </cell>
          <cell r="CQ92">
            <v>4599.21</v>
          </cell>
          <cell r="CR92">
            <v>3346.62</v>
          </cell>
          <cell r="CS92">
            <v>17891.349999999999</v>
          </cell>
          <cell r="CT92">
            <v>4446.29</v>
          </cell>
          <cell r="CU92">
            <v>9132.7999999999993</v>
          </cell>
          <cell r="CV92">
            <v>4312.26</v>
          </cell>
          <cell r="CW92">
            <v>15335.41</v>
          </cell>
          <cell r="CX92">
            <v>12.14</v>
          </cell>
          <cell r="CY92">
            <v>72.040000000000006</v>
          </cell>
          <cell r="CZ92">
            <v>282.57</v>
          </cell>
          <cell r="DA92">
            <v>2871.69</v>
          </cell>
          <cell r="DB92">
            <v>12096.97</v>
          </cell>
          <cell r="DC92">
            <v>157113.9</v>
          </cell>
          <cell r="DD92">
            <v>1.19</v>
          </cell>
          <cell r="DE92">
            <v>4506.72</v>
          </cell>
          <cell r="DF92">
            <v>152605.99</v>
          </cell>
          <cell r="DG92">
            <v>4054.27</v>
          </cell>
          <cell r="DH92">
            <v>8207.26</v>
          </cell>
          <cell r="DI92">
            <v>1166.5899999999999</v>
          </cell>
          <cell r="DJ92">
            <v>0.72</v>
          </cell>
          <cell r="DK92">
            <v>781.52</v>
          </cell>
          <cell r="DL92">
            <v>10156.1</v>
          </cell>
          <cell r="DM92">
            <v>40634.14</v>
          </cell>
          <cell r="DN92">
            <v>269555.46999999997</v>
          </cell>
          <cell r="DO92">
            <v>187818.83</v>
          </cell>
          <cell r="DP92">
            <v>972.17</v>
          </cell>
          <cell r="DQ92">
            <v>2929.93</v>
          </cell>
          <cell r="DR92">
            <v>40592.379999999997</v>
          </cell>
          <cell r="DS92">
            <v>216.86</v>
          </cell>
          <cell r="DT92">
            <v>232313.31</v>
          </cell>
          <cell r="DU92">
            <v>1635.7</v>
          </cell>
          <cell r="DV92">
            <v>2682.39</v>
          </cell>
          <cell r="DW92">
            <v>12053.34</v>
          </cell>
          <cell r="DX92">
            <v>17985.22</v>
          </cell>
          <cell r="DY92">
            <v>397</v>
          </cell>
          <cell r="DZ92">
            <v>-534.61</v>
          </cell>
          <cell r="EA92">
            <v>34219.040000000001</v>
          </cell>
          <cell r="EB92">
            <v>3023.11</v>
          </cell>
          <cell r="EC92">
            <v>37242.160000000003</v>
          </cell>
          <cell r="ED92">
            <v>85253.71</v>
          </cell>
          <cell r="EE92">
            <v>32235.79</v>
          </cell>
          <cell r="EF92">
            <v>0</v>
          </cell>
          <cell r="EG92">
            <v>32235.79</v>
          </cell>
          <cell r="EH92">
            <v>829.19</v>
          </cell>
          <cell r="EI92">
            <v>988</v>
          </cell>
          <cell r="EJ92">
            <v>0</v>
          </cell>
          <cell r="EK92">
            <v>0.31</v>
          </cell>
          <cell r="EL92">
            <v>0</v>
          </cell>
          <cell r="EM92">
            <v>9.65</v>
          </cell>
          <cell r="EN92">
            <v>15.62</v>
          </cell>
          <cell r="EO92">
            <v>0</v>
          </cell>
          <cell r="EP92">
            <v>3.7</v>
          </cell>
          <cell r="EQ92">
            <v>184.2</v>
          </cell>
          <cell r="ER92">
            <v>328.13</v>
          </cell>
          <cell r="ES92">
            <v>0</v>
          </cell>
          <cell r="ET92">
            <v>31.51</v>
          </cell>
          <cell r="EU92">
            <v>34219.040000000001</v>
          </cell>
          <cell r="EV92">
            <v>34219.040000000001</v>
          </cell>
          <cell r="EW92">
            <v>47.77</v>
          </cell>
          <cell r="EX92">
            <v>0</v>
          </cell>
          <cell r="EY92">
            <v>361.14</v>
          </cell>
          <cell r="EZ92">
            <v>0</v>
          </cell>
          <cell r="FA92">
            <v>4.03</v>
          </cell>
          <cell r="FB92">
            <v>3765.54</v>
          </cell>
          <cell r="FC92">
            <v>485.53</v>
          </cell>
          <cell r="FD92">
            <v>8551.74</v>
          </cell>
          <cell r="FE92">
            <v>0</v>
          </cell>
          <cell r="FF92">
            <v>29513.5</v>
          </cell>
          <cell r="FG92">
            <v>110.22</v>
          </cell>
          <cell r="FH92">
            <v>0</v>
          </cell>
          <cell r="FI92">
            <v>-63.9</v>
          </cell>
          <cell r="FJ92">
            <v>29339.38</v>
          </cell>
          <cell r="FK92">
            <v>223561.55</v>
          </cell>
          <cell r="FL92">
            <v>23448.58</v>
          </cell>
          <cell r="FM92">
            <v>29339.38</v>
          </cell>
          <cell r="FN92">
            <v>36915.620000000003</v>
          </cell>
          <cell r="FO92">
            <v>223561.55</v>
          </cell>
          <cell r="FP92">
            <v>257663.23</v>
          </cell>
          <cell r="FQ92">
            <v>10.4886</v>
          </cell>
          <cell r="FR92">
            <v>13.1236</v>
          </cell>
          <cell r="FS92">
            <v>16.512499999999999</v>
          </cell>
          <cell r="FT92">
            <v>11.386699999999999</v>
          </cell>
          <cell r="FU92">
            <v>1635.66</v>
          </cell>
          <cell r="FV92">
            <v>1345.79</v>
          </cell>
          <cell r="FW92">
            <v>0</v>
          </cell>
          <cell r="FX92">
            <v>0</v>
          </cell>
          <cell r="FY92">
            <v>534.61</v>
          </cell>
          <cell r="FZ92">
            <v>0</v>
          </cell>
          <cell r="GA92">
            <v>1345.79</v>
          </cell>
          <cell r="GB92">
            <v>0.04</v>
          </cell>
          <cell r="GC92">
            <v>2905.29</v>
          </cell>
          <cell r="GD92">
            <v>8015.73</v>
          </cell>
          <cell r="GE92">
            <v>0</v>
          </cell>
          <cell r="GF92">
            <v>780</v>
          </cell>
          <cell r="GG92">
            <v>526</v>
          </cell>
          <cell r="GH92">
            <v>0</v>
          </cell>
          <cell r="GI92">
            <v>304.02999999999997</v>
          </cell>
          <cell r="GJ92">
            <v>29513.5</v>
          </cell>
          <cell r="GK92">
            <v>2951.35</v>
          </cell>
          <cell r="GL92">
            <v>-529</v>
          </cell>
          <cell r="GM92">
            <v>529</v>
          </cell>
          <cell r="GN92">
            <v>857</v>
          </cell>
          <cell r="GO92">
            <v>0</v>
          </cell>
          <cell r="GP92">
            <v>1388</v>
          </cell>
          <cell r="GQ92">
            <v>1388</v>
          </cell>
          <cell r="GR92">
            <v>0</v>
          </cell>
          <cell r="GS92">
            <v>1388</v>
          </cell>
          <cell r="GT92">
            <v>3966</v>
          </cell>
          <cell r="GU92">
            <v>184.2</v>
          </cell>
          <cell r="GV92">
            <v>526</v>
          </cell>
          <cell r="GW92">
            <v>0.35019011</v>
          </cell>
          <cell r="GX92">
            <v>0</v>
          </cell>
          <cell r="GY92">
            <v>0</v>
          </cell>
          <cell r="GZ92">
            <v>0</v>
          </cell>
          <cell r="HA92">
            <v>0</v>
          </cell>
          <cell r="HB92">
            <v>0</v>
          </cell>
          <cell r="HC92">
            <v>0</v>
          </cell>
          <cell r="HF92">
            <v>0</v>
          </cell>
          <cell r="HG92">
            <v>163</v>
          </cell>
          <cell r="HH92">
            <v>628</v>
          </cell>
          <cell r="HI92">
            <v>-672</v>
          </cell>
          <cell r="HJ92">
            <v>2135</v>
          </cell>
          <cell r="HL92">
            <v>3</v>
          </cell>
          <cell r="HM92">
            <v>2011</v>
          </cell>
          <cell r="HN92">
            <v>0</v>
          </cell>
          <cell r="HO92">
            <v>33.75</v>
          </cell>
          <cell r="HR92">
            <v>19010</v>
          </cell>
        </row>
        <row r="93">
          <cell r="A93" t="str">
            <v>1069778Q4 2011BHC Stress</v>
          </cell>
          <cell r="B93" t="str">
            <v>PNC</v>
          </cell>
          <cell r="C93" t="str">
            <v>Q4 2011</v>
          </cell>
          <cell r="D93" t="str">
            <v>BHC Stress</v>
          </cell>
          <cell r="E93" t="str">
            <v>BHC</v>
          </cell>
          <cell r="F93" t="str">
            <v>PNC FNCL SVC GROUP</v>
          </cell>
          <cell r="G93">
            <v>1069778</v>
          </cell>
          <cell r="H93" t="str">
            <v>Projected</v>
          </cell>
          <cell r="I93">
            <v>40926</v>
          </cell>
          <cell r="J93">
            <v>40926.674212962964</v>
          </cell>
          <cell r="K93" t="str">
            <v>BHC Stress follows an adverse economic scenario as developed by PNC's economics team.</v>
          </cell>
          <cell r="L93">
            <v>52.36</v>
          </cell>
          <cell r="M93">
            <v>105.12</v>
          </cell>
          <cell r="N93">
            <v>21.31</v>
          </cell>
          <cell r="O93">
            <v>83.81</v>
          </cell>
          <cell r="P93">
            <v>67.98</v>
          </cell>
          <cell r="Q93">
            <v>57.07</v>
          </cell>
          <cell r="R93">
            <v>3.36</v>
          </cell>
          <cell r="S93">
            <v>7.55</v>
          </cell>
          <cell r="T93">
            <v>99.23</v>
          </cell>
          <cell r="U93">
            <v>45.09</v>
          </cell>
          <cell r="V93">
            <v>6.32</v>
          </cell>
          <cell r="W93">
            <v>47.81</v>
          </cell>
          <cell r="X93">
            <v>47.47</v>
          </cell>
          <cell r="Y93">
            <v>45.94</v>
          </cell>
          <cell r="Z93">
            <v>7.15</v>
          </cell>
          <cell r="AA93">
            <v>10.220000000000001</v>
          </cell>
          <cell r="AB93">
            <v>28.57</v>
          </cell>
          <cell r="AC93">
            <v>11.5</v>
          </cell>
          <cell r="AD93">
            <v>0</v>
          </cell>
          <cell r="AE93">
            <v>0.05</v>
          </cell>
          <cell r="AF93">
            <v>0.03</v>
          </cell>
          <cell r="AG93">
            <v>1.42</v>
          </cell>
          <cell r="AH93">
            <v>9.99</v>
          </cell>
          <cell r="AI93">
            <v>429.6</v>
          </cell>
          <cell r="AJ93">
            <v>0</v>
          </cell>
          <cell r="AK93">
            <v>0</v>
          </cell>
          <cell r="AL93">
            <v>756.54</v>
          </cell>
          <cell r="AM93">
            <v>756.54</v>
          </cell>
          <cell r="AN93">
            <v>-5.96</v>
          </cell>
          <cell r="AO93">
            <v>0</v>
          </cell>
          <cell r="AP93">
            <v>13.25</v>
          </cell>
          <cell r="AQ93">
            <v>1.05</v>
          </cell>
          <cell r="AR93">
            <v>8.34</v>
          </cell>
          <cell r="AS93">
            <v>0</v>
          </cell>
          <cell r="AT93">
            <v>1194.47</v>
          </cell>
          <cell r="AU93">
            <v>4506.72</v>
          </cell>
          <cell r="AV93">
            <v>347</v>
          </cell>
          <cell r="AW93">
            <v>429.6</v>
          </cell>
          <cell r="AX93">
            <v>78</v>
          </cell>
          <cell r="AY93">
            <v>4502.12</v>
          </cell>
          <cell r="AZ93">
            <v>2158.9499999999998</v>
          </cell>
          <cell r="BA93">
            <v>1213.07</v>
          </cell>
          <cell r="BB93">
            <v>2191.85</v>
          </cell>
          <cell r="BC93">
            <v>1180.17</v>
          </cell>
          <cell r="BD93">
            <v>1180.17</v>
          </cell>
          <cell r="BE93">
            <v>347</v>
          </cell>
          <cell r="BF93">
            <v>8.34</v>
          </cell>
          <cell r="BG93">
            <v>0</v>
          </cell>
          <cell r="BH93">
            <v>0</v>
          </cell>
          <cell r="BI93">
            <v>0</v>
          </cell>
          <cell r="BJ93">
            <v>-35</v>
          </cell>
          <cell r="BK93">
            <v>0</v>
          </cell>
          <cell r="BL93">
            <v>789.83</v>
          </cell>
          <cell r="BM93">
            <v>198.41</v>
          </cell>
          <cell r="BN93">
            <v>591.41999999999996</v>
          </cell>
          <cell r="BO93">
            <v>0</v>
          </cell>
          <cell r="BP93">
            <v>591.41999999999996</v>
          </cell>
          <cell r="BQ93">
            <v>1.1599999999999999</v>
          </cell>
          <cell r="BR93">
            <v>590.26</v>
          </cell>
          <cell r="BS93">
            <v>25.120595999999999</v>
          </cell>
          <cell r="BT93">
            <v>136.78</v>
          </cell>
          <cell r="BU93">
            <v>9.4</v>
          </cell>
          <cell r="BV93">
            <v>35.590000000000003</v>
          </cell>
          <cell r="BW93">
            <v>110.59</v>
          </cell>
          <cell r="BX93" t="str">
            <v>Non-Interest Income - Retail and Small Business</v>
          </cell>
          <cell r="BY93">
            <v>10193.67</v>
          </cell>
          <cell r="BZ93">
            <v>52484.86</v>
          </cell>
          <cell r="CA93">
            <v>62678.53</v>
          </cell>
          <cell r="CB93">
            <v>71777.14</v>
          </cell>
          <cell r="CC93">
            <v>19408.13</v>
          </cell>
          <cell r="CD93">
            <v>27354.83</v>
          </cell>
          <cell r="CE93">
            <v>5704.05</v>
          </cell>
          <cell r="CF93">
            <v>21650.78</v>
          </cell>
          <cell r="CG93">
            <v>24817.69</v>
          </cell>
          <cell r="CH93">
            <v>5055.5200000000004</v>
          </cell>
          <cell r="CI93">
            <v>2983.36</v>
          </cell>
          <cell r="CJ93">
            <v>16778.810000000001</v>
          </cell>
          <cell r="CK93">
            <v>6278.91</v>
          </cell>
          <cell r="CL93">
            <v>171.95</v>
          </cell>
          <cell r="CM93">
            <v>24.53</v>
          </cell>
          <cell r="CN93">
            <v>43618.8</v>
          </cell>
          <cell r="CO93">
            <v>37631.160000000003</v>
          </cell>
          <cell r="CP93">
            <v>2056.0300000000002</v>
          </cell>
          <cell r="CQ93">
            <v>3931.6</v>
          </cell>
          <cell r="CR93">
            <v>3446.54</v>
          </cell>
          <cell r="CS93">
            <v>18139.03</v>
          </cell>
          <cell r="CT93">
            <v>4645.6099999999997</v>
          </cell>
          <cell r="CU93">
            <v>9470.98</v>
          </cell>
          <cell r="CV93">
            <v>4022.43</v>
          </cell>
          <cell r="CW93">
            <v>15606.01</v>
          </cell>
          <cell r="CX93">
            <v>7.84</v>
          </cell>
          <cell r="CY93">
            <v>68.12</v>
          </cell>
          <cell r="CZ93">
            <v>287.73</v>
          </cell>
          <cell r="DA93">
            <v>2947.09</v>
          </cell>
          <cell r="DB93">
            <v>12295.23</v>
          </cell>
          <cell r="DC93">
            <v>152587.51</v>
          </cell>
          <cell r="DD93">
            <v>0.55000000000000004</v>
          </cell>
          <cell r="DE93">
            <v>4501.6099999999997</v>
          </cell>
          <cell r="DF93">
            <v>148085.35</v>
          </cell>
          <cell r="DG93">
            <v>4054.27</v>
          </cell>
          <cell r="DH93">
            <v>8283.34</v>
          </cell>
          <cell r="DI93">
            <v>1127.97</v>
          </cell>
          <cell r="DJ93">
            <v>0.69</v>
          </cell>
          <cell r="DK93">
            <v>664.05</v>
          </cell>
          <cell r="DL93">
            <v>10076.049999999999</v>
          </cell>
          <cell r="DM93">
            <v>39880.959999999999</v>
          </cell>
          <cell r="DN93">
            <v>264775.15000000002</v>
          </cell>
          <cell r="DO93">
            <v>177562.41</v>
          </cell>
          <cell r="DP93">
            <v>923.51</v>
          </cell>
          <cell r="DQ93">
            <v>2273.21</v>
          </cell>
          <cell r="DR93">
            <v>47035.19</v>
          </cell>
          <cell r="DS93">
            <v>249.56</v>
          </cell>
          <cell r="DT93">
            <v>227794.32</v>
          </cell>
          <cell r="DU93">
            <v>1646</v>
          </cell>
          <cell r="DV93">
            <v>2682.39</v>
          </cell>
          <cell r="DW93">
            <v>12053.34</v>
          </cell>
          <cell r="DX93">
            <v>18345</v>
          </cell>
          <cell r="DY93">
            <v>-235</v>
          </cell>
          <cell r="DZ93">
            <v>-535</v>
          </cell>
          <cell r="EA93">
            <v>33956.730000000003</v>
          </cell>
          <cell r="EB93">
            <v>3024.11</v>
          </cell>
          <cell r="EC93">
            <v>36980.839999999997</v>
          </cell>
          <cell r="ED93">
            <v>80835.240000000005</v>
          </cell>
          <cell r="EE93">
            <v>34219.040000000001</v>
          </cell>
          <cell r="EF93">
            <v>0</v>
          </cell>
          <cell r="EG93">
            <v>34219.040000000001</v>
          </cell>
          <cell r="EH93">
            <v>590.26</v>
          </cell>
          <cell r="EI93">
            <v>0</v>
          </cell>
          <cell r="EJ93">
            <v>0</v>
          </cell>
          <cell r="EK93">
            <v>0</v>
          </cell>
          <cell r="EL93">
            <v>0</v>
          </cell>
          <cell r="EM93">
            <v>0</v>
          </cell>
          <cell r="EN93">
            <v>0</v>
          </cell>
          <cell r="EO93">
            <v>0</v>
          </cell>
          <cell r="EP93">
            <v>24</v>
          </cell>
          <cell r="EQ93">
            <v>184</v>
          </cell>
          <cell r="ER93">
            <v>-644</v>
          </cell>
          <cell r="ES93">
            <v>0</v>
          </cell>
          <cell r="ET93">
            <v>-0.56999999999999995</v>
          </cell>
          <cell r="EU93">
            <v>33956.730000000003</v>
          </cell>
          <cell r="EV93">
            <v>33956.730000000003</v>
          </cell>
          <cell r="EW93">
            <v>61</v>
          </cell>
          <cell r="EX93">
            <v>0</v>
          </cell>
          <cell r="EY93">
            <v>-296</v>
          </cell>
          <cell r="EZ93">
            <v>0</v>
          </cell>
          <cell r="FA93">
            <v>4.03</v>
          </cell>
          <cell r="FB93">
            <v>3767</v>
          </cell>
          <cell r="FC93">
            <v>485</v>
          </cell>
          <cell r="FD93">
            <v>8491</v>
          </cell>
          <cell r="FE93">
            <v>0</v>
          </cell>
          <cell r="FF93">
            <v>29956.76</v>
          </cell>
          <cell r="FG93">
            <v>110</v>
          </cell>
          <cell r="FH93">
            <v>0</v>
          </cell>
          <cell r="FI93">
            <v>-64</v>
          </cell>
          <cell r="FJ93">
            <v>29782.76</v>
          </cell>
          <cell r="FK93">
            <v>222115</v>
          </cell>
          <cell r="FL93">
            <v>23881</v>
          </cell>
          <cell r="FM93">
            <v>29783.03</v>
          </cell>
          <cell r="FN93">
            <v>37153</v>
          </cell>
          <cell r="FO93">
            <v>222115</v>
          </cell>
          <cell r="FP93">
            <v>261442</v>
          </cell>
          <cell r="FQ93">
            <v>10.7516</v>
          </cell>
          <cell r="FR93">
            <v>13.408799999999999</v>
          </cell>
          <cell r="FS93">
            <v>16.726900000000001</v>
          </cell>
          <cell r="FT93">
            <v>11.3918</v>
          </cell>
          <cell r="FU93">
            <v>1646</v>
          </cell>
          <cell r="FV93">
            <v>1346</v>
          </cell>
          <cell r="FW93">
            <v>0</v>
          </cell>
          <cell r="FX93">
            <v>0</v>
          </cell>
          <cell r="FY93">
            <v>535</v>
          </cell>
          <cell r="FZ93">
            <v>0</v>
          </cell>
          <cell r="GA93">
            <v>1346</v>
          </cell>
          <cell r="GB93">
            <v>0</v>
          </cell>
          <cell r="GC93">
            <v>2906</v>
          </cell>
          <cell r="GD93">
            <v>7925</v>
          </cell>
          <cell r="GE93">
            <v>0</v>
          </cell>
          <cell r="GF93">
            <v>851</v>
          </cell>
          <cell r="GG93">
            <v>527</v>
          </cell>
          <cell r="GH93">
            <v>0</v>
          </cell>
          <cell r="GI93">
            <v>304</v>
          </cell>
          <cell r="GJ93">
            <v>29956.76</v>
          </cell>
          <cell r="GK93">
            <v>2995.68</v>
          </cell>
          <cell r="GL93">
            <v>-706</v>
          </cell>
          <cell r="GM93">
            <v>706</v>
          </cell>
          <cell r="GN93">
            <v>660</v>
          </cell>
          <cell r="GO93">
            <v>0</v>
          </cell>
          <cell r="GP93">
            <v>187</v>
          </cell>
          <cell r="GQ93">
            <v>187</v>
          </cell>
          <cell r="GR93">
            <v>0</v>
          </cell>
          <cell r="GS93">
            <v>187</v>
          </cell>
          <cell r="GT93">
            <v>1274</v>
          </cell>
          <cell r="GU93">
            <v>184</v>
          </cell>
          <cell r="GV93">
            <v>527</v>
          </cell>
          <cell r="GW93">
            <v>0.35</v>
          </cell>
          <cell r="GX93">
            <v>0</v>
          </cell>
          <cell r="GY93">
            <v>0</v>
          </cell>
          <cell r="GZ93">
            <v>0</v>
          </cell>
          <cell r="HA93">
            <v>0</v>
          </cell>
          <cell r="HB93">
            <v>0</v>
          </cell>
          <cell r="HC93">
            <v>0</v>
          </cell>
          <cell r="HF93">
            <v>0</v>
          </cell>
          <cell r="HG93">
            <v>163</v>
          </cell>
          <cell r="HH93">
            <v>628</v>
          </cell>
          <cell r="HI93">
            <v>-672</v>
          </cell>
          <cell r="HJ93">
            <v>2135</v>
          </cell>
          <cell r="HL93">
            <v>4</v>
          </cell>
          <cell r="HM93">
            <v>2011</v>
          </cell>
          <cell r="HN93">
            <v>0</v>
          </cell>
          <cell r="HO93">
            <v>-35</v>
          </cell>
          <cell r="HR93">
            <v>19010</v>
          </cell>
        </row>
        <row r="94">
          <cell r="A94" t="str">
            <v>1069778Q1 2012BHC Stress</v>
          </cell>
          <cell r="B94" t="str">
            <v>PNC</v>
          </cell>
          <cell r="C94" t="str">
            <v>Q1 2012</v>
          </cell>
          <cell r="D94" t="str">
            <v>BHC Stress</v>
          </cell>
          <cell r="E94" t="str">
            <v>BHC</v>
          </cell>
          <cell r="F94" t="str">
            <v>PNC FNCL SVC GROUP</v>
          </cell>
          <cell r="G94">
            <v>1069778</v>
          </cell>
          <cell r="H94" t="str">
            <v>Projected</v>
          </cell>
          <cell r="I94">
            <v>40926</v>
          </cell>
          <cell r="J94">
            <v>40926.674212962964</v>
          </cell>
          <cell r="K94" t="str">
            <v>BHC Stress follows an adverse economic scenario as developed by PNC's economics team.</v>
          </cell>
          <cell r="L94">
            <v>52.88</v>
          </cell>
          <cell r="M94">
            <v>133.22999999999999</v>
          </cell>
          <cell r="N94">
            <v>30.58</v>
          </cell>
          <cell r="O94">
            <v>102.65</v>
          </cell>
          <cell r="P94">
            <v>74.930000000000007</v>
          </cell>
          <cell r="Q94">
            <v>62.9</v>
          </cell>
          <cell r="R94">
            <v>3.7</v>
          </cell>
          <cell r="S94">
            <v>8.33</v>
          </cell>
          <cell r="T94">
            <v>103.83</v>
          </cell>
          <cell r="U94">
            <v>47.1</v>
          </cell>
          <cell r="V94">
            <v>6.46</v>
          </cell>
          <cell r="W94">
            <v>50.27</v>
          </cell>
          <cell r="X94">
            <v>68.069999999999993</v>
          </cell>
          <cell r="Y94">
            <v>53.03</v>
          </cell>
          <cell r="Z94">
            <v>8.1999999999999993</v>
          </cell>
          <cell r="AA94">
            <v>11.73</v>
          </cell>
          <cell r="AB94">
            <v>33.1</v>
          </cell>
          <cell r="AC94">
            <v>12.64</v>
          </cell>
          <cell r="AD94">
            <v>0</v>
          </cell>
          <cell r="AE94">
            <v>0.06</v>
          </cell>
          <cell r="AF94">
            <v>0.04</v>
          </cell>
          <cell r="AG94">
            <v>1.67</v>
          </cell>
          <cell r="AH94">
            <v>10.88</v>
          </cell>
          <cell r="AI94">
            <v>498.62</v>
          </cell>
          <cell r="AJ94">
            <v>0</v>
          </cell>
          <cell r="AK94">
            <v>0</v>
          </cell>
          <cell r="AL94">
            <v>864.61</v>
          </cell>
          <cell r="AM94">
            <v>864.61</v>
          </cell>
          <cell r="AN94">
            <v>-5.96</v>
          </cell>
          <cell r="AO94">
            <v>0</v>
          </cell>
          <cell r="AP94">
            <v>13.25</v>
          </cell>
          <cell r="AQ94">
            <v>1.05</v>
          </cell>
          <cell r="AR94">
            <v>8.34</v>
          </cell>
          <cell r="AS94">
            <v>0</v>
          </cell>
          <cell r="AT94">
            <v>1371.57</v>
          </cell>
          <cell r="AU94">
            <v>4502.12</v>
          </cell>
          <cell r="AV94">
            <v>576</v>
          </cell>
          <cell r="AW94">
            <v>498.62</v>
          </cell>
          <cell r="AX94">
            <v>-2</v>
          </cell>
          <cell r="AY94">
            <v>4577.5</v>
          </cell>
          <cell r="AZ94">
            <v>2176.52</v>
          </cell>
          <cell r="BA94">
            <v>1208.6400000000001</v>
          </cell>
          <cell r="BB94">
            <v>2389.56</v>
          </cell>
          <cell r="BC94">
            <v>995.59</v>
          </cell>
          <cell r="BD94">
            <v>995.59</v>
          </cell>
          <cell r="BE94">
            <v>576</v>
          </cell>
          <cell r="BF94">
            <v>8.34</v>
          </cell>
          <cell r="BG94">
            <v>0</v>
          </cell>
          <cell r="BH94">
            <v>0</v>
          </cell>
          <cell r="BI94">
            <v>0</v>
          </cell>
          <cell r="BJ94">
            <v>-40</v>
          </cell>
          <cell r="BK94">
            <v>0</v>
          </cell>
          <cell r="BL94">
            <v>371.26</v>
          </cell>
          <cell r="BM94">
            <v>44.18</v>
          </cell>
          <cell r="BN94">
            <v>327.07</v>
          </cell>
          <cell r="BO94">
            <v>0</v>
          </cell>
          <cell r="BP94">
            <v>327.07</v>
          </cell>
          <cell r="BQ94">
            <v>1.1599999999999999</v>
          </cell>
          <cell r="BR94">
            <v>325.91000000000003</v>
          </cell>
          <cell r="BS94">
            <v>11.900016000000001</v>
          </cell>
          <cell r="BT94">
            <v>110.59</v>
          </cell>
          <cell r="BU94">
            <v>10.86</v>
          </cell>
          <cell r="BV94">
            <v>30.01</v>
          </cell>
          <cell r="BW94">
            <v>91.44</v>
          </cell>
          <cell r="BX94" t="str">
            <v>Non-Interest Income - Retail and Small Business</v>
          </cell>
          <cell r="BY94">
            <v>9158.15</v>
          </cell>
          <cell r="BZ94">
            <v>61805.11</v>
          </cell>
          <cell r="CA94">
            <v>70963.259999999995</v>
          </cell>
          <cell r="CB94">
            <v>77182.789999999994</v>
          </cell>
          <cell r="CC94">
            <v>21263.49</v>
          </cell>
          <cell r="CD94">
            <v>30311.69</v>
          </cell>
          <cell r="CE94">
            <v>5359.3</v>
          </cell>
          <cell r="CF94">
            <v>24952.39</v>
          </cell>
          <cell r="CG94">
            <v>25412.720000000001</v>
          </cell>
          <cell r="CH94">
            <v>4794.16</v>
          </cell>
          <cell r="CI94">
            <v>3243.83</v>
          </cell>
          <cell r="CJ94">
            <v>17374.72</v>
          </cell>
          <cell r="CK94">
            <v>6501.91</v>
          </cell>
          <cell r="CL94">
            <v>170.41</v>
          </cell>
          <cell r="CM94">
            <v>24.48</v>
          </cell>
          <cell r="CN94">
            <v>51416.02</v>
          </cell>
          <cell r="CO94">
            <v>44197.36</v>
          </cell>
          <cell r="CP94">
            <v>2224.42</v>
          </cell>
          <cell r="CQ94">
            <v>4994.24</v>
          </cell>
          <cell r="CR94">
            <v>3622.36</v>
          </cell>
          <cell r="CS94">
            <v>18323.96</v>
          </cell>
          <cell r="CT94">
            <v>5059.7</v>
          </cell>
          <cell r="CU94">
            <v>9266.6299999999992</v>
          </cell>
          <cell r="CV94">
            <v>3997.64</v>
          </cell>
          <cell r="CW94">
            <v>15687.35</v>
          </cell>
          <cell r="CX94">
            <v>7.78</v>
          </cell>
          <cell r="CY94">
            <v>67.680000000000007</v>
          </cell>
          <cell r="CZ94">
            <v>293.39999999999998</v>
          </cell>
          <cell r="DA94">
            <v>2971.6</v>
          </cell>
          <cell r="DB94">
            <v>12346.89</v>
          </cell>
          <cell r="DC94">
            <v>166232.48000000001</v>
          </cell>
          <cell r="DD94">
            <v>0.55000000000000004</v>
          </cell>
          <cell r="DE94">
            <v>4576.62</v>
          </cell>
          <cell r="DF94">
            <v>161655.31</v>
          </cell>
          <cell r="DG94">
            <v>4054.27</v>
          </cell>
          <cell r="DH94">
            <v>9140.76</v>
          </cell>
          <cell r="DI94">
            <v>1089.2</v>
          </cell>
          <cell r="DJ94">
            <v>0.67</v>
          </cell>
          <cell r="DK94">
            <v>732.79</v>
          </cell>
          <cell r="DL94">
            <v>10963.43</v>
          </cell>
          <cell r="DM94">
            <v>42972.17</v>
          </cell>
          <cell r="DN94">
            <v>290608.43</v>
          </cell>
          <cell r="DO94">
            <v>193068.98</v>
          </cell>
          <cell r="DP94">
            <v>923.51</v>
          </cell>
          <cell r="DQ94">
            <v>2273.37</v>
          </cell>
          <cell r="DR94">
            <v>57241.74</v>
          </cell>
          <cell r="DS94">
            <v>251.88</v>
          </cell>
          <cell r="DT94">
            <v>253507.6</v>
          </cell>
          <cell r="DU94">
            <v>1646</v>
          </cell>
          <cell r="DV94">
            <v>2682.39</v>
          </cell>
          <cell r="DW94">
            <v>12053.34</v>
          </cell>
          <cell r="DX94">
            <v>18448</v>
          </cell>
          <cell r="DY94">
            <v>-218</v>
          </cell>
          <cell r="DZ94">
            <v>-535</v>
          </cell>
          <cell r="EA94">
            <v>34076.730000000003</v>
          </cell>
          <cell r="EB94">
            <v>3024.11</v>
          </cell>
          <cell r="EC94">
            <v>37100.839999999997</v>
          </cell>
          <cell r="ED94">
            <v>90391.28</v>
          </cell>
          <cell r="EE94">
            <v>33956.730000000003</v>
          </cell>
          <cell r="EF94">
            <v>0</v>
          </cell>
          <cell r="EG94">
            <v>33956.730000000003</v>
          </cell>
          <cell r="EH94">
            <v>325.91000000000003</v>
          </cell>
          <cell r="EI94">
            <v>0</v>
          </cell>
          <cell r="EJ94">
            <v>0</v>
          </cell>
          <cell r="EK94">
            <v>0</v>
          </cell>
          <cell r="EL94">
            <v>0</v>
          </cell>
          <cell r="EM94">
            <v>0</v>
          </cell>
          <cell r="EN94">
            <v>0</v>
          </cell>
          <cell r="EO94">
            <v>0</v>
          </cell>
          <cell r="EP94">
            <v>38</v>
          </cell>
          <cell r="EQ94">
            <v>184</v>
          </cell>
          <cell r="ER94">
            <v>17</v>
          </cell>
          <cell r="ES94">
            <v>0</v>
          </cell>
          <cell r="ET94">
            <v>-0.91</v>
          </cell>
          <cell r="EU94">
            <v>34076.730000000003</v>
          </cell>
          <cell r="EV94">
            <v>34076.730000000003</v>
          </cell>
          <cell r="EW94">
            <v>54</v>
          </cell>
          <cell r="EX94">
            <v>0</v>
          </cell>
          <cell r="EY94">
            <v>-272</v>
          </cell>
          <cell r="EZ94">
            <v>0</v>
          </cell>
          <cell r="FA94">
            <v>4.03</v>
          </cell>
          <cell r="FB94">
            <v>3768</v>
          </cell>
          <cell r="FC94">
            <v>485</v>
          </cell>
          <cell r="FD94">
            <v>9427</v>
          </cell>
          <cell r="FE94">
            <v>0</v>
          </cell>
          <cell r="FF94">
            <v>29124.76</v>
          </cell>
          <cell r="FG94">
            <v>110</v>
          </cell>
          <cell r="FH94">
            <v>130</v>
          </cell>
          <cell r="FI94">
            <v>-64</v>
          </cell>
          <cell r="FJ94">
            <v>28820.76</v>
          </cell>
          <cell r="FK94">
            <v>241346</v>
          </cell>
          <cell r="FL94">
            <v>23048</v>
          </cell>
          <cell r="FM94">
            <v>28951.03</v>
          </cell>
          <cell r="FN94">
            <v>36353</v>
          </cell>
          <cell r="FO94">
            <v>241346</v>
          </cell>
          <cell r="FP94">
            <v>268342</v>
          </cell>
          <cell r="FQ94">
            <v>9.5497999999999994</v>
          </cell>
          <cell r="FR94">
            <v>11.995699999999999</v>
          </cell>
          <cell r="FS94">
            <v>15.0626</v>
          </cell>
          <cell r="FT94">
            <v>10.7889</v>
          </cell>
          <cell r="FU94">
            <v>1646</v>
          </cell>
          <cell r="FV94">
            <v>1346</v>
          </cell>
          <cell r="FW94">
            <v>0</v>
          </cell>
          <cell r="FX94">
            <v>0</v>
          </cell>
          <cell r="FY94">
            <v>535</v>
          </cell>
          <cell r="FZ94">
            <v>0</v>
          </cell>
          <cell r="GA94">
            <v>1346</v>
          </cell>
          <cell r="GB94">
            <v>0</v>
          </cell>
          <cell r="GC94">
            <v>2908</v>
          </cell>
          <cell r="GD94">
            <v>7915</v>
          </cell>
          <cell r="GE94">
            <v>802</v>
          </cell>
          <cell r="GF94">
            <v>0</v>
          </cell>
          <cell r="GG94">
            <v>527</v>
          </cell>
          <cell r="GH94">
            <v>0</v>
          </cell>
          <cell r="GI94">
            <v>304</v>
          </cell>
          <cell r="GJ94">
            <v>29124.76</v>
          </cell>
          <cell r="GK94">
            <v>2912.48</v>
          </cell>
          <cell r="GL94">
            <v>1049</v>
          </cell>
          <cell r="GM94">
            <v>-247</v>
          </cell>
          <cell r="GN94">
            <v>718</v>
          </cell>
          <cell r="GO94">
            <v>331</v>
          </cell>
          <cell r="GP94">
            <v>201</v>
          </cell>
          <cell r="GQ94">
            <v>201</v>
          </cell>
          <cell r="GR94">
            <v>130</v>
          </cell>
          <cell r="GS94">
            <v>187</v>
          </cell>
          <cell r="GT94">
            <v>1274</v>
          </cell>
          <cell r="GU94">
            <v>184</v>
          </cell>
          <cell r="GV94">
            <v>527</v>
          </cell>
          <cell r="GW94">
            <v>0.35</v>
          </cell>
          <cell r="GX94">
            <v>0</v>
          </cell>
          <cell r="GY94">
            <v>0</v>
          </cell>
          <cell r="GZ94">
            <v>0</v>
          </cell>
          <cell r="HA94">
            <v>0</v>
          </cell>
          <cell r="HB94">
            <v>0</v>
          </cell>
          <cell r="HC94">
            <v>0</v>
          </cell>
          <cell r="HF94">
            <v>0</v>
          </cell>
          <cell r="HG94">
            <v>163</v>
          </cell>
          <cell r="HH94">
            <v>628</v>
          </cell>
          <cell r="HI94">
            <v>-672</v>
          </cell>
          <cell r="HJ94">
            <v>2135</v>
          </cell>
          <cell r="HL94">
            <v>1</v>
          </cell>
          <cell r="HM94">
            <v>2012</v>
          </cell>
          <cell r="HN94">
            <v>0</v>
          </cell>
          <cell r="HO94">
            <v>-40</v>
          </cell>
          <cell r="HR94">
            <v>19010</v>
          </cell>
        </row>
        <row r="95">
          <cell r="A95" t="str">
            <v>1069778Q2 2012BHC Stress</v>
          </cell>
          <cell r="B95" t="str">
            <v>PNC</v>
          </cell>
          <cell r="C95" t="str">
            <v>Q2 2012</v>
          </cell>
          <cell r="D95" t="str">
            <v>BHC Stress</v>
          </cell>
          <cell r="E95" t="str">
            <v>BHC</v>
          </cell>
          <cell r="F95" t="str">
            <v>PNC FNCL SVC GROUP</v>
          </cell>
          <cell r="G95">
            <v>1069778</v>
          </cell>
          <cell r="H95" t="str">
            <v>Projected</v>
          </cell>
          <cell r="I95">
            <v>40926</v>
          </cell>
          <cell r="J95">
            <v>40926.674212962964</v>
          </cell>
          <cell r="K95" t="str">
            <v>BHC Stress follows an adverse economic scenario as developed by PNC's economics team.</v>
          </cell>
          <cell r="L95">
            <v>52.26</v>
          </cell>
          <cell r="M95">
            <v>147.69999999999999</v>
          </cell>
          <cell r="N95">
            <v>34.22</v>
          </cell>
          <cell r="O95">
            <v>113.49</v>
          </cell>
          <cell r="P95">
            <v>79.86</v>
          </cell>
          <cell r="Q95">
            <v>67.05</v>
          </cell>
          <cell r="R95">
            <v>3.94</v>
          </cell>
          <cell r="S95">
            <v>8.8699999999999992</v>
          </cell>
          <cell r="T95">
            <v>107.43</v>
          </cell>
          <cell r="U95">
            <v>48.14</v>
          </cell>
          <cell r="V95">
            <v>6.68</v>
          </cell>
          <cell r="W95">
            <v>52.62</v>
          </cell>
          <cell r="X95">
            <v>67.84</v>
          </cell>
          <cell r="Y95">
            <v>57.65</v>
          </cell>
          <cell r="Z95">
            <v>9.6199999999999992</v>
          </cell>
          <cell r="AA95">
            <v>12.85</v>
          </cell>
          <cell r="AB95">
            <v>35.17</v>
          </cell>
          <cell r="AC95">
            <v>13.38</v>
          </cell>
          <cell r="AD95">
            <v>0</v>
          </cell>
          <cell r="AE95">
            <v>0.06</v>
          </cell>
          <cell r="AF95">
            <v>0.04</v>
          </cell>
          <cell r="AG95">
            <v>1.68</v>
          </cell>
          <cell r="AH95">
            <v>11.6</v>
          </cell>
          <cell r="AI95">
            <v>526.13</v>
          </cell>
          <cell r="AJ95">
            <v>0</v>
          </cell>
          <cell r="AK95">
            <v>0</v>
          </cell>
          <cell r="AL95">
            <v>972.69</v>
          </cell>
          <cell r="AM95">
            <v>972.69</v>
          </cell>
          <cell r="AN95">
            <v>-5.96</v>
          </cell>
          <cell r="AO95">
            <v>0</v>
          </cell>
          <cell r="AP95">
            <v>13.25</v>
          </cell>
          <cell r="AQ95">
            <v>1.05</v>
          </cell>
          <cell r="AR95">
            <v>8.34</v>
          </cell>
          <cell r="AS95">
            <v>0</v>
          </cell>
          <cell r="AT95">
            <v>1507.16</v>
          </cell>
          <cell r="AU95">
            <v>4577.5</v>
          </cell>
          <cell r="AV95">
            <v>588</v>
          </cell>
          <cell r="AW95">
            <v>526.13</v>
          </cell>
          <cell r="AX95">
            <v>-2</v>
          </cell>
          <cell r="AY95">
            <v>4637.37</v>
          </cell>
          <cell r="AZ95">
            <v>2252.59</v>
          </cell>
          <cell r="BA95">
            <v>1238.1199999999999</v>
          </cell>
          <cell r="BB95">
            <v>2440.86</v>
          </cell>
          <cell r="BC95">
            <v>1049.8599999999999</v>
          </cell>
          <cell r="BD95">
            <v>1049.8599999999999</v>
          </cell>
          <cell r="BE95">
            <v>588</v>
          </cell>
          <cell r="BF95">
            <v>8.34</v>
          </cell>
          <cell r="BG95">
            <v>0</v>
          </cell>
          <cell r="BH95">
            <v>0</v>
          </cell>
          <cell r="BI95">
            <v>0</v>
          </cell>
          <cell r="BJ95">
            <v>-45</v>
          </cell>
          <cell r="BK95">
            <v>0</v>
          </cell>
          <cell r="BL95">
            <v>408.52</v>
          </cell>
          <cell r="BM95">
            <v>48.66</v>
          </cell>
          <cell r="BN95">
            <v>359.86</v>
          </cell>
          <cell r="BO95">
            <v>0</v>
          </cell>
          <cell r="BP95">
            <v>359.86</v>
          </cell>
          <cell r="BQ95">
            <v>-10.16</v>
          </cell>
          <cell r="BR95">
            <v>370.02</v>
          </cell>
          <cell r="BS95">
            <v>11.911289999999999</v>
          </cell>
          <cell r="BT95">
            <v>91.44</v>
          </cell>
          <cell r="BU95">
            <v>14.93</v>
          </cell>
          <cell r="BV95">
            <v>27.85</v>
          </cell>
          <cell r="BW95">
            <v>78.52</v>
          </cell>
          <cell r="BX95" t="str">
            <v>Non-Interest Income - Retail and Small Business</v>
          </cell>
          <cell r="BY95">
            <v>8161.41</v>
          </cell>
          <cell r="BZ95">
            <v>61877.31</v>
          </cell>
          <cell r="CA95">
            <v>70038.720000000001</v>
          </cell>
          <cell r="CB95">
            <v>76328.13</v>
          </cell>
          <cell r="CC95">
            <v>20900.23</v>
          </cell>
          <cell r="CD95">
            <v>29843.919999999998</v>
          </cell>
          <cell r="CE95">
            <v>5284.72</v>
          </cell>
          <cell r="CF95">
            <v>24559.200000000001</v>
          </cell>
          <cell r="CG95">
            <v>25393.57</v>
          </cell>
          <cell r="CH95">
            <v>4808.6099999999997</v>
          </cell>
          <cell r="CI95">
            <v>3278</v>
          </cell>
          <cell r="CJ95">
            <v>17306.96</v>
          </cell>
          <cell r="CK95">
            <v>6476.55</v>
          </cell>
          <cell r="CL95">
            <v>166.62</v>
          </cell>
          <cell r="CM95">
            <v>23.79</v>
          </cell>
          <cell r="CN95">
            <v>50513.03</v>
          </cell>
          <cell r="CO95">
            <v>43474.22</v>
          </cell>
          <cell r="CP95">
            <v>2168</v>
          </cell>
          <cell r="CQ95">
            <v>4870.82</v>
          </cell>
          <cell r="CR95">
            <v>3678.72</v>
          </cell>
          <cell r="CS95">
            <v>18343.16</v>
          </cell>
          <cell r="CT95">
            <v>5359.09</v>
          </cell>
          <cell r="CU95">
            <v>9005.5499999999993</v>
          </cell>
          <cell r="CV95">
            <v>3978.53</v>
          </cell>
          <cell r="CW95">
            <v>15440.73</v>
          </cell>
          <cell r="CX95">
            <v>7.61</v>
          </cell>
          <cell r="CY95">
            <v>66.260000000000005</v>
          </cell>
          <cell r="CZ95">
            <v>292.49</v>
          </cell>
          <cell r="DA95">
            <v>2920.26</v>
          </cell>
          <cell r="DB95">
            <v>12154.12</v>
          </cell>
          <cell r="DC95">
            <v>164303.76999999999</v>
          </cell>
          <cell r="DD95">
            <v>0.55000000000000004</v>
          </cell>
          <cell r="DE95">
            <v>4636.16</v>
          </cell>
          <cell r="DF95">
            <v>159667.06</v>
          </cell>
          <cell r="DG95">
            <v>4054.27</v>
          </cell>
          <cell r="DH95">
            <v>9102.44</v>
          </cell>
          <cell r="DI95">
            <v>1050.33</v>
          </cell>
          <cell r="DJ95">
            <v>0.65</v>
          </cell>
          <cell r="DK95">
            <v>729.72</v>
          </cell>
          <cell r="DL95">
            <v>10883.13</v>
          </cell>
          <cell r="DM95">
            <v>42702.99</v>
          </cell>
          <cell r="DN95">
            <v>287346.18</v>
          </cell>
          <cell r="DO95">
            <v>190669.04</v>
          </cell>
          <cell r="DP95">
            <v>923.51</v>
          </cell>
          <cell r="DQ95">
            <v>1772.53</v>
          </cell>
          <cell r="DR95">
            <v>56735.26</v>
          </cell>
          <cell r="DS95">
            <v>253.72</v>
          </cell>
          <cell r="DT95">
            <v>250100.34</v>
          </cell>
          <cell r="DU95">
            <v>1646</v>
          </cell>
          <cell r="DV95">
            <v>2682.39</v>
          </cell>
          <cell r="DW95">
            <v>12053.34</v>
          </cell>
          <cell r="DX95">
            <v>18609</v>
          </cell>
          <cell r="DY95">
            <v>-234</v>
          </cell>
          <cell r="DZ95">
            <v>-535</v>
          </cell>
          <cell r="EA95">
            <v>34221.730000000003</v>
          </cell>
          <cell r="EB95">
            <v>3024.11</v>
          </cell>
          <cell r="EC95">
            <v>37245.839999999997</v>
          </cell>
          <cell r="ED95">
            <v>89803.88</v>
          </cell>
          <cell r="EE95">
            <v>34076.730000000003</v>
          </cell>
          <cell r="EF95">
            <v>0</v>
          </cell>
          <cell r="EG95">
            <v>34076.730000000003</v>
          </cell>
          <cell r="EH95">
            <v>370.02</v>
          </cell>
          <cell r="EI95">
            <v>0</v>
          </cell>
          <cell r="EJ95">
            <v>0</v>
          </cell>
          <cell r="EK95">
            <v>0</v>
          </cell>
          <cell r="EL95">
            <v>0</v>
          </cell>
          <cell r="EM95">
            <v>0</v>
          </cell>
          <cell r="EN95">
            <v>0</v>
          </cell>
          <cell r="EO95">
            <v>0</v>
          </cell>
          <cell r="EP95">
            <v>24</v>
          </cell>
          <cell r="EQ95">
            <v>184</v>
          </cell>
          <cell r="ER95">
            <v>-16</v>
          </cell>
          <cell r="ES95">
            <v>0</v>
          </cell>
          <cell r="ET95">
            <v>-1.02</v>
          </cell>
          <cell r="EU95">
            <v>34221.730000000003</v>
          </cell>
          <cell r="EV95">
            <v>34221.730000000003</v>
          </cell>
          <cell r="EW95">
            <v>48</v>
          </cell>
          <cell r="EX95">
            <v>0</v>
          </cell>
          <cell r="EY95">
            <v>-282</v>
          </cell>
          <cell r="EZ95">
            <v>0</v>
          </cell>
          <cell r="FA95">
            <v>4.03</v>
          </cell>
          <cell r="FB95">
            <v>3769</v>
          </cell>
          <cell r="FC95">
            <v>485</v>
          </cell>
          <cell r="FD95">
            <v>9379</v>
          </cell>
          <cell r="FE95">
            <v>0</v>
          </cell>
          <cell r="FF95">
            <v>29334.76</v>
          </cell>
          <cell r="FG95">
            <v>110</v>
          </cell>
          <cell r="FH95">
            <v>0</v>
          </cell>
          <cell r="FI95">
            <v>-64</v>
          </cell>
          <cell r="FJ95">
            <v>29160.76</v>
          </cell>
          <cell r="FK95">
            <v>238995</v>
          </cell>
          <cell r="FL95">
            <v>23258</v>
          </cell>
          <cell r="FM95">
            <v>29162.03</v>
          </cell>
          <cell r="FN95">
            <v>36286</v>
          </cell>
          <cell r="FO95">
            <v>238995</v>
          </cell>
          <cell r="FP95">
            <v>282968</v>
          </cell>
          <cell r="FQ95">
            <v>9.7316000000000003</v>
          </cell>
          <cell r="FR95">
            <v>12.2019</v>
          </cell>
          <cell r="FS95">
            <v>15.182700000000001</v>
          </cell>
          <cell r="FT95">
            <v>10.3058</v>
          </cell>
          <cell r="FU95">
            <v>1646</v>
          </cell>
          <cell r="FV95">
            <v>1346</v>
          </cell>
          <cell r="FW95">
            <v>0</v>
          </cell>
          <cell r="FX95">
            <v>0</v>
          </cell>
          <cell r="FY95">
            <v>535</v>
          </cell>
          <cell r="FZ95">
            <v>0</v>
          </cell>
          <cell r="GA95">
            <v>1346</v>
          </cell>
          <cell r="GB95">
            <v>0</v>
          </cell>
          <cell r="GC95">
            <v>2908</v>
          </cell>
          <cell r="GD95">
            <v>7904</v>
          </cell>
          <cell r="GE95">
            <v>683</v>
          </cell>
          <cell r="GF95">
            <v>0</v>
          </cell>
          <cell r="GG95">
            <v>527</v>
          </cell>
          <cell r="GH95">
            <v>0</v>
          </cell>
          <cell r="GI95">
            <v>304</v>
          </cell>
          <cell r="GJ95">
            <v>29334.76</v>
          </cell>
          <cell r="GK95">
            <v>2933.48</v>
          </cell>
          <cell r="GL95">
            <v>930</v>
          </cell>
          <cell r="GM95">
            <v>-247</v>
          </cell>
          <cell r="GN95">
            <v>776</v>
          </cell>
          <cell r="GO95">
            <v>154</v>
          </cell>
          <cell r="GP95">
            <v>215</v>
          </cell>
          <cell r="GQ95">
            <v>215</v>
          </cell>
          <cell r="GR95">
            <v>0</v>
          </cell>
          <cell r="GS95">
            <v>187</v>
          </cell>
          <cell r="GT95">
            <v>1274</v>
          </cell>
          <cell r="GU95">
            <v>184</v>
          </cell>
          <cell r="GV95">
            <v>527</v>
          </cell>
          <cell r="GW95">
            <v>0.35</v>
          </cell>
          <cell r="GX95">
            <v>0</v>
          </cell>
          <cell r="GY95">
            <v>0</v>
          </cell>
          <cell r="GZ95">
            <v>0</v>
          </cell>
          <cell r="HA95">
            <v>0</v>
          </cell>
          <cell r="HB95">
            <v>0</v>
          </cell>
          <cell r="HC95">
            <v>0</v>
          </cell>
          <cell r="HF95">
            <v>0</v>
          </cell>
          <cell r="HG95">
            <v>163</v>
          </cell>
          <cell r="HH95">
            <v>628</v>
          </cell>
          <cell r="HI95">
            <v>-672</v>
          </cell>
          <cell r="HJ95">
            <v>2135</v>
          </cell>
          <cell r="HL95">
            <v>2</v>
          </cell>
          <cell r="HM95">
            <v>2012</v>
          </cell>
          <cell r="HN95">
            <v>0</v>
          </cell>
          <cell r="HO95">
            <v>-45</v>
          </cell>
          <cell r="HR95">
            <v>19010</v>
          </cell>
        </row>
        <row r="96">
          <cell r="A96" t="str">
            <v>1069778Q3 2012BHC Stress</v>
          </cell>
          <cell r="B96" t="str">
            <v>PNC</v>
          </cell>
          <cell r="C96" t="str">
            <v>Q3 2012</v>
          </cell>
          <cell r="D96" t="str">
            <v>BHC Stress</v>
          </cell>
          <cell r="E96" t="str">
            <v>BHC</v>
          </cell>
          <cell r="F96" t="str">
            <v>PNC FNCL SVC GROUP</v>
          </cell>
          <cell r="G96">
            <v>1069778</v>
          </cell>
          <cell r="H96" t="str">
            <v>Projected</v>
          </cell>
          <cell r="I96">
            <v>40926</v>
          </cell>
          <cell r="J96">
            <v>40926.674212962964</v>
          </cell>
          <cell r="K96" t="str">
            <v>BHC Stress follows an adverse economic scenario as developed by PNC's economics team.</v>
          </cell>
          <cell r="L96">
            <v>50.15</v>
          </cell>
          <cell r="M96">
            <v>155.94999999999999</v>
          </cell>
          <cell r="N96">
            <v>34.49</v>
          </cell>
          <cell r="O96">
            <v>121.46</v>
          </cell>
          <cell r="P96">
            <v>82.3</v>
          </cell>
          <cell r="Q96">
            <v>69.09</v>
          </cell>
          <cell r="R96">
            <v>4.0599999999999996</v>
          </cell>
          <cell r="S96">
            <v>9.14</v>
          </cell>
          <cell r="T96">
            <v>114.01</v>
          </cell>
          <cell r="U96">
            <v>53.43</v>
          </cell>
          <cell r="V96">
            <v>6.8</v>
          </cell>
          <cell r="W96">
            <v>53.78</v>
          </cell>
          <cell r="X96">
            <v>69.930000000000007</v>
          </cell>
          <cell r="Y96">
            <v>60.33</v>
          </cell>
          <cell r="Z96">
            <v>10.89</v>
          </cell>
          <cell r="AA96">
            <v>13.68</v>
          </cell>
          <cell r="AB96">
            <v>35.76</v>
          </cell>
          <cell r="AC96">
            <v>13.85</v>
          </cell>
          <cell r="AD96">
            <v>0</v>
          </cell>
          <cell r="AE96">
            <v>7.0000000000000007E-2</v>
          </cell>
          <cell r="AF96">
            <v>0.04</v>
          </cell>
          <cell r="AG96">
            <v>1.82</v>
          </cell>
          <cell r="AH96">
            <v>11.92</v>
          </cell>
          <cell r="AI96">
            <v>546.52</v>
          </cell>
          <cell r="AJ96">
            <v>0</v>
          </cell>
          <cell r="AK96">
            <v>0</v>
          </cell>
          <cell r="AL96">
            <v>972.69</v>
          </cell>
          <cell r="AM96">
            <v>972.69</v>
          </cell>
          <cell r="AN96">
            <v>-5.96</v>
          </cell>
          <cell r="AO96">
            <v>0</v>
          </cell>
          <cell r="AP96">
            <v>13.25</v>
          </cell>
          <cell r="AQ96">
            <v>1.05</v>
          </cell>
          <cell r="AR96">
            <v>8.34</v>
          </cell>
          <cell r="AS96">
            <v>0</v>
          </cell>
          <cell r="AT96">
            <v>1527.55</v>
          </cell>
          <cell r="AU96">
            <v>4637.37</v>
          </cell>
          <cell r="AV96">
            <v>532</v>
          </cell>
          <cell r="AW96">
            <v>546.52</v>
          </cell>
          <cell r="AX96">
            <v>0</v>
          </cell>
          <cell r="AY96">
            <v>4622.8500000000004</v>
          </cell>
          <cell r="AZ96">
            <v>2187.41</v>
          </cell>
          <cell r="BA96">
            <v>1246.8900000000001</v>
          </cell>
          <cell r="BB96">
            <v>2398.3000000000002</v>
          </cell>
          <cell r="BC96">
            <v>1036</v>
          </cell>
          <cell r="BD96">
            <v>1036</v>
          </cell>
          <cell r="BE96">
            <v>532</v>
          </cell>
          <cell r="BF96">
            <v>8.34</v>
          </cell>
          <cell r="BG96">
            <v>0</v>
          </cell>
          <cell r="BH96">
            <v>0</v>
          </cell>
          <cell r="BI96">
            <v>0</v>
          </cell>
          <cell r="BJ96">
            <v>-45</v>
          </cell>
          <cell r="BK96">
            <v>0</v>
          </cell>
          <cell r="BL96">
            <v>450.66</v>
          </cell>
          <cell r="BM96">
            <v>53.67</v>
          </cell>
          <cell r="BN96">
            <v>397</v>
          </cell>
          <cell r="BO96">
            <v>0</v>
          </cell>
          <cell r="BP96">
            <v>397</v>
          </cell>
          <cell r="BQ96">
            <v>-10.16</v>
          </cell>
          <cell r="BR96">
            <v>407.15</v>
          </cell>
          <cell r="BS96">
            <v>11.9092</v>
          </cell>
          <cell r="BT96">
            <v>78.52</v>
          </cell>
          <cell r="BU96">
            <v>13.41</v>
          </cell>
          <cell r="BV96">
            <v>22.97</v>
          </cell>
          <cell r="BW96">
            <v>68.95</v>
          </cell>
          <cell r="BX96" t="str">
            <v>Non-Interest Income - Retail and Small Business</v>
          </cell>
          <cell r="BY96">
            <v>7549</v>
          </cell>
          <cell r="BZ96">
            <v>61581.08</v>
          </cell>
          <cell r="CA96">
            <v>69130.070000000007</v>
          </cell>
          <cell r="CB96">
            <v>75661.03</v>
          </cell>
          <cell r="CC96">
            <v>20596.16</v>
          </cell>
          <cell r="CD96">
            <v>29597.81</v>
          </cell>
          <cell r="CE96">
            <v>5241.32</v>
          </cell>
          <cell r="CF96">
            <v>24356.48</v>
          </cell>
          <cell r="CG96">
            <v>25281.26</v>
          </cell>
          <cell r="CH96">
            <v>4849.8900000000003</v>
          </cell>
          <cell r="CI96">
            <v>3274.38</v>
          </cell>
          <cell r="CJ96">
            <v>17156.98</v>
          </cell>
          <cell r="CK96">
            <v>6420.43</v>
          </cell>
          <cell r="CL96">
            <v>162.5</v>
          </cell>
          <cell r="CM96">
            <v>23.3</v>
          </cell>
          <cell r="CN96">
            <v>49964.95</v>
          </cell>
          <cell r="CO96">
            <v>43070.94</v>
          </cell>
          <cell r="CP96">
            <v>2125.36</v>
          </cell>
          <cell r="CQ96">
            <v>4768.6499999999996</v>
          </cell>
          <cell r="CR96">
            <v>3685.39</v>
          </cell>
          <cell r="CS96">
            <v>18449.79</v>
          </cell>
          <cell r="CT96">
            <v>5675.15</v>
          </cell>
          <cell r="CU96">
            <v>8802.32</v>
          </cell>
          <cell r="CV96">
            <v>3972.33</v>
          </cell>
          <cell r="CW96">
            <v>15357.32</v>
          </cell>
          <cell r="CX96">
            <v>7.41</v>
          </cell>
          <cell r="CY96">
            <v>64.790000000000006</v>
          </cell>
          <cell r="CZ96">
            <v>303.24</v>
          </cell>
          <cell r="DA96">
            <v>3012.67</v>
          </cell>
          <cell r="DB96">
            <v>11969.21</v>
          </cell>
          <cell r="DC96">
            <v>163118.48000000001</v>
          </cell>
          <cell r="DD96">
            <v>0.55000000000000004</v>
          </cell>
          <cell r="DE96">
            <v>4621.74</v>
          </cell>
          <cell r="DF96">
            <v>158496.19</v>
          </cell>
          <cell r="DG96">
            <v>4054.27</v>
          </cell>
          <cell r="DH96">
            <v>9064.11</v>
          </cell>
          <cell r="DI96">
            <v>1011.41</v>
          </cell>
          <cell r="DJ96">
            <v>0.62</v>
          </cell>
          <cell r="DK96">
            <v>726.64</v>
          </cell>
          <cell r="DL96">
            <v>10802.78</v>
          </cell>
          <cell r="DM96">
            <v>42811.27</v>
          </cell>
          <cell r="DN96">
            <v>285294.58</v>
          </cell>
          <cell r="DO96">
            <v>191529.64</v>
          </cell>
          <cell r="DP96">
            <v>923.51</v>
          </cell>
          <cell r="DQ96">
            <v>1254.19</v>
          </cell>
          <cell r="DR96">
            <v>54172.39</v>
          </cell>
          <cell r="DS96">
            <v>253.27</v>
          </cell>
          <cell r="DT96">
            <v>247879.74</v>
          </cell>
          <cell r="DU96">
            <v>1646</v>
          </cell>
          <cell r="DV96">
            <v>2682.39</v>
          </cell>
          <cell r="DW96">
            <v>12053.34</v>
          </cell>
          <cell r="DX96">
            <v>18794</v>
          </cell>
          <cell r="DY96">
            <v>-250</v>
          </cell>
          <cell r="DZ96">
            <v>-535</v>
          </cell>
          <cell r="EA96">
            <v>34390.730000000003</v>
          </cell>
          <cell r="EB96">
            <v>3024.11</v>
          </cell>
          <cell r="EC96">
            <v>37414.839999999997</v>
          </cell>
          <cell r="ED96">
            <v>87938.73</v>
          </cell>
          <cell r="EE96">
            <v>34221.730000000003</v>
          </cell>
          <cell r="EF96">
            <v>0</v>
          </cell>
          <cell r="EG96">
            <v>34221.730000000003</v>
          </cell>
          <cell r="EH96">
            <v>407.15</v>
          </cell>
          <cell r="EI96">
            <v>0</v>
          </cell>
          <cell r="EJ96">
            <v>0</v>
          </cell>
          <cell r="EK96">
            <v>0</v>
          </cell>
          <cell r="EL96">
            <v>0</v>
          </cell>
          <cell r="EM96">
            <v>0</v>
          </cell>
          <cell r="EN96">
            <v>0</v>
          </cell>
          <cell r="EO96">
            <v>0</v>
          </cell>
          <cell r="EP96">
            <v>38</v>
          </cell>
          <cell r="EQ96">
            <v>184</v>
          </cell>
          <cell r="ER96">
            <v>-16</v>
          </cell>
          <cell r="ES96">
            <v>0</v>
          </cell>
          <cell r="ET96">
            <v>-0.15</v>
          </cell>
          <cell r="EU96">
            <v>34390.730000000003</v>
          </cell>
          <cell r="EV96">
            <v>34390.730000000003</v>
          </cell>
          <cell r="EW96">
            <v>41</v>
          </cell>
          <cell r="EX96">
            <v>0</v>
          </cell>
          <cell r="EY96">
            <v>-291</v>
          </cell>
          <cell r="EZ96">
            <v>0</v>
          </cell>
          <cell r="FA96">
            <v>4.03</v>
          </cell>
          <cell r="FB96">
            <v>3770</v>
          </cell>
          <cell r="FC96">
            <v>485</v>
          </cell>
          <cell r="FD96">
            <v>9330</v>
          </cell>
          <cell r="FE96">
            <v>0</v>
          </cell>
          <cell r="FF96">
            <v>29569.759999999998</v>
          </cell>
          <cell r="FG96">
            <v>110</v>
          </cell>
          <cell r="FH96">
            <v>0</v>
          </cell>
          <cell r="FI96">
            <v>-64</v>
          </cell>
          <cell r="FJ96">
            <v>29395.759999999998</v>
          </cell>
          <cell r="FK96">
            <v>235980</v>
          </cell>
          <cell r="FL96">
            <v>23492</v>
          </cell>
          <cell r="FM96">
            <v>29397.03</v>
          </cell>
          <cell r="FN96">
            <v>36395</v>
          </cell>
          <cell r="FO96">
            <v>235980</v>
          </cell>
          <cell r="FP96">
            <v>280158</v>
          </cell>
          <cell r="FQ96">
            <v>9.9550999999999998</v>
          </cell>
          <cell r="FR96">
            <v>12.4574</v>
          </cell>
          <cell r="FS96">
            <v>15.4229</v>
          </cell>
          <cell r="FT96">
            <v>10.493</v>
          </cell>
          <cell r="FU96">
            <v>1646</v>
          </cell>
          <cell r="FV96">
            <v>1346</v>
          </cell>
          <cell r="FW96">
            <v>0</v>
          </cell>
          <cell r="FX96">
            <v>0</v>
          </cell>
          <cell r="FY96">
            <v>535</v>
          </cell>
          <cell r="FZ96">
            <v>0</v>
          </cell>
          <cell r="GA96">
            <v>1346</v>
          </cell>
          <cell r="GB96">
            <v>0</v>
          </cell>
          <cell r="GC96">
            <v>2909</v>
          </cell>
          <cell r="GD96">
            <v>7893</v>
          </cell>
          <cell r="GE96">
            <v>564</v>
          </cell>
          <cell r="GF96">
            <v>0</v>
          </cell>
          <cell r="GG96">
            <v>527</v>
          </cell>
          <cell r="GH96">
            <v>0</v>
          </cell>
          <cell r="GI96">
            <v>304</v>
          </cell>
          <cell r="GJ96">
            <v>29569.759999999998</v>
          </cell>
          <cell r="GK96">
            <v>2956.98</v>
          </cell>
          <cell r="GL96">
            <v>811</v>
          </cell>
          <cell r="GM96">
            <v>-247</v>
          </cell>
          <cell r="GN96">
            <v>834</v>
          </cell>
          <cell r="GO96">
            <v>0</v>
          </cell>
          <cell r="GP96">
            <v>229</v>
          </cell>
          <cell r="GQ96">
            <v>229</v>
          </cell>
          <cell r="GR96">
            <v>0</v>
          </cell>
          <cell r="GS96">
            <v>187</v>
          </cell>
          <cell r="GT96">
            <v>1274</v>
          </cell>
          <cell r="GU96">
            <v>184</v>
          </cell>
          <cell r="GV96">
            <v>527</v>
          </cell>
          <cell r="GW96">
            <v>0.35</v>
          </cell>
          <cell r="GX96">
            <v>0</v>
          </cell>
          <cell r="GY96">
            <v>0</v>
          </cell>
          <cell r="GZ96">
            <v>0</v>
          </cell>
          <cell r="HA96">
            <v>0</v>
          </cell>
          <cell r="HB96">
            <v>0</v>
          </cell>
          <cell r="HC96">
            <v>0</v>
          </cell>
          <cell r="HF96">
            <v>0</v>
          </cell>
          <cell r="HG96">
            <v>163</v>
          </cell>
          <cell r="HH96">
            <v>628</v>
          </cell>
          <cell r="HI96">
            <v>-672</v>
          </cell>
          <cell r="HJ96">
            <v>2135</v>
          </cell>
          <cell r="HL96">
            <v>3</v>
          </cell>
          <cell r="HM96">
            <v>2012</v>
          </cell>
          <cell r="HN96">
            <v>0</v>
          </cell>
          <cell r="HO96">
            <v>-45</v>
          </cell>
          <cell r="HR96">
            <v>19010</v>
          </cell>
        </row>
        <row r="97">
          <cell r="A97" t="str">
            <v>1069778Q4 2012BHC Stress</v>
          </cell>
          <cell r="B97" t="str">
            <v>PNC</v>
          </cell>
          <cell r="C97" t="str">
            <v>Q4 2012</v>
          </cell>
          <cell r="D97" t="str">
            <v>BHC Stress</v>
          </cell>
          <cell r="E97" t="str">
            <v>BHC</v>
          </cell>
          <cell r="F97" t="str">
            <v>PNC FNCL SVC GROUP</v>
          </cell>
          <cell r="G97">
            <v>1069778</v>
          </cell>
          <cell r="H97" t="str">
            <v>Projected</v>
          </cell>
          <cell r="I97">
            <v>40926</v>
          </cell>
          <cell r="J97">
            <v>40926.674212962964</v>
          </cell>
          <cell r="K97" t="str">
            <v>BHC Stress follows an adverse economic scenario as developed by PNC's economics team.</v>
          </cell>
          <cell r="L97">
            <v>48.34</v>
          </cell>
          <cell r="M97">
            <v>154.78</v>
          </cell>
          <cell r="N97">
            <v>32.049999999999997</v>
          </cell>
          <cell r="O97">
            <v>122.73</v>
          </cell>
          <cell r="P97">
            <v>81.8</v>
          </cell>
          <cell r="Q97">
            <v>68.67</v>
          </cell>
          <cell r="R97">
            <v>4.04</v>
          </cell>
          <cell r="S97">
            <v>9.09</v>
          </cell>
          <cell r="T97">
            <v>82.88</v>
          </cell>
          <cell r="U97">
            <v>30.38</v>
          </cell>
          <cell r="V97">
            <v>5.39</v>
          </cell>
          <cell r="W97">
            <v>47.11</v>
          </cell>
          <cell r="X97">
            <v>71.16</v>
          </cell>
          <cell r="Y97">
            <v>60.77</v>
          </cell>
          <cell r="Z97">
            <v>11.9</v>
          </cell>
          <cell r="AA97">
            <v>14.07</v>
          </cell>
          <cell r="AB97">
            <v>34.79</v>
          </cell>
          <cell r="AC97">
            <v>13.82</v>
          </cell>
          <cell r="AD97">
            <v>0</v>
          </cell>
          <cell r="AE97">
            <v>7.0000000000000007E-2</v>
          </cell>
          <cell r="AF97">
            <v>0.04</v>
          </cell>
          <cell r="AG97">
            <v>1.73</v>
          </cell>
          <cell r="AH97">
            <v>11.98</v>
          </cell>
          <cell r="AI97">
            <v>513.54999999999995</v>
          </cell>
          <cell r="AJ97">
            <v>0</v>
          </cell>
          <cell r="AK97">
            <v>0</v>
          </cell>
          <cell r="AL97">
            <v>864.61</v>
          </cell>
          <cell r="AM97">
            <v>864.61</v>
          </cell>
          <cell r="AN97">
            <v>-1.18</v>
          </cell>
          <cell r="AO97">
            <v>0</v>
          </cell>
          <cell r="AP97">
            <v>4.5199999999999996</v>
          </cell>
          <cell r="AQ97">
            <v>0.1</v>
          </cell>
          <cell r="AR97">
            <v>3.45</v>
          </cell>
          <cell r="AS97">
            <v>0</v>
          </cell>
          <cell r="AT97">
            <v>1381.61</v>
          </cell>
          <cell r="AU97">
            <v>4622.8500000000004</v>
          </cell>
          <cell r="AV97">
            <v>461</v>
          </cell>
          <cell r="AW97">
            <v>513.54999999999995</v>
          </cell>
          <cell r="AX97">
            <v>1</v>
          </cell>
          <cell r="AY97">
            <v>4571.3</v>
          </cell>
          <cell r="AZ97">
            <v>2149.2600000000002</v>
          </cell>
          <cell r="BA97">
            <v>1329.49</v>
          </cell>
          <cell r="BB97">
            <v>2400.04</v>
          </cell>
          <cell r="BC97">
            <v>1078.71</v>
          </cell>
          <cell r="BD97">
            <v>1078.71</v>
          </cell>
          <cell r="BE97">
            <v>461</v>
          </cell>
          <cell r="BF97">
            <v>3.45</v>
          </cell>
          <cell r="BG97">
            <v>0</v>
          </cell>
          <cell r="BH97">
            <v>0</v>
          </cell>
          <cell r="BI97">
            <v>0</v>
          </cell>
          <cell r="BJ97">
            <v>-40</v>
          </cell>
          <cell r="BK97">
            <v>0</v>
          </cell>
          <cell r="BL97">
            <v>574.27</v>
          </cell>
          <cell r="BM97">
            <v>68.33</v>
          </cell>
          <cell r="BN97">
            <v>505.94</v>
          </cell>
          <cell r="BO97">
            <v>0</v>
          </cell>
          <cell r="BP97">
            <v>505.94</v>
          </cell>
          <cell r="BQ97">
            <v>-10.16</v>
          </cell>
          <cell r="BR97">
            <v>516.1</v>
          </cell>
          <cell r="BS97">
            <v>11.898584</v>
          </cell>
          <cell r="BT97">
            <v>68.95</v>
          </cell>
          <cell r="BU97">
            <v>11.45</v>
          </cell>
          <cell r="BV97">
            <v>20.65</v>
          </cell>
          <cell r="BW97">
            <v>59.75</v>
          </cell>
          <cell r="BX97" t="str">
            <v>Non-Interest Income - Retail and Small Business</v>
          </cell>
          <cell r="BY97">
            <v>6903.99</v>
          </cell>
          <cell r="BZ97">
            <v>61633.98</v>
          </cell>
          <cell r="CA97">
            <v>68537.97</v>
          </cell>
          <cell r="CB97">
            <v>74601.67</v>
          </cell>
          <cell r="CC97">
            <v>20054.98</v>
          </cell>
          <cell r="CD97">
            <v>28980.01</v>
          </cell>
          <cell r="CE97">
            <v>5115.55</v>
          </cell>
          <cell r="CF97">
            <v>23864.47</v>
          </cell>
          <cell r="CG97">
            <v>25383.77</v>
          </cell>
          <cell r="CH97">
            <v>4849.09</v>
          </cell>
          <cell r="CI97">
            <v>3325.79</v>
          </cell>
          <cell r="CJ97">
            <v>17208.89</v>
          </cell>
          <cell r="CK97">
            <v>6439.85</v>
          </cell>
          <cell r="CL97">
            <v>160.13</v>
          </cell>
          <cell r="CM97">
            <v>22.77</v>
          </cell>
          <cell r="CN97">
            <v>49328.2</v>
          </cell>
          <cell r="CO97">
            <v>42555.1</v>
          </cell>
          <cell r="CP97">
            <v>2089.9699999999998</v>
          </cell>
          <cell r="CQ97">
            <v>4683.13</v>
          </cell>
          <cell r="CR97">
            <v>3774.52</v>
          </cell>
          <cell r="CS97">
            <v>18486.830000000002</v>
          </cell>
          <cell r="CT97">
            <v>5938.6</v>
          </cell>
          <cell r="CU97">
            <v>8585.9500000000007</v>
          </cell>
          <cell r="CV97">
            <v>3962.28</v>
          </cell>
          <cell r="CW97">
            <v>15259.29</v>
          </cell>
          <cell r="CX97">
            <v>6.61</v>
          </cell>
          <cell r="CY97">
            <v>64.010000000000005</v>
          </cell>
          <cell r="CZ97">
            <v>308.49</v>
          </cell>
          <cell r="DA97">
            <v>3035.35</v>
          </cell>
          <cell r="DB97">
            <v>11844.83</v>
          </cell>
          <cell r="DC97">
            <v>161450.51</v>
          </cell>
          <cell r="DD97">
            <v>0.55000000000000004</v>
          </cell>
          <cell r="DE97">
            <v>4570.84</v>
          </cell>
          <cell r="DF97">
            <v>156879.10999999999</v>
          </cell>
          <cell r="DG97">
            <v>4054.27</v>
          </cell>
          <cell r="DH97">
            <v>9025.7800000000007</v>
          </cell>
          <cell r="DI97">
            <v>1009.73</v>
          </cell>
          <cell r="DJ97">
            <v>0.62</v>
          </cell>
          <cell r="DK97">
            <v>723.57</v>
          </cell>
          <cell r="DL97">
            <v>10759.71</v>
          </cell>
          <cell r="DM97">
            <v>50274.9</v>
          </cell>
          <cell r="DN97">
            <v>290505.95</v>
          </cell>
          <cell r="DO97">
            <v>195326.44</v>
          </cell>
          <cell r="DP97">
            <v>923.51</v>
          </cell>
          <cell r="DQ97">
            <v>754.26</v>
          </cell>
          <cell r="DR97">
            <v>55796.9</v>
          </cell>
          <cell r="DS97">
            <v>251.7</v>
          </cell>
          <cell r="DT97">
            <v>252801.12</v>
          </cell>
          <cell r="DU97">
            <v>1646</v>
          </cell>
          <cell r="DV97">
            <v>2682.39</v>
          </cell>
          <cell r="DW97">
            <v>12053.34</v>
          </cell>
          <cell r="DX97">
            <v>19101</v>
          </cell>
          <cell r="DY97">
            <v>-267</v>
          </cell>
          <cell r="DZ97">
            <v>-535</v>
          </cell>
          <cell r="EA97">
            <v>34680.730000000003</v>
          </cell>
          <cell r="EB97">
            <v>3024.11</v>
          </cell>
          <cell r="EC97">
            <v>37704.839999999997</v>
          </cell>
          <cell r="ED97">
            <v>87576.79</v>
          </cell>
          <cell r="EE97">
            <v>34390.730000000003</v>
          </cell>
          <cell r="EF97">
            <v>0</v>
          </cell>
          <cell r="EG97">
            <v>34390.730000000003</v>
          </cell>
          <cell r="EH97">
            <v>516.1</v>
          </cell>
          <cell r="EI97">
            <v>0</v>
          </cell>
          <cell r="EJ97">
            <v>0</v>
          </cell>
          <cell r="EK97">
            <v>0</v>
          </cell>
          <cell r="EL97">
            <v>0</v>
          </cell>
          <cell r="EM97">
            <v>0</v>
          </cell>
          <cell r="EN97">
            <v>0</v>
          </cell>
          <cell r="EO97">
            <v>0</v>
          </cell>
          <cell r="EP97">
            <v>24</v>
          </cell>
          <cell r="EQ97">
            <v>185</v>
          </cell>
          <cell r="ER97">
            <v>-17</v>
          </cell>
          <cell r="ES97">
            <v>0</v>
          </cell>
          <cell r="ET97">
            <v>-0.1</v>
          </cell>
          <cell r="EU97">
            <v>34680.730000000003</v>
          </cell>
          <cell r="EV97">
            <v>34680.730000000003</v>
          </cell>
          <cell r="EW97">
            <v>35</v>
          </cell>
          <cell r="EX97">
            <v>0</v>
          </cell>
          <cell r="EY97">
            <v>-302</v>
          </cell>
          <cell r="EZ97">
            <v>0</v>
          </cell>
          <cell r="FA97">
            <v>4.03</v>
          </cell>
          <cell r="FB97">
            <v>4256</v>
          </cell>
          <cell r="FC97">
            <v>0</v>
          </cell>
          <cell r="FD97">
            <v>9282</v>
          </cell>
          <cell r="FE97">
            <v>0</v>
          </cell>
          <cell r="FF97">
            <v>29925.759999999998</v>
          </cell>
          <cell r="FG97">
            <v>110</v>
          </cell>
          <cell r="FH97">
            <v>0</v>
          </cell>
          <cell r="FI97">
            <v>-64</v>
          </cell>
          <cell r="FJ97">
            <v>29751.759999999998</v>
          </cell>
          <cell r="FK97">
            <v>234398</v>
          </cell>
          <cell r="FL97">
            <v>23846</v>
          </cell>
          <cell r="FM97">
            <v>29752.03</v>
          </cell>
          <cell r="FN97">
            <v>36469</v>
          </cell>
          <cell r="FO97">
            <v>234398</v>
          </cell>
          <cell r="FP97">
            <v>280258</v>
          </cell>
          <cell r="FQ97">
            <v>10.173299999999999</v>
          </cell>
          <cell r="FR97">
            <v>12.693</v>
          </cell>
          <cell r="FS97">
            <v>15.5586</v>
          </cell>
          <cell r="FT97">
            <v>10.6159</v>
          </cell>
          <cell r="FU97">
            <v>1646</v>
          </cell>
          <cell r="FV97">
            <v>1346</v>
          </cell>
          <cell r="FW97">
            <v>0</v>
          </cell>
          <cell r="FX97">
            <v>0</v>
          </cell>
          <cell r="FY97">
            <v>535</v>
          </cell>
          <cell r="FZ97">
            <v>0</v>
          </cell>
          <cell r="GA97">
            <v>1346</v>
          </cell>
          <cell r="GB97">
            <v>0</v>
          </cell>
          <cell r="GC97">
            <v>2910</v>
          </cell>
          <cell r="GD97">
            <v>7883</v>
          </cell>
          <cell r="GE97">
            <v>444</v>
          </cell>
          <cell r="GF97">
            <v>0</v>
          </cell>
          <cell r="GG97">
            <v>527</v>
          </cell>
          <cell r="GH97">
            <v>0</v>
          </cell>
          <cell r="GI97">
            <v>304</v>
          </cell>
          <cell r="GJ97">
            <v>29925.759999999998</v>
          </cell>
          <cell r="GK97">
            <v>2992.58</v>
          </cell>
          <cell r="GL97">
            <v>691</v>
          </cell>
          <cell r="GM97">
            <v>-247</v>
          </cell>
          <cell r="GN97">
            <v>894</v>
          </cell>
          <cell r="GO97">
            <v>0</v>
          </cell>
          <cell r="GP97">
            <v>241</v>
          </cell>
          <cell r="GQ97">
            <v>241</v>
          </cell>
          <cell r="GR97">
            <v>0</v>
          </cell>
          <cell r="GS97">
            <v>241</v>
          </cell>
          <cell r="GT97">
            <v>1490</v>
          </cell>
          <cell r="GU97">
            <v>185</v>
          </cell>
          <cell r="GV97">
            <v>527</v>
          </cell>
          <cell r="GW97">
            <v>0.35</v>
          </cell>
          <cell r="GX97">
            <v>0</v>
          </cell>
          <cell r="GY97">
            <v>0</v>
          </cell>
          <cell r="GZ97">
            <v>0</v>
          </cell>
          <cell r="HA97">
            <v>0</v>
          </cell>
          <cell r="HB97">
            <v>0</v>
          </cell>
          <cell r="HC97">
            <v>0</v>
          </cell>
          <cell r="HF97">
            <v>0</v>
          </cell>
          <cell r="HG97">
            <v>163</v>
          </cell>
          <cell r="HH97">
            <v>628</v>
          </cell>
          <cell r="HI97">
            <v>-672</v>
          </cell>
          <cell r="HJ97">
            <v>2135</v>
          </cell>
          <cell r="HL97">
            <v>4</v>
          </cell>
          <cell r="HM97">
            <v>2012</v>
          </cell>
          <cell r="HN97">
            <v>0</v>
          </cell>
          <cell r="HO97">
            <v>-40</v>
          </cell>
          <cell r="HR97">
            <v>19010</v>
          </cell>
        </row>
        <row r="98">
          <cell r="A98" t="str">
            <v>1069778Q1 2013BHC Stress</v>
          </cell>
          <cell r="B98" t="str">
            <v>PNC</v>
          </cell>
          <cell r="C98" t="str">
            <v>Q1 2013</v>
          </cell>
          <cell r="D98" t="str">
            <v>BHC Stress</v>
          </cell>
          <cell r="E98" t="str">
            <v>BHC</v>
          </cell>
          <cell r="F98" t="str">
            <v>PNC FNCL SVC GROUP</v>
          </cell>
          <cell r="G98">
            <v>1069778</v>
          </cell>
          <cell r="H98" t="str">
            <v>Projected</v>
          </cell>
          <cell r="I98">
            <v>40926</v>
          </cell>
          <cell r="J98">
            <v>40926.674212962964</v>
          </cell>
          <cell r="K98" t="str">
            <v>BHC Stress follows an adverse economic scenario as developed by PNC's economics team.</v>
          </cell>
          <cell r="L98">
            <v>47.05</v>
          </cell>
          <cell r="M98">
            <v>150.69</v>
          </cell>
          <cell r="N98">
            <v>29.82</v>
          </cell>
          <cell r="O98">
            <v>120.88</v>
          </cell>
          <cell r="P98">
            <v>78.09</v>
          </cell>
          <cell r="Q98">
            <v>65.55</v>
          </cell>
          <cell r="R98">
            <v>3.86</v>
          </cell>
          <cell r="S98">
            <v>8.68</v>
          </cell>
          <cell r="T98">
            <v>69.959999999999994</v>
          </cell>
          <cell r="U98">
            <v>23.32</v>
          </cell>
          <cell r="V98">
            <v>4.54</v>
          </cell>
          <cell r="W98">
            <v>42.1</v>
          </cell>
          <cell r="X98">
            <v>76.180000000000007</v>
          </cell>
          <cell r="Y98">
            <v>59.79</v>
          </cell>
          <cell r="Z98">
            <v>12.66</v>
          </cell>
          <cell r="AA98">
            <v>14.08</v>
          </cell>
          <cell r="AB98">
            <v>33.04</v>
          </cell>
          <cell r="AC98">
            <v>13.23</v>
          </cell>
          <cell r="AD98">
            <v>0</v>
          </cell>
          <cell r="AE98">
            <v>0.06</v>
          </cell>
          <cell r="AF98">
            <v>0.04</v>
          </cell>
          <cell r="AG98">
            <v>1.66</v>
          </cell>
          <cell r="AH98">
            <v>11.47</v>
          </cell>
          <cell r="AI98">
            <v>494.97</v>
          </cell>
          <cell r="AJ98">
            <v>0</v>
          </cell>
          <cell r="AK98">
            <v>0</v>
          </cell>
          <cell r="AL98">
            <v>756.54</v>
          </cell>
          <cell r="AM98">
            <v>756.54</v>
          </cell>
          <cell r="AN98">
            <v>-1.18</v>
          </cell>
          <cell r="AO98">
            <v>0</v>
          </cell>
          <cell r="AP98">
            <v>4.5199999999999996</v>
          </cell>
          <cell r="AQ98">
            <v>0.1</v>
          </cell>
          <cell r="AR98">
            <v>3.45</v>
          </cell>
          <cell r="AS98">
            <v>0</v>
          </cell>
          <cell r="AT98">
            <v>1254.96</v>
          </cell>
          <cell r="AU98">
            <v>4571.3</v>
          </cell>
          <cell r="AV98">
            <v>407</v>
          </cell>
          <cell r="AW98">
            <v>494.97</v>
          </cell>
          <cell r="AX98">
            <v>2</v>
          </cell>
          <cell r="AY98">
            <v>4485.33</v>
          </cell>
          <cell r="AZ98">
            <v>2031.67</v>
          </cell>
          <cell r="BA98">
            <v>1291.3699999999999</v>
          </cell>
          <cell r="BB98">
            <v>2407.7199999999998</v>
          </cell>
          <cell r="BC98">
            <v>915.32</v>
          </cell>
          <cell r="BD98">
            <v>915.32</v>
          </cell>
          <cell r="BE98">
            <v>407</v>
          </cell>
          <cell r="BF98">
            <v>3.45</v>
          </cell>
          <cell r="BG98">
            <v>0</v>
          </cell>
          <cell r="BH98">
            <v>0</v>
          </cell>
          <cell r="BI98">
            <v>0</v>
          </cell>
          <cell r="BJ98">
            <v>-35</v>
          </cell>
          <cell r="BK98">
            <v>0</v>
          </cell>
          <cell r="BL98">
            <v>469.88</v>
          </cell>
          <cell r="BM98">
            <v>61.79</v>
          </cell>
          <cell r="BN98">
            <v>408.09</v>
          </cell>
          <cell r="BO98">
            <v>0</v>
          </cell>
          <cell r="BP98">
            <v>408.09</v>
          </cell>
          <cell r="BQ98">
            <v>-10.16</v>
          </cell>
          <cell r="BR98">
            <v>418.24</v>
          </cell>
          <cell r="BS98">
            <v>13.150166</v>
          </cell>
          <cell r="BT98">
            <v>59.75</v>
          </cell>
          <cell r="BU98">
            <v>9.1999999999999993</v>
          </cell>
          <cell r="BV98">
            <v>15.83</v>
          </cell>
          <cell r="BW98">
            <v>53.12</v>
          </cell>
          <cell r="BX98" t="str">
            <v>Non-Interest Income - Retail and Small Business</v>
          </cell>
          <cell r="BY98">
            <v>6493.9</v>
          </cell>
          <cell r="BZ98">
            <v>61413.41</v>
          </cell>
          <cell r="CA98">
            <v>67907.31</v>
          </cell>
          <cell r="CB98">
            <v>73384.800000000003</v>
          </cell>
          <cell r="CC98">
            <v>19596.400000000001</v>
          </cell>
          <cell r="CD98">
            <v>28526.44</v>
          </cell>
          <cell r="CE98">
            <v>5015.76</v>
          </cell>
          <cell r="CF98">
            <v>23510.68</v>
          </cell>
          <cell r="CG98">
            <v>25079.09</v>
          </cell>
          <cell r="CH98">
            <v>4770.97</v>
          </cell>
          <cell r="CI98">
            <v>3283.29</v>
          </cell>
          <cell r="CJ98">
            <v>17024.82</v>
          </cell>
          <cell r="CK98">
            <v>6370.97</v>
          </cell>
          <cell r="CL98">
            <v>160.31</v>
          </cell>
          <cell r="CM98">
            <v>22.56</v>
          </cell>
          <cell r="CN98">
            <v>49172.58</v>
          </cell>
          <cell r="CO98">
            <v>42426.31</v>
          </cell>
          <cell r="CP98">
            <v>2085.0100000000002</v>
          </cell>
          <cell r="CQ98">
            <v>4661.26</v>
          </cell>
          <cell r="CR98">
            <v>3938.66</v>
          </cell>
          <cell r="CS98">
            <v>18574.07</v>
          </cell>
          <cell r="CT98">
            <v>6219.99</v>
          </cell>
          <cell r="CU98">
            <v>8373.31</v>
          </cell>
          <cell r="CV98">
            <v>3980.77</v>
          </cell>
          <cell r="CW98">
            <v>15175.84</v>
          </cell>
          <cell r="CX98">
            <v>6.73</v>
          </cell>
          <cell r="CY98">
            <v>64.319999999999993</v>
          </cell>
          <cell r="CZ98">
            <v>310.83</v>
          </cell>
          <cell r="DA98">
            <v>3018.36</v>
          </cell>
          <cell r="DB98">
            <v>11775.62</v>
          </cell>
          <cell r="DC98">
            <v>160245.95000000001</v>
          </cell>
          <cell r="DD98">
            <v>0.55000000000000004</v>
          </cell>
          <cell r="DE98">
            <v>4485.6099999999997</v>
          </cell>
          <cell r="DF98">
            <v>155759.79</v>
          </cell>
          <cell r="DG98">
            <v>4054.27</v>
          </cell>
          <cell r="DH98">
            <v>8987.4500000000007</v>
          </cell>
          <cell r="DI98">
            <v>1008.03</v>
          </cell>
          <cell r="DJ98">
            <v>0.62</v>
          </cell>
          <cell r="DK98">
            <v>720.5</v>
          </cell>
          <cell r="DL98">
            <v>10716.6</v>
          </cell>
          <cell r="DM98">
            <v>50259.18</v>
          </cell>
          <cell r="DN98">
            <v>288697.15000000002</v>
          </cell>
          <cell r="DO98">
            <v>196487.54</v>
          </cell>
          <cell r="DP98">
            <v>923.51</v>
          </cell>
          <cell r="DQ98">
            <v>754.43</v>
          </cell>
          <cell r="DR98">
            <v>52664.83</v>
          </cell>
          <cell r="DS98">
            <v>249.06</v>
          </cell>
          <cell r="DT98">
            <v>250830.32</v>
          </cell>
          <cell r="DU98">
            <v>1646</v>
          </cell>
          <cell r="DV98">
            <v>2682.39</v>
          </cell>
          <cell r="DW98">
            <v>12053.34</v>
          </cell>
          <cell r="DX98">
            <v>19297</v>
          </cell>
          <cell r="DY98">
            <v>-301</v>
          </cell>
          <cell r="DZ98">
            <v>-535</v>
          </cell>
          <cell r="EA98">
            <v>34842.730000000003</v>
          </cell>
          <cell r="EB98">
            <v>3024.11</v>
          </cell>
          <cell r="EC98">
            <v>37866.839999999997</v>
          </cell>
          <cell r="ED98">
            <v>85660.62</v>
          </cell>
          <cell r="EE98">
            <v>34680.730000000003</v>
          </cell>
          <cell r="EF98">
            <v>0</v>
          </cell>
          <cell r="EG98">
            <v>34680.730000000003</v>
          </cell>
          <cell r="EH98">
            <v>418.24</v>
          </cell>
          <cell r="EI98">
            <v>0</v>
          </cell>
          <cell r="EJ98">
            <v>0</v>
          </cell>
          <cell r="EK98">
            <v>0</v>
          </cell>
          <cell r="EL98">
            <v>0</v>
          </cell>
          <cell r="EM98">
            <v>0</v>
          </cell>
          <cell r="EN98">
            <v>0</v>
          </cell>
          <cell r="EO98">
            <v>0</v>
          </cell>
          <cell r="EP98">
            <v>38</v>
          </cell>
          <cell r="EQ98">
            <v>184</v>
          </cell>
          <cell r="ER98">
            <v>-33</v>
          </cell>
          <cell r="ES98">
            <v>0</v>
          </cell>
          <cell r="ET98">
            <v>-1.24</v>
          </cell>
          <cell r="EU98">
            <v>34842.730000000003</v>
          </cell>
          <cell r="EV98">
            <v>34842.730000000003</v>
          </cell>
          <cell r="EW98">
            <v>15</v>
          </cell>
          <cell r="EX98">
            <v>0</v>
          </cell>
          <cell r="EY98">
            <v>-316</v>
          </cell>
          <cell r="EZ98">
            <v>0</v>
          </cell>
          <cell r="FA98">
            <v>4.03</v>
          </cell>
          <cell r="FB98">
            <v>3296</v>
          </cell>
          <cell r="FC98">
            <v>0</v>
          </cell>
          <cell r="FD98">
            <v>9211</v>
          </cell>
          <cell r="FE98">
            <v>0</v>
          </cell>
          <cell r="FF98">
            <v>29232.76</v>
          </cell>
          <cell r="FG98">
            <v>110</v>
          </cell>
          <cell r="FH98">
            <v>0</v>
          </cell>
          <cell r="FI98">
            <v>-64</v>
          </cell>
          <cell r="FJ98">
            <v>29058.76</v>
          </cell>
          <cell r="FK98">
            <v>230541</v>
          </cell>
          <cell r="FL98">
            <v>24113</v>
          </cell>
          <cell r="FM98">
            <v>29059.03</v>
          </cell>
          <cell r="FN98">
            <v>36480</v>
          </cell>
          <cell r="FO98">
            <v>230541</v>
          </cell>
          <cell r="FP98">
            <v>281417</v>
          </cell>
          <cell r="FQ98">
            <v>10.459300000000001</v>
          </cell>
          <cell r="FR98">
            <v>12.604699999999999</v>
          </cell>
          <cell r="FS98">
            <v>15.823600000000001</v>
          </cell>
          <cell r="FT98">
            <v>10.326000000000001</v>
          </cell>
          <cell r="FU98">
            <v>1646</v>
          </cell>
          <cell r="FV98">
            <v>1346</v>
          </cell>
          <cell r="FW98">
            <v>0</v>
          </cell>
          <cell r="FX98">
            <v>0</v>
          </cell>
          <cell r="FY98">
            <v>535</v>
          </cell>
          <cell r="FZ98">
            <v>0</v>
          </cell>
          <cell r="GA98">
            <v>1346</v>
          </cell>
          <cell r="GB98">
            <v>0</v>
          </cell>
          <cell r="GC98">
            <v>2911</v>
          </cell>
          <cell r="GD98">
            <v>7872</v>
          </cell>
          <cell r="GE98">
            <v>294</v>
          </cell>
          <cell r="GF98">
            <v>0</v>
          </cell>
          <cell r="GG98">
            <v>527</v>
          </cell>
          <cell r="GH98">
            <v>0</v>
          </cell>
          <cell r="GI98">
            <v>304</v>
          </cell>
          <cell r="GJ98">
            <v>29232.76</v>
          </cell>
          <cell r="GK98">
            <v>2923.28</v>
          </cell>
          <cell r="GL98">
            <v>544</v>
          </cell>
          <cell r="GM98">
            <v>-250</v>
          </cell>
          <cell r="GN98">
            <v>718.5</v>
          </cell>
          <cell r="GO98">
            <v>0</v>
          </cell>
          <cell r="GP98">
            <v>241</v>
          </cell>
          <cell r="GQ98">
            <v>241</v>
          </cell>
          <cell r="GR98">
            <v>0</v>
          </cell>
          <cell r="GS98">
            <v>241</v>
          </cell>
          <cell r="GT98">
            <v>1490</v>
          </cell>
          <cell r="GU98">
            <v>184</v>
          </cell>
          <cell r="GV98">
            <v>527</v>
          </cell>
          <cell r="GW98">
            <v>0.35</v>
          </cell>
          <cell r="GX98">
            <v>0</v>
          </cell>
          <cell r="GY98">
            <v>0</v>
          </cell>
          <cell r="GZ98">
            <v>0</v>
          </cell>
          <cell r="HA98">
            <v>0</v>
          </cell>
          <cell r="HB98">
            <v>0</v>
          </cell>
          <cell r="HC98">
            <v>0</v>
          </cell>
          <cell r="HF98">
            <v>0</v>
          </cell>
          <cell r="HG98">
            <v>163</v>
          </cell>
          <cell r="HH98">
            <v>628</v>
          </cell>
          <cell r="HI98">
            <v>-672</v>
          </cell>
          <cell r="HJ98">
            <v>2135</v>
          </cell>
          <cell r="HL98">
            <v>1</v>
          </cell>
          <cell r="HM98">
            <v>2013</v>
          </cell>
          <cell r="HN98">
            <v>0</v>
          </cell>
          <cell r="HO98">
            <v>-35</v>
          </cell>
          <cell r="HR98">
            <v>19010</v>
          </cell>
        </row>
        <row r="99">
          <cell r="A99" t="str">
            <v>1069778Q2 2013BHC Stress</v>
          </cell>
          <cell r="B99" t="str">
            <v>PNC</v>
          </cell>
          <cell r="C99" t="str">
            <v>Q2 2013</v>
          </cell>
          <cell r="D99" t="str">
            <v>BHC Stress</v>
          </cell>
          <cell r="E99" t="str">
            <v>BHC</v>
          </cell>
          <cell r="F99" t="str">
            <v>PNC FNCL SVC GROUP</v>
          </cell>
          <cell r="G99">
            <v>1069778</v>
          </cell>
          <cell r="H99" t="str">
            <v>Projected</v>
          </cell>
          <cell r="I99">
            <v>40926</v>
          </cell>
          <cell r="J99">
            <v>40926.674212962964</v>
          </cell>
          <cell r="K99" t="str">
            <v>BHC Stress follows an adverse economic scenario as developed by PNC's economics team.</v>
          </cell>
          <cell r="L99">
            <v>45.92</v>
          </cell>
          <cell r="M99">
            <v>144.86000000000001</v>
          </cell>
          <cell r="N99">
            <v>27.45</v>
          </cell>
          <cell r="O99">
            <v>117.42</v>
          </cell>
          <cell r="P99">
            <v>71.900000000000006</v>
          </cell>
          <cell r="Q99">
            <v>60.36</v>
          </cell>
          <cell r="R99">
            <v>3.55</v>
          </cell>
          <cell r="S99">
            <v>7.99</v>
          </cell>
          <cell r="T99">
            <v>63.09</v>
          </cell>
          <cell r="U99">
            <v>20.54</v>
          </cell>
          <cell r="V99">
            <v>4.1100000000000003</v>
          </cell>
          <cell r="W99">
            <v>38.44</v>
          </cell>
          <cell r="X99">
            <v>71.12</v>
          </cell>
          <cell r="Y99">
            <v>58.45</v>
          </cell>
          <cell r="Z99">
            <v>13.2</v>
          </cell>
          <cell r="AA99">
            <v>13.93</v>
          </cell>
          <cell r="AB99">
            <v>31.31</v>
          </cell>
          <cell r="AC99">
            <v>12.19</v>
          </cell>
          <cell r="AD99">
            <v>0</v>
          </cell>
          <cell r="AE99">
            <v>0.06</v>
          </cell>
          <cell r="AF99">
            <v>0.04</v>
          </cell>
          <cell r="AG99">
            <v>1.53</v>
          </cell>
          <cell r="AH99">
            <v>10.56</v>
          </cell>
          <cell r="AI99">
            <v>467.53</v>
          </cell>
          <cell r="AJ99">
            <v>0</v>
          </cell>
          <cell r="AK99">
            <v>0</v>
          </cell>
          <cell r="AL99">
            <v>648.46</v>
          </cell>
          <cell r="AM99">
            <v>648.46</v>
          </cell>
          <cell r="AN99">
            <v>-1.18</v>
          </cell>
          <cell r="AO99">
            <v>0</v>
          </cell>
          <cell r="AP99">
            <v>4.5199999999999996</v>
          </cell>
          <cell r="AQ99">
            <v>0.1</v>
          </cell>
          <cell r="AR99">
            <v>3.45</v>
          </cell>
          <cell r="AS99">
            <v>0</v>
          </cell>
          <cell r="AT99">
            <v>1119.44</v>
          </cell>
          <cell r="AU99">
            <v>4485.33</v>
          </cell>
          <cell r="AV99">
            <v>386</v>
          </cell>
          <cell r="AW99">
            <v>467.53</v>
          </cell>
          <cell r="AX99">
            <v>3</v>
          </cell>
          <cell r="AY99">
            <v>4406.79</v>
          </cell>
          <cell r="AZ99">
            <v>2006.12</v>
          </cell>
          <cell r="BA99">
            <v>1335.09</v>
          </cell>
          <cell r="BB99">
            <v>2419.02</v>
          </cell>
          <cell r="BC99">
            <v>922.19</v>
          </cell>
          <cell r="BD99">
            <v>922.19</v>
          </cell>
          <cell r="BE99">
            <v>386</v>
          </cell>
          <cell r="BF99">
            <v>3.45</v>
          </cell>
          <cell r="BG99">
            <v>0</v>
          </cell>
          <cell r="BH99">
            <v>0</v>
          </cell>
          <cell r="BI99">
            <v>0</v>
          </cell>
          <cell r="BJ99">
            <v>-30</v>
          </cell>
          <cell r="BK99">
            <v>0</v>
          </cell>
          <cell r="BL99">
            <v>502.74</v>
          </cell>
          <cell r="BM99">
            <v>66.099999999999994</v>
          </cell>
          <cell r="BN99">
            <v>436.64</v>
          </cell>
          <cell r="BO99">
            <v>0</v>
          </cell>
          <cell r="BP99">
            <v>436.64</v>
          </cell>
          <cell r="BQ99">
            <v>-13.41</v>
          </cell>
          <cell r="BR99">
            <v>450.05</v>
          </cell>
          <cell r="BS99">
            <v>13.147949000000001</v>
          </cell>
          <cell r="BT99">
            <v>53.12</v>
          </cell>
          <cell r="BU99">
            <v>9.15</v>
          </cell>
          <cell r="BV99">
            <v>10.76</v>
          </cell>
          <cell r="BW99">
            <v>51.52</v>
          </cell>
          <cell r="BX99" t="str">
            <v>Non-Interest Income - Retail and Small Business</v>
          </cell>
          <cell r="BY99">
            <v>6054.96</v>
          </cell>
          <cell r="BZ99">
            <v>61294.34</v>
          </cell>
          <cell r="CA99">
            <v>67349.3</v>
          </cell>
          <cell r="CB99">
            <v>72282.34</v>
          </cell>
          <cell r="CC99">
            <v>19156.09</v>
          </cell>
          <cell r="CD99">
            <v>28094.29</v>
          </cell>
          <cell r="CE99">
            <v>4926.3599999999997</v>
          </cell>
          <cell r="CF99">
            <v>23167.93</v>
          </cell>
          <cell r="CG99">
            <v>24848.6</v>
          </cell>
          <cell r="CH99">
            <v>4720.47</v>
          </cell>
          <cell r="CI99">
            <v>3254.23</v>
          </cell>
          <cell r="CJ99">
            <v>16873.900000000001</v>
          </cell>
          <cell r="CK99">
            <v>6314.49</v>
          </cell>
          <cell r="CL99">
            <v>160.76</v>
          </cell>
          <cell r="CM99">
            <v>22.6</v>
          </cell>
          <cell r="CN99">
            <v>49115.08</v>
          </cell>
          <cell r="CO99">
            <v>42384.61</v>
          </cell>
          <cell r="CP99">
            <v>2082.87</v>
          </cell>
          <cell r="CQ99">
            <v>4647.6000000000004</v>
          </cell>
          <cell r="CR99">
            <v>4133.26</v>
          </cell>
          <cell r="CS99">
            <v>18687.73</v>
          </cell>
          <cell r="CT99">
            <v>6519.52</v>
          </cell>
          <cell r="CU99">
            <v>8165.38</v>
          </cell>
          <cell r="CV99">
            <v>4002.83</v>
          </cell>
          <cell r="CW99">
            <v>15169.3</v>
          </cell>
          <cell r="CX99">
            <v>5.88</v>
          </cell>
          <cell r="CY99">
            <v>64.64</v>
          </cell>
          <cell r="CZ99">
            <v>318.69</v>
          </cell>
          <cell r="DA99">
            <v>3070.01</v>
          </cell>
          <cell r="DB99">
            <v>11710.08</v>
          </cell>
          <cell r="DC99">
            <v>159387.71</v>
          </cell>
          <cell r="DD99">
            <v>0.55000000000000004</v>
          </cell>
          <cell r="DE99">
            <v>4406.72</v>
          </cell>
          <cell r="DF99">
            <v>154980.44</v>
          </cell>
          <cell r="DG99">
            <v>4054.27</v>
          </cell>
          <cell r="DH99">
            <v>8949.1299999999992</v>
          </cell>
          <cell r="DI99">
            <v>1006.29</v>
          </cell>
          <cell r="DJ99">
            <v>0.62</v>
          </cell>
          <cell r="DK99">
            <v>717.43</v>
          </cell>
          <cell r="DL99">
            <v>10673.46</v>
          </cell>
          <cell r="DM99">
            <v>52809.25</v>
          </cell>
          <cell r="DN99">
            <v>289866.71000000002</v>
          </cell>
          <cell r="DO99">
            <v>197966.32</v>
          </cell>
          <cell r="DP99">
            <v>923.51</v>
          </cell>
          <cell r="DQ99">
            <v>754.61</v>
          </cell>
          <cell r="DR99">
            <v>52134.44</v>
          </cell>
          <cell r="DS99">
            <v>246.62</v>
          </cell>
          <cell r="DT99">
            <v>251778.88</v>
          </cell>
          <cell r="DU99">
            <v>1646</v>
          </cell>
          <cell r="DV99">
            <v>2682.39</v>
          </cell>
          <cell r="DW99">
            <v>12053.34</v>
          </cell>
          <cell r="DX99">
            <v>19539</v>
          </cell>
          <cell r="DY99">
            <v>-322</v>
          </cell>
          <cell r="DZ99">
            <v>-535</v>
          </cell>
          <cell r="EA99">
            <v>35063.730000000003</v>
          </cell>
          <cell r="EB99">
            <v>3024.11</v>
          </cell>
          <cell r="EC99">
            <v>38087.839999999997</v>
          </cell>
          <cell r="ED99">
            <v>85014.15</v>
          </cell>
          <cell r="EE99">
            <v>34842.730000000003</v>
          </cell>
          <cell r="EF99">
            <v>0</v>
          </cell>
          <cell r="EG99">
            <v>34842.730000000003</v>
          </cell>
          <cell r="EH99">
            <v>450.05</v>
          </cell>
          <cell r="EI99">
            <v>0</v>
          </cell>
          <cell r="EJ99">
            <v>0</v>
          </cell>
          <cell r="EK99">
            <v>0</v>
          </cell>
          <cell r="EL99">
            <v>0</v>
          </cell>
          <cell r="EM99">
            <v>0</v>
          </cell>
          <cell r="EN99">
            <v>0</v>
          </cell>
          <cell r="EO99">
            <v>0</v>
          </cell>
          <cell r="EP99">
            <v>23</v>
          </cell>
          <cell r="EQ99">
            <v>184</v>
          </cell>
          <cell r="ER99">
            <v>-21</v>
          </cell>
          <cell r="ES99">
            <v>0</v>
          </cell>
          <cell r="ET99">
            <v>-1.05</v>
          </cell>
          <cell r="EU99">
            <v>35063.730000000003</v>
          </cell>
          <cell r="EV99">
            <v>35063.730000000003</v>
          </cell>
          <cell r="EW99">
            <v>-4</v>
          </cell>
          <cell r="EX99">
            <v>0</v>
          </cell>
          <cell r="EY99">
            <v>-318</v>
          </cell>
          <cell r="EZ99">
            <v>0</v>
          </cell>
          <cell r="FA99">
            <v>4.03</v>
          </cell>
          <cell r="FB99">
            <v>3296</v>
          </cell>
          <cell r="FC99">
            <v>0</v>
          </cell>
          <cell r="FD99">
            <v>9170</v>
          </cell>
          <cell r="FE99">
            <v>0</v>
          </cell>
          <cell r="FF99">
            <v>29515.759999999998</v>
          </cell>
          <cell r="FG99">
            <v>110</v>
          </cell>
          <cell r="FH99">
            <v>0</v>
          </cell>
          <cell r="FI99">
            <v>-64</v>
          </cell>
          <cell r="FJ99">
            <v>29341.759999999998</v>
          </cell>
          <cell r="FK99">
            <v>229161</v>
          </cell>
          <cell r="FL99">
            <v>24397</v>
          </cell>
          <cell r="FM99">
            <v>29343.03</v>
          </cell>
          <cell r="FN99">
            <v>36543</v>
          </cell>
          <cell r="FO99">
            <v>229161</v>
          </cell>
          <cell r="FP99">
            <v>281448</v>
          </cell>
          <cell r="FQ99">
            <v>10.6462</v>
          </cell>
          <cell r="FR99">
            <v>12.804500000000001</v>
          </cell>
          <cell r="FS99">
            <v>15.946400000000001</v>
          </cell>
          <cell r="FT99">
            <v>10.425700000000001</v>
          </cell>
          <cell r="FU99">
            <v>1646</v>
          </cell>
          <cell r="FV99">
            <v>1346</v>
          </cell>
          <cell r="FW99">
            <v>0</v>
          </cell>
          <cell r="FX99">
            <v>0</v>
          </cell>
          <cell r="FY99">
            <v>535</v>
          </cell>
          <cell r="FZ99">
            <v>0</v>
          </cell>
          <cell r="GA99">
            <v>1346</v>
          </cell>
          <cell r="GB99">
            <v>0</v>
          </cell>
          <cell r="GC99">
            <v>2911</v>
          </cell>
          <cell r="GD99">
            <v>7861</v>
          </cell>
          <cell r="GE99">
            <v>144</v>
          </cell>
          <cell r="GF99">
            <v>0</v>
          </cell>
          <cell r="GG99">
            <v>527</v>
          </cell>
          <cell r="GH99">
            <v>0</v>
          </cell>
          <cell r="GI99">
            <v>304</v>
          </cell>
          <cell r="GJ99">
            <v>29515.759999999998</v>
          </cell>
          <cell r="GK99">
            <v>2951.58</v>
          </cell>
          <cell r="GL99">
            <v>397</v>
          </cell>
          <cell r="GM99">
            <v>-253</v>
          </cell>
          <cell r="GN99">
            <v>777</v>
          </cell>
          <cell r="GO99">
            <v>0</v>
          </cell>
          <cell r="GP99">
            <v>241</v>
          </cell>
          <cell r="GQ99">
            <v>241</v>
          </cell>
          <cell r="GR99">
            <v>0</v>
          </cell>
          <cell r="GS99">
            <v>241</v>
          </cell>
          <cell r="GT99">
            <v>1490</v>
          </cell>
          <cell r="GU99">
            <v>184</v>
          </cell>
          <cell r="GV99">
            <v>527</v>
          </cell>
          <cell r="GW99">
            <v>0.35</v>
          </cell>
          <cell r="GX99">
            <v>0</v>
          </cell>
          <cell r="GY99">
            <v>0</v>
          </cell>
          <cell r="GZ99">
            <v>0</v>
          </cell>
          <cell r="HA99">
            <v>0</v>
          </cell>
          <cell r="HB99">
            <v>0</v>
          </cell>
          <cell r="HC99">
            <v>0</v>
          </cell>
          <cell r="HF99">
            <v>0</v>
          </cell>
          <cell r="HG99">
            <v>163</v>
          </cell>
          <cell r="HH99">
            <v>628</v>
          </cell>
          <cell r="HI99">
            <v>-672</v>
          </cell>
          <cell r="HJ99">
            <v>2135</v>
          </cell>
          <cell r="HL99">
            <v>2</v>
          </cell>
          <cell r="HM99">
            <v>2013</v>
          </cell>
          <cell r="HN99">
            <v>0</v>
          </cell>
          <cell r="HO99">
            <v>-30</v>
          </cell>
          <cell r="HR99">
            <v>19010</v>
          </cell>
        </row>
        <row r="100">
          <cell r="A100" t="str">
            <v>1069778Q3 2013BHC Stress</v>
          </cell>
          <cell r="B100" t="str">
            <v>PNC</v>
          </cell>
          <cell r="C100" t="str">
            <v>Q3 2013</v>
          </cell>
          <cell r="D100" t="str">
            <v>BHC Stress</v>
          </cell>
          <cell r="E100" t="str">
            <v>BHC</v>
          </cell>
          <cell r="F100" t="str">
            <v>PNC FNCL SVC GROUP</v>
          </cell>
          <cell r="G100">
            <v>1069778</v>
          </cell>
          <cell r="H100" t="str">
            <v>Projected</v>
          </cell>
          <cell r="I100">
            <v>40926</v>
          </cell>
          <cell r="J100">
            <v>40926.674212962964</v>
          </cell>
          <cell r="K100" t="str">
            <v>BHC Stress follows an adverse economic scenario as developed by PNC's economics team.</v>
          </cell>
          <cell r="L100">
            <v>42.46</v>
          </cell>
          <cell r="M100">
            <v>136.94999999999999</v>
          </cell>
          <cell r="N100">
            <v>25.03</v>
          </cell>
          <cell r="O100">
            <v>111.92</v>
          </cell>
          <cell r="P100">
            <v>69.69</v>
          </cell>
          <cell r="Q100">
            <v>58.5</v>
          </cell>
          <cell r="R100">
            <v>3.44</v>
          </cell>
          <cell r="S100">
            <v>7.74</v>
          </cell>
          <cell r="T100">
            <v>57.07</v>
          </cell>
          <cell r="U100">
            <v>17.73</v>
          </cell>
          <cell r="V100">
            <v>3.66</v>
          </cell>
          <cell r="W100">
            <v>35.68</v>
          </cell>
          <cell r="X100">
            <v>69.14</v>
          </cell>
          <cell r="Y100">
            <v>56.69</v>
          </cell>
          <cell r="Z100">
            <v>13.65</v>
          </cell>
          <cell r="AA100">
            <v>13.66</v>
          </cell>
          <cell r="AB100">
            <v>29.38</v>
          </cell>
          <cell r="AC100">
            <v>11.82</v>
          </cell>
          <cell r="AD100">
            <v>0</v>
          </cell>
          <cell r="AE100">
            <v>0.06</v>
          </cell>
          <cell r="AF100">
            <v>0.04</v>
          </cell>
          <cell r="AG100">
            <v>1.48</v>
          </cell>
          <cell r="AH100">
            <v>10.25</v>
          </cell>
          <cell r="AI100">
            <v>443.82</v>
          </cell>
          <cell r="AJ100">
            <v>0</v>
          </cell>
          <cell r="AK100">
            <v>0</v>
          </cell>
          <cell r="AL100">
            <v>432.31</v>
          </cell>
          <cell r="AM100">
            <v>432.31</v>
          </cell>
          <cell r="AN100">
            <v>-1.18</v>
          </cell>
          <cell r="AO100">
            <v>0</v>
          </cell>
          <cell r="AP100">
            <v>4.5199999999999996</v>
          </cell>
          <cell r="AQ100">
            <v>0.1</v>
          </cell>
          <cell r="AR100">
            <v>3.45</v>
          </cell>
          <cell r="AS100">
            <v>0</v>
          </cell>
          <cell r="AT100">
            <v>879.57</v>
          </cell>
          <cell r="AU100">
            <v>4406.79</v>
          </cell>
          <cell r="AV100">
            <v>393</v>
          </cell>
          <cell r="AW100">
            <v>443.82</v>
          </cell>
          <cell r="AX100">
            <v>2</v>
          </cell>
          <cell r="AY100">
            <v>4357.97</v>
          </cell>
          <cell r="AZ100">
            <v>1998.03</v>
          </cell>
          <cell r="BA100">
            <v>1357.69</v>
          </cell>
          <cell r="BB100">
            <v>2403.9299999999998</v>
          </cell>
          <cell r="BC100">
            <v>951.79</v>
          </cell>
          <cell r="BD100">
            <v>951.79</v>
          </cell>
          <cell r="BE100">
            <v>393</v>
          </cell>
          <cell r="BF100">
            <v>3.45</v>
          </cell>
          <cell r="BG100">
            <v>0</v>
          </cell>
          <cell r="BH100">
            <v>0</v>
          </cell>
          <cell r="BI100">
            <v>0</v>
          </cell>
          <cell r="BJ100">
            <v>-20</v>
          </cell>
          <cell r="BK100">
            <v>0</v>
          </cell>
          <cell r="BL100">
            <v>535.34</v>
          </cell>
          <cell r="BM100">
            <v>70.39</v>
          </cell>
          <cell r="BN100">
            <v>464.95</v>
          </cell>
          <cell r="BO100">
            <v>0</v>
          </cell>
          <cell r="BP100">
            <v>464.95</v>
          </cell>
          <cell r="BQ100">
            <v>-13.41</v>
          </cell>
          <cell r="BR100">
            <v>478.36</v>
          </cell>
          <cell r="BS100">
            <v>13.148652999999999</v>
          </cell>
          <cell r="BT100">
            <v>51.52</v>
          </cell>
          <cell r="BU100">
            <v>9.1</v>
          </cell>
          <cell r="BV100">
            <v>9.18</v>
          </cell>
          <cell r="BW100">
            <v>51.43</v>
          </cell>
          <cell r="BX100" t="str">
            <v>Non-Interest Income - Retail and Small Business</v>
          </cell>
          <cell r="BY100">
            <v>5707.17</v>
          </cell>
          <cell r="BZ100">
            <v>61172.94</v>
          </cell>
          <cell r="CA100">
            <v>66880.11</v>
          </cell>
          <cell r="CB100">
            <v>71468.77</v>
          </cell>
          <cell r="CC100">
            <v>18812.82</v>
          </cell>
          <cell r="CD100">
            <v>27685.62</v>
          </cell>
          <cell r="CE100">
            <v>4874.04</v>
          </cell>
          <cell r="CF100">
            <v>22811.58</v>
          </cell>
          <cell r="CG100">
            <v>24785.919999999998</v>
          </cell>
          <cell r="CH100">
            <v>4651.07</v>
          </cell>
          <cell r="CI100">
            <v>3236.32</v>
          </cell>
          <cell r="CJ100">
            <v>16898.52</v>
          </cell>
          <cell r="CK100">
            <v>6323.71</v>
          </cell>
          <cell r="CL100">
            <v>161.82</v>
          </cell>
          <cell r="CM100">
            <v>22.59</v>
          </cell>
          <cell r="CN100">
            <v>49385.64</v>
          </cell>
          <cell r="CO100">
            <v>42624.71</v>
          </cell>
          <cell r="CP100">
            <v>2095.34</v>
          </cell>
          <cell r="CQ100">
            <v>4665.58</v>
          </cell>
          <cell r="CR100">
            <v>4356.3</v>
          </cell>
          <cell r="CS100">
            <v>18839.560000000001</v>
          </cell>
          <cell r="CT100">
            <v>6851.06</v>
          </cell>
          <cell r="CU100">
            <v>7962.56</v>
          </cell>
          <cell r="CV100">
            <v>4025.94</v>
          </cell>
          <cell r="CW100">
            <v>15313.3</v>
          </cell>
          <cell r="CX100">
            <v>6.05</v>
          </cell>
          <cell r="CY100">
            <v>65.3</v>
          </cell>
          <cell r="CZ100">
            <v>325.48</v>
          </cell>
          <cell r="DA100">
            <v>3113.66</v>
          </cell>
          <cell r="DB100">
            <v>11802.82</v>
          </cell>
          <cell r="DC100">
            <v>159363.57</v>
          </cell>
          <cell r="DD100">
            <v>0.55000000000000004</v>
          </cell>
          <cell r="DE100">
            <v>4357.66</v>
          </cell>
          <cell r="DF100">
            <v>155005.37</v>
          </cell>
          <cell r="DG100">
            <v>4054.27</v>
          </cell>
          <cell r="DH100">
            <v>8910.7999999999993</v>
          </cell>
          <cell r="DI100">
            <v>1004.54</v>
          </cell>
          <cell r="DJ100">
            <v>0.62</v>
          </cell>
          <cell r="DK100">
            <v>714.35</v>
          </cell>
          <cell r="DL100">
            <v>10630.31</v>
          </cell>
          <cell r="DM100">
            <v>55728.9</v>
          </cell>
          <cell r="DN100">
            <v>292298.96000000002</v>
          </cell>
          <cell r="DO100">
            <v>200035.99</v>
          </cell>
          <cell r="DP100">
            <v>923.51</v>
          </cell>
          <cell r="DQ100">
            <v>754.79</v>
          </cell>
          <cell r="DR100">
            <v>52261.84</v>
          </cell>
          <cell r="DS100">
            <v>245.11</v>
          </cell>
          <cell r="DT100">
            <v>253976.13</v>
          </cell>
          <cell r="DU100">
            <v>1646</v>
          </cell>
          <cell r="DV100">
            <v>2682.39</v>
          </cell>
          <cell r="DW100">
            <v>12053.34</v>
          </cell>
          <cell r="DX100">
            <v>19791</v>
          </cell>
          <cell r="DY100">
            <v>-339</v>
          </cell>
          <cell r="DZ100">
            <v>-535</v>
          </cell>
          <cell r="EA100">
            <v>35298.730000000003</v>
          </cell>
          <cell r="EB100">
            <v>3024.11</v>
          </cell>
          <cell r="EC100">
            <v>38322.839999999997</v>
          </cell>
          <cell r="ED100">
            <v>85133.85</v>
          </cell>
          <cell r="EE100">
            <v>35063.730000000003</v>
          </cell>
          <cell r="EF100">
            <v>0</v>
          </cell>
          <cell r="EG100">
            <v>35063.730000000003</v>
          </cell>
          <cell r="EH100">
            <v>478.36</v>
          </cell>
          <cell r="EI100">
            <v>0</v>
          </cell>
          <cell r="EJ100">
            <v>0</v>
          </cell>
          <cell r="EK100">
            <v>0</v>
          </cell>
          <cell r="EL100">
            <v>0</v>
          </cell>
          <cell r="EM100">
            <v>0</v>
          </cell>
          <cell r="EN100">
            <v>0</v>
          </cell>
          <cell r="EO100">
            <v>0</v>
          </cell>
          <cell r="EP100">
            <v>42</v>
          </cell>
          <cell r="EQ100">
            <v>184</v>
          </cell>
          <cell r="ER100">
            <v>-17</v>
          </cell>
          <cell r="ES100">
            <v>0</v>
          </cell>
          <cell r="ET100">
            <v>-0.36</v>
          </cell>
          <cell r="EU100">
            <v>35298.730000000003</v>
          </cell>
          <cell r="EV100">
            <v>35298.730000000003</v>
          </cell>
          <cell r="EW100">
            <v>-23</v>
          </cell>
          <cell r="EX100">
            <v>0</v>
          </cell>
          <cell r="EY100">
            <v>-316</v>
          </cell>
          <cell r="EZ100">
            <v>0</v>
          </cell>
          <cell r="FA100">
            <v>4.03</v>
          </cell>
          <cell r="FB100">
            <v>3297</v>
          </cell>
          <cell r="FC100">
            <v>0</v>
          </cell>
          <cell r="FD100">
            <v>9130</v>
          </cell>
          <cell r="FE100">
            <v>0</v>
          </cell>
          <cell r="FF100">
            <v>29808.76</v>
          </cell>
          <cell r="FG100">
            <v>110</v>
          </cell>
          <cell r="FH100">
            <v>0</v>
          </cell>
          <cell r="FI100">
            <v>-64</v>
          </cell>
          <cell r="FJ100">
            <v>29634.76</v>
          </cell>
          <cell r="FK100">
            <v>229177</v>
          </cell>
          <cell r="FL100">
            <v>24689</v>
          </cell>
          <cell r="FM100">
            <v>29636.03</v>
          </cell>
          <cell r="FN100">
            <v>36701</v>
          </cell>
          <cell r="FO100">
            <v>229177</v>
          </cell>
          <cell r="FP100">
            <v>283194</v>
          </cell>
          <cell r="FQ100">
            <v>10.7729</v>
          </cell>
          <cell r="FR100">
            <v>12.9315</v>
          </cell>
          <cell r="FS100">
            <v>16.014299999999999</v>
          </cell>
          <cell r="FT100">
            <v>10.4649</v>
          </cell>
          <cell r="FU100">
            <v>1646</v>
          </cell>
          <cell r="FV100">
            <v>1346</v>
          </cell>
          <cell r="FW100">
            <v>0</v>
          </cell>
          <cell r="FX100">
            <v>0</v>
          </cell>
          <cell r="FY100">
            <v>535</v>
          </cell>
          <cell r="FZ100">
            <v>0</v>
          </cell>
          <cell r="GA100">
            <v>1346</v>
          </cell>
          <cell r="GB100">
            <v>0</v>
          </cell>
          <cell r="GC100">
            <v>2912</v>
          </cell>
          <cell r="GD100">
            <v>7850</v>
          </cell>
          <cell r="GE100">
            <v>0</v>
          </cell>
          <cell r="GF100">
            <v>6</v>
          </cell>
          <cell r="GG100">
            <v>527</v>
          </cell>
          <cell r="GH100">
            <v>0</v>
          </cell>
          <cell r="GI100">
            <v>304</v>
          </cell>
          <cell r="GJ100">
            <v>29808.76</v>
          </cell>
          <cell r="GK100">
            <v>2980.88</v>
          </cell>
          <cell r="GL100">
            <v>250</v>
          </cell>
          <cell r="GM100">
            <v>-250</v>
          </cell>
          <cell r="GN100">
            <v>835.5</v>
          </cell>
          <cell r="GO100">
            <v>0</v>
          </cell>
          <cell r="GP100">
            <v>241</v>
          </cell>
          <cell r="GQ100">
            <v>241</v>
          </cell>
          <cell r="GR100">
            <v>0</v>
          </cell>
          <cell r="GS100">
            <v>241</v>
          </cell>
          <cell r="GT100">
            <v>1490</v>
          </cell>
          <cell r="GU100">
            <v>184</v>
          </cell>
          <cell r="GV100">
            <v>527</v>
          </cell>
          <cell r="GW100">
            <v>0.35</v>
          </cell>
          <cell r="GX100">
            <v>0</v>
          </cell>
          <cell r="GY100">
            <v>0</v>
          </cell>
          <cell r="GZ100">
            <v>0</v>
          </cell>
          <cell r="HA100">
            <v>0</v>
          </cell>
          <cell r="HB100">
            <v>0</v>
          </cell>
          <cell r="HC100">
            <v>0</v>
          </cell>
          <cell r="HF100">
            <v>0</v>
          </cell>
          <cell r="HG100">
            <v>163</v>
          </cell>
          <cell r="HH100">
            <v>628</v>
          </cell>
          <cell r="HI100">
            <v>-672</v>
          </cell>
          <cell r="HJ100">
            <v>2135</v>
          </cell>
          <cell r="HL100">
            <v>3</v>
          </cell>
          <cell r="HM100">
            <v>2013</v>
          </cell>
          <cell r="HN100">
            <v>0</v>
          </cell>
          <cell r="HO100">
            <v>-20</v>
          </cell>
          <cell r="HR100">
            <v>19010</v>
          </cell>
        </row>
        <row r="101">
          <cell r="A101" t="str">
            <v>1069778Q4 2013BHC Stress</v>
          </cell>
          <cell r="B101" t="str">
            <v>PNC</v>
          </cell>
          <cell r="C101" t="str">
            <v>Q4 2013</v>
          </cell>
          <cell r="D101" t="str">
            <v>BHC Stress</v>
          </cell>
          <cell r="E101" t="str">
            <v>BHC</v>
          </cell>
          <cell r="F101" t="str">
            <v>PNC FNCL SVC GROUP</v>
          </cell>
          <cell r="G101">
            <v>1069778</v>
          </cell>
          <cell r="H101" t="str">
            <v>Projected</v>
          </cell>
          <cell r="I101">
            <v>40926</v>
          </cell>
          <cell r="J101">
            <v>40926.674212962964</v>
          </cell>
          <cell r="K101" t="str">
            <v>BHC Stress follows an adverse economic scenario as developed by PNC's economics team.</v>
          </cell>
          <cell r="L101">
            <v>40.340000000000003</v>
          </cell>
          <cell r="M101">
            <v>126.53</v>
          </cell>
          <cell r="N101">
            <v>21.83</v>
          </cell>
          <cell r="O101">
            <v>104.7</v>
          </cell>
          <cell r="P101">
            <v>67.97</v>
          </cell>
          <cell r="Q101">
            <v>57.06</v>
          </cell>
          <cell r="R101">
            <v>3.36</v>
          </cell>
          <cell r="S101">
            <v>7.55</v>
          </cell>
          <cell r="T101">
            <v>49.7</v>
          </cell>
          <cell r="U101">
            <v>13.18</v>
          </cell>
          <cell r="V101">
            <v>3.24</v>
          </cell>
          <cell r="W101">
            <v>33.28</v>
          </cell>
          <cell r="X101">
            <v>67.98</v>
          </cell>
          <cell r="Y101">
            <v>55.02</v>
          </cell>
          <cell r="Z101">
            <v>13.99</v>
          </cell>
          <cell r="AA101">
            <v>13.33</v>
          </cell>
          <cell r="AB101">
            <v>27.7</v>
          </cell>
          <cell r="AC101">
            <v>11.81</v>
          </cell>
          <cell r="AD101">
            <v>0</v>
          </cell>
          <cell r="AE101">
            <v>0.06</v>
          </cell>
          <cell r="AF101">
            <v>0.03</v>
          </cell>
          <cell r="AG101">
            <v>1.38</v>
          </cell>
          <cell r="AH101">
            <v>10.34</v>
          </cell>
          <cell r="AI101">
            <v>419.35</v>
          </cell>
          <cell r="AJ101">
            <v>0</v>
          </cell>
          <cell r="AK101">
            <v>0</v>
          </cell>
          <cell r="AL101">
            <v>256.14</v>
          </cell>
          <cell r="AM101">
            <v>256.14</v>
          </cell>
          <cell r="AN101">
            <v>-1.18</v>
          </cell>
          <cell r="AO101">
            <v>0</v>
          </cell>
          <cell r="AP101">
            <v>4.5199999999999996</v>
          </cell>
          <cell r="AQ101">
            <v>0.1</v>
          </cell>
          <cell r="AR101">
            <v>3.45</v>
          </cell>
          <cell r="AS101">
            <v>0</v>
          </cell>
          <cell r="AT101">
            <v>678.94</v>
          </cell>
          <cell r="AU101">
            <v>4357.97</v>
          </cell>
          <cell r="AV101">
            <v>384</v>
          </cell>
          <cell r="AW101">
            <v>419.35</v>
          </cell>
          <cell r="AX101">
            <v>0</v>
          </cell>
          <cell r="AY101">
            <v>4322.63</v>
          </cell>
          <cell r="AZ101">
            <v>1979.34</v>
          </cell>
          <cell r="BA101">
            <v>1392.97</v>
          </cell>
          <cell r="BB101">
            <v>2431.2800000000002</v>
          </cell>
          <cell r="BC101">
            <v>941.02</v>
          </cell>
          <cell r="BD101">
            <v>941.02</v>
          </cell>
          <cell r="BE101">
            <v>384</v>
          </cell>
          <cell r="BF101">
            <v>3.45</v>
          </cell>
          <cell r="BG101">
            <v>0</v>
          </cell>
          <cell r="BH101">
            <v>0</v>
          </cell>
          <cell r="BI101">
            <v>0</v>
          </cell>
          <cell r="BJ101">
            <v>-11.85</v>
          </cell>
          <cell r="BK101">
            <v>0</v>
          </cell>
          <cell r="BL101">
            <v>541.72</v>
          </cell>
          <cell r="BM101">
            <v>71.489999999999995</v>
          </cell>
          <cell r="BN101">
            <v>470.23</v>
          </cell>
          <cell r="BO101">
            <v>0</v>
          </cell>
          <cell r="BP101">
            <v>470.23</v>
          </cell>
          <cell r="BQ101">
            <v>-13.41</v>
          </cell>
          <cell r="BR101">
            <v>483.64</v>
          </cell>
          <cell r="BS101">
            <v>13.196854</v>
          </cell>
          <cell r="BT101">
            <v>51.43</v>
          </cell>
          <cell r="BU101">
            <v>9.0399999999999991</v>
          </cell>
          <cell r="BV101">
            <v>8.64</v>
          </cell>
          <cell r="BW101">
            <v>51.84</v>
          </cell>
          <cell r="BX101" t="str">
            <v>Non-Interest Income - Retail and Small Business</v>
          </cell>
          <cell r="BY101">
            <v>5266.66</v>
          </cell>
          <cell r="BZ101">
            <v>60552.480000000003</v>
          </cell>
          <cell r="CA101">
            <v>65819.14</v>
          </cell>
          <cell r="CB101">
            <v>70895.61</v>
          </cell>
          <cell r="CC101">
            <v>18495.7</v>
          </cell>
          <cell r="CD101">
            <v>27284.18</v>
          </cell>
          <cell r="CE101">
            <v>4831.2700000000004</v>
          </cell>
          <cell r="CF101">
            <v>22452.92</v>
          </cell>
          <cell r="CG101">
            <v>24928.3</v>
          </cell>
          <cell r="CH101">
            <v>4673.1899999999996</v>
          </cell>
          <cell r="CI101">
            <v>3261.43</v>
          </cell>
          <cell r="CJ101">
            <v>16993.689999999999</v>
          </cell>
          <cell r="CK101">
            <v>6359.32</v>
          </cell>
          <cell r="CL101">
            <v>164.61</v>
          </cell>
          <cell r="CM101">
            <v>22.81</v>
          </cell>
          <cell r="CN101">
            <v>49870.84</v>
          </cell>
          <cell r="CO101">
            <v>43052.24</v>
          </cell>
          <cell r="CP101">
            <v>2116.15</v>
          </cell>
          <cell r="CQ101">
            <v>4702.45</v>
          </cell>
          <cell r="CR101">
            <v>4619.43</v>
          </cell>
          <cell r="CS101">
            <v>19079.68</v>
          </cell>
          <cell r="CT101">
            <v>7238.19</v>
          </cell>
          <cell r="CU101">
            <v>7764.78</v>
          </cell>
          <cell r="CV101">
            <v>4076.71</v>
          </cell>
          <cell r="CW101">
            <v>15428.87</v>
          </cell>
          <cell r="CX101">
            <v>6.05</v>
          </cell>
          <cell r="CY101">
            <v>66.53</v>
          </cell>
          <cell r="CZ101">
            <v>328.73</v>
          </cell>
          <cell r="DA101">
            <v>3102.97</v>
          </cell>
          <cell r="DB101">
            <v>11924.58</v>
          </cell>
          <cell r="DC101">
            <v>159894.42000000001</v>
          </cell>
          <cell r="DD101">
            <v>0.55000000000000004</v>
          </cell>
          <cell r="DE101">
            <v>4323.24</v>
          </cell>
          <cell r="DF101">
            <v>155570.63</v>
          </cell>
          <cell r="DG101">
            <v>4054.27</v>
          </cell>
          <cell r="DH101">
            <v>8872.4699999999993</v>
          </cell>
          <cell r="DI101">
            <v>1002.82</v>
          </cell>
          <cell r="DJ101">
            <v>0.62</v>
          </cell>
          <cell r="DK101">
            <v>711.28</v>
          </cell>
          <cell r="DL101">
            <v>10587.19</v>
          </cell>
          <cell r="DM101">
            <v>59801.67</v>
          </cell>
          <cell r="DN101">
            <v>295832.89</v>
          </cell>
          <cell r="DO101">
            <v>203121.09</v>
          </cell>
          <cell r="DP101">
            <v>923.51</v>
          </cell>
          <cell r="DQ101">
            <v>754.97</v>
          </cell>
          <cell r="DR101">
            <v>52431.48</v>
          </cell>
          <cell r="DS101">
            <v>244.04</v>
          </cell>
          <cell r="DT101">
            <v>257231.05</v>
          </cell>
          <cell r="DU101">
            <v>1646</v>
          </cell>
          <cell r="DV101">
            <v>2682.39</v>
          </cell>
          <cell r="DW101">
            <v>12053.34</v>
          </cell>
          <cell r="DX101">
            <v>20083</v>
          </cell>
          <cell r="DY101">
            <v>-352</v>
          </cell>
          <cell r="DZ101">
            <v>-535</v>
          </cell>
          <cell r="EA101">
            <v>35577.730000000003</v>
          </cell>
          <cell r="EB101">
            <v>3024.11</v>
          </cell>
          <cell r="EC101">
            <v>38601.839999999997</v>
          </cell>
          <cell r="ED101">
            <v>86130.35</v>
          </cell>
          <cell r="EE101">
            <v>35298.730000000003</v>
          </cell>
          <cell r="EF101">
            <v>0</v>
          </cell>
          <cell r="EG101">
            <v>35298.730000000003</v>
          </cell>
          <cell r="EH101">
            <v>483.64</v>
          </cell>
          <cell r="EI101">
            <v>0</v>
          </cell>
          <cell r="EJ101">
            <v>0</v>
          </cell>
          <cell r="EK101">
            <v>0</v>
          </cell>
          <cell r="EL101">
            <v>0</v>
          </cell>
          <cell r="EM101">
            <v>0</v>
          </cell>
          <cell r="EN101">
            <v>0</v>
          </cell>
          <cell r="EO101">
            <v>0</v>
          </cell>
          <cell r="EP101">
            <v>8</v>
          </cell>
          <cell r="EQ101">
            <v>185</v>
          </cell>
          <cell r="ER101">
            <v>-14</v>
          </cell>
          <cell r="ES101">
            <v>0</v>
          </cell>
          <cell r="ET101">
            <v>2.36</v>
          </cell>
          <cell r="EU101">
            <v>35577.730000000003</v>
          </cell>
          <cell r="EV101">
            <v>35577.730000000003</v>
          </cell>
          <cell r="EW101">
            <v>-42</v>
          </cell>
          <cell r="EX101">
            <v>0</v>
          </cell>
          <cell r="EY101">
            <v>-310</v>
          </cell>
          <cell r="EZ101">
            <v>0</v>
          </cell>
          <cell r="FA101">
            <v>4.03</v>
          </cell>
          <cell r="FB101">
            <v>3298</v>
          </cell>
          <cell r="FC101">
            <v>0</v>
          </cell>
          <cell r="FD101">
            <v>9090</v>
          </cell>
          <cell r="FE101">
            <v>0</v>
          </cell>
          <cell r="FF101">
            <v>30141.759999999998</v>
          </cell>
          <cell r="FG101">
            <v>110</v>
          </cell>
          <cell r="FH101">
            <v>0</v>
          </cell>
          <cell r="FI101">
            <v>-64</v>
          </cell>
          <cell r="FJ101">
            <v>29967.759999999998</v>
          </cell>
          <cell r="FK101">
            <v>230336</v>
          </cell>
          <cell r="FL101">
            <v>25020</v>
          </cell>
          <cell r="FM101">
            <v>29968.03</v>
          </cell>
          <cell r="FN101">
            <v>36783</v>
          </cell>
          <cell r="FO101">
            <v>230336</v>
          </cell>
          <cell r="FP101">
            <v>285701</v>
          </cell>
          <cell r="FQ101">
            <v>10.862399999999999</v>
          </cell>
          <cell r="FR101">
            <v>13.0106</v>
          </cell>
          <cell r="FS101">
            <v>15.9693</v>
          </cell>
          <cell r="FT101">
            <v>10.4893</v>
          </cell>
          <cell r="FU101">
            <v>1646</v>
          </cell>
          <cell r="FV101">
            <v>1346</v>
          </cell>
          <cell r="FW101">
            <v>0</v>
          </cell>
          <cell r="FX101">
            <v>0</v>
          </cell>
          <cell r="FY101">
            <v>535</v>
          </cell>
          <cell r="FZ101">
            <v>0</v>
          </cell>
          <cell r="GA101">
            <v>1346</v>
          </cell>
          <cell r="GB101">
            <v>0</v>
          </cell>
          <cell r="GC101">
            <v>2913</v>
          </cell>
          <cell r="GD101">
            <v>7840</v>
          </cell>
          <cell r="GE101">
            <v>0</v>
          </cell>
          <cell r="GF101">
            <v>155</v>
          </cell>
          <cell r="GG101">
            <v>527</v>
          </cell>
          <cell r="GH101">
            <v>0</v>
          </cell>
          <cell r="GI101">
            <v>304</v>
          </cell>
          <cell r="GJ101">
            <v>30141.759999999998</v>
          </cell>
          <cell r="GK101">
            <v>3014.18</v>
          </cell>
          <cell r="GL101">
            <v>103</v>
          </cell>
          <cell r="GM101">
            <v>-103</v>
          </cell>
          <cell r="GN101">
            <v>901</v>
          </cell>
          <cell r="GO101">
            <v>0</v>
          </cell>
          <cell r="GP101">
            <v>241</v>
          </cell>
          <cell r="GQ101">
            <v>241</v>
          </cell>
          <cell r="GR101">
            <v>0</v>
          </cell>
          <cell r="GS101">
            <v>241</v>
          </cell>
          <cell r="GT101">
            <v>1490</v>
          </cell>
          <cell r="GU101">
            <v>185</v>
          </cell>
          <cell r="GV101">
            <v>527</v>
          </cell>
          <cell r="GW101">
            <v>0.35</v>
          </cell>
          <cell r="GX101">
            <v>0</v>
          </cell>
          <cell r="GY101">
            <v>0</v>
          </cell>
          <cell r="GZ101">
            <v>0</v>
          </cell>
          <cell r="HA101">
            <v>0</v>
          </cell>
          <cell r="HB101">
            <v>0</v>
          </cell>
          <cell r="HC101">
            <v>0</v>
          </cell>
          <cell r="HF101">
            <v>0</v>
          </cell>
          <cell r="HG101">
            <v>163</v>
          </cell>
          <cell r="HH101">
            <v>628</v>
          </cell>
          <cell r="HI101">
            <v>-672</v>
          </cell>
          <cell r="HJ101">
            <v>2135</v>
          </cell>
          <cell r="HL101">
            <v>4</v>
          </cell>
          <cell r="HM101">
            <v>2013</v>
          </cell>
          <cell r="HN101">
            <v>0</v>
          </cell>
          <cell r="HO101">
            <v>-11.85</v>
          </cell>
          <cell r="HR101">
            <v>19010</v>
          </cell>
        </row>
        <row r="102">
          <cell r="A102" t="str">
            <v>1069778Q3 2011Supervisory Baseline</v>
          </cell>
          <cell r="B102" t="str">
            <v>PNC</v>
          </cell>
          <cell r="C102" t="str">
            <v>Q3 2011</v>
          </cell>
          <cell r="D102" t="str">
            <v>Supervisory Baseline</v>
          </cell>
          <cell r="E102" t="str">
            <v>BHC</v>
          </cell>
          <cell r="F102" t="str">
            <v>PNC FNCL SVC GROUP</v>
          </cell>
          <cell r="G102">
            <v>1069778</v>
          </cell>
          <cell r="H102" t="str">
            <v>Actual</v>
          </cell>
          <cell r="I102">
            <v>40926</v>
          </cell>
          <cell r="J102">
            <v>40926.675775462965</v>
          </cell>
          <cell r="K102" t="str">
            <v>Supervisory Baseline follows the most likely economic scenario as developed by the Federal Reserve.</v>
          </cell>
          <cell r="L102">
            <v>9</v>
          </cell>
          <cell r="M102">
            <v>110</v>
          </cell>
          <cell r="N102">
            <v>39</v>
          </cell>
          <cell r="O102">
            <v>71</v>
          </cell>
          <cell r="P102">
            <v>81</v>
          </cell>
          <cell r="Q102">
            <v>68</v>
          </cell>
          <cell r="R102">
            <v>4</v>
          </cell>
          <cell r="S102">
            <v>9</v>
          </cell>
          <cell r="T102">
            <v>96</v>
          </cell>
          <cell r="U102">
            <v>67</v>
          </cell>
          <cell r="V102">
            <v>5</v>
          </cell>
          <cell r="W102">
            <v>24</v>
          </cell>
          <cell r="X102">
            <v>42</v>
          </cell>
          <cell r="Y102">
            <v>31</v>
          </cell>
          <cell r="Z102">
            <v>3</v>
          </cell>
          <cell r="AA102">
            <v>9</v>
          </cell>
          <cell r="AB102">
            <v>19</v>
          </cell>
          <cell r="AC102">
            <v>-4</v>
          </cell>
          <cell r="AD102">
            <v>0</v>
          </cell>
          <cell r="AE102">
            <v>-3</v>
          </cell>
          <cell r="AF102">
            <v>0</v>
          </cell>
          <cell r="AG102">
            <v>0</v>
          </cell>
          <cell r="AH102">
            <v>-1</v>
          </cell>
          <cell r="AI102">
            <v>365.14</v>
          </cell>
          <cell r="AJ102">
            <v>0</v>
          </cell>
          <cell r="AK102">
            <v>0</v>
          </cell>
          <cell r="AL102">
            <v>121.72</v>
          </cell>
          <cell r="AM102">
            <v>121.72</v>
          </cell>
          <cell r="AN102">
            <v>0</v>
          </cell>
          <cell r="AO102">
            <v>0</v>
          </cell>
          <cell r="AP102">
            <v>0</v>
          </cell>
          <cell r="AQ102">
            <v>0</v>
          </cell>
          <cell r="AR102">
            <v>0</v>
          </cell>
          <cell r="AS102">
            <v>0</v>
          </cell>
          <cell r="AT102">
            <v>365.14</v>
          </cell>
          <cell r="AU102">
            <v>4626.91</v>
          </cell>
          <cell r="AV102">
            <v>245.31</v>
          </cell>
          <cell r="AW102">
            <v>365.14</v>
          </cell>
          <cell r="AX102">
            <v>-0.36</v>
          </cell>
          <cell r="AY102">
            <v>4506.72</v>
          </cell>
          <cell r="AZ102">
            <v>2174.5100000000002</v>
          </cell>
          <cell r="BA102">
            <v>1335.86</v>
          </cell>
          <cell r="BB102">
            <v>2140.09</v>
          </cell>
          <cell r="BC102">
            <v>1370.29</v>
          </cell>
          <cell r="BD102">
            <v>0</v>
          </cell>
          <cell r="BE102">
            <v>245.31</v>
          </cell>
          <cell r="BF102">
            <v>0</v>
          </cell>
          <cell r="BG102">
            <v>0</v>
          </cell>
          <cell r="BH102">
            <v>0</v>
          </cell>
          <cell r="BI102">
            <v>0</v>
          </cell>
          <cell r="BJ102">
            <v>33.75</v>
          </cell>
          <cell r="BK102">
            <v>0</v>
          </cell>
          <cell r="BL102">
            <v>1143.47</v>
          </cell>
          <cell r="BM102">
            <v>309.95999999999998</v>
          </cell>
          <cell r="BN102">
            <v>833.51</v>
          </cell>
          <cell r="BO102">
            <v>0</v>
          </cell>
          <cell r="BP102">
            <v>833.51</v>
          </cell>
          <cell r="BQ102">
            <v>4.32</v>
          </cell>
          <cell r="BR102">
            <v>829.19</v>
          </cell>
          <cell r="BS102">
            <v>27.106964000000001</v>
          </cell>
          <cell r="BT102">
            <v>149.97</v>
          </cell>
          <cell r="BU102">
            <v>31.72</v>
          </cell>
          <cell r="BV102">
            <v>44.91</v>
          </cell>
          <cell r="BW102">
            <v>136.78</v>
          </cell>
          <cell r="BX102" t="str">
            <v>Non-Interest Income - Retail and Small Business</v>
          </cell>
          <cell r="BY102">
            <v>12389.94</v>
          </cell>
          <cell r="BZ102">
            <v>49715.02</v>
          </cell>
          <cell r="CA102">
            <v>62104.97</v>
          </cell>
          <cell r="CB102">
            <v>76373.820000000007</v>
          </cell>
          <cell r="CC102">
            <v>20233.71</v>
          </cell>
          <cell r="CD102">
            <v>29254.35</v>
          </cell>
          <cell r="CE102">
            <v>6577.83</v>
          </cell>
          <cell r="CF102">
            <v>22676.53</v>
          </cell>
          <cell r="CG102">
            <v>26687.24</v>
          </cell>
          <cell r="CH102">
            <v>5208</v>
          </cell>
          <cell r="CI102">
            <v>2840.55</v>
          </cell>
          <cell r="CJ102">
            <v>18638.68</v>
          </cell>
          <cell r="CK102">
            <v>6974.9</v>
          </cell>
          <cell r="CL102">
            <v>178.58</v>
          </cell>
          <cell r="CM102">
            <v>19.95</v>
          </cell>
          <cell r="CN102">
            <v>44166.67</v>
          </cell>
          <cell r="CO102">
            <v>37162.300000000003</v>
          </cell>
          <cell r="CP102">
            <v>2405.16</v>
          </cell>
          <cell r="CQ102">
            <v>4599.21</v>
          </cell>
          <cell r="CR102">
            <v>3346.62</v>
          </cell>
          <cell r="CS102">
            <v>17891.349999999999</v>
          </cell>
          <cell r="CT102">
            <v>4446.29</v>
          </cell>
          <cell r="CU102">
            <v>9132.7999999999993</v>
          </cell>
          <cell r="CV102">
            <v>4312.26</v>
          </cell>
          <cell r="CW102">
            <v>15335.41</v>
          </cell>
          <cell r="CX102">
            <v>12.14</v>
          </cell>
          <cell r="CY102">
            <v>72.040000000000006</v>
          </cell>
          <cell r="CZ102">
            <v>282.57</v>
          </cell>
          <cell r="DA102">
            <v>2871.69</v>
          </cell>
          <cell r="DB102">
            <v>12096.97</v>
          </cell>
          <cell r="DC102">
            <v>157113.9</v>
          </cell>
          <cell r="DD102">
            <v>1.19</v>
          </cell>
          <cell r="DE102">
            <v>4506.72</v>
          </cell>
          <cell r="DF102">
            <v>152605.99</v>
          </cell>
          <cell r="DG102">
            <v>4054.27</v>
          </cell>
          <cell r="DH102">
            <v>8207.26</v>
          </cell>
          <cell r="DI102">
            <v>1166.5899999999999</v>
          </cell>
          <cell r="DJ102">
            <v>0.72</v>
          </cell>
          <cell r="DK102">
            <v>781.52</v>
          </cell>
          <cell r="DL102">
            <v>10156.1</v>
          </cell>
          <cell r="DM102">
            <v>40634.14</v>
          </cell>
          <cell r="DN102">
            <v>269555.46999999997</v>
          </cell>
          <cell r="DO102">
            <v>187818.83</v>
          </cell>
          <cell r="DP102">
            <v>972.17</v>
          </cell>
          <cell r="DQ102">
            <v>2929.93</v>
          </cell>
          <cell r="DR102">
            <v>40592.379999999997</v>
          </cell>
          <cell r="DS102">
            <v>216.86</v>
          </cell>
          <cell r="DT102">
            <v>232313.31</v>
          </cell>
          <cell r="DU102">
            <v>1635.7</v>
          </cell>
          <cell r="DV102">
            <v>2682.39</v>
          </cell>
          <cell r="DW102">
            <v>12053.34</v>
          </cell>
          <cell r="DX102">
            <v>17985.22</v>
          </cell>
          <cell r="DY102">
            <v>397</v>
          </cell>
          <cell r="DZ102">
            <v>-534.61</v>
          </cell>
          <cell r="EA102">
            <v>34219.040000000001</v>
          </cell>
          <cell r="EB102">
            <v>3023.11</v>
          </cell>
          <cell r="EC102">
            <v>37242.160000000003</v>
          </cell>
          <cell r="ED102">
            <v>85253.71</v>
          </cell>
          <cell r="EE102">
            <v>32235.79</v>
          </cell>
          <cell r="EF102">
            <v>0</v>
          </cell>
          <cell r="EG102">
            <v>32235.79</v>
          </cell>
          <cell r="EH102">
            <v>829.19</v>
          </cell>
          <cell r="EI102">
            <v>988</v>
          </cell>
          <cell r="EJ102">
            <v>0</v>
          </cell>
          <cell r="EK102">
            <v>0.31</v>
          </cell>
          <cell r="EL102">
            <v>0</v>
          </cell>
          <cell r="EM102">
            <v>9.65</v>
          </cell>
          <cell r="EN102">
            <v>15.62</v>
          </cell>
          <cell r="EO102">
            <v>0</v>
          </cell>
          <cell r="EP102">
            <v>3.7</v>
          </cell>
          <cell r="EQ102">
            <v>184.2</v>
          </cell>
          <cell r="ER102">
            <v>328.13</v>
          </cell>
          <cell r="ES102">
            <v>0</v>
          </cell>
          <cell r="ET102">
            <v>31.51</v>
          </cell>
          <cell r="EU102">
            <v>34219.040000000001</v>
          </cell>
          <cell r="EV102">
            <v>34219.040000000001</v>
          </cell>
          <cell r="EW102">
            <v>47.77</v>
          </cell>
          <cell r="EX102">
            <v>0</v>
          </cell>
          <cell r="EY102">
            <v>361.14</v>
          </cell>
          <cell r="EZ102">
            <v>0</v>
          </cell>
          <cell r="FA102">
            <v>4.03</v>
          </cell>
          <cell r="FB102">
            <v>3765.54</v>
          </cell>
          <cell r="FC102">
            <v>485.53</v>
          </cell>
          <cell r="FD102">
            <v>8551.74</v>
          </cell>
          <cell r="FE102">
            <v>0</v>
          </cell>
          <cell r="FF102">
            <v>29513.5</v>
          </cell>
          <cell r="FG102">
            <v>110.22</v>
          </cell>
          <cell r="FH102">
            <v>0</v>
          </cell>
          <cell r="FI102">
            <v>-63.9</v>
          </cell>
          <cell r="FJ102">
            <v>29339.38</v>
          </cell>
          <cell r="FK102">
            <v>223561.55</v>
          </cell>
          <cell r="FL102">
            <v>23448.58</v>
          </cell>
          <cell r="FM102">
            <v>29339.38</v>
          </cell>
          <cell r="FN102">
            <v>36915.620000000003</v>
          </cell>
          <cell r="FO102">
            <v>223561.55</v>
          </cell>
          <cell r="FP102">
            <v>257663.23</v>
          </cell>
          <cell r="FQ102">
            <v>10.4886</v>
          </cell>
          <cell r="FR102">
            <v>13.1236</v>
          </cell>
          <cell r="FS102">
            <v>16.512499999999999</v>
          </cell>
          <cell r="FT102">
            <v>11.386699999999999</v>
          </cell>
          <cell r="FU102">
            <v>1635.66</v>
          </cell>
          <cell r="FV102">
            <v>1345.79</v>
          </cell>
          <cell r="FW102">
            <v>0</v>
          </cell>
          <cell r="FX102">
            <v>0</v>
          </cell>
          <cell r="FY102">
            <v>534.61</v>
          </cell>
          <cell r="FZ102">
            <v>0</v>
          </cell>
          <cell r="GA102">
            <v>1345.79</v>
          </cell>
          <cell r="GB102">
            <v>0.04</v>
          </cell>
          <cell r="GC102">
            <v>2905.29</v>
          </cell>
          <cell r="GD102">
            <v>8015.73</v>
          </cell>
          <cell r="GE102">
            <v>0</v>
          </cell>
          <cell r="GF102">
            <v>780</v>
          </cell>
          <cell r="GG102">
            <v>526</v>
          </cell>
          <cell r="GH102">
            <v>0</v>
          </cell>
          <cell r="GI102">
            <v>304.02999999999997</v>
          </cell>
          <cell r="GJ102">
            <v>29513.5</v>
          </cell>
          <cell r="GK102">
            <v>2951.35</v>
          </cell>
          <cell r="GL102">
            <v>-529</v>
          </cell>
          <cell r="GM102">
            <v>529</v>
          </cell>
          <cell r="GN102">
            <v>857</v>
          </cell>
          <cell r="GO102">
            <v>0</v>
          </cell>
          <cell r="GP102">
            <v>1388</v>
          </cell>
          <cell r="GQ102">
            <v>1388</v>
          </cell>
          <cell r="GR102">
            <v>0</v>
          </cell>
          <cell r="GS102">
            <v>1388</v>
          </cell>
          <cell r="GT102">
            <v>3966</v>
          </cell>
          <cell r="GU102">
            <v>184.2</v>
          </cell>
          <cell r="GV102">
            <v>526</v>
          </cell>
          <cell r="GW102">
            <v>0.35019011</v>
          </cell>
          <cell r="GX102">
            <v>0</v>
          </cell>
          <cell r="GY102">
            <v>0</v>
          </cell>
          <cell r="GZ102">
            <v>0</v>
          </cell>
          <cell r="HA102">
            <v>0</v>
          </cell>
          <cell r="HB102">
            <v>0</v>
          </cell>
          <cell r="HC102">
            <v>0</v>
          </cell>
          <cell r="HF102">
            <v>0</v>
          </cell>
          <cell r="HG102">
            <v>163</v>
          </cell>
          <cell r="HH102">
            <v>628</v>
          </cell>
          <cell r="HI102">
            <v>-672</v>
          </cell>
          <cell r="HJ102">
            <v>2135</v>
          </cell>
          <cell r="HL102">
            <v>3</v>
          </cell>
          <cell r="HM102">
            <v>2011</v>
          </cell>
          <cell r="HN102">
            <v>0</v>
          </cell>
          <cell r="HO102">
            <v>33.75</v>
          </cell>
          <cell r="HR102">
            <v>19010</v>
          </cell>
        </row>
        <row r="103">
          <cell r="A103" t="str">
            <v>1069778Q4 2011Supervisory Baseline</v>
          </cell>
          <cell r="B103" t="str">
            <v>PNC</v>
          </cell>
          <cell r="C103" t="str">
            <v>Q4 2011</v>
          </cell>
          <cell r="D103" t="str">
            <v>Supervisory Baseline</v>
          </cell>
          <cell r="E103" t="str">
            <v>BHC</v>
          </cell>
          <cell r="F103" t="str">
            <v>PNC FNCL SVC GROUP</v>
          </cell>
          <cell r="G103">
            <v>1069778</v>
          </cell>
          <cell r="H103" t="str">
            <v>Projected</v>
          </cell>
          <cell r="I103">
            <v>40926</v>
          </cell>
          <cell r="J103">
            <v>40926.675775462965</v>
          </cell>
          <cell r="K103" t="str">
            <v>Supervisory Baseline follows the most likely economic scenario as developed by the Federal Reserve.</v>
          </cell>
          <cell r="L103">
            <v>39.299999999999997</v>
          </cell>
          <cell r="M103">
            <v>103.88</v>
          </cell>
          <cell r="N103">
            <v>20.48</v>
          </cell>
          <cell r="O103">
            <v>83.4</v>
          </cell>
          <cell r="P103">
            <v>69.58</v>
          </cell>
          <cell r="Q103">
            <v>58.42</v>
          </cell>
          <cell r="R103">
            <v>3.44</v>
          </cell>
          <cell r="S103">
            <v>7.73</v>
          </cell>
          <cell r="T103">
            <v>81.510000000000005</v>
          </cell>
          <cell r="U103">
            <v>38.08</v>
          </cell>
          <cell r="V103">
            <v>3.78</v>
          </cell>
          <cell r="W103">
            <v>39.65</v>
          </cell>
          <cell r="X103">
            <v>47.17</v>
          </cell>
          <cell r="Y103">
            <v>46.15</v>
          </cell>
          <cell r="Z103">
            <v>7.11</v>
          </cell>
          <cell r="AA103">
            <v>10.08</v>
          </cell>
          <cell r="AB103">
            <v>28.96</v>
          </cell>
          <cell r="AC103">
            <v>11.93</v>
          </cell>
          <cell r="AD103">
            <v>0</v>
          </cell>
          <cell r="AE103">
            <v>0.05</v>
          </cell>
          <cell r="AF103">
            <v>0.03</v>
          </cell>
          <cell r="AG103">
            <v>1.44</v>
          </cell>
          <cell r="AH103">
            <v>10.4</v>
          </cell>
          <cell r="AI103">
            <v>399.53</v>
          </cell>
          <cell r="AJ103">
            <v>0</v>
          </cell>
          <cell r="AK103">
            <v>0</v>
          </cell>
          <cell r="AL103">
            <v>663.89</v>
          </cell>
          <cell r="AM103">
            <v>663.89</v>
          </cell>
          <cell r="AN103">
            <v>1.47</v>
          </cell>
          <cell r="AO103">
            <v>0</v>
          </cell>
          <cell r="AP103">
            <v>-5.32</v>
          </cell>
          <cell r="AQ103">
            <v>0.64</v>
          </cell>
          <cell r="AR103">
            <v>-3.21</v>
          </cell>
          <cell r="AS103">
            <v>0</v>
          </cell>
          <cell r="AT103">
            <v>1060.21</v>
          </cell>
          <cell r="AU103">
            <v>4506.72</v>
          </cell>
          <cell r="AV103">
            <v>281.76</v>
          </cell>
          <cell r="AW103">
            <v>399.53</v>
          </cell>
          <cell r="AX103">
            <v>79</v>
          </cell>
          <cell r="AY103">
            <v>4467.9399999999996</v>
          </cell>
          <cell r="AZ103">
            <v>2162.92</v>
          </cell>
          <cell r="BA103">
            <v>1313.59</v>
          </cell>
          <cell r="BB103">
            <v>2189.1799999999998</v>
          </cell>
          <cell r="BC103">
            <v>1287.32</v>
          </cell>
          <cell r="BD103">
            <v>1287.32</v>
          </cell>
          <cell r="BE103">
            <v>281.76</v>
          </cell>
          <cell r="BF103">
            <v>-3.21</v>
          </cell>
          <cell r="BG103">
            <v>0</v>
          </cell>
          <cell r="BH103">
            <v>-197.77</v>
          </cell>
          <cell r="BI103">
            <v>0</v>
          </cell>
          <cell r="BJ103">
            <v>-35</v>
          </cell>
          <cell r="BK103">
            <v>0</v>
          </cell>
          <cell r="BL103">
            <v>775.99</v>
          </cell>
          <cell r="BM103">
            <v>199.86</v>
          </cell>
          <cell r="BN103">
            <v>576.13</v>
          </cell>
          <cell r="BO103">
            <v>0</v>
          </cell>
          <cell r="BP103">
            <v>576.13</v>
          </cell>
          <cell r="BQ103">
            <v>1.1599999999999999</v>
          </cell>
          <cell r="BR103">
            <v>574.96</v>
          </cell>
          <cell r="BS103">
            <v>25.755486999999999</v>
          </cell>
          <cell r="BT103">
            <v>136.78</v>
          </cell>
          <cell r="BU103">
            <v>2.5</v>
          </cell>
          <cell r="BV103">
            <v>24.89</v>
          </cell>
          <cell r="BW103">
            <v>114.39</v>
          </cell>
          <cell r="BX103" t="str">
            <v>Non-Interest Income - Retail and Small Business</v>
          </cell>
          <cell r="BY103">
            <v>10193.67</v>
          </cell>
          <cell r="BZ103">
            <v>52165.02</v>
          </cell>
          <cell r="CA103">
            <v>62358.69</v>
          </cell>
          <cell r="CB103">
            <v>72328.399999999994</v>
          </cell>
          <cell r="CC103">
            <v>19479.25</v>
          </cell>
          <cell r="CD103">
            <v>27677.87</v>
          </cell>
          <cell r="CE103">
            <v>5751.32</v>
          </cell>
          <cell r="CF103">
            <v>21926.55</v>
          </cell>
          <cell r="CG103">
            <v>24973.5</v>
          </cell>
          <cell r="CH103">
            <v>5092.09</v>
          </cell>
          <cell r="CI103">
            <v>3000.91</v>
          </cell>
          <cell r="CJ103">
            <v>16880.5</v>
          </cell>
          <cell r="CK103">
            <v>6316.96</v>
          </cell>
          <cell r="CL103">
            <v>173.03</v>
          </cell>
          <cell r="CM103">
            <v>24.74</v>
          </cell>
          <cell r="CN103">
            <v>43794.92</v>
          </cell>
          <cell r="CO103">
            <v>37785.69</v>
          </cell>
          <cell r="CP103">
            <v>2063.4499999999998</v>
          </cell>
          <cell r="CQ103">
            <v>3945.78</v>
          </cell>
          <cell r="CR103">
            <v>3417.67</v>
          </cell>
          <cell r="CS103">
            <v>18066.14</v>
          </cell>
          <cell r="CT103">
            <v>4595.72</v>
          </cell>
          <cell r="CU103">
            <v>9470.98</v>
          </cell>
          <cell r="CV103">
            <v>3999.44</v>
          </cell>
          <cell r="CW103">
            <v>15684.91</v>
          </cell>
          <cell r="CX103">
            <v>7.87</v>
          </cell>
          <cell r="CY103">
            <v>68.47</v>
          </cell>
          <cell r="CZ103">
            <v>288.31</v>
          </cell>
          <cell r="DA103">
            <v>2963.15</v>
          </cell>
          <cell r="DB103">
            <v>12357.12</v>
          </cell>
          <cell r="DC103">
            <v>153292.03</v>
          </cell>
          <cell r="DD103">
            <v>0.55000000000000004</v>
          </cell>
          <cell r="DE103">
            <v>4468.1400000000003</v>
          </cell>
          <cell r="DF103">
            <v>148823.32999999999</v>
          </cell>
          <cell r="DG103">
            <v>4054.27</v>
          </cell>
          <cell r="DH103">
            <v>8283.34</v>
          </cell>
          <cell r="DI103">
            <v>1172.92</v>
          </cell>
          <cell r="DJ103">
            <v>0.72</v>
          </cell>
          <cell r="DK103">
            <v>664.05</v>
          </cell>
          <cell r="DL103">
            <v>10121.030000000001</v>
          </cell>
          <cell r="DM103">
            <v>39752.79</v>
          </cell>
          <cell r="DN103">
            <v>265110.12</v>
          </cell>
          <cell r="DO103">
            <v>182036.93</v>
          </cell>
          <cell r="DP103">
            <v>923.51</v>
          </cell>
          <cell r="DQ103">
            <v>2273.21</v>
          </cell>
          <cell r="DR103">
            <v>43194.63</v>
          </cell>
          <cell r="DS103">
            <v>248.52</v>
          </cell>
          <cell r="DT103">
            <v>228428.28</v>
          </cell>
          <cell r="DU103">
            <v>1646</v>
          </cell>
          <cell r="DV103">
            <v>2682.39</v>
          </cell>
          <cell r="DW103">
            <v>12053.34</v>
          </cell>
          <cell r="DX103">
            <v>18330</v>
          </cell>
          <cell r="DY103">
            <v>-519</v>
          </cell>
          <cell r="DZ103">
            <v>-535</v>
          </cell>
          <cell r="EA103">
            <v>33657.730000000003</v>
          </cell>
          <cell r="EB103">
            <v>3024.11</v>
          </cell>
          <cell r="EC103">
            <v>36681.839999999997</v>
          </cell>
          <cell r="ED103">
            <v>80985.179999999993</v>
          </cell>
          <cell r="EE103">
            <v>34219.040000000001</v>
          </cell>
          <cell r="EF103">
            <v>0</v>
          </cell>
          <cell r="EG103">
            <v>34219.040000000001</v>
          </cell>
          <cell r="EH103">
            <v>574.96</v>
          </cell>
          <cell r="EI103">
            <v>0</v>
          </cell>
          <cell r="EJ103">
            <v>0</v>
          </cell>
          <cell r="EK103">
            <v>0</v>
          </cell>
          <cell r="EL103">
            <v>0</v>
          </cell>
          <cell r="EM103">
            <v>0</v>
          </cell>
          <cell r="EN103">
            <v>0</v>
          </cell>
          <cell r="EO103">
            <v>0</v>
          </cell>
          <cell r="EP103">
            <v>24</v>
          </cell>
          <cell r="EQ103">
            <v>184</v>
          </cell>
          <cell r="ER103">
            <v>-928</v>
          </cell>
          <cell r="ES103">
            <v>0</v>
          </cell>
          <cell r="ET103">
            <v>-0.28000000000000003</v>
          </cell>
          <cell r="EU103">
            <v>33657.730000000003</v>
          </cell>
          <cell r="EV103">
            <v>33657.730000000003</v>
          </cell>
          <cell r="EW103">
            <v>-140</v>
          </cell>
          <cell r="EX103">
            <v>0</v>
          </cell>
          <cell r="EY103">
            <v>-379</v>
          </cell>
          <cell r="EZ103">
            <v>0</v>
          </cell>
          <cell r="FA103">
            <v>4.03</v>
          </cell>
          <cell r="FB103">
            <v>3215</v>
          </cell>
          <cell r="FC103">
            <v>485</v>
          </cell>
          <cell r="FD103">
            <v>8492</v>
          </cell>
          <cell r="FE103">
            <v>0</v>
          </cell>
          <cell r="FF103">
            <v>29388.76</v>
          </cell>
          <cell r="FG103">
            <v>110</v>
          </cell>
          <cell r="FH103">
            <v>0</v>
          </cell>
          <cell r="FI103">
            <v>-64</v>
          </cell>
          <cell r="FJ103">
            <v>29214.76</v>
          </cell>
          <cell r="FK103">
            <v>222997</v>
          </cell>
          <cell r="FL103">
            <v>23865</v>
          </cell>
          <cell r="FM103">
            <v>29215.03</v>
          </cell>
          <cell r="FN103">
            <v>36595</v>
          </cell>
          <cell r="FO103">
            <v>222997</v>
          </cell>
          <cell r="FP103">
            <v>261604</v>
          </cell>
          <cell r="FQ103">
            <v>10.7019</v>
          </cell>
          <cell r="FR103">
            <v>13.101100000000001</v>
          </cell>
          <cell r="FS103">
            <v>16.410499999999999</v>
          </cell>
          <cell r="FT103">
            <v>11.1677</v>
          </cell>
          <cell r="FU103">
            <v>1646</v>
          </cell>
          <cell r="FV103">
            <v>1346</v>
          </cell>
          <cell r="FW103">
            <v>0</v>
          </cell>
          <cell r="FX103">
            <v>0</v>
          </cell>
          <cell r="FY103">
            <v>535</v>
          </cell>
          <cell r="FZ103">
            <v>0</v>
          </cell>
          <cell r="GA103">
            <v>1346</v>
          </cell>
          <cell r="GB103">
            <v>0</v>
          </cell>
          <cell r="GC103">
            <v>2354</v>
          </cell>
          <cell r="GD103">
            <v>7925</v>
          </cell>
          <cell r="GE103">
            <v>0</v>
          </cell>
          <cell r="GF103">
            <v>713</v>
          </cell>
          <cell r="GG103">
            <v>527</v>
          </cell>
          <cell r="GH103">
            <v>0</v>
          </cell>
          <cell r="GI103">
            <v>304</v>
          </cell>
          <cell r="GJ103">
            <v>29388.76</v>
          </cell>
          <cell r="GK103">
            <v>2938.88</v>
          </cell>
          <cell r="GL103">
            <v>-675</v>
          </cell>
          <cell r="GM103">
            <v>675</v>
          </cell>
          <cell r="GN103">
            <v>641</v>
          </cell>
          <cell r="GO103">
            <v>0</v>
          </cell>
          <cell r="GP103">
            <v>912</v>
          </cell>
          <cell r="GQ103">
            <v>912</v>
          </cell>
          <cell r="GR103">
            <v>0</v>
          </cell>
          <cell r="GS103">
            <v>912</v>
          </cell>
          <cell r="GT103">
            <v>3348</v>
          </cell>
          <cell r="GU103">
            <v>184</v>
          </cell>
          <cell r="GV103">
            <v>527</v>
          </cell>
          <cell r="GW103">
            <v>0.35</v>
          </cell>
          <cell r="GX103">
            <v>0</v>
          </cell>
          <cell r="GY103">
            <v>0</v>
          </cell>
          <cell r="GZ103">
            <v>0</v>
          </cell>
          <cell r="HA103">
            <v>0</v>
          </cell>
          <cell r="HB103">
            <v>0</v>
          </cell>
          <cell r="HC103">
            <v>0</v>
          </cell>
          <cell r="HF103">
            <v>0</v>
          </cell>
          <cell r="HG103">
            <v>163</v>
          </cell>
          <cell r="HH103">
            <v>628</v>
          </cell>
          <cell r="HI103">
            <v>-672</v>
          </cell>
          <cell r="HJ103">
            <v>2135</v>
          </cell>
          <cell r="HL103">
            <v>4</v>
          </cell>
          <cell r="HM103">
            <v>2011</v>
          </cell>
          <cell r="HN103">
            <v>0</v>
          </cell>
          <cell r="HO103">
            <v>-35</v>
          </cell>
          <cell r="HR103">
            <v>19010</v>
          </cell>
        </row>
        <row r="104">
          <cell r="A104" t="str">
            <v>1069778Q1 2012Supervisory Baseline</v>
          </cell>
          <cell r="B104" t="str">
            <v>PNC</v>
          </cell>
          <cell r="C104" t="str">
            <v>Q1 2012</v>
          </cell>
          <cell r="D104" t="str">
            <v>Supervisory Baseline</v>
          </cell>
          <cell r="E104" t="str">
            <v>BHC</v>
          </cell>
          <cell r="F104" t="str">
            <v>PNC FNCL SVC GROUP</v>
          </cell>
          <cell r="G104">
            <v>1069778</v>
          </cell>
          <cell r="H104" t="str">
            <v>Projected</v>
          </cell>
          <cell r="I104">
            <v>40926</v>
          </cell>
          <cell r="J104">
            <v>40926.675775462965</v>
          </cell>
          <cell r="K104" t="str">
            <v>Supervisory Baseline follows the most likely economic scenario as developed by the Federal Reserve.</v>
          </cell>
          <cell r="L104">
            <v>37.32</v>
          </cell>
          <cell r="M104">
            <v>113.92</v>
          </cell>
          <cell r="N104">
            <v>21.18</v>
          </cell>
          <cell r="O104">
            <v>92.74</v>
          </cell>
          <cell r="P104">
            <v>69.540000000000006</v>
          </cell>
          <cell r="Q104">
            <v>58.38</v>
          </cell>
          <cell r="R104">
            <v>3.43</v>
          </cell>
          <cell r="S104">
            <v>7.73</v>
          </cell>
          <cell r="T104">
            <v>74.7</v>
          </cell>
          <cell r="U104">
            <v>34.06</v>
          </cell>
          <cell r="V104">
            <v>3.36</v>
          </cell>
          <cell r="W104">
            <v>37.270000000000003</v>
          </cell>
          <cell r="X104">
            <v>66.099999999999994</v>
          </cell>
          <cell r="Y104">
            <v>50.57</v>
          </cell>
          <cell r="Z104">
            <v>7.95</v>
          </cell>
          <cell r="AA104">
            <v>11.07</v>
          </cell>
          <cell r="AB104">
            <v>31.54</v>
          </cell>
          <cell r="AC104">
            <v>11.84</v>
          </cell>
          <cell r="AD104">
            <v>0</v>
          </cell>
          <cell r="AE104">
            <v>0.05</v>
          </cell>
          <cell r="AF104">
            <v>0.03</v>
          </cell>
          <cell r="AG104">
            <v>1.44</v>
          </cell>
          <cell r="AH104">
            <v>10.31</v>
          </cell>
          <cell r="AI104">
            <v>423.99</v>
          </cell>
          <cell r="AJ104">
            <v>0</v>
          </cell>
          <cell r="AK104">
            <v>0</v>
          </cell>
          <cell r="AL104">
            <v>663.89</v>
          </cell>
          <cell r="AM104">
            <v>663.89</v>
          </cell>
          <cell r="AN104">
            <v>1.47</v>
          </cell>
          <cell r="AO104">
            <v>0</v>
          </cell>
          <cell r="AP104">
            <v>-5.32</v>
          </cell>
          <cell r="AQ104">
            <v>0.64</v>
          </cell>
          <cell r="AR104">
            <v>-3.21</v>
          </cell>
          <cell r="AS104">
            <v>0</v>
          </cell>
          <cell r="AT104">
            <v>1084.6600000000001</v>
          </cell>
          <cell r="AU104">
            <v>4467.9399999999996</v>
          </cell>
          <cell r="AV104">
            <v>247</v>
          </cell>
          <cell r="AW104">
            <v>423.99</v>
          </cell>
          <cell r="AX104">
            <v>5</v>
          </cell>
          <cell r="AY104">
            <v>4295.96</v>
          </cell>
          <cell r="AZ104">
            <v>2197.88</v>
          </cell>
          <cell r="BA104">
            <v>1307.5</v>
          </cell>
          <cell r="BB104">
            <v>2382.38</v>
          </cell>
          <cell r="BC104">
            <v>1123</v>
          </cell>
          <cell r="BD104">
            <v>1123</v>
          </cell>
          <cell r="BE104">
            <v>247</v>
          </cell>
          <cell r="BF104">
            <v>-3.21</v>
          </cell>
          <cell r="BG104">
            <v>0</v>
          </cell>
          <cell r="BH104">
            <v>0</v>
          </cell>
          <cell r="BI104">
            <v>0</v>
          </cell>
          <cell r="BJ104">
            <v>-35</v>
          </cell>
          <cell r="BK104">
            <v>0</v>
          </cell>
          <cell r="BL104">
            <v>844.21</v>
          </cell>
          <cell r="BM104">
            <v>212.05</v>
          </cell>
          <cell r="BN104">
            <v>632.16</v>
          </cell>
          <cell r="BO104">
            <v>0</v>
          </cell>
          <cell r="BP104">
            <v>632.16</v>
          </cell>
          <cell r="BQ104">
            <v>1.1599999999999999</v>
          </cell>
          <cell r="BR104">
            <v>631</v>
          </cell>
          <cell r="BS104">
            <v>25.118158000000001</v>
          </cell>
          <cell r="BT104">
            <v>114.39</v>
          </cell>
          <cell r="BU104">
            <v>1.77</v>
          </cell>
          <cell r="BV104">
            <v>17.87</v>
          </cell>
          <cell r="BW104">
            <v>98.3</v>
          </cell>
          <cell r="BX104" t="str">
            <v>Non-Interest Income - Retail and Small Business</v>
          </cell>
          <cell r="BY104">
            <v>9200.86</v>
          </cell>
          <cell r="BZ104">
            <v>61480.37</v>
          </cell>
          <cell r="CA104">
            <v>70681.23</v>
          </cell>
          <cell r="CB104">
            <v>78362.210000000006</v>
          </cell>
          <cell r="CC104">
            <v>21434.47</v>
          </cell>
          <cell r="CD104">
            <v>31135.09</v>
          </cell>
          <cell r="CE104">
            <v>5479.25</v>
          </cell>
          <cell r="CF104">
            <v>25655.84</v>
          </cell>
          <cell r="CG104">
            <v>25596.44</v>
          </cell>
          <cell r="CH104">
            <v>4822.49</v>
          </cell>
          <cell r="CI104">
            <v>3268.01</v>
          </cell>
          <cell r="CJ104">
            <v>17505.93</v>
          </cell>
          <cell r="CK104">
            <v>6551.01</v>
          </cell>
          <cell r="CL104">
            <v>171.59</v>
          </cell>
          <cell r="CM104">
            <v>24.62</v>
          </cell>
          <cell r="CN104">
            <v>51942.11</v>
          </cell>
          <cell r="CO104">
            <v>44644.02</v>
          </cell>
          <cell r="CP104">
            <v>2250.21</v>
          </cell>
          <cell r="CQ104">
            <v>5047.88</v>
          </cell>
          <cell r="CR104">
            <v>3678.93</v>
          </cell>
          <cell r="CS104">
            <v>18466.23</v>
          </cell>
          <cell r="CT104">
            <v>5158.1899999999996</v>
          </cell>
          <cell r="CU104">
            <v>9266.6299999999992</v>
          </cell>
          <cell r="CV104">
            <v>4041.41</v>
          </cell>
          <cell r="CW104">
            <v>15834.4</v>
          </cell>
          <cell r="CX104">
            <v>7.83</v>
          </cell>
          <cell r="CY104">
            <v>68.28</v>
          </cell>
          <cell r="CZ104">
            <v>296.8</v>
          </cell>
          <cell r="DA104">
            <v>3000.97</v>
          </cell>
          <cell r="DB104">
            <v>12460.52</v>
          </cell>
          <cell r="DC104">
            <v>168283.88</v>
          </cell>
          <cell r="DD104">
            <v>0.55000000000000004</v>
          </cell>
          <cell r="DE104">
            <v>4296.53</v>
          </cell>
          <cell r="DF104">
            <v>163986.79999999999</v>
          </cell>
          <cell r="DG104">
            <v>4054.27</v>
          </cell>
          <cell r="DH104">
            <v>9114.67</v>
          </cell>
          <cell r="DI104">
            <v>1179.25</v>
          </cell>
          <cell r="DJ104">
            <v>0.73</v>
          </cell>
          <cell r="DK104">
            <v>730.7</v>
          </cell>
          <cell r="DL104">
            <v>11025.35</v>
          </cell>
          <cell r="DM104">
            <v>42727.25</v>
          </cell>
          <cell r="DN104">
            <v>292474.90000000002</v>
          </cell>
          <cell r="DO104">
            <v>199844.05</v>
          </cell>
          <cell r="DP104">
            <v>923.51</v>
          </cell>
          <cell r="DQ104">
            <v>2273.37</v>
          </cell>
          <cell r="DR104">
            <v>52438.13</v>
          </cell>
          <cell r="DS104">
            <v>243.22</v>
          </cell>
          <cell r="DT104">
            <v>255479.06</v>
          </cell>
          <cell r="DU104">
            <v>1646</v>
          </cell>
          <cell r="DV104">
            <v>2682.39</v>
          </cell>
          <cell r="DW104">
            <v>12053.34</v>
          </cell>
          <cell r="DX104">
            <v>18738</v>
          </cell>
          <cell r="DY104">
            <v>-613</v>
          </cell>
          <cell r="DZ104">
            <v>-535</v>
          </cell>
          <cell r="EA104">
            <v>33971.730000000003</v>
          </cell>
          <cell r="EB104">
            <v>3024.11</v>
          </cell>
          <cell r="EC104">
            <v>36995.839999999997</v>
          </cell>
          <cell r="ED104">
            <v>88667.92</v>
          </cell>
          <cell r="EE104">
            <v>33657.730000000003</v>
          </cell>
          <cell r="EF104">
            <v>0</v>
          </cell>
          <cell r="EG104">
            <v>33657.730000000003</v>
          </cell>
          <cell r="EH104">
            <v>631</v>
          </cell>
          <cell r="EI104">
            <v>0</v>
          </cell>
          <cell r="EJ104">
            <v>0</v>
          </cell>
          <cell r="EK104">
            <v>0</v>
          </cell>
          <cell r="EL104">
            <v>0</v>
          </cell>
          <cell r="EM104">
            <v>0</v>
          </cell>
          <cell r="EN104">
            <v>0</v>
          </cell>
          <cell r="EO104">
            <v>0</v>
          </cell>
          <cell r="EP104">
            <v>38</v>
          </cell>
          <cell r="EQ104">
            <v>184</v>
          </cell>
          <cell r="ER104">
            <v>-95</v>
          </cell>
          <cell r="ES104">
            <v>0</v>
          </cell>
          <cell r="ET104">
            <v>0</v>
          </cell>
          <cell r="EU104">
            <v>33971.730000000003</v>
          </cell>
          <cell r="EV104">
            <v>33971.730000000003</v>
          </cell>
          <cell r="EW104">
            <v>-218</v>
          </cell>
          <cell r="EX104">
            <v>0</v>
          </cell>
          <cell r="EY104">
            <v>-395</v>
          </cell>
          <cell r="EZ104">
            <v>0</v>
          </cell>
          <cell r="FA104">
            <v>4.03</v>
          </cell>
          <cell r="FB104">
            <v>3215</v>
          </cell>
          <cell r="FC104">
            <v>485</v>
          </cell>
          <cell r="FD104">
            <v>9405</v>
          </cell>
          <cell r="FE104">
            <v>0</v>
          </cell>
          <cell r="FF104">
            <v>28883.759999999998</v>
          </cell>
          <cell r="FG104">
            <v>110</v>
          </cell>
          <cell r="FH104">
            <v>0</v>
          </cell>
          <cell r="FI104">
            <v>-64</v>
          </cell>
          <cell r="FJ104">
            <v>28709.759999999998</v>
          </cell>
          <cell r="FK104">
            <v>241610</v>
          </cell>
          <cell r="FL104">
            <v>23360</v>
          </cell>
          <cell r="FM104">
            <v>28710.03</v>
          </cell>
          <cell r="FN104">
            <v>36112</v>
          </cell>
          <cell r="FO104">
            <v>241610</v>
          </cell>
          <cell r="FP104">
            <v>269150</v>
          </cell>
          <cell r="FQ104">
            <v>9.6684999999999999</v>
          </cell>
          <cell r="FR104">
            <v>11.8828</v>
          </cell>
          <cell r="FS104">
            <v>14.946400000000001</v>
          </cell>
          <cell r="FT104">
            <v>10.6669</v>
          </cell>
          <cell r="FU104">
            <v>1646</v>
          </cell>
          <cell r="FV104">
            <v>1346</v>
          </cell>
          <cell r="FW104">
            <v>0</v>
          </cell>
          <cell r="FX104">
            <v>0</v>
          </cell>
          <cell r="FY104">
            <v>535</v>
          </cell>
          <cell r="FZ104">
            <v>0</v>
          </cell>
          <cell r="GA104">
            <v>1346</v>
          </cell>
          <cell r="GB104">
            <v>0</v>
          </cell>
          <cell r="GC104">
            <v>2354</v>
          </cell>
          <cell r="GD104">
            <v>7915</v>
          </cell>
          <cell r="GE104">
            <v>809</v>
          </cell>
          <cell r="GF104">
            <v>0</v>
          </cell>
          <cell r="GG104">
            <v>527</v>
          </cell>
          <cell r="GH104">
            <v>0</v>
          </cell>
          <cell r="GI104">
            <v>304</v>
          </cell>
          <cell r="GJ104">
            <v>28883.759999999998</v>
          </cell>
          <cell r="GK104">
            <v>2888.38</v>
          </cell>
          <cell r="GL104">
            <v>795</v>
          </cell>
          <cell r="GM104">
            <v>14</v>
          </cell>
          <cell r="GN104">
            <v>803</v>
          </cell>
          <cell r="GO104">
            <v>0</v>
          </cell>
          <cell r="GP104">
            <v>912</v>
          </cell>
          <cell r="GQ104">
            <v>912</v>
          </cell>
          <cell r="GR104">
            <v>0</v>
          </cell>
          <cell r="GS104">
            <v>912</v>
          </cell>
          <cell r="GT104">
            <v>3348</v>
          </cell>
          <cell r="GU104">
            <v>184</v>
          </cell>
          <cell r="GV104">
            <v>527</v>
          </cell>
          <cell r="GW104">
            <v>0.35</v>
          </cell>
          <cell r="GX104">
            <v>0</v>
          </cell>
          <cell r="GY104">
            <v>0</v>
          </cell>
          <cell r="GZ104">
            <v>0</v>
          </cell>
          <cell r="HA104">
            <v>0</v>
          </cell>
          <cell r="HB104">
            <v>0</v>
          </cell>
          <cell r="HC104">
            <v>0</v>
          </cell>
          <cell r="HF104">
            <v>0</v>
          </cell>
          <cell r="HG104">
            <v>163</v>
          </cell>
          <cell r="HH104">
            <v>628</v>
          </cell>
          <cell r="HI104">
            <v>-672</v>
          </cell>
          <cell r="HJ104">
            <v>2135</v>
          </cell>
          <cell r="HL104">
            <v>1</v>
          </cell>
          <cell r="HM104">
            <v>2012</v>
          </cell>
          <cell r="HN104">
            <v>0</v>
          </cell>
          <cell r="HO104">
            <v>-35</v>
          </cell>
          <cell r="HR104">
            <v>19010</v>
          </cell>
        </row>
        <row r="105">
          <cell r="A105" t="str">
            <v>1069778Q2 2012Supervisory Baseline</v>
          </cell>
          <cell r="B105" t="str">
            <v>PNC</v>
          </cell>
          <cell r="C105" t="str">
            <v>Q2 2012</v>
          </cell>
          <cell r="D105" t="str">
            <v>Supervisory Baseline</v>
          </cell>
          <cell r="E105" t="str">
            <v>BHC</v>
          </cell>
          <cell r="F105" t="str">
            <v>PNC FNCL SVC GROUP</v>
          </cell>
          <cell r="G105">
            <v>1069778</v>
          </cell>
          <cell r="H105" t="str">
            <v>Projected</v>
          </cell>
          <cell r="I105">
            <v>40926</v>
          </cell>
          <cell r="J105">
            <v>40926.675775462965</v>
          </cell>
          <cell r="K105" t="str">
            <v>Supervisory Baseline follows the most likely economic scenario as developed by the Federal Reserve.</v>
          </cell>
          <cell r="L105">
            <v>35.17</v>
          </cell>
          <cell r="M105">
            <v>117.44</v>
          </cell>
          <cell r="N105">
            <v>20.7</v>
          </cell>
          <cell r="O105">
            <v>96.74</v>
          </cell>
          <cell r="P105">
            <v>69.459999999999994</v>
          </cell>
          <cell r="Q105">
            <v>58.32</v>
          </cell>
          <cell r="R105">
            <v>3.43</v>
          </cell>
          <cell r="S105">
            <v>7.72</v>
          </cell>
          <cell r="T105">
            <v>69.2</v>
          </cell>
          <cell r="U105">
            <v>30.85</v>
          </cell>
          <cell r="V105">
            <v>3.02</v>
          </cell>
          <cell r="W105">
            <v>35.32</v>
          </cell>
          <cell r="X105">
            <v>63.22</v>
          </cell>
          <cell r="Y105">
            <v>52.38</v>
          </cell>
          <cell r="Z105">
            <v>8.9499999999999993</v>
          </cell>
          <cell r="AA105">
            <v>11.45</v>
          </cell>
          <cell r="AB105">
            <v>31.98</v>
          </cell>
          <cell r="AC105">
            <v>11.84</v>
          </cell>
          <cell r="AD105">
            <v>0</v>
          </cell>
          <cell r="AE105">
            <v>0.05</v>
          </cell>
          <cell r="AF105">
            <v>0.03</v>
          </cell>
          <cell r="AG105">
            <v>1.44</v>
          </cell>
          <cell r="AH105">
            <v>10.31</v>
          </cell>
          <cell r="AI105">
            <v>418.72</v>
          </cell>
          <cell r="AJ105">
            <v>0</v>
          </cell>
          <cell r="AK105">
            <v>0</v>
          </cell>
          <cell r="AL105">
            <v>474.2</v>
          </cell>
          <cell r="AM105">
            <v>474.2</v>
          </cell>
          <cell r="AN105">
            <v>1.47</v>
          </cell>
          <cell r="AO105">
            <v>0</v>
          </cell>
          <cell r="AP105">
            <v>-5.32</v>
          </cell>
          <cell r="AQ105">
            <v>0.64</v>
          </cell>
          <cell r="AR105">
            <v>-3.21</v>
          </cell>
          <cell r="AS105">
            <v>0</v>
          </cell>
          <cell r="AT105">
            <v>889.71</v>
          </cell>
          <cell r="AU105">
            <v>4295.96</v>
          </cell>
          <cell r="AV105">
            <v>209</v>
          </cell>
          <cell r="AW105">
            <v>418.72</v>
          </cell>
          <cell r="AX105">
            <v>6</v>
          </cell>
          <cell r="AY105">
            <v>4092.24</v>
          </cell>
          <cell r="AZ105">
            <v>2323.73</v>
          </cell>
          <cell r="BA105">
            <v>1369.99</v>
          </cell>
          <cell r="BB105">
            <v>2436.73</v>
          </cell>
          <cell r="BC105">
            <v>1256.99</v>
          </cell>
          <cell r="BD105">
            <v>1256.99</v>
          </cell>
          <cell r="BE105">
            <v>209</v>
          </cell>
          <cell r="BF105">
            <v>-3.21</v>
          </cell>
          <cell r="BG105">
            <v>0</v>
          </cell>
          <cell r="BH105">
            <v>-140.97999999999999</v>
          </cell>
          <cell r="BI105">
            <v>0</v>
          </cell>
          <cell r="BJ105">
            <v>-25</v>
          </cell>
          <cell r="BK105">
            <v>0</v>
          </cell>
          <cell r="BL105">
            <v>885.22</v>
          </cell>
          <cell r="BM105">
            <v>222.43</v>
          </cell>
          <cell r="BN105">
            <v>662.79</v>
          </cell>
          <cell r="BO105">
            <v>0</v>
          </cell>
          <cell r="BP105">
            <v>662.79</v>
          </cell>
          <cell r="BQ105">
            <v>-9.34</v>
          </cell>
          <cell r="BR105">
            <v>672.13</v>
          </cell>
          <cell r="BS105">
            <v>25.127087</v>
          </cell>
          <cell r="BT105">
            <v>98.3</v>
          </cell>
          <cell r="BU105">
            <v>1.85</v>
          </cell>
          <cell r="BV105">
            <v>15.92</v>
          </cell>
          <cell r="BW105">
            <v>84.23</v>
          </cell>
          <cell r="BX105" t="str">
            <v>Non-Interest Income - Retail and Small Business</v>
          </cell>
          <cell r="BY105">
            <v>8457.7199999999993</v>
          </cell>
          <cell r="BZ105">
            <v>62293.79</v>
          </cell>
          <cell r="CA105">
            <v>70751.5</v>
          </cell>
          <cell r="CB105">
            <v>78351.5</v>
          </cell>
          <cell r="CC105">
            <v>21209.01</v>
          </cell>
          <cell r="CD105">
            <v>30919.48</v>
          </cell>
          <cell r="CE105">
            <v>5452.77</v>
          </cell>
          <cell r="CF105">
            <v>25466.7</v>
          </cell>
          <cell r="CG105">
            <v>26028.19</v>
          </cell>
          <cell r="CH105">
            <v>4903.7299999999996</v>
          </cell>
          <cell r="CI105">
            <v>3362.79</v>
          </cell>
          <cell r="CJ105">
            <v>17761.669999999998</v>
          </cell>
          <cell r="CK105">
            <v>6646.71</v>
          </cell>
          <cell r="CL105">
            <v>170.57</v>
          </cell>
          <cell r="CM105">
            <v>24.25</v>
          </cell>
          <cell r="CN105">
            <v>52350.3</v>
          </cell>
          <cell r="CO105">
            <v>45037.01</v>
          </cell>
          <cell r="CP105">
            <v>2256.5300000000002</v>
          </cell>
          <cell r="CQ105">
            <v>5056.76</v>
          </cell>
          <cell r="CR105">
            <v>3791.8</v>
          </cell>
          <cell r="CS105">
            <v>18631.47</v>
          </cell>
          <cell r="CT105">
            <v>5560.27</v>
          </cell>
          <cell r="CU105">
            <v>9005.5499999999993</v>
          </cell>
          <cell r="CV105">
            <v>4065.65</v>
          </cell>
          <cell r="CW105">
            <v>15955.07</v>
          </cell>
          <cell r="CX105">
            <v>7.79</v>
          </cell>
          <cell r="CY105">
            <v>68.33</v>
          </cell>
          <cell r="CZ105">
            <v>302.74</v>
          </cell>
          <cell r="DA105">
            <v>3024.69</v>
          </cell>
          <cell r="DB105">
            <v>12551.53</v>
          </cell>
          <cell r="DC105">
            <v>169080.13</v>
          </cell>
          <cell r="DD105">
            <v>0.55000000000000004</v>
          </cell>
          <cell r="DE105">
            <v>4092.9</v>
          </cell>
          <cell r="DF105">
            <v>164986.68</v>
          </cell>
          <cell r="DG105">
            <v>4054.27</v>
          </cell>
          <cell r="DH105">
            <v>9076.35</v>
          </cell>
          <cell r="DI105">
            <v>1185.58</v>
          </cell>
          <cell r="DJ105">
            <v>0.73</v>
          </cell>
          <cell r="DK105">
            <v>727.62</v>
          </cell>
          <cell r="DL105">
            <v>10990.28</v>
          </cell>
          <cell r="DM105">
            <v>42366.34</v>
          </cell>
          <cell r="DN105">
            <v>293149.08</v>
          </cell>
          <cell r="DO105">
            <v>198439.43</v>
          </cell>
          <cell r="DP105">
            <v>923.51</v>
          </cell>
          <cell r="DQ105">
            <v>1457.06</v>
          </cell>
          <cell r="DR105">
            <v>55072.23</v>
          </cell>
          <cell r="DS105">
            <v>236.92</v>
          </cell>
          <cell r="DT105">
            <v>255892.24</v>
          </cell>
          <cell r="DU105">
            <v>1646</v>
          </cell>
          <cell r="DV105">
            <v>2682.39</v>
          </cell>
          <cell r="DW105">
            <v>12053.34</v>
          </cell>
          <cell r="DX105">
            <v>19175</v>
          </cell>
          <cell r="DY105">
            <v>-706</v>
          </cell>
          <cell r="DZ105">
            <v>-618</v>
          </cell>
          <cell r="EA105">
            <v>34232.730000000003</v>
          </cell>
          <cell r="EB105">
            <v>3024.11</v>
          </cell>
          <cell r="EC105">
            <v>37256.839999999997</v>
          </cell>
          <cell r="ED105">
            <v>90319.44</v>
          </cell>
          <cell r="EE105">
            <v>33971.730000000003</v>
          </cell>
          <cell r="EF105">
            <v>0</v>
          </cell>
          <cell r="EG105">
            <v>33971.730000000003</v>
          </cell>
          <cell r="EH105">
            <v>672.13</v>
          </cell>
          <cell r="EI105">
            <v>0</v>
          </cell>
          <cell r="EJ105">
            <v>0</v>
          </cell>
          <cell r="EK105">
            <v>0</v>
          </cell>
          <cell r="EL105">
            <v>0</v>
          </cell>
          <cell r="EM105">
            <v>0</v>
          </cell>
          <cell r="EN105">
            <v>83</v>
          </cell>
          <cell r="EO105">
            <v>0</v>
          </cell>
          <cell r="EP105">
            <v>24</v>
          </cell>
          <cell r="EQ105">
            <v>211</v>
          </cell>
          <cell r="ER105">
            <v>-93</v>
          </cell>
          <cell r="ES105">
            <v>0</v>
          </cell>
          <cell r="ET105">
            <v>-0.13</v>
          </cell>
          <cell r="EU105">
            <v>34232.730000000003</v>
          </cell>
          <cell r="EV105">
            <v>34232.730000000003</v>
          </cell>
          <cell r="EW105">
            <v>-297</v>
          </cell>
          <cell r="EX105">
            <v>0</v>
          </cell>
          <cell r="EY105">
            <v>-409</v>
          </cell>
          <cell r="EZ105">
            <v>0</v>
          </cell>
          <cell r="FA105">
            <v>4.03</v>
          </cell>
          <cell r="FB105">
            <v>2551</v>
          </cell>
          <cell r="FC105">
            <v>485</v>
          </cell>
          <cell r="FD105">
            <v>9355</v>
          </cell>
          <cell r="FE105">
            <v>0</v>
          </cell>
          <cell r="FF105">
            <v>28623.759999999998</v>
          </cell>
          <cell r="FG105">
            <v>110</v>
          </cell>
          <cell r="FH105">
            <v>0</v>
          </cell>
          <cell r="FI105">
            <v>-64</v>
          </cell>
          <cell r="FJ105">
            <v>28449.759999999998</v>
          </cell>
          <cell r="FK105">
            <v>245065</v>
          </cell>
          <cell r="FL105">
            <v>23764</v>
          </cell>
          <cell r="FM105">
            <v>28450.03</v>
          </cell>
          <cell r="FN105">
            <v>35642</v>
          </cell>
          <cell r="FO105">
            <v>245065</v>
          </cell>
          <cell r="FP105">
            <v>286582</v>
          </cell>
          <cell r="FQ105">
            <v>9.6969999999999992</v>
          </cell>
          <cell r="FR105">
            <v>11.6092</v>
          </cell>
          <cell r="FS105">
            <v>14.543900000000001</v>
          </cell>
          <cell r="FT105">
            <v>9.9274000000000004</v>
          </cell>
          <cell r="FU105">
            <v>1646</v>
          </cell>
          <cell r="FV105">
            <v>1346</v>
          </cell>
          <cell r="FW105">
            <v>0</v>
          </cell>
          <cell r="FX105">
            <v>0</v>
          </cell>
          <cell r="FY105">
            <v>618</v>
          </cell>
          <cell r="FZ105">
            <v>0</v>
          </cell>
          <cell r="GA105">
            <v>1346</v>
          </cell>
          <cell r="GB105">
            <v>0</v>
          </cell>
          <cell r="GC105">
            <v>1690</v>
          </cell>
          <cell r="GD105">
            <v>7904</v>
          </cell>
          <cell r="GE105">
            <v>690</v>
          </cell>
          <cell r="GF105">
            <v>0</v>
          </cell>
          <cell r="GG105">
            <v>527</v>
          </cell>
          <cell r="GH105">
            <v>0</v>
          </cell>
          <cell r="GI105">
            <v>304</v>
          </cell>
          <cell r="GJ105">
            <v>28623.759999999998</v>
          </cell>
          <cell r="GK105">
            <v>2862.38</v>
          </cell>
          <cell r="GL105">
            <v>676</v>
          </cell>
          <cell r="GM105">
            <v>14</v>
          </cell>
          <cell r="GN105">
            <v>965</v>
          </cell>
          <cell r="GO105">
            <v>0</v>
          </cell>
          <cell r="GP105">
            <v>912</v>
          </cell>
          <cell r="GQ105">
            <v>912</v>
          </cell>
          <cell r="GR105">
            <v>0</v>
          </cell>
          <cell r="GS105">
            <v>912</v>
          </cell>
          <cell r="GT105">
            <v>3348</v>
          </cell>
          <cell r="GU105">
            <v>211</v>
          </cell>
          <cell r="GV105">
            <v>525</v>
          </cell>
          <cell r="GW105">
            <v>0.4</v>
          </cell>
          <cell r="GX105">
            <v>0</v>
          </cell>
          <cell r="GY105">
            <v>0</v>
          </cell>
          <cell r="GZ105">
            <v>0</v>
          </cell>
          <cell r="HA105">
            <v>0</v>
          </cell>
          <cell r="HB105">
            <v>83</v>
          </cell>
          <cell r="HC105">
            <v>83</v>
          </cell>
          <cell r="HF105">
            <v>0</v>
          </cell>
          <cell r="HG105">
            <v>163</v>
          </cell>
          <cell r="HH105">
            <v>628</v>
          </cell>
          <cell r="HI105">
            <v>-672</v>
          </cell>
          <cell r="HJ105">
            <v>2135</v>
          </cell>
          <cell r="HL105">
            <v>2</v>
          </cell>
          <cell r="HM105">
            <v>2012</v>
          </cell>
          <cell r="HN105">
            <v>0</v>
          </cell>
          <cell r="HO105">
            <v>-25</v>
          </cell>
          <cell r="HR105">
            <v>19010</v>
          </cell>
        </row>
        <row r="106">
          <cell r="A106" t="str">
            <v>1069778Q3 2012Supervisory Baseline</v>
          </cell>
          <cell r="B106" t="str">
            <v>PNC</v>
          </cell>
          <cell r="C106" t="str">
            <v>Q3 2012</v>
          </cell>
          <cell r="D106" t="str">
            <v>Supervisory Baseline</v>
          </cell>
          <cell r="E106" t="str">
            <v>BHC</v>
          </cell>
          <cell r="F106" t="str">
            <v>PNC FNCL SVC GROUP</v>
          </cell>
          <cell r="G106">
            <v>1069778</v>
          </cell>
          <cell r="H106" t="str">
            <v>Projected</v>
          </cell>
          <cell r="I106">
            <v>40926</v>
          </cell>
          <cell r="J106">
            <v>40926.675775462965</v>
          </cell>
          <cell r="K106" t="str">
            <v>Supervisory Baseline follows the most likely economic scenario as developed by the Federal Reserve.</v>
          </cell>
          <cell r="L106">
            <v>32.93</v>
          </cell>
          <cell r="M106">
            <v>115.41</v>
          </cell>
          <cell r="N106">
            <v>19.25</v>
          </cell>
          <cell r="O106">
            <v>96.16</v>
          </cell>
          <cell r="P106">
            <v>69.400000000000006</v>
          </cell>
          <cell r="Q106">
            <v>58.27</v>
          </cell>
          <cell r="R106">
            <v>3.43</v>
          </cell>
          <cell r="S106">
            <v>7.71</v>
          </cell>
          <cell r="T106">
            <v>65.5</v>
          </cell>
          <cell r="U106">
            <v>28.13</v>
          </cell>
          <cell r="V106">
            <v>2.88</v>
          </cell>
          <cell r="W106">
            <v>34.49</v>
          </cell>
          <cell r="X106">
            <v>62.15</v>
          </cell>
          <cell r="Y106">
            <v>52.18</v>
          </cell>
          <cell r="Z106">
            <v>9.65</v>
          </cell>
          <cell r="AA106">
            <v>11.35</v>
          </cell>
          <cell r="AB106">
            <v>31.18</v>
          </cell>
          <cell r="AC106">
            <v>11.95</v>
          </cell>
          <cell r="AD106">
            <v>0</v>
          </cell>
          <cell r="AE106">
            <v>0.05</v>
          </cell>
          <cell r="AF106">
            <v>0.03</v>
          </cell>
          <cell r="AG106">
            <v>1.44</v>
          </cell>
          <cell r="AH106">
            <v>10.42</v>
          </cell>
          <cell r="AI106">
            <v>409.52</v>
          </cell>
          <cell r="AJ106">
            <v>0</v>
          </cell>
          <cell r="AK106">
            <v>0</v>
          </cell>
          <cell r="AL106">
            <v>379.36</v>
          </cell>
          <cell r="AM106">
            <v>379.36</v>
          </cell>
          <cell r="AN106">
            <v>1.47</v>
          </cell>
          <cell r="AO106">
            <v>0</v>
          </cell>
          <cell r="AP106">
            <v>-5.32</v>
          </cell>
          <cell r="AQ106">
            <v>0.64</v>
          </cell>
          <cell r="AR106">
            <v>-3.21</v>
          </cell>
          <cell r="AS106">
            <v>0</v>
          </cell>
          <cell r="AT106">
            <v>785.67</v>
          </cell>
          <cell r="AU106">
            <v>4092.24</v>
          </cell>
          <cell r="AV106">
            <v>190</v>
          </cell>
          <cell r="AW106">
            <v>409.52</v>
          </cell>
          <cell r="AX106">
            <v>6</v>
          </cell>
          <cell r="AY106">
            <v>3878.72</v>
          </cell>
          <cell r="AZ106">
            <v>2323.23</v>
          </cell>
          <cell r="BA106">
            <v>1403.8</v>
          </cell>
          <cell r="BB106">
            <v>2386.66</v>
          </cell>
          <cell r="BC106">
            <v>1340.36</v>
          </cell>
          <cell r="BD106">
            <v>1340.36</v>
          </cell>
          <cell r="BE106">
            <v>190</v>
          </cell>
          <cell r="BF106">
            <v>-3.21</v>
          </cell>
          <cell r="BG106">
            <v>0</v>
          </cell>
          <cell r="BH106">
            <v>-81.97</v>
          </cell>
          <cell r="BI106">
            <v>0</v>
          </cell>
          <cell r="BJ106">
            <v>-20</v>
          </cell>
          <cell r="BK106">
            <v>0</v>
          </cell>
          <cell r="BL106">
            <v>1051.5999999999999</v>
          </cell>
          <cell r="BM106">
            <v>264.35000000000002</v>
          </cell>
          <cell r="BN106">
            <v>787.25</v>
          </cell>
          <cell r="BO106">
            <v>0</v>
          </cell>
          <cell r="BP106">
            <v>787.25</v>
          </cell>
          <cell r="BQ106">
            <v>-9.5500000000000007</v>
          </cell>
          <cell r="BR106">
            <v>796.8</v>
          </cell>
          <cell r="BS106">
            <v>25.137885000000001</v>
          </cell>
          <cell r="BT106">
            <v>84.23</v>
          </cell>
          <cell r="BU106">
            <v>2.2400000000000002</v>
          </cell>
          <cell r="BV106">
            <v>12.85</v>
          </cell>
          <cell r="BW106">
            <v>73.62</v>
          </cell>
          <cell r="BX106" t="str">
            <v>Non-Interest Income - Retail and Small Business</v>
          </cell>
          <cell r="BY106">
            <v>8049.92</v>
          </cell>
          <cell r="BZ106">
            <v>62726.96</v>
          </cell>
          <cell r="CA106">
            <v>70776.88</v>
          </cell>
          <cell r="CB106">
            <v>78649.81</v>
          </cell>
          <cell r="CC106">
            <v>20994.04</v>
          </cell>
          <cell r="CD106">
            <v>30792.45</v>
          </cell>
          <cell r="CE106">
            <v>5434.46</v>
          </cell>
          <cell r="CF106">
            <v>25357.98</v>
          </cell>
          <cell r="CG106">
            <v>26667.91</v>
          </cell>
          <cell r="CH106">
            <v>5077.21</v>
          </cell>
          <cell r="CI106">
            <v>3456.31</v>
          </cell>
          <cell r="CJ106">
            <v>18134.39</v>
          </cell>
          <cell r="CK106">
            <v>6786.19</v>
          </cell>
          <cell r="CL106">
            <v>171.04</v>
          </cell>
          <cell r="CM106">
            <v>24.37</v>
          </cell>
          <cell r="CN106">
            <v>53651.199999999997</v>
          </cell>
          <cell r="CO106">
            <v>46216.81</v>
          </cell>
          <cell r="CP106">
            <v>2299.17</v>
          </cell>
          <cell r="CQ106">
            <v>5135.2299999999996</v>
          </cell>
          <cell r="CR106">
            <v>3881.1</v>
          </cell>
          <cell r="CS106">
            <v>18962.189999999999</v>
          </cell>
          <cell r="CT106">
            <v>6036.22</v>
          </cell>
          <cell r="CU106">
            <v>8802.32</v>
          </cell>
          <cell r="CV106">
            <v>4123.66</v>
          </cell>
          <cell r="CW106">
            <v>16411.79</v>
          </cell>
          <cell r="CX106">
            <v>7.78</v>
          </cell>
          <cell r="CY106">
            <v>69.010000000000005</v>
          </cell>
          <cell r="CZ106">
            <v>323.87</v>
          </cell>
          <cell r="DA106">
            <v>3230.81</v>
          </cell>
          <cell r="DB106">
            <v>12780.31</v>
          </cell>
          <cell r="DC106">
            <v>171556.1</v>
          </cell>
          <cell r="DD106">
            <v>0.55000000000000004</v>
          </cell>
          <cell r="DE106">
            <v>3879.43</v>
          </cell>
          <cell r="DF106">
            <v>167676.12</v>
          </cell>
          <cell r="DG106">
            <v>4054.27</v>
          </cell>
          <cell r="DH106">
            <v>9038.02</v>
          </cell>
          <cell r="DI106">
            <v>1191.9100000000001</v>
          </cell>
          <cell r="DJ106">
            <v>0.73</v>
          </cell>
          <cell r="DK106">
            <v>724.55</v>
          </cell>
          <cell r="DL106">
            <v>10955.21</v>
          </cell>
          <cell r="DM106">
            <v>42506.84</v>
          </cell>
          <cell r="DN106">
            <v>295969.32</v>
          </cell>
          <cell r="DO106">
            <v>199150.26</v>
          </cell>
          <cell r="DP106">
            <v>923.51</v>
          </cell>
          <cell r="DQ106">
            <v>938.73</v>
          </cell>
          <cell r="DR106">
            <v>57324.98</v>
          </cell>
          <cell r="DS106">
            <v>230.32</v>
          </cell>
          <cell r="DT106">
            <v>258337.48</v>
          </cell>
          <cell r="DU106">
            <v>1646</v>
          </cell>
          <cell r="DV106">
            <v>2682.39</v>
          </cell>
          <cell r="DW106">
            <v>12053.34</v>
          </cell>
          <cell r="DX106">
            <v>19724</v>
          </cell>
          <cell r="DY106">
            <v>-797</v>
          </cell>
          <cell r="DZ106">
            <v>-701</v>
          </cell>
          <cell r="EA106">
            <v>34607.730000000003</v>
          </cell>
          <cell r="EB106">
            <v>3024.11</v>
          </cell>
          <cell r="EC106">
            <v>37631.839999999997</v>
          </cell>
          <cell r="ED106">
            <v>91668.18</v>
          </cell>
          <cell r="EE106">
            <v>34232.730000000003</v>
          </cell>
          <cell r="EF106">
            <v>0</v>
          </cell>
          <cell r="EG106">
            <v>34232.730000000003</v>
          </cell>
          <cell r="EH106">
            <v>796.8</v>
          </cell>
          <cell r="EI106">
            <v>0</v>
          </cell>
          <cell r="EJ106">
            <v>0</v>
          </cell>
          <cell r="EK106">
            <v>0</v>
          </cell>
          <cell r="EL106">
            <v>0</v>
          </cell>
          <cell r="EM106">
            <v>0</v>
          </cell>
          <cell r="EN106">
            <v>83</v>
          </cell>
          <cell r="EO106">
            <v>0</v>
          </cell>
          <cell r="EP106">
            <v>37</v>
          </cell>
          <cell r="EQ106">
            <v>211</v>
          </cell>
          <cell r="ER106">
            <v>-91</v>
          </cell>
          <cell r="ES106">
            <v>0</v>
          </cell>
          <cell r="ET106">
            <v>0.2</v>
          </cell>
          <cell r="EU106">
            <v>34607.730000000003</v>
          </cell>
          <cell r="EV106">
            <v>34607.730000000003</v>
          </cell>
          <cell r="EW106">
            <v>-376</v>
          </cell>
          <cell r="EX106">
            <v>0</v>
          </cell>
          <cell r="EY106">
            <v>-421</v>
          </cell>
          <cell r="EZ106">
            <v>0</v>
          </cell>
          <cell r="FA106">
            <v>4.03</v>
          </cell>
          <cell r="FB106">
            <v>2116</v>
          </cell>
          <cell r="FC106">
            <v>485</v>
          </cell>
          <cell r="FD106">
            <v>9306</v>
          </cell>
          <cell r="FE106">
            <v>0</v>
          </cell>
          <cell r="FF106">
            <v>28703.759999999998</v>
          </cell>
          <cell r="FG106">
            <v>110</v>
          </cell>
          <cell r="FH106">
            <v>0</v>
          </cell>
          <cell r="FI106">
            <v>-64</v>
          </cell>
          <cell r="FJ106">
            <v>28529.759999999998</v>
          </cell>
          <cell r="FK106">
            <v>245892</v>
          </cell>
          <cell r="FL106">
            <v>24279</v>
          </cell>
          <cell r="FM106">
            <v>28530.03</v>
          </cell>
          <cell r="FN106">
            <v>35642</v>
          </cell>
          <cell r="FO106">
            <v>245892</v>
          </cell>
          <cell r="FP106">
            <v>288113</v>
          </cell>
          <cell r="FQ106">
            <v>9.8737999999999992</v>
          </cell>
          <cell r="FR106">
            <v>11.6027</v>
          </cell>
          <cell r="FS106">
            <v>14.494999999999999</v>
          </cell>
          <cell r="FT106">
            <v>9.9024000000000001</v>
          </cell>
          <cell r="FU106">
            <v>1646</v>
          </cell>
          <cell r="FV106">
            <v>1346</v>
          </cell>
          <cell r="FW106">
            <v>0</v>
          </cell>
          <cell r="FX106">
            <v>0</v>
          </cell>
          <cell r="FY106">
            <v>702</v>
          </cell>
          <cell r="FZ106">
            <v>0</v>
          </cell>
          <cell r="GA106">
            <v>1346</v>
          </cell>
          <cell r="GB106">
            <v>0</v>
          </cell>
          <cell r="GC106">
            <v>1255</v>
          </cell>
          <cell r="GD106">
            <v>7893</v>
          </cell>
          <cell r="GE106">
            <v>571</v>
          </cell>
          <cell r="GF106">
            <v>0</v>
          </cell>
          <cell r="GG106">
            <v>525</v>
          </cell>
          <cell r="GH106">
            <v>0</v>
          </cell>
          <cell r="GI106">
            <v>304</v>
          </cell>
          <cell r="GJ106">
            <v>28703.759999999998</v>
          </cell>
          <cell r="GK106">
            <v>2870.38</v>
          </cell>
          <cell r="GL106">
            <v>557</v>
          </cell>
          <cell r="GM106">
            <v>14</v>
          </cell>
          <cell r="GN106">
            <v>1127</v>
          </cell>
          <cell r="GO106">
            <v>0</v>
          </cell>
          <cell r="GP106">
            <v>912</v>
          </cell>
          <cell r="GQ106">
            <v>912</v>
          </cell>
          <cell r="GR106">
            <v>0</v>
          </cell>
          <cell r="GS106">
            <v>912</v>
          </cell>
          <cell r="GT106">
            <v>3348</v>
          </cell>
          <cell r="GU106">
            <v>211</v>
          </cell>
          <cell r="GV106">
            <v>523</v>
          </cell>
          <cell r="GW106">
            <v>0.4</v>
          </cell>
          <cell r="GX106">
            <v>0</v>
          </cell>
          <cell r="GY106">
            <v>0</v>
          </cell>
          <cell r="GZ106">
            <v>0</v>
          </cell>
          <cell r="HA106">
            <v>0</v>
          </cell>
          <cell r="HB106">
            <v>84</v>
          </cell>
          <cell r="HC106">
            <v>84</v>
          </cell>
          <cell r="HF106">
            <v>0</v>
          </cell>
          <cell r="HG106">
            <v>163</v>
          </cell>
          <cell r="HH106">
            <v>628</v>
          </cell>
          <cell r="HI106">
            <v>-672</v>
          </cell>
          <cell r="HJ106">
            <v>2135</v>
          </cell>
          <cell r="HL106">
            <v>3</v>
          </cell>
          <cell r="HM106">
            <v>2012</v>
          </cell>
          <cell r="HN106">
            <v>0</v>
          </cell>
          <cell r="HO106">
            <v>-20</v>
          </cell>
          <cell r="HR106">
            <v>19010</v>
          </cell>
        </row>
        <row r="107">
          <cell r="A107" t="str">
            <v>1069778Q4 2012Supervisory Baseline</v>
          </cell>
          <cell r="B107" t="str">
            <v>PNC</v>
          </cell>
          <cell r="C107" t="str">
            <v>Q4 2012</v>
          </cell>
          <cell r="D107" t="str">
            <v>Supervisory Baseline</v>
          </cell>
          <cell r="E107" t="str">
            <v>BHC</v>
          </cell>
          <cell r="F107" t="str">
            <v>PNC FNCL SVC GROUP</v>
          </cell>
          <cell r="G107">
            <v>1069778</v>
          </cell>
          <cell r="H107" t="str">
            <v>Projected</v>
          </cell>
          <cell r="I107">
            <v>40926</v>
          </cell>
          <cell r="J107">
            <v>40926.675775462965</v>
          </cell>
          <cell r="K107" t="str">
            <v>Supervisory Baseline follows the most likely economic scenario as developed by the Federal Reserve.</v>
          </cell>
          <cell r="L107">
            <v>30.58</v>
          </cell>
          <cell r="M107">
            <v>111.54</v>
          </cell>
          <cell r="N107">
            <v>17.899999999999999</v>
          </cell>
          <cell r="O107">
            <v>93.63</v>
          </cell>
          <cell r="P107">
            <v>69.180000000000007</v>
          </cell>
          <cell r="Q107">
            <v>58.08</v>
          </cell>
          <cell r="R107">
            <v>3.42</v>
          </cell>
          <cell r="S107">
            <v>7.69</v>
          </cell>
          <cell r="T107">
            <v>60.06</v>
          </cell>
          <cell r="U107">
            <v>23.21</v>
          </cell>
          <cell r="V107">
            <v>2.81</v>
          </cell>
          <cell r="W107">
            <v>34.049999999999997</v>
          </cell>
          <cell r="X107">
            <v>60.86</v>
          </cell>
          <cell r="Y107">
            <v>50.8</v>
          </cell>
          <cell r="Z107">
            <v>10.06</v>
          </cell>
          <cell r="AA107">
            <v>11.19</v>
          </cell>
          <cell r="AB107">
            <v>29.55</v>
          </cell>
          <cell r="AC107">
            <v>11.85</v>
          </cell>
          <cell r="AD107">
            <v>0</v>
          </cell>
          <cell r="AE107">
            <v>0.05</v>
          </cell>
          <cell r="AF107">
            <v>0.03</v>
          </cell>
          <cell r="AG107">
            <v>1.44</v>
          </cell>
          <cell r="AH107">
            <v>10.31</v>
          </cell>
          <cell r="AI107">
            <v>394.87</v>
          </cell>
          <cell r="AJ107">
            <v>0</v>
          </cell>
          <cell r="AK107">
            <v>0</v>
          </cell>
          <cell r="AL107">
            <v>252.31</v>
          </cell>
          <cell r="AM107">
            <v>252.31</v>
          </cell>
          <cell r="AN107">
            <v>2.68</v>
          </cell>
          <cell r="AO107">
            <v>0</v>
          </cell>
          <cell r="AP107">
            <v>-6.75</v>
          </cell>
          <cell r="AQ107">
            <v>0.01</v>
          </cell>
          <cell r="AR107">
            <v>-4.0599999999999996</v>
          </cell>
          <cell r="AS107">
            <v>0</v>
          </cell>
          <cell r="AT107">
            <v>643.12</v>
          </cell>
          <cell r="AU107">
            <v>3878.72</v>
          </cell>
          <cell r="AV107">
            <v>253</v>
          </cell>
          <cell r="AW107">
            <v>394.87</v>
          </cell>
          <cell r="AX107">
            <v>4</v>
          </cell>
          <cell r="AY107">
            <v>3740.85</v>
          </cell>
          <cell r="AZ107">
            <v>2334.11</v>
          </cell>
          <cell r="BA107">
            <v>1430.56</v>
          </cell>
          <cell r="BB107">
            <v>2391.6</v>
          </cell>
          <cell r="BC107">
            <v>1373.08</v>
          </cell>
          <cell r="BD107">
            <v>1373.08</v>
          </cell>
          <cell r="BE107">
            <v>253</v>
          </cell>
          <cell r="BF107">
            <v>-4.0599999999999996</v>
          </cell>
          <cell r="BG107">
            <v>0</v>
          </cell>
          <cell r="BH107">
            <v>-14.66</v>
          </cell>
          <cell r="BI107">
            <v>0</v>
          </cell>
          <cell r="BJ107">
            <v>-13.3</v>
          </cell>
          <cell r="BK107">
            <v>0</v>
          </cell>
          <cell r="BL107">
            <v>1096.18</v>
          </cell>
          <cell r="BM107">
            <v>275.67</v>
          </cell>
          <cell r="BN107">
            <v>820.51</v>
          </cell>
          <cell r="BO107">
            <v>0</v>
          </cell>
          <cell r="BP107">
            <v>820.51</v>
          </cell>
          <cell r="BQ107">
            <v>-9.76</v>
          </cell>
          <cell r="BR107">
            <v>830.27</v>
          </cell>
          <cell r="BS107">
            <v>25.148242</v>
          </cell>
          <cell r="BT107">
            <v>73.62</v>
          </cell>
          <cell r="BU107">
            <v>2.19</v>
          </cell>
          <cell r="BV107">
            <v>11.84</v>
          </cell>
          <cell r="BW107">
            <v>63.97</v>
          </cell>
          <cell r="BX107" t="str">
            <v>Non-Interest Income - Retail and Small Business</v>
          </cell>
          <cell r="BY107">
            <v>7565.47</v>
          </cell>
          <cell r="BZ107">
            <v>63369.45</v>
          </cell>
          <cell r="CA107">
            <v>70934.92</v>
          </cell>
          <cell r="CB107">
            <v>78702.77</v>
          </cell>
          <cell r="CC107">
            <v>20565.560000000001</v>
          </cell>
          <cell r="CD107">
            <v>30470.51</v>
          </cell>
          <cell r="CE107">
            <v>5352.68</v>
          </cell>
          <cell r="CF107">
            <v>25117.83</v>
          </cell>
          <cell r="CG107">
            <v>27469.49</v>
          </cell>
          <cell r="CH107">
            <v>5209.07</v>
          </cell>
          <cell r="CI107">
            <v>3596.97</v>
          </cell>
          <cell r="CJ107">
            <v>18663.45</v>
          </cell>
          <cell r="CK107">
            <v>6984.17</v>
          </cell>
          <cell r="CL107">
            <v>172.79</v>
          </cell>
          <cell r="CM107">
            <v>24.42</v>
          </cell>
          <cell r="CN107">
            <v>54520.66</v>
          </cell>
          <cell r="CO107">
            <v>46993.18</v>
          </cell>
          <cell r="CP107">
            <v>2332.4299999999998</v>
          </cell>
          <cell r="CQ107">
            <v>5195.05</v>
          </cell>
          <cell r="CR107">
            <v>4004.09</v>
          </cell>
          <cell r="CS107">
            <v>19089.77</v>
          </cell>
          <cell r="CT107">
            <v>6364.75</v>
          </cell>
          <cell r="CU107">
            <v>8585.9500000000007</v>
          </cell>
          <cell r="CV107">
            <v>4139.07</v>
          </cell>
          <cell r="CW107">
            <v>16779.52</v>
          </cell>
          <cell r="CX107">
            <v>7.14</v>
          </cell>
          <cell r="CY107">
            <v>70.05</v>
          </cell>
          <cell r="CZ107">
            <v>337.51</v>
          </cell>
          <cell r="DA107">
            <v>3354.22</v>
          </cell>
          <cell r="DB107">
            <v>13010.6</v>
          </cell>
          <cell r="DC107">
            <v>173096.82</v>
          </cell>
          <cell r="DD107">
            <v>0.55000000000000004</v>
          </cell>
          <cell r="DE107">
            <v>3741.61</v>
          </cell>
          <cell r="DF107">
            <v>169354.66</v>
          </cell>
          <cell r="DG107">
            <v>4054.27</v>
          </cell>
          <cell r="DH107">
            <v>8999.69</v>
          </cell>
          <cell r="DI107">
            <v>1191.9100000000001</v>
          </cell>
          <cell r="DJ107">
            <v>0.73</v>
          </cell>
          <cell r="DK107">
            <v>721.48</v>
          </cell>
          <cell r="DL107">
            <v>10913.81</v>
          </cell>
          <cell r="DM107">
            <v>43027.15</v>
          </cell>
          <cell r="DN107">
            <v>298284.81</v>
          </cell>
          <cell r="DO107">
            <v>202921.15</v>
          </cell>
          <cell r="DP107">
            <v>923.51</v>
          </cell>
          <cell r="DQ107">
            <v>438.79</v>
          </cell>
          <cell r="DR107">
            <v>55947.519999999997</v>
          </cell>
          <cell r="DS107">
            <v>226.05</v>
          </cell>
          <cell r="DT107">
            <v>260230.97</v>
          </cell>
          <cell r="DU107">
            <v>1646</v>
          </cell>
          <cell r="DV107">
            <v>2682.39</v>
          </cell>
          <cell r="DW107">
            <v>12053.34</v>
          </cell>
          <cell r="DX107">
            <v>20321</v>
          </cell>
          <cell r="DY107">
            <v>-888</v>
          </cell>
          <cell r="DZ107">
            <v>-785</v>
          </cell>
          <cell r="EA107">
            <v>35029.730000000003</v>
          </cell>
          <cell r="EB107">
            <v>3024.11</v>
          </cell>
          <cell r="EC107">
            <v>38053.839999999997</v>
          </cell>
          <cell r="ED107">
            <v>94026.74</v>
          </cell>
          <cell r="EE107">
            <v>34607.730000000003</v>
          </cell>
          <cell r="EF107">
            <v>0</v>
          </cell>
          <cell r="EG107">
            <v>34607.730000000003</v>
          </cell>
          <cell r="EH107">
            <v>830.27</v>
          </cell>
          <cell r="EI107">
            <v>0</v>
          </cell>
          <cell r="EJ107">
            <v>0</v>
          </cell>
          <cell r="EK107">
            <v>0</v>
          </cell>
          <cell r="EL107">
            <v>0</v>
          </cell>
          <cell r="EM107">
            <v>0</v>
          </cell>
          <cell r="EN107">
            <v>84</v>
          </cell>
          <cell r="EO107">
            <v>0</v>
          </cell>
          <cell r="EP107">
            <v>24</v>
          </cell>
          <cell r="EQ107">
            <v>210</v>
          </cell>
          <cell r="ER107">
            <v>-91</v>
          </cell>
          <cell r="ES107">
            <v>0</v>
          </cell>
          <cell r="ET107">
            <v>0.73</v>
          </cell>
          <cell r="EU107">
            <v>35029.730000000003</v>
          </cell>
          <cell r="EV107">
            <v>35029.730000000003</v>
          </cell>
          <cell r="EW107">
            <v>-454</v>
          </cell>
          <cell r="EX107">
            <v>0</v>
          </cell>
          <cell r="EY107">
            <v>-434</v>
          </cell>
          <cell r="EZ107">
            <v>0</v>
          </cell>
          <cell r="FA107">
            <v>4.03</v>
          </cell>
          <cell r="FB107">
            <v>2116</v>
          </cell>
          <cell r="FC107">
            <v>0</v>
          </cell>
          <cell r="FD107">
            <v>9256</v>
          </cell>
          <cell r="FE107">
            <v>0</v>
          </cell>
          <cell r="FF107">
            <v>28781.759999999998</v>
          </cell>
          <cell r="FG107">
            <v>110</v>
          </cell>
          <cell r="FH107">
            <v>0</v>
          </cell>
          <cell r="FI107">
            <v>-64</v>
          </cell>
          <cell r="FJ107">
            <v>28607.759999999998</v>
          </cell>
          <cell r="FK107">
            <v>248832</v>
          </cell>
          <cell r="FL107">
            <v>24842</v>
          </cell>
          <cell r="FM107">
            <v>28608.03</v>
          </cell>
          <cell r="FN107">
            <v>35493</v>
          </cell>
          <cell r="FO107">
            <v>248832</v>
          </cell>
          <cell r="FP107">
            <v>290091</v>
          </cell>
          <cell r="FQ107">
            <v>9.9833999999999996</v>
          </cell>
          <cell r="FR107">
            <v>11.4969</v>
          </cell>
          <cell r="FS107">
            <v>14.2638</v>
          </cell>
          <cell r="FT107">
            <v>9.8617000000000008</v>
          </cell>
          <cell r="FU107">
            <v>1646</v>
          </cell>
          <cell r="FV107">
            <v>1346</v>
          </cell>
          <cell r="FW107">
            <v>0</v>
          </cell>
          <cell r="FX107">
            <v>0</v>
          </cell>
          <cell r="FY107">
            <v>786</v>
          </cell>
          <cell r="FZ107">
            <v>0</v>
          </cell>
          <cell r="GA107">
            <v>1346</v>
          </cell>
          <cell r="GB107">
            <v>0</v>
          </cell>
          <cell r="GC107">
            <v>770</v>
          </cell>
          <cell r="GD107">
            <v>7883</v>
          </cell>
          <cell r="GE107">
            <v>451</v>
          </cell>
          <cell r="GF107">
            <v>0</v>
          </cell>
          <cell r="GG107">
            <v>524</v>
          </cell>
          <cell r="GH107">
            <v>0</v>
          </cell>
          <cell r="GI107">
            <v>304</v>
          </cell>
          <cell r="GJ107">
            <v>28781.759999999998</v>
          </cell>
          <cell r="GK107">
            <v>2878.18</v>
          </cell>
          <cell r="GL107">
            <v>437</v>
          </cell>
          <cell r="GM107">
            <v>14</v>
          </cell>
          <cell r="GN107">
            <v>1288</v>
          </cell>
          <cell r="GO107">
            <v>0</v>
          </cell>
          <cell r="GP107">
            <v>995</v>
          </cell>
          <cell r="GQ107">
            <v>995</v>
          </cell>
          <cell r="GR107">
            <v>0</v>
          </cell>
          <cell r="GS107">
            <v>995</v>
          </cell>
          <cell r="GT107">
            <v>3645</v>
          </cell>
          <cell r="GU107">
            <v>210</v>
          </cell>
          <cell r="GV107">
            <v>521</v>
          </cell>
          <cell r="GW107">
            <v>0.4</v>
          </cell>
          <cell r="GX107">
            <v>0</v>
          </cell>
          <cell r="GY107">
            <v>0</v>
          </cell>
          <cell r="GZ107">
            <v>0</v>
          </cell>
          <cell r="HA107">
            <v>0</v>
          </cell>
          <cell r="HB107">
            <v>84</v>
          </cell>
          <cell r="HC107">
            <v>84</v>
          </cell>
          <cell r="HF107">
            <v>0</v>
          </cell>
          <cell r="HG107">
            <v>163</v>
          </cell>
          <cell r="HH107">
            <v>628</v>
          </cell>
          <cell r="HI107">
            <v>-672</v>
          </cell>
          <cell r="HJ107">
            <v>2135</v>
          </cell>
          <cell r="HL107">
            <v>4</v>
          </cell>
          <cell r="HM107">
            <v>2012</v>
          </cell>
          <cell r="HN107">
            <v>0</v>
          </cell>
          <cell r="HO107">
            <v>-13.3</v>
          </cell>
          <cell r="HR107">
            <v>19010</v>
          </cell>
        </row>
        <row r="108">
          <cell r="A108" t="str">
            <v>1069778Q1 2013Supervisory Baseline</v>
          </cell>
          <cell r="B108" t="str">
            <v>PNC</v>
          </cell>
          <cell r="C108" t="str">
            <v>Q1 2013</v>
          </cell>
          <cell r="D108" t="str">
            <v>Supervisory Baseline</v>
          </cell>
          <cell r="E108" t="str">
            <v>BHC</v>
          </cell>
          <cell r="F108" t="str">
            <v>PNC FNCL SVC GROUP</v>
          </cell>
          <cell r="G108">
            <v>1069778</v>
          </cell>
          <cell r="H108" t="str">
            <v>Projected</v>
          </cell>
          <cell r="I108">
            <v>40926</v>
          </cell>
          <cell r="J108">
            <v>40926.675775462965</v>
          </cell>
          <cell r="K108" t="str">
            <v>Supervisory Baseline follows the most likely economic scenario as developed by the Federal Reserve.</v>
          </cell>
          <cell r="L108">
            <v>29</v>
          </cell>
          <cell r="M108">
            <v>108.21</v>
          </cell>
          <cell r="N108">
            <v>16.850000000000001</v>
          </cell>
          <cell r="O108">
            <v>91.36</v>
          </cell>
          <cell r="P108">
            <v>68.91</v>
          </cell>
          <cell r="Q108">
            <v>57.85</v>
          </cell>
          <cell r="R108">
            <v>3.4</v>
          </cell>
          <cell r="S108">
            <v>7.66</v>
          </cell>
          <cell r="T108">
            <v>54.3</v>
          </cell>
          <cell r="U108">
            <v>17.809999999999999</v>
          </cell>
          <cell r="V108">
            <v>2.76</v>
          </cell>
          <cell r="W108">
            <v>33.729999999999997</v>
          </cell>
          <cell r="X108">
            <v>64.59</v>
          </cell>
          <cell r="Y108">
            <v>49.22</v>
          </cell>
          <cell r="Z108">
            <v>10.37</v>
          </cell>
          <cell r="AA108">
            <v>11.11</v>
          </cell>
          <cell r="AB108">
            <v>27.73</v>
          </cell>
          <cell r="AC108">
            <v>11.84</v>
          </cell>
          <cell r="AD108">
            <v>0</v>
          </cell>
          <cell r="AE108">
            <v>0.05</v>
          </cell>
          <cell r="AF108">
            <v>0.03</v>
          </cell>
          <cell r="AG108">
            <v>1.44</v>
          </cell>
          <cell r="AH108">
            <v>10.31</v>
          </cell>
          <cell r="AI108">
            <v>386.06</v>
          </cell>
          <cell r="AJ108">
            <v>0</v>
          </cell>
          <cell r="AK108">
            <v>0</v>
          </cell>
          <cell r="AL108">
            <v>0</v>
          </cell>
          <cell r="AM108">
            <v>0</v>
          </cell>
          <cell r="AN108">
            <v>2.68</v>
          </cell>
          <cell r="AO108">
            <v>0</v>
          </cell>
          <cell r="AP108">
            <v>-6.75</v>
          </cell>
          <cell r="AQ108">
            <v>0.01</v>
          </cell>
          <cell r="AR108">
            <v>-4.0599999999999996</v>
          </cell>
          <cell r="AS108">
            <v>0</v>
          </cell>
          <cell r="AT108">
            <v>382</v>
          </cell>
          <cell r="AU108">
            <v>3740.85</v>
          </cell>
          <cell r="AV108">
            <v>236</v>
          </cell>
          <cell r="AW108">
            <v>386.06</v>
          </cell>
          <cell r="AX108">
            <v>4</v>
          </cell>
          <cell r="AY108">
            <v>3594.79</v>
          </cell>
          <cell r="AZ108">
            <v>2256.15</v>
          </cell>
          <cell r="BA108">
            <v>1380.8</v>
          </cell>
          <cell r="BB108">
            <v>2405.9299999999998</v>
          </cell>
          <cell r="BC108">
            <v>1231.02</v>
          </cell>
          <cell r="BD108">
            <v>1231.02</v>
          </cell>
          <cell r="BE108">
            <v>236</v>
          </cell>
          <cell r="BF108">
            <v>-4.0599999999999996</v>
          </cell>
          <cell r="BG108">
            <v>0</v>
          </cell>
          <cell r="BH108">
            <v>0</v>
          </cell>
          <cell r="BI108">
            <v>0</v>
          </cell>
          <cell r="BJ108">
            <v>0</v>
          </cell>
          <cell r="BK108">
            <v>0</v>
          </cell>
          <cell r="BL108">
            <v>999.09</v>
          </cell>
          <cell r="BM108">
            <v>251.15</v>
          </cell>
          <cell r="BN108">
            <v>747.93</v>
          </cell>
          <cell r="BO108">
            <v>0</v>
          </cell>
          <cell r="BP108">
            <v>747.93</v>
          </cell>
          <cell r="BQ108">
            <v>-9.9700000000000006</v>
          </cell>
          <cell r="BR108">
            <v>757.9</v>
          </cell>
          <cell r="BS108">
            <v>25.137875000000001</v>
          </cell>
          <cell r="BT108">
            <v>63.97</v>
          </cell>
          <cell r="BU108">
            <v>1.87</v>
          </cell>
          <cell r="BV108">
            <v>9.08</v>
          </cell>
          <cell r="BW108">
            <v>56.77</v>
          </cell>
          <cell r="BX108" t="str">
            <v>Non-Interest Income - Retail and Small Business</v>
          </cell>
          <cell r="BY108">
            <v>7291.22</v>
          </cell>
          <cell r="BZ108">
            <v>63624.02</v>
          </cell>
          <cell r="CA108">
            <v>70915.240000000005</v>
          </cell>
          <cell r="CB108">
            <v>78108.83</v>
          </cell>
          <cell r="CC108">
            <v>20185.509999999998</v>
          </cell>
          <cell r="CD108">
            <v>30178.41</v>
          </cell>
          <cell r="CE108">
            <v>5279.31</v>
          </cell>
          <cell r="CF108">
            <v>24899.09</v>
          </cell>
          <cell r="CG108">
            <v>27544.85</v>
          </cell>
          <cell r="CH108">
            <v>5197.97</v>
          </cell>
          <cell r="CI108">
            <v>3602.2</v>
          </cell>
          <cell r="CJ108">
            <v>18744.68</v>
          </cell>
          <cell r="CK108">
            <v>7014.57</v>
          </cell>
          <cell r="CL108">
            <v>175.52</v>
          </cell>
          <cell r="CM108">
            <v>24.54</v>
          </cell>
          <cell r="CN108">
            <v>55282.89</v>
          </cell>
          <cell r="CO108">
            <v>47651.44</v>
          </cell>
          <cell r="CP108">
            <v>2369.65</v>
          </cell>
          <cell r="CQ108">
            <v>5261.81</v>
          </cell>
          <cell r="CR108">
            <v>4211.62</v>
          </cell>
          <cell r="CS108">
            <v>19280.759999999998</v>
          </cell>
          <cell r="CT108">
            <v>6721.4</v>
          </cell>
          <cell r="CU108">
            <v>8373.31</v>
          </cell>
          <cell r="CV108">
            <v>4186.05</v>
          </cell>
          <cell r="CW108">
            <v>16970.53</v>
          </cell>
          <cell r="CX108">
            <v>7.36</v>
          </cell>
          <cell r="CY108">
            <v>71.5</v>
          </cell>
          <cell r="CZ108">
            <v>345.07</v>
          </cell>
          <cell r="DA108">
            <v>3394.78</v>
          </cell>
          <cell r="DB108">
            <v>13151.82</v>
          </cell>
          <cell r="DC108">
            <v>173854.63</v>
          </cell>
          <cell r="DD108">
            <v>0.55000000000000004</v>
          </cell>
          <cell r="DE108">
            <v>3596.29</v>
          </cell>
          <cell r="DF108">
            <v>170257.79</v>
          </cell>
          <cell r="DG108">
            <v>4054.27</v>
          </cell>
          <cell r="DH108">
            <v>8961.36</v>
          </cell>
          <cell r="DI108">
            <v>1191.9100000000001</v>
          </cell>
          <cell r="DJ108">
            <v>0.73</v>
          </cell>
          <cell r="DK108">
            <v>718.41</v>
          </cell>
          <cell r="DL108">
            <v>10872.41</v>
          </cell>
          <cell r="DM108">
            <v>42325.69</v>
          </cell>
          <cell r="DN108">
            <v>298425.40999999997</v>
          </cell>
          <cell r="DO108">
            <v>204430.7</v>
          </cell>
          <cell r="DP108">
            <v>923.51</v>
          </cell>
          <cell r="DQ108">
            <v>0</v>
          </cell>
          <cell r="DR108">
            <v>55017.36</v>
          </cell>
          <cell r="DS108">
            <v>221.56</v>
          </cell>
          <cell r="DT108">
            <v>260371.57</v>
          </cell>
          <cell r="DU108">
            <v>1646</v>
          </cell>
          <cell r="DV108">
            <v>2682.39</v>
          </cell>
          <cell r="DW108">
            <v>12053.34</v>
          </cell>
          <cell r="DX108">
            <v>20830</v>
          </cell>
          <cell r="DY108">
            <v>-1022</v>
          </cell>
          <cell r="DZ108">
            <v>-785</v>
          </cell>
          <cell r="EA108">
            <v>35404.730000000003</v>
          </cell>
          <cell r="EB108">
            <v>2649.11</v>
          </cell>
          <cell r="EC108">
            <v>38053.839999999997</v>
          </cell>
          <cell r="ED108">
            <v>93833.06</v>
          </cell>
          <cell r="EE108">
            <v>35029.730000000003</v>
          </cell>
          <cell r="EF108">
            <v>0</v>
          </cell>
          <cell r="EG108">
            <v>35029.730000000003</v>
          </cell>
          <cell r="EH108">
            <v>757.9</v>
          </cell>
          <cell r="EI108">
            <v>0</v>
          </cell>
          <cell r="EJ108">
            <v>0</v>
          </cell>
          <cell r="EK108">
            <v>0</v>
          </cell>
          <cell r="EL108">
            <v>0</v>
          </cell>
          <cell r="EM108">
            <v>0</v>
          </cell>
          <cell r="EN108">
            <v>0</v>
          </cell>
          <cell r="EO108">
            <v>0</v>
          </cell>
          <cell r="EP108">
            <v>37</v>
          </cell>
          <cell r="EQ108">
            <v>211</v>
          </cell>
          <cell r="ER108">
            <v>-134</v>
          </cell>
          <cell r="ES108">
            <v>0</v>
          </cell>
          <cell r="ET108">
            <v>-0.9</v>
          </cell>
          <cell r="EU108">
            <v>35404.730000000003</v>
          </cell>
          <cell r="EV108">
            <v>35404.730000000003</v>
          </cell>
          <cell r="EW108">
            <v>-566</v>
          </cell>
          <cell r="EX108">
            <v>0</v>
          </cell>
          <cell r="EY108">
            <v>-456</v>
          </cell>
          <cell r="EZ108">
            <v>0</v>
          </cell>
          <cell r="FA108">
            <v>4.03</v>
          </cell>
          <cell r="FB108">
            <v>1200</v>
          </cell>
          <cell r="FC108">
            <v>0</v>
          </cell>
          <cell r="FD108">
            <v>9163</v>
          </cell>
          <cell r="FE108">
            <v>0</v>
          </cell>
          <cell r="FF108">
            <v>28467.759999999998</v>
          </cell>
          <cell r="FG108">
            <v>110</v>
          </cell>
          <cell r="FH108">
            <v>0</v>
          </cell>
          <cell r="FI108">
            <v>-64</v>
          </cell>
          <cell r="FJ108">
            <v>28293.759999999998</v>
          </cell>
          <cell r="FK108">
            <v>247968</v>
          </cell>
          <cell r="FL108">
            <v>25445</v>
          </cell>
          <cell r="FM108">
            <v>28295.03</v>
          </cell>
          <cell r="FN108">
            <v>35068</v>
          </cell>
          <cell r="FO108">
            <v>247968</v>
          </cell>
          <cell r="FP108">
            <v>291165</v>
          </cell>
          <cell r="FQ108">
            <v>10.2614</v>
          </cell>
          <cell r="FR108">
            <v>11.4108</v>
          </cell>
          <cell r="FS108">
            <v>14.142099999999999</v>
          </cell>
          <cell r="FT108">
            <v>9.7179000000000002</v>
          </cell>
          <cell r="FU108">
            <v>1646</v>
          </cell>
          <cell r="FV108">
            <v>977</v>
          </cell>
          <cell r="FW108">
            <v>0</v>
          </cell>
          <cell r="FX108">
            <v>0</v>
          </cell>
          <cell r="FY108">
            <v>786</v>
          </cell>
          <cell r="FZ108">
            <v>0</v>
          </cell>
          <cell r="GA108">
            <v>977</v>
          </cell>
          <cell r="GB108">
            <v>0</v>
          </cell>
          <cell r="GC108">
            <v>222</v>
          </cell>
          <cell r="GD108">
            <v>7872</v>
          </cell>
          <cell r="GE108">
            <v>322</v>
          </cell>
          <cell r="GF108">
            <v>0</v>
          </cell>
          <cell r="GG108">
            <v>522</v>
          </cell>
          <cell r="GH108">
            <v>0</v>
          </cell>
          <cell r="GI108">
            <v>304</v>
          </cell>
          <cell r="GJ108">
            <v>28467.759999999998</v>
          </cell>
          <cell r="GK108">
            <v>2846.78</v>
          </cell>
          <cell r="GL108">
            <v>266</v>
          </cell>
          <cell r="GM108">
            <v>56</v>
          </cell>
          <cell r="GN108">
            <v>1444</v>
          </cell>
          <cell r="GO108">
            <v>0</v>
          </cell>
          <cell r="GP108">
            <v>995</v>
          </cell>
          <cell r="GQ108">
            <v>995</v>
          </cell>
          <cell r="GR108">
            <v>0</v>
          </cell>
          <cell r="GS108">
            <v>995</v>
          </cell>
          <cell r="GT108">
            <v>3645</v>
          </cell>
          <cell r="GU108">
            <v>211</v>
          </cell>
          <cell r="GV108">
            <v>521</v>
          </cell>
          <cell r="GW108">
            <v>0.4</v>
          </cell>
          <cell r="GX108">
            <v>0</v>
          </cell>
          <cell r="GY108">
            <v>0</v>
          </cell>
          <cell r="GZ108">
            <v>0</v>
          </cell>
          <cell r="HA108">
            <v>0</v>
          </cell>
          <cell r="HB108">
            <v>0</v>
          </cell>
          <cell r="HC108">
            <v>0</v>
          </cell>
          <cell r="HF108">
            <v>0</v>
          </cell>
          <cell r="HG108">
            <v>163</v>
          </cell>
          <cell r="HH108">
            <v>628</v>
          </cell>
          <cell r="HI108">
            <v>-672</v>
          </cell>
          <cell r="HJ108">
            <v>2135</v>
          </cell>
          <cell r="HL108">
            <v>1</v>
          </cell>
          <cell r="HM108">
            <v>2013</v>
          </cell>
          <cell r="HN108">
            <v>0</v>
          </cell>
          <cell r="HO108">
            <v>0</v>
          </cell>
          <cell r="HR108">
            <v>19010</v>
          </cell>
        </row>
        <row r="109">
          <cell r="A109" t="str">
            <v>1069778Q2 2013Supervisory Baseline</v>
          </cell>
          <cell r="B109" t="str">
            <v>PNC</v>
          </cell>
          <cell r="C109" t="str">
            <v>Q2 2013</v>
          </cell>
          <cell r="D109" t="str">
            <v>Supervisory Baseline</v>
          </cell>
          <cell r="E109" t="str">
            <v>BHC</v>
          </cell>
          <cell r="F109" t="str">
            <v>PNC FNCL SVC GROUP</v>
          </cell>
          <cell r="G109">
            <v>1069778</v>
          </cell>
          <cell r="H109" t="str">
            <v>Projected</v>
          </cell>
          <cell r="I109">
            <v>40926</v>
          </cell>
          <cell r="J109">
            <v>40926.675775462965</v>
          </cell>
          <cell r="K109" t="str">
            <v>Supervisory Baseline follows the most likely economic scenario as developed by the Federal Reserve.</v>
          </cell>
          <cell r="L109">
            <v>27.57</v>
          </cell>
          <cell r="M109">
            <v>103.77</v>
          </cell>
          <cell r="N109">
            <v>15.81</v>
          </cell>
          <cell r="O109">
            <v>87.96</v>
          </cell>
          <cell r="P109">
            <v>68.680000000000007</v>
          </cell>
          <cell r="Q109">
            <v>57.66</v>
          </cell>
          <cell r="R109">
            <v>3.39</v>
          </cell>
          <cell r="S109">
            <v>7.63</v>
          </cell>
          <cell r="T109">
            <v>49.37</v>
          </cell>
          <cell r="U109">
            <v>13.6</v>
          </cell>
          <cell r="V109">
            <v>2.66</v>
          </cell>
          <cell r="W109">
            <v>33.119999999999997</v>
          </cell>
          <cell r="X109">
            <v>59.22</v>
          </cell>
          <cell r="Y109">
            <v>47.91</v>
          </cell>
          <cell r="Z109">
            <v>10.71</v>
          </cell>
          <cell r="AA109">
            <v>11.04</v>
          </cell>
          <cell r="AB109">
            <v>26.16</v>
          </cell>
          <cell r="AC109">
            <v>11.97</v>
          </cell>
          <cell r="AD109">
            <v>0</v>
          </cell>
          <cell r="AE109">
            <v>0.05</v>
          </cell>
          <cell r="AF109">
            <v>0.03</v>
          </cell>
          <cell r="AG109">
            <v>1.44</v>
          </cell>
          <cell r="AH109">
            <v>10.44</v>
          </cell>
          <cell r="AI109">
            <v>368.5</v>
          </cell>
          <cell r="AJ109">
            <v>0</v>
          </cell>
          <cell r="AK109">
            <v>0</v>
          </cell>
          <cell r="AL109">
            <v>0</v>
          </cell>
          <cell r="AM109">
            <v>0</v>
          </cell>
          <cell r="AN109">
            <v>2.68</v>
          </cell>
          <cell r="AO109">
            <v>0</v>
          </cell>
          <cell r="AP109">
            <v>-6.75</v>
          </cell>
          <cell r="AQ109">
            <v>0.01</v>
          </cell>
          <cell r="AR109">
            <v>-4.0599999999999996</v>
          </cell>
          <cell r="AS109">
            <v>0</v>
          </cell>
          <cell r="AT109">
            <v>364.44</v>
          </cell>
          <cell r="AU109">
            <v>3594.79</v>
          </cell>
          <cell r="AV109">
            <v>238</v>
          </cell>
          <cell r="AW109">
            <v>368.5</v>
          </cell>
          <cell r="AX109">
            <v>4</v>
          </cell>
          <cell r="AY109">
            <v>3468.29</v>
          </cell>
          <cell r="AZ109">
            <v>2272.62</v>
          </cell>
          <cell r="BA109">
            <v>1417.77</v>
          </cell>
          <cell r="BB109">
            <v>2430.29</v>
          </cell>
          <cell r="BC109">
            <v>1260.0999999999999</v>
          </cell>
          <cell r="BD109">
            <v>1260.0999999999999</v>
          </cell>
          <cell r="BE109">
            <v>238</v>
          </cell>
          <cell r="BF109">
            <v>-4.0599999999999996</v>
          </cell>
          <cell r="BG109">
            <v>0</v>
          </cell>
          <cell r="BH109">
            <v>0</v>
          </cell>
          <cell r="BI109">
            <v>0</v>
          </cell>
          <cell r="BJ109">
            <v>0</v>
          </cell>
          <cell r="BK109">
            <v>0</v>
          </cell>
          <cell r="BL109">
            <v>1026.1600000000001</v>
          </cell>
          <cell r="BM109">
            <v>258.06</v>
          </cell>
          <cell r="BN109">
            <v>768.1</v>
          </cell>
          <cell r="BO109">
            <v>0</v>
          </cell>
          <cell r="BP109">
            <v>768.1</v>
          </cell>
          <cell r="BQ109">
            <v>-18.36</v>
          </cell>
          <cell r="BR109">
            <v>786.46</v>
          </cell>
          <cell r="BS109">
            <v>25.148125</v>
          </cell>
          <cell r="BT109">
            <v>56.77</v>
          </cell>
          <cell r="BU109">
            <v>1.79</v>
          </cell>
          <cell r="BV109">
            <v>6.87</v>
          </cell>
          <cell r="BW109">
            <v>51.68</v>
          </cell>
          <cell r="BX109" t="str">
            <v>Non-Interest Income - Retail and Small Business</v>
          </cell>
          <cell r="BY109">
            <v>6955.28</v>
          </cell>
          <cell r="BZ109">
            <v>63868.79</v>
          </cell>
          <cell r="CA109">
            <v>70824.070000000007</v>
          </cell>
          <cell r="CB109">
            <v>77640.600000000006</v>
          </cell>
          <cell r="CC109">
            <v>19841.22</v>
          </cell>
          <cell r="CD109">
            <v>30037.01</v>
          </cell>
          <cell r="CE109">
            <v>5233.7700000000004</v>
          </cell>
          <cell r="CF109">
            <v>24803.24</v>
          </cell>
          <cell r="CG109">
            <v>27559.87</v>
          </cell>
          <cell r="CH109">
            <v>5187.8999999999996</v>
          </cell>
          <cell r="CI109">
            <v>3603.97</v>
          </cell>
          <cell r="CJ109">
            <v>18768</v>
          </cell>
          <cell r="CK109">
            <v>7023.3</v>
          </cell>
          <cell r="CL109">
            <v>177.71</v>
          </cell>
          <cell r="CM109">
            <v>24.79</v>
          </cell>
          <cell r="CN109">
            <v>55868.12</v>
          </cell>
          <cell r="CO109">
            <v>48160.94</v>
          </cell>
          <cell r="CP109">
            <v>2397.1999999999998</v>
          </cell>
          <cell r="CQ109">
            <v>5309.99</v>
          </cell>
          <cell r="CR109">
            <v>4444.2</v>
          </cell>
          <cell r="CS109">
            <v>19478.02</v>
          </cell>
          <cell r="CT109">
            <v>7082.44</v>
          </cell>
          <cell r="CU109">
            <v>8165.38</v>
          </cell>
          <cell r="CV109">
            <v>4230.2</v>
          </cell>
          <cell r="CW109">
            <v>17153.259999999998</v>
          </cell>
          <cell r="CX109">
            <v>6.58</v>
          </cell>
          <cell r="CY109">
            <v>72.63</v>
          </cell>
          <cell r="CZ109">
            <v>356.64</v>
          </cell>
          <cell r="DA109">
            <v>3486.01</v>
          </cell>
          <cell r="DB109">
            <v>13231.4</v>
          </cell>
          <cell r="DC109">
            <v>174584.2</v>
          </cell>
          <cell r="DD109">
            <v>0.55000000000000004</v>
          </cell>
          <cell r="DE109">
            <v>3469.7</v>
          </cell>
          <cell r="DF109">
            <v>171113.95</v>
          </cell>
          <cell r="DG109">
            <v>4054.27</v>
          </cell>
          <cell r="DH109">
            <v>8923.0400000000009</v>
          </cell>
          <cell r="DI109">
            <v>1191.9100000000001</v>
          </cell>
          <cell r="DJ109">
            <v>0.73</v>
          </cell>
          <cell r="DK109">
            <v>715.33</v>
          </cell>
          <cell r="DL109">
            <v>10831.01</v>
          </cell>
          <cell r="DM109">
            <v>42287.79</v>
          </cell>
          <cell r="DN109">
            <v>299111.08</v>
          </cell>
          <cell r="DO109">
            <v>206286.2</v>
          </cell>
          <cell r="DP109">
            <v>923.51</v>
          </cell>
          <cell r="DQ109">
            <v>0</v>
          </cell>
          <cell r="DR109">
            <v>53416.53</v>
          </cell>
          <cell r="DS109">
            <v>217.64</v>
          </cell>
          <cell r="DT109">
            <v>260626.25</v>
          </cell>
          <cell r="DU109">
            <v>1646</v>
          </cell>
          <cell r="DV109">
            <v>2682.39</v>
          </cell>
          <cell r="DW109">
            <v>12053.34</v>
          </cell>
          <cell r="DX109">
            <v>21384</v>
          </cell>
          <cell r="DY109">
            <v>-1145</v>
          </cell>
          <cell r="DZ109">
            <v>-785</v>
          </cell>
          <cell r="EA109">
            <v>35835.730000000003</v>
          </cell>
          <cell r="EB109">
            <v>2649.11</v>
          </cell>
          <cell r="EC109">
            <v>38484.839999999997</v>
          </cell>
          <cell r="ED109">
            <v>94295.38</v>
          </cell>
          <cell r="EE109">
            <v>35404.730000000003</v>
          </cell>
          <cell r="EF109">
            <v>0</v>
          </cell>
          <cell r="EG109">
            <v>35404.730000000003</v>
          </cell>
          <cell r="EH109">
            <v>786.46</v>
          </cell>
          <cell r="EI109">
            <v>0</v>
          </cell>
          <cell r="EJ109">
            <v>0</v>
          </cell>
          <cell r="EK109">
            <v>0</v>
          </cell>
          <cell r="EL109">
            <v>0</v>
          </cell>
          <cell r="EM109">
            <v>0</v>
          </cell>
          <cell r="EN109">
            <v>0</v>
          </cell>
          <cell r="EO109">
            <v>0</v>
          </cell>
          <cell r="EP109">
            <v>23</v>
          </cell>
          <cell r="EQ109">
            <v>211</v>
          </cell>
          <cell r="ER109">
            <v>-122</v>
          </cell>
          <cell r="ES109">
            <v>0</v>
          </cell>
          <cell r="ET109">
            <v>0.54</v>
          </cell>
          <cell r="EU109">
            <v>35835.730000000003</v>
          </cell>
          <cell r="EV109">
            <v>35835.730000000003</v>
          </cell>
          <cell r="EW109">
            <v>-678</v>
          </cell>
          <cell r="EX109">
            <v>0</v>
          </cell>
          <cell r="EY109">
            <v>-467</v>
          </cell>
          <cell r="EZ109">
            <v>0</v>
          </cell>
          <cell r="FA109">
            <v>4.03</v>
          </cell>
          <cell r="FB109">
            <v>1200</v>
          </cell>
          <cell r="FC109">
            <v>0</v>
          </cell>
          <cell r="FD109">
            <v>9123</v>
          </cell>
          <cell r="FE109">
            <v>0</v>
          </cell>
          <cell r="FF109">
            <v>29061.759999999998</v>
          </cell>
          <cell r="FG109">
            <v>110</v>
          </cell>
          <cell r="FH109">
            <v>0</v>
          </cell>
          <cell r="FI109">
            <v>-64</v>
          </cell>
          <cell r="FJ109">
            <v>28887.759999999998</v>
          </cell>
          <cell r="FK109">
            <v>248604</v>
          </cell>
          <cell r="FL109">
            <v>26039</v>
          </cell>
          <cell r="FM109">
            <v>28889.03</v>
          </cell>
          <cell r="FN109">
            <v>35465</v>
          </cell>
          <cell r="FO109">
            <v>248604</v>
          </cell>
          <cell r="FP109">
            <v>291470</v>
          </cell>
          <cell r="FQ109">
            <v>10.4741</v>
          </cell>
          <cell r="FR109">
            <v>11.6205</v>
          </cell>
          <cell r="FS109">
            <v>14.265700000000001</v>
          </cell>
          <cell r="FT109">
            <v>9.9115000000000002</v>
          </cell>
          <cell r="FU109">
            <v>1646</v>
          </cell>
          <cell r="FV109">
            <v>977</v>
          </cell>
          <cell r="FW109">
            <v>0</v>
          </cell>
          <cell r="FX109">
            <v>0</v>
          </cell>
          <cell r="FY109">
            <v>786</v>
          </cell>
          <cell r="FZ109">
            <v>0</v>
          </cell>
          <cell r="GA109">
            <v>977</v>
          </cell>
          <cell r="GB109">
            <v>0</v>
          </cell>
          <cell r="GC109">
            <v>222</v>
          </cell>
          <cell r="GD109">
            <v>7861</v>
          </cell>
          <cell r="GE109">
            <v>193</v>
          </cell>
          <cell r="GF109">
            <v>0</v>
          </cell>
          <cell r="GG109">
            <v>522</v>
          </cell>
          <cell r="GH109">
            <v>0</v>
          </cell>
          <cell r="GI109">
            <v>304</v>
          </cell>
          <cell r="GJ109">
            <v>29061.759999999998</v>
          </cell>
          <cell r="GK109">
            <v>2906.18</v>
          </cell>
          <cell r="GL109">
            <v>95</v>
          </cell>
          <cell r="GM109">
            <v>98</v>
          </cell>
          <cell r="GN109">
            <v>1600</v>
          </cell>
          <cell r="GO109">
            <v>0</v>
          </cell>
          <cell r="GP109">
            <v>995</v>
          </cell>
          <cell r="GQ109">
            <v>995</v>
          </cell>
          <cell r="GR109">
            <v>0</v>
          </cell>
          <cell r="GS109">
            <v>995</v>
          </cell>
          <cell r="GT109">
            <v>3645</v>
          </cell>
          <cell r="GU109">
            <v>211</v>
          </cell>
          <cell r="GV109">
            <v>521</v>
          </cell>
          <cell r="GW109">
            <v>0.4</v>
          </cell>
          <cell r="GX109">
            <v>0</v>
          </cell>
          <cell r="GY109">
            <v>0</v>
          </cell>
          <cell r="GZ109">
            <v>0</v>
          </cell>
          <cell r="HA109">
            <v>0</v>
          </cell>
          <cell r="HB109">
            <v>0</v>
          </cell>
          <cell r="HC109">
            <v>0</v>
          </cell>
          <cell r="HF109">
            <v>0</v>
          </cell>
          <cell r="HG109">
            <v>163</v>
          </cell>
          <cell r="HH109">
            <v>628</v>
          </cell>
          <cell r="HI109">
            <v>-672</v>
          </cell>
          <cell r="HJ109">
            <v>2135</v>
          </cell>
          <cell r="HL109">
            <v>2</v>
          </cell>
          <cell r="HM109">
            <v>2013</v>
          </cell>
          <cell r="HN109">
            <v>0</v>
          </cell>
          <cell r="HO109">
            <v>0</v>
          </cell>
          <cell r="HR109">
            <v>19010</v>
          </cell>
        </row>
        <row r="110">
          <cell r="A110" t="str">
            <v>1069778Q3 2013Supervisory Baseline</v>
          </cell>
          <cell r="B110" t="str">
            <v>PNC</v>
          </cell>
          <cell r="C110" t="str">
            <v>Q3 2013</v>
          </cell>
          <cell r="D110" t="str">
            <v>Supervisory Baseline</v>
          </cell>
          <cell r="E110" t="str">
            <v>BHC</v>
          </cell>
          <cell r="F110" t="str">
            <v>PNC FNCL SVC GROUP</v>
          </cell>
          <cell r="G110">
            <v>1069778</v>
          </cell>
          <cell r="H110" t="str">
            <v>Projected</v>
          </cell>
          <cell r="I110">
            <v>40926</v>
          </cell>
          <cell r="J110">
            <v>40926.675775462965</v>
          </cell>
          <cell r="K110" t="str">
            <v>Supervisory Baseline follows the most likely economic scenario as developed by the Federal Reserve.</v>
          </cell>
          <cell r="L110">
            <v>26.44</v>
          </cell>
          <cell r="M110">
            <v>98.8</v>
          </cell>
          <cell r="N110">
            <v>14.84</v>
          </cell>
          <cell r="O110">
            <v>83.96</v>
          </cell>
          <cell r="P110">
            <v>68.489999999999995</v>
          </cell>
          <cell r="Q110">
            <v>57.5</v>
          </cell>
          <cell r="R110">
            <v>3.38</v>
          </cell>
          <cell r="S110">
            <v>7.61</v>
          </cell>
          <cell r="T110">
            <v>45.18</v>
          </cell>
          <cell r="U110">
            <v>10.31</v>
          </cell>
          <cell r="V110">
            <v>2.5299999999999998</v>
          </cell>
          <cell r="W110">
            <v>32.340000000000003</v>
          </cell>
          <cell r="X110">
            <v>57.79</v>
          </cell>
          <cell r="Y110">
            <v>47.06</v>
          </cell>
          <cell r="Z110">
            <v>11.16</v>
          </cell>
          <cell r="AA110">
            <v>10.97</v>
          </cell>
          <cell r="AB110">
            <v>24.93</v>
          </cell>
          <cell r="AC110">
            <v>11.83</v>
          </cell>
          <cell r="AD110">
            <v>0</v>
          </cell>
          <cell r="AE110">
            <v>0.05</v>
          </cell>
          <cell r="AF110">
            <v>0.03</v>
          </cell>
          <cell r="AG110">
            <v>1.44</v>
          </cell>
          <cell r="AH110">
            <v>10.3</v>
          </cell>
          <cell r="AI110">
            <v>355.59</v>
          </cell>
          <cell r="AJ110">
            <v>0</v>
          </cell>
          <cell r="AK110">
            <v>0</v>
          </cell>
          <cell r="AL110">
            <v>0</v>
          </cell>
          <cell r="AM110">
            <v>0</v>
          </cell>
          <cell r="AN110">
            <v>2.68</v>
          </cell>
          <cell r="AO110">
            <v>0</v>
          </cell>
          <cell r="AP110">
            <v>-6.75</v>
          </cell>
          <cell r="AQ110">
            <v>0.01</v>
          </cell>
          <cell r="AR110">
            <v>-4.0599999999999996</v>
          </cell>
          <cell r="AS110">
            <v>0</v>
          </cell>
          <cell r="AT110">
            <v>351.53</v>
          </cell>
          <cell r="AU110">
            <v>3468.29</v>
          </cell>
          <cell r="AV110">
            <v>238</v>
          </cell>
          <cell r="AW110">
            <v>355.59</v>
          </cell>
          <cell r="AX110">
            <v>4</v>
          </cell>
          <cell r="AY110">
            <v>3354.7</v>
          </cell>
          <cell r="AZ110">
            <v>2285.29</v>
          </cell>
          <cell r="BA110">
            <v>1441.51</v>
          </cell>
          <cell r="BB110">
            <v>2422.11</v>
          </cell>
          <cell r="BC110">
            <v>1304.68</v>
          </cell>
          <cell r="BD110">
            <v>1304.68</v>
          </cell>
          <cell r="BE110">
            <v>238</v>
          </cell>
          <cell r="BF110">
            <v>-4.0599999999999996</v>
          </cell>
          <cell r="BG110">
            <v>0</v>
          </cell>
          <cell r="BH110">
            <v>0</v>
          </cell>
          <cell r="BI110">
            <v>0</v>
          </cell>
          <cell r="BJ110">
            <v>0</v>
          </cell>
          <cell r="BK110">
            <v>0</v>
          </cell>
          <cell r="BL110">
            <v>1070.75</v>
          </cell>
          <cell r="BM110">
            <v>269.37</v>
          </cell>
          <cell r="BN110">
            <v>801.37</v>
          </cell>
          <cell r="BO110">
            <v>0</v>
          </cell>
          <cell r="BP110">
            <v>801.37</v>
          </cell>
          <cell r="BQ110">
            <v>-18.3</v>
          </cell>
          <cell r="BR110">
            <v>819.67</v>
          </cell>
          <cell r="BS110">
            <v>25.157133000000002</v>
          </cell>
          <cell r="BT110">
            <v>51.68</v>
          </cell>
          <cell r="BU110">
            <v>1.72</v>
          </cell>
          <cell r="BV110">
            <v>6.1</v>
          </cell>
          <cell r="BW110">
            <v>47.3</v>
          </cell>
          <cell r="BX110" t="str">
            <v>Non-Interest Income - Retail and Small Business</v>
          </cell>
          <cell r="BY110">
            <v>6675.46</v>
          </cell>
          <cell r="BZ110">
            <v>63978.7</v>
          </cell>
          <cell r="CA110">
            <v>70654.16</v>
          </cell>
          <cell r="CB110">
            <v>77517.19</v>
          </cell>
          <cell r="CC110">
            <v>19610.61</v>
          </cell>
          <cell r="CD110">
            <v>30052.91</v>
          </cell>
          <cell r="CE110">
            <v>5243.3</v>
          </cell>
          <cell r="CF110">
            <v>24809.599999999999</v>
          </cell>
          <cell r="CG110">
            <v>27648.63</v>
          </cell>
          <cell r="CH110">
            <v>5154.26</v>
          </cell>
          <cell r="CI110">
            <v>3601.75</v>
          </cell>
          <cell r="CJ110">
            <v>18892.62</v>
          </cell>
          <cell r="CK110">
            <v>7069.93</v>
          </cell>
          <cell r="CL110">
            <v>180.05</v>
          </cell>
          <cell r="CM110">
            <v>24.99</v>
          </cell>
          <cell r="CN110">
            <v>56343.61</v>
          </cell>
          <cell r="CO110">
            <v>48581.49</v>
          </cell>
          <cell r="CP110">
            <v>2417.5500000000002</v>
          </cell>
          <cell r="CQ110">
            <v>5344.57</v>
          </cell>
          <cell r="CR110">
            <v>4700.4399999999996</v>
          </cell>
          <cell r="CS110">
            <v>19697.509999999998</v>
          </cell>
          <cell r="CT110">
            <v>7464.53</v>
          </cell>
          <cell r="CU110">
            <v>7962.56</v>
          </cell>
          <cell r="CV110">
            <v>4270.41</v>
          </cell>
          <cell r="CW110">
            <v>17378.09</v>
          </cell>
          <cell r="CX110">
            <v>6.79</v>
          </cell>
          <cell r="CY110">
            <v>73.7</v>
          </cell>
          <cell r="CZ110">
            <v>365.28</v>
          </cell>
          <cell r="DA110">
            <v>3546.47</v>
          </cell>
          <cell r="DB110">
            <v>13385.85</v>
          </cell>
          <cell r="DC110">
            <v>175636.83</v>
          </cell>
          <cell r="DD110">
            <v>0.55000000000000004</v>
          </cell>
          <cell r="DE110">
            <v>3355.14</v>
          </cell>
          <cell r="DF110">
            <v>172281.13</v>
          </cell>
          <cell r="DG110">
            <v>4054.27</v>
          </cell>
          <cell r="DH110">
            <v>8884.7099999999991</v>
          </cell>
          <cell r="DI110">
            <v>1191.9100000000001</v>
          </cell>
          <cell r="DJ110">
            <v>0.73</v>
          </cell>
          <cell r="DK110">
            <v>712.26</v>
          </cell>
          <cell r="DL110">
            <v>10789.61</v>
          </cell>
          <cell r="DM110">
            <v>43815.08</v>
          </cell>
          <cell r="DN110">
            <v>301594.25</v>
          </cell>
          <cell r="DO110">
            <v>208286.56</v>
          </cell>
          <cell r="DP110">
            <v>923.51</v>
          </cell>
          <cell r="DQ110">
            <v>0</v>
          </cell>
          <cell r="DR110">
            <v>53449.34</v>
          </cell>
          <cell r="DS110">
            <v>214.1</v>
          </cell>
          <cell r="DT110">
            <v>262659.40999999997</v>
          </cell>
          <cell r="DU110">
            <v>1646</v>
          </cell>
          <cell r="DV110">
            <v>2682.39</v>
          </cell>
          <cell r="DW110">
            <v>12053.34</v>
          </cell>
          <cell r="DX110">
            <v>21951</v>
          </cell>
          <cell r="DY110">
            <v>-1262</v>
          </cell>
          <cell r="DZ110">
            <v>-785</v>
          </cell>
          <cell r="EA110">
            <v>36285.730000000003</v>
          </cell>
          <cell r="EB110">
            <v>2649.11</v>
          </cell>
          <cell r="EC110">
            <v>38934.839999999997</v>
          </cell>
          <cell r="ED110">
            <v>94916.160000000003</v>
          </cell>
          <cell r="EE110">
            <v>35835.730000000003</v>
          </cell>
          <cell r="EF110">
            <v>0</v>
          </cell>
          <cell r="EG110">
            <v>35835.730000000003</v>
          </cell>
          <cell r="EH110">
            <v>819.67</v>
          </cell>
          <cell r="EI110">
            <v>0</v>
          </cell>
          <cell r="EJ110">
            <v>0</v>
          </cell>
          <cell r="EK110">
            <v>0</v>
          </cell>
          <cell r="EL110">
            <v>0</v>
          </cell>
          <cell r="EM110">
            <v>0</v>
          </cell>
          <cell r="EN110">
            <v>0</v>
          </cell>
          <cell r="EO110">
            <v>0</v>
          </cell>
          <cell r="EP110">
            <v>42</v>
          </cell>
          <cell r="EQ110">
            <v>211</v>
          </cell>
          <cell r="ER110">
            <v>-118</v>
          </cell>
          <cell r="ES110">
            <v>0</v>
          </cell>
          <cell r="ET110">
            <v>1.33</v>
          </cell>
          <cell r="EU110">
            <v>36285.730000000003</v>
          </cell>
          <cell r="EV110">
            <v>36285.730000000003</v>
          </cell>
          <cell r="EW110">
            <v>-790</v>
          </cell>
          <cell r="EX110">
            <v>0</v>
          </cell>
          <cell r="EY110">
            <v>-472</v>
          </cell>
          <cell r="EZ110">
            <v>0</v>
          </cell>
          <cell r="FA110">
            <v>4.03</v>
          </cell>
          <cell r="FB110">
            <v>1200</v>
          </cell>
          <cell r="FC110">
            <v>0</v>
          </cell>
          <cell r="FD110">
            <v>9082</v>
          </cell>
          <cell r="FE110">
            <v>0</v>
          </cell>
          <cell r="FF110">
            <v>29669.759999999998</v>
          </cell>
          <cell r="FG110">
            <v>110</v>
          </cell>
          <cell r="FH110">
            <v>0</v>
          </cell>
          <cell r="FI110">
            <v>-64</v>
          </cell>
          <cell r="FJ110">
            <v>29495.759999999998</v>
          </cell>
          <cell r="FK110">
            <v>249229</v>
          </cell>
          <cell r="FL110">
            <v>26646</v>
          </cell>
          <cell r="FM110">
            <v>29496.03</v>
          </cell>
          <cell r="FN110">
            <v>35944</v>
          </cell>
          <cell r="FO110">
            <v>249229</v>
          </cell>
          <cell r="FP110">
            <v>292943</v>
          </cell>
          <cell r="FQ110">
            <v>10.6914</v>
          </cell>
          <cell r="FR110">
            <v>11.834899999999999</v>
          </cell>
          <cell r="FS110">
            <v>14.4221</v>
          </cell>
          <cell r="FT110">
            <v>10.068899999999999</v>
          </cell>
          <cell r="FU110">
            <v>1646</v>
          </cell>
          <cell r="FV110">
            <v>977</v>
          </cell>
          <cell r="FW110">
            <v>0</v>
          </cell>
          <cell r="FX110">
            <v>0</v>
          </cell>
          <cell r="FY110">
            <v>786</v>
          </cell>
          <cell r="FZ110">
            <v>0</v>
          </cell>
          <cell r="GA110">
            <v>977</v>
          </cell>
          <cell r="GB110">
            <v>0</v>
          </cell>
          <cell r="GC110">
            <v>222</v>
          </cell>
          <cell r="GD110">
            <v>7850</v>
          </cell>
          <cell r="GE110">
            <v>64</v>
          </cell>
          <cell r="GF110">
            <v>0</v>
          </cell>
          <cell r="GG110">
            <v>522</v>
          </cell>
          <cell r="GH110">
            <v>0</v>
          </cell>
          <cell r="GI110">
            <v>304</v>
          </cell>
          <cell r="GJ110">
            <v>29669.759999999998</v>
          </cell>
          <cell r="GK110">
            <v>2966.98</v>
          </cell>
          <cell r="GL110">
            <v>-76</v>
          </cell>
          <cell r="GM110">
            <v>140</v>
          </cell>
          <cell r="GN110">
            <v>1756</v>
          </cell>
          <cell r="GO110">
            <v>0</v>
          </cell>
          <cell r="GP110">
            <v>995</v>
          </cell>
          <cell r="GQ110">
            <v>995</v>
          </cell>
          <cell r="GR110">
            <v>0</v>
          </cell>
          <cell r="GS110">
            <v>995</v>
          </cell>
          <cell r="GT110">
            <v>3645</v>
          </cell>
          <cell r="GU110">
            <v>211</v>
          </cell>
          <cell r="GV110">
            <v>521</v>
          </cell>
          <cell r="GW110">
            <v>0.4</v>
          </cell>
          <cell r="GX110">
            <v>0</v>
          </cell>
          <cell r="GY110">
            <v>0</v>
          </cell>
          <cell r="GZ110">
            <v>0</v>
          </cell>
          <cell r="HA110">
            <v>0</v>
          </cell>
          <cell r="HB110">
            <v>0</v>
          </cell>
          <cell r="HC110">
            <v>0</v>
          </cell>
          <cell r="HF110">
            <v>0</v>
          </cell>
          <cell r="HG110">
            <v>163</v>
          </cell>
          <cell r="HH110">
            <v>628</v>
          </cell>
          <cell r="HI110">
            <v>-672</v>
          </cell>
          <cell r="HJ110">
            <v>2135</v>
          </cell>
          <cell r="HL110">
            <v>3</v>
          </cell>
          <cell r="HM110">
            <v>2013</v>
          </cell>
          <cell r="HN110">
            <v>0</v>
          </cell>
          <cell r="HO110">
            <v>0</v>
          </cell>
          <cell r="HR110">
            <v>19010</v>
          </cell>
        </row>
        <row r="111">
          <cell r="A111" t="str">
            <v>1069778Q4 2013Supervisory Baseline</v>
          </cell>
          <cell r="B111" t="str">
            <v>PNC</v>
          </cell>
          <cell r="C111" t="str">
            <v>Q4 2013</v>
          </cell>
          <cell r="D111" t="str">
            <v>Supervisory Baseline</v>
          </cell>
          <cell r="E111" t="str">
            <v>BHC</v>
          </cell>
          <cell r="F111" t="str">
            <v>PNC FNCL SVC GROUP</v>
          </cell>
          <cell r="G111">
            <v>1069778</v>
          </cell>
          <cell r="H111" t="str">
            <v>Projected</v>
          </cell>
          <cell r="I111">
            <v>40926</v>
          </cell>
          <cell r="J111">
            <v>40926.675775462965</v>
          </cell>
          <cell r="K111" t="str">
            <v>Supervisory Baseline follows the most likely economic scenario as developed by the Federal Reserve.</v>
          </cell>
          <cell r="L111">
            <v>25.28</v>
          </cell>
          <cell r="M111">
            <v>93.89</v>
          </cell>
          <cell r="N111">
            <v>13.99</v>
          </cell>
          <cell r="O111">
            <v>79.900000000000006</v>
          </cell>
          <cell r="P111">
            <v>69.36</v>
          </cell>
          <cell r="Q111">
            <v>58.23</v>
          </cell>
          <cell r="R111">
            <v>3.43</v>
          </cell>
          <cell r="S111">
            <v>7.71</v>
          </cell>
          <cell r="T111">
            <v>42.38</v>
          </cell>
          <cell r="U111">
            <v>8.2100000000000009</v>
          </cell>
          <cell r="V111">
            <v>2.39</v>
          </cell>
          <cell r="W111">
            <v>31.78</v>
          </cell>
          <cell r="X111">
            <v>57.83</v>
          </cell>
          <cell r="Y111">
            <v>46.58</v>
          </cell>
          <cell r="Z111">
            <v>11.69</v>
          </cell>
          <cell r="AA111">
            <v>10.92</v>
          </cell>
          <cell r="AB111">
            <v>23.97</v>
          </cell>
          <cell r="AC111">
            <v>11.83</v>
          </cell>
          <cell r="AD111">
            <v>0</v>
          </cell>
          <cell r="AE111">
            <v>0.05</v>
          </cell>
          <cell r="AF111">
            <v>0.03</v>
          </cell>
          <cell r="AG111">
            <v>1.44</v>
          </cell>
          <cell r="AH111">
            <v>10.3</v>
          </cell>
          <cell r="AI111">
            <v>347.16</v>
          </cell>
          <cell r="AJ111">
            <v>0</v>
          </cell>
          <cell r="AK111">
            <v>0</v>
          </cell>
          <cell r="AL111">
            <v>0</v>
          </cell>
          <cell r="AM111">
            <v>0</v>
          </cell>
          <cell r="AN111">
            <v>2.68</v>
          </cell>
          <cell r="AO111">
            <v>0</v>
          </cell>
          <cell r="AP111">
            <v>-6.75</v>
          </cell>
          <cell r="AQ111">
            <v>0.01</v>
          </cell>
          <cell r="AR111">
            <v>-4.0599999999999996</v>
          </cell>
          <cell r="AS111">
            <v>0</v>
          </cell>
          <cell r="AT111">
            <v>343.09</v>
          </cell>
          <cell r="AU111">
            <v>3354.7</v>
          </cell>
          <cell r="AV111">
            <v>210</v>
          </cell>
          <cell r="AW111">
            <v>347.16</v>
          </cell>
          <cell r="AX111">
            <v>4</v>
          </cell>
          <cell r="AY111">
            <v>3221.54</v>
          </cell>
          <cell r="AZ111">
            <v>2299</v>
          </cell>
          <cell r="BA111">
            <v>1454.13</v>
          </cell>
          <cell r="BB111">
            <v>2452.11</v>
          </cell>
          <cell r="BC111">
            <v>1301.02</v>
          </cell>
          <cell r="BD111">
            <v>1301.02</v>
          </cell>
          <cell r="BE111">
            <v>210</v>
          </cell>
          <cell r="BF111">
            <v>-4.0599999999999996</v>
          </cell>
          <cell r="BG111">
            <v>0</v>
          </cell>
          <cell r="BH111">
            <v>0</v>
          </cell>
          <cell r="BI111">
            <v>0</v>
          </cell>
          <cell r="BJ111">
            <v>0</v>
          </cell>
          <cell r="BK111">
            <v>0</v>
          </cell>
          <cell r="BL111">
            <v>1095.08</v>
          </cell>
          <cell r="BM111">
            <v>275.33</v>
          </cell>
          <cell r="BN111">
            <v>819.75</v>
          </cell>
          <cell r="BO111">
            <v>0</v>
          </cell>
          <cell r="BP111">
            <v>819.75</v>
          </cell>
          <cell r="BQ111">
            <v>-17.64</v>
          </cell>
          <cell r="BR111">
            <v>837.4</v>
          </cell>
          <cell r="BS111">
            <v>25.142455000000002</v>
          </cell>
          <cell r="BT111">
            <v>47.3</v>
          </cell>
          <cell r="BU111">
            <v>1.64</v>
          </cell>
          <cell r="BV111">
            <v>5.9</v>
          </cell>
          <cell r="BW111">
            <v>43.04</v>
          </cell>
          <cell r="BX111" t="str">
            <v>Non-Interest Income - Retail and Small Business</v>
          </cell>
          <cell r="BY111">
            <v>6281.81</v>
          </cell>
          <cell r="BZ111">
            <v>63515.63</v>
          </cell>
          <cell r="CA111">
            <v>69797.440000000002</v>
          </cell>
          <cell r="CB111">
            <v>77237.83</v>
          </cell>
          <cell r="CC111">
            <v>19367.95</v>
          </cell>
          <cell r="CD111">
            <v>29910.74</v>
          </cell>
          <cell r="CE111">
            <v>5238.1099999999997</v>
          </cell>
          <cell r="CF111">
            <v>24672.63</v>
          </cell>
          <cell r="CG111">
            <v>27751.18</v>
          </cell>
          <cell r="CH111">
            <v>5164.26</v>
          </cell>
          <cell r="CI111">
            <v>3621.56</v>
          </cell>
          <cell r="CJ111">
            <v>18965.349999999999</v>
          </cell>
          <cell r="CK111">
            <v>7097.15</v>
          </cell>
          <cell r="CL111">
            <v>182.79</v>
          </cell>
          <cell r="CM111">
            <v>25.18</v>
          </cell>
          <cell r="CN111">
            <v>56818.400000000001</v>
          </cell>
          <cell r="CO111">
            <v>49000.67</v>
          </cell>
          <cell r="CP111">
            <v>2438.0500000000002</v>
          </cell>
          <cell r="CQ111">
            <v>5379.69</v>
          </cell>
          <cell r="CR111">
            <v>4980.8999999999996</v>
          </cell>
          <cell r="CS111">
            <v>19963.740000000002</v>
          </cell>
          <cell r="CT111">
            <v>7872.6</v>
          </cell>
          <cell r="CU111">
            <v>7764.78</v>
          </cell>
          <cell r="CV111">
            <v>4326.3599999999997</v>
          </cell>
          <cell r="CW111">
            <v>17486.97</v>
          </cell>
          <cell r="CX111">
            <v>6.78</v>
          </cell>
          <cell r="CY111">
            <v>74.959999999999994</v>
          </cell>
          <cell r="CZ111">
            <v>368.67</v>
          </cell>
          <cell r="DA111">
            <v>3534.16</v>
          </cell>
          <cell r="DB111">
            <v>13502.4</v>
          </cell>
          <cell r="DC111">
            <v>176487.85</v>
          </cell>
          <cell r="DD111">
            <v>0.55000000000000004</v>
          </cell>
          <cell r="DE111">
            <v>3222.25</v>
          </cell>
          <cell r="DF111">
            <v>173265.05</v>
          </cell>
          <cell r="DG111">
            <v>4054.27</v>
          </cell>
          <cell r="DH111">
            <v>8846.3799999999992</v>
          </cell>
          <cell r="DI111">
            <v>1191.9100000000001</v>
          </cell>
          <cell r="DJ111">
            <v>0.73</v>
          </cell>
          <cell r="DK111">
            <v>709.19</v>
          </cell>
          <cell r="DL111">
            <v>10748.21</v>
          </cell>
          <cell r="DM111">
            <v>47774.8</v>
          </cell>
          <cell r="DN111">
            <v>305639.78000000003</v>
          </cell>
          <cell r="DO111">
            <v>211664.08</v>
          </cell>
          <cell r="DP111">
            <v>923.51</v>
          </cell>
          <cell r="DQ111">
            <v>0</v>
          </cell>
          <cell r="DR111">
            <v>53614.35</v>
          </cell>
          <cell r="DS111">
            <v>209.99</v>
          </cell>
          <cell r="DT111">
            <v>266201.94</v>
          </cell>
          <cell r="DU111">
            <v>1646</v>
          </cell>
          <cell r="DV111">
            <v>2682.39</v>
          </cell>
          <cell r="DW111">
            <v>12053.34</v>
          </cell>
          <cell r="DX111">
            <v>22570</v>
          </cell>
          <cell r="DY111">
            <v>-1378</v>
          </cell>
          <cell r="DZ111">
            <v>-785</v>
          </cell>
          <cell r="EA111">
            <v>36788.730000000003</v>
          </cell>
          <cell r="EB111">
            <v>2649.11</v>
          </cell>
          <cell r="EC111">
            <v>39437.839999999997</v>
          </cell>
          <cell r="ED111">
            <v>96008.68</v>
          </cell>
          <cell r="EE111">
            <v>36285.730000000003</v>
          </cell>
          <cell r="EF111">
            <v>0</v>
          </cell>
          <cell r="EG111">
            <v>36285.730000000003</v>
          </cell>
          <cell r="EH111">
            <v>837.4</v>
          </cell>
          <cell r="EI111">
            <v>0</v>
          </cell>
          <cell r="EJ111">
            <v>0</v>
          </cell>
          <cell r="EK111">
            <v>0</v>
          </cell>
          <cell r="EL111">
            <v>0</v>
          </cell>
          <cell r="EM111">
            <v>0</v>
          </cell>
          <cell r="EN111">
            <v>0</v>
          </cell>
          <cell r="EO111">
            <v>0</v>
          </cell>
          <cell r="EP111">
            <v>8</v>
          </cell>
          <cell r="EQ111">
            <v>211</v>
          </cell>
          <cell r="ER111">
            <v>-115</v>
          </cell>
          <cell r="ES111">
            <v>0</v>
          </cell>
          <cell r="ET111">
            <v>-0.4</v>
          </cell>
          <cell r="EU111">
            <v>36788.730000000003</v>
          </cell>
          <cell r="EV111">
            <v>36788.730000000003</v>
          </cell>
          <cell r="EW111">
            <v>-901</v>
          </cell>
          <cell r="EX111">
            <v>0</v>
          </cell>
          <cell r="EY111">
            <v>-476</v>
          </cell>
          <cell r="EZ111">
            <v>0</v>
          </cell>
          <cell r="FA111">
            <v>4.03</v>
          </cell>
          <cell r="FB111">
            <v>1200</v>
          </cell>
          <cell r="FC111">
            <v>0</v>
          </cell>
          <cell r="FD111">
            <v>9042</v>
          </cell>
          <cell r="FE111">
            <v>0</v>
          </cell>
          <cell r="FF111">
            <v>30327.759999999998</v>
          </cell>
          <cell r="FG111">
            <v>110</v>
          </cell>
          <cell r="FH111">
            <v>0</v>
          </cell>
          <cell r="FI111">
            <v>-64</v>
          </cell>
          <cell r="FJ111">
            <v>30153.759999999998</v>
          </cell>
          <cell r="FK111">
            <v>250010</v>
          </cell>
          <cell r="FL111">
            <v>27306</v>
          </cell>
          <cell r="FM111">
            <v>30156.03</v>
          </cell>
          <cell r="FN111">
            <v>36345</v>
          </cell>
          <cell r="FO111">
            <v>250010</v>
          </cell>
          <cell r="FP111">
            <v>295713</v>
          </cell>
          <cell r="FQ111">
            <v>10.922000000000001</v>
          </cell>
          <cell r="FR111">
            <v>12.0619</v>
          </cell>
          <cell r="FS111">
            <v>14.5374</v>
          </cell>
          <cell r="FT111">
            <v>10.197699999999999</v>
          </cell>
          <cell r="FU111">
            <v>1646</v>
          </cell>
          <cell r="FV111">
            <v>977</v>
          </cell>
          <cell r="FW111">
            <v>0</v>
          </cell>
          <cell r="FX111">
            <v>0</v>
          </cell>
          <cell r="FY111">
            <v>786</v>
          </cell>
          <cell r="FZ111">
            <v>0</v>
          </cell>
          <cell r="GA111">
            <v>977</v>
          </cell>
          <cell r="GB111">
            <v>0</v>
          </cell>
          <cell r="GC111">
            <v>222</v>
          </cell>
          <cell r="GD111">
            <v>7840</v>
          </cell>
          <cell r="GE111">
            <v>0</v>
          </cell>
          <cell r="GF111">
            <v>66</v>
          </cell>
          <cell r="GG111">
            <v>522</v>
          </cell>
          <cell r="GH111">
            <v>0</v>
          </cell>
          <cell r="GI111">
            <v>304</v>
          </cell>
          <cell r="GJ111">
            <v>30327.759999999998</v>
          </cell>
          <cell r="GK111">
            <v>3032.78</v>
          </cell>
          <cell r="GL111">
            <v>-247</v>
          </cell>
          <cell r="GM111">
            <v>247</v>
          </cell>
          <cell r="GN111">
            <v>1913</v>
          </cell>
          <cell r="GO111">
            <v>0</v>
          </cell>
          <cell r="GP111">
            <v>995</v>
          </cell>
          <cell r="GQ111">
            <v>995</v>
          </cell>
          <cell r="GR111">
            <v>0</v>
          </cell>
          <cell r="GS111">
            <v>995</v>
          </cell>
          <cell r="GT111">
            <v>3645</v>
          </cell>
          <cell r="GU111">
            <v>211</v>
          </cell>
          <cell r="GV111">
            <v>521</v>
          </cell>
          <cell r="GW111">
            <v>0.4</v>
          </cell>
          <cell r="GX111">
            <v>0</v>
          </cell>
          <cell r="GY111">
            <v>0</v>
          </cell>
          <cell r="GZ111">
            <v>0</v>
          </cell>
          <cell r="HA111">
            <v>0</v>
          </cell>
          <cell r="HB111">
            <v>0</v>
          </cell>
          <cell r="HC111">
            <v>0</v>
          </cell>
          <cell r="HF111">
            <v>0</v>
          </cell>
          <cell r="HG111">
            <v>163</v>
          </cell>
          <cell r="HH111">
            <v>628</v>
          </cell>
          <cell r="HI111">
            <v>-672</v>
          </cell>
          <cell r="HJ111">
            <v>2135</v>
          </cell>
          <cell r="HL111">
            <v>4</v>
          </cell>
          <cell r="HM111">
            <v>2013</v>
          </cell>
          <cell r="HN111">
            <v>0</v>
          </cell>
          <cell r="HO111">
            <v>0</v>
          </cell>
          <cell r="HR111">
            <v>19010</v>
          </cell>
        </row>
        <row r="112">
          <cell r="A112" t="str">
            <v>1069778Q3 2011Supervisory Stress</v>
          </cell>
          <cell r="B112" t="str">
            <v>PNC</v>
          </cell>
          <cell r="C112" t="str">
            <v>Q3 2011</v>
          </cell>
          <cell r="D112" t="str">
            <v>Supervisory Stress</v>
          </cell>
          <cell r="E112" t="str">
            <v>BHC</v>
          </cell>
          <cell r="F112" t="str">
            <v>PNC FNCL SVC GROUP</v>
          </cell>
          <cell r="G112">
            <v>1069778</v>
          </cell>
          <cell r="H112" t="str">
            <v>Actual</v>
          </cell>
          <cell r="I112">
            <v>40926</v>
          </cell>
          <cell r="J112">
            <v>40926.677581018521</v>
          </cell>
          <cell r="K112" t="str">
            <v>Supervisory Baseline follows an adverse economic scenario as developed by the Federal Reserve.</v>
          </cell>
          <cell r="L112">
            <v>9</v>
          </cell>
          <cell r="M112">
            <v>110</v>
          </cell>
          <cell r="N112">
            <v>39</v>
          </cell>
          <cell r="O112">
            <v>71</v>
          </cell>
          <cell r="P112">
            <v>81</v>
          </cell>
          <cell r="Q112">
            <v>68</v>
          </cell>
          <cell r="R112">
            <v>4</v>
          </cell>
          <cell r="S112">
            <v>9</v>
          </cell>
          <cell r="T112">
            <v>96</v>
          </cell>
          <cell r="U112">
            <v>67</v>
          </cell>
          <cell r="V112">
            <v>5</v>
          </cell>
          <cell r="W112">
            <v>24</v>
          </cell>
          <cell r="X112">
            <v>42</v>
          </cell>
          <cell r="Y112">
            <v>31</v>
          </cell>
          <cell r="Z112">
            <v>3</v>
          </cell>
          <cell r="AA112">
            <v>9</v>
          </cell>
          <cell r="AB112">
            <v>19</v>
          </cell>
          <cell r="AC112">
            <v>-4</v>
          </cell>
          <cell r="AD112">
            <v>0</v>
          </cell>
          <cell r="AE112">
            <v>-3</v>
          </cell>
          <cell r="AF112">
            <v>0</v>
          </cell>
          <cell r="AG112">
            <v>0</v>
          </cell>
          <cell r="AH112">
            <v>-1</v>
          </cell>
          <cell r="AI112">
            <v>365.14</v>
          </cell>
          <cell r="AJ112">
            <v>0</v>
          </cell>
          <cell r="AK112">
            <v>0</v>
          </cell>
          <cell r="AL112">
            <v>121.72</v>
          </cell>
          <cell r="AM112">
            <v>121.72</v>
          </cell>
          <cell r="AN112">
            <v>0</v>
          </cell>
          <cell r="AO112">
            <v>0</v>
          </cell>
          <cell r="AP112">
            <v>0</v>
          </cell>
          <cell r="AQ112">
            <v>0</v>
          </cell>
          <cell r="AR112">
            <v>0</v>
          </cell>
          <cell r="AS112">
            <v>0</v>
          </cell>
          <cell r="AT112">
            <v>365.14</v>
          </cell>
          <cell r="AU112">
            <v>4626.91</v>
          </cell>
          <cell r="AV112">
            <v>245.31</v>
          </cell>
          <cell r="AW112">
            <v>365.14</v>
          </cell>
          <cell r="AX112">
            <v>-0.36</v>
          </cell>
          <cell r="AY112">
            <v>4506.72</v>
          </cell>
          <cell r="AZ112">
            <v>2174.5100000000002</v>
          </cell>
          <cell r="BA112">
            <v>1335.86</v>
          </cell>
          <cell r="BB112">
            <v>2140.09</v>
          </cell>
          <cell r="BC112">
            <v>1370.29</v>
          </cell>
          <cell r="BD112">
            <v>0</v>
          </cell>
          <cell r="BE112">
            <v>245.31</v>
          </cell>
          <cell r="BF112">
            <v>0</v>
          </cell>
          <cell r="BG112">
            <v>0</v>
          </cell>
          <cell r="BH112">
            <v>0</v>
          </cell>
          <cell r="BI112">
            <v>0</v>
          </cell>
          <cell r="BJ112">
            <v>33.75</v>
          </cell>
          <cell r="BK112">
            <v>0</v>
          </cell>
          <cell r="BL112">
            <v>1143.47</v>
          </cell>
          <cell r="BM112">
            <v>309.95999999999998</v>
          </cell>
          <cell r="BN112">
            <v>833.51</v>
          </cell>
          <cell r="BO112">
            <v>0</v>
          </cell>
          <cell r="BP112">
            <v>833.51</v>
          </cell>
          <cell r="BQ112">
            <v>4.32</v>
          </cell>
          <cell r="BR112">
            <v>829.19</v>
          </cell>
          <cell r="BS112">
            <v>27.106964000000001</v>
          </cell>
          <cell r="BT112">
            <v>149.97</v>
          </cell>
          <cell r="BU112">
            <v>31.72</v>
          </cell>
          <cell r="BV112">
            <v>44.91</v>
          </cell>
          <cell r="BW112">
            <v>136.78</v>
          </cell>
          <cell r="BX112" t="str">
            <v>Non-Interest Income - Retail and Small Business</v>
          </cell>
          <cell r="BY112">
            <v>12389.94</v>
          </cell>
          <cell r="BZ112">
            <v>49715.02</v>
          </cell>
          <cell r="CA112">
            <v>62104.97</v>
          </cell>
          <cell r="CB112">
            <v>76373.820000000007</v>
          </cell>
          <cell r="CC112">
            <v>20233.71</v>
          </cell>
          <cell r="CD112">
            <v>29254.35</v>
          </cell>
          <cell r="CE112">
            <v>6577.83</v>
          </cell>
          <cell r="CF112">
            <v>22676.53</v>
          </cell>
          <cell r="CG112">
            <v>26687.24</v>
          </cell>
          <cell r="CH112">
            <v>5208</v>
          </cell>
          <cell r="CI112">
            <v>2840.55</v>
          </cell>
          <cell r="CJ112">
            <v>18638.68</v>
          </cell>
          <cell r="CK112">
            <v>6974.9</v>
          </cell>
          <cell r="CL112">
            <v>178.58</v>
          </cell>
          <cell r="CM112">
            <v>19.95</v>
          </cell>
          <cell r="CN112">
            <v>44166.67</v>
          </cell>
          <cell r="CO112">
            <v>37162.300000000003</v>
          </cell>
          <cell r="CP112">
            <v>2405.16</v>
          </cell>
          <cell r="CQ112">
            <v>4599.21</v>
          </cell>
          <cell r="CR112">
            <v>3346.62</v>
          </cell>
          <cell r="CS112">
            <v>17891.349999999999</v>
          </cell>
          <cell r="CT112">
            <v>4446.29</v>
          </cell>
          <cell r="CU112">
            <v>9132.7999999999993</v>
          </cell>
          <cell r="CV112">
            <v>4312.26</v>
          </cell>
          <cell r="CW112">
            <v>15335.41</v>
          </cell>
          <cell r="CX112">
            <v>12.14</v>
          </cell>
          <cell r="CY112">
            <v>72.040000000000006</v>
          </cell>
          <cell r="CZ112">
            <v>282.57</v>
          </cell>
          <cell r="DA112">
            <v>2871.69</v>
          </cell>
          <cell r="DB112">
            <v>12096.97</v>
          </cell>
          <cell r="DC112">
            <v>157113.9</v>
          </cell>
          <cell r="DD112">
            <v>1.19</v>
          </cell>
          <cell r="DE112">
            <v>4506.72</v>
          </cell>
          <cell r="DF112">
            <v>152605.99</v>
          </cell>
          <cell r="DG112">
            <v>4054.27</v>
          </cell>
          <cell r="DH112">
            <v>8207.26</v>
          </cell>
          <cell r="DI112">
            <v>1166.5899999999999</v>
          </cell>
          <cell r="DJ112">
            <v>0.72</v>
          </cell>
          <cell r="DK112">
            <v>781.52</v>
          </cell>
          <cell r="DL112">
            <v>10156.1</v>
          </cell>
          <cell r="DM112">
            <v>40634.14</v>
          </cell>
          <cell r="DN112">
            <v>269555.46999999997</v>
          </cell>
          <cell r="DO112">
            <v>187818.83</v>
          </cell>
          <cell r="DP112">
            <v>972.17</v>
          </cell>
          <cell r="DQ112">
            <v>2929.93</v>
          </cell>
          <cell r="DR112">
            <v>40592.379999999997</v>
          </cell>
          <cell r="DS112">
            <v>216.86</v>
          </cell>
          <cell r="DT112">
            <v>232313.31</v>
          </cell>
          <cell r="DU112">
            <v>1635.7</v>
          </cell>
          <cell r="DV112">
            <v>2682.39</v>
          </cell>
          <cell r="DW112">
            <v>12053.34</v>
          </cell>
          <cell r="DX112">
            <v>17985.22</v>
          </cell>
          <cell r="DY112">
            <v>397</v>
          </cell>
          <cell r="DZ112">
            <v>-534.61</v>
          </cell>
          <cell r="EA112">
            <v>34219.040000000001</v>
          </cell>
          <cell r="EB112">
            <v>3023.11</v>
          </cell>
          <cell r="EC112">
            <v>37242.160000000003</v>
          </cell>
          <cell r="ED112">
            <v>85253.71</v>
          </cell>
          <cell r="EE112">
            <v>32235.79</v>
          </cell>
          <cell r="EF112">
            <v>0</v>
          </cell>
          <cell r="EG112">
            <v>32235.79</v>
          </cell>
          <cell r="EH112">
            <v>829.19</v>
          </cell>
          <cell r="EI112">
            <v>988</v>
          </cell>
          <cell r="EJ112">
            <v>0</v>
          </cell>
          <cell r="EK112">
            <v>0.31</v>
          </cell>
          <cell r="EL112">
            <v>0</v>
          </cell>
          <cell r="EM112">
            <v>9.65</v>
          </cell>
          <cell r="EN112">
            <v>15.62</v>
          </cell>
          <cell r="EO112">
            <v>0</v>
          </cell>
          <cell r="EP112">
            <v>3.7</v>
          </cell>
          <cell r="EQ112">
            <v>184.2</v>
          </cell>
          <cell r="ER112">
            <v>328.13</v>
          </cell>
          <cell r="ES112">
            <v>0</v>
          </cell>
          <cell r="ET112">
            <v>31.51</v>
          </cell>
          <cell r="EU112">
            <v>34219.040000000001</v>
          </cell>
          <cell r="EV112">
            <v>34219.040000000001</v>
          </cell>
          <cell r="EW112">
            <v>47.77</v>
          </cell>
          <cell r="EX112">
            <v>0</v>
          </cell>
          <cell r="EY112">
            <v>361.14</v>
          </cell>
          <cell r="EZ112">
            <v>0</v>
          </cell>
          <cell r="FA112">
            <v>4.03</v>
          </cell>
          <cell r="FB112">
            <v>3765.54</v>
          </cell>
          <cell r="FC112">
            <v>485.53</v>
          </cell>
          <cell r="FD112">
            <v>8551.74</v>
          </cell>
          <cell r="FE112">
            <v>0</v>
          </cell>
          <cell r="FF112">
            <v>29513.5</v>
          </cell>
          <cell r="FG112">
            <v>110.22</v>
          </cell>
          <cell r="FH112">
            <v>0</v>
          </cell>
          <cell r="FI112">
            <v>-63.9</v>
          </cell>
          <cell r="FJ112">
            <v>29339.38</v>
          </cell>
          <cell r="FK112">
            <v>223561.55</v>
          </cell>
          <cell r="FL112">
            <v>23448.58</v>
          </cell>
          <cell r="FM112">
            <v>29339.38</v>
          </cell>
          <cell r="FN112">
            <v>36915.620000000003</v>
          </cell>
          <cell r="FO112">
            <v>223561.55</v>
          </cell>
          <cell r="FP112">
            <v>257663.23</v>
          </cell>
          <cell r="FQ112">
            <v>10.4886</v>
          </cell>
          <cell r="FR112">
            <v>13.1236</v>
          </cell>
          <cell r="FS112">
            <v>16.512499999999999</v>
          </cell>
          <cell r="FT112">
            <v>11.386699999999999</v>
          </cell>
          <cell r="FU112">
            <v>1635.66</v>
          </cell>
          <cell r="FV112">
            <v>1345.79</v>
          </cell>
          <cell r="FW112">
            <v>0</v>
          </cell>
          <cell r="FX112">
            <v>0</v>
          </cell>
          <cell r="FY112">
            <v>534.61</v>
          </cell>
          <cell r="FZ112">
            <v>0</v>
          </cell>
          <cell r="GA112">
            <v>1345.79</v>
          </cell>
          <cell r="GB112">
            <v>0.04</v>
          </cell>
          <cell r="GC112">
            <v>2905.29</v>
          </cell>
          <cell r="GD112">
            <v>8015.73</v>
          </cell>
          <cell r="GE112">
            <v>0</v>
          </cell>
          <cell r="GF112">
            <v>780</v>
          </cell>
          <cell r="GG112">
            <v>526</v>
          </cell>
          <cell r="GH112">
            <v>0</v>
          </cell>
          <cell r="GI112">
            <v>304.02999999999997</v>
          </cell>
          <cell r="GJ112">
            <v>29513.5</v>
          </cell>
          <cell r="GK112">
            <v>2951.35</v>
          </cell>
          <cell r="GL112">
            <v>-529</v>
          </cell>
          <cell r="GM112">
            <v>529</v>
          </cell>
          <cell r="GN112">
            <v>857</v>
          </cell>
          <cell r="GO112">
            <v>0</v>
          </cell>
          <cell r="GP112">
            <v>1388</v>
          </cell>
          <cell r="GQ112">
            <v>1388</v>
          </cell>
          <cell r="GR112">
            <v>0</v>
          </cell>
          <cell r="GS112">
            <v>1388</v>
          </cell>
          <cell r="GT112">
            <v>3966</v>
          </cell>
          <cell r="GU112">
            <v>184.2</v>
          </cell>
          <cell r="GV112">
            <v>526</v>
          </cell>
          <cell r="GW112">
            <v>0.35019011</v>
          </cell>
          <cell r="GX112">
            <v>0</v>
          </cell>
          <cell r="GY112">
            <v>0</v>
          </cell>
          <cell r="GZ112">
            <v>0</v>
          </cell>
          <cell r="HA112">
            <v>0</v>
          </cell>
          <cell r="HB112">
            <v>0</v>
          </cell>
          <cell r="HC112">
            <v>0</v>
          </cell>
          <cell r="HF112">
            <v>0</v>
          </cell>
          <cell r="HG112">
            <v>163</v>
          </cell>
          <cell r="HH112">
            <v>628</v>
          </cell>
          <cell r="HI112">
            <v>-672</v>
          </cell>
          <cell r="HJ112">
            <v>2135</v>
          </cell>
          <cell r="HL112">
            <v>3</v>
          </cell>
          <cell r="HM112">
            <v>2011</v>
          </cell>
          <cell r="HN112">
            <v>0</v>
          </cell>
          <cell r="HO112">
            <v>33.75</v>
          </cell>
          <cell r="HR112">
            <v>19010</v>
          </cell>
        </row>
        <row r="113">
          <cell r="A113" t="str">
            <v>1069778Q4 2011Supervisory Stress</v>
          </cell>
          <cell r="B113" t="str">
            <v>PNC</v>
          </cell>
          <cell r="C113" t="str">
            <v>Q4 2011</v>
          </cell>
          <cell r="D113" t="str">
            <v>Supervisory Stress</v>
          </cell>
          <cell r="E113" t="str">
            <v>BHC</v>
          </cell>
          <cell r="F113" t="str">
            <v>PNC FNCL SVC GROUP</v>
          </cell>
          <cell r="G113">
            <v>1069778</v>
          </cell>
          <cell r="H113" t="str">
            <v>Projected</v>
          </cell>
          <cell r="I113">
            <v>40926</v>
          </cell>
          <cell r="J113">
            <v>40926.677581018521</v>
          </cell>
          <cell r="K113" t="str">
            <v>Supervisory Baseline follows an adverse economic scenario as developed by the Federal Reserve.</v>
          </cell>
          <cell r="L113">
            <v>61.47</v>
          </cell>
          <cell r="M113">
            <v>104.35</v>
          </cell>
          <cell r="N113">
            <v>20.83</v>
          </cell>
          <cell r="O113">
            <v>83.52</v>
          </cell>
          <cell r="P113">
            <v>80.39</v>
          </cell>
          <cell r="Q113">
            <v>67.489999999999995</v>
          </cell>
          <cell r="R113">
            <v>3.97</v>
          </cell>
          <cell r="S113">
            <v>8.93</v>
          </cell>
          <cell r="T113">
            <v>136.62</v>
          </cell>
          <cell r="U113">
            <v>69.02</v>
          </cell>
          <cell r="V113">
            <v>6.91</v>
          </cell>
          <cell r="W113">
            <v>60.7</v>
          </cell>
          <cell r="X113">
            <v>47.53</v>
          </cell>
          <cell r="Y113">
            <v>47.01</v>
          </cell>
          <cell r="Z113">
            <v>7.15</v>
          </cell>
          <cell r="AA113">
            <v>10.119999999999999</v>
          </cell>
          <cell r="AB113">
            <v>29.75</v>
          </cell>
          <cell r="AC113">
            <v>13.93</v>
          </cell>
          <cell r="AD113">
            <v>0</v>
          </cell>
          <cell r="AE113">
            <v>0.06</v>
          </cell>
          <cell r="AF113">
            <v>0.04</v>
          </cell>
          <cell r="AG113">
            <v>1.76</v>
          </cell>
          <cell r="AH113">
            <v>12.07</v>
          </cell>
          <cell r="AI113">
            <v>491.31</v>
          </cell>
          <cell r="AJ113">
            <v>0</v>
          </cell>
          <cell r="AK113">
            <v>-18.260000000000002</v>
          </cell>
          <cell r="AL113">
            <v>446.57</v>
          </cell>
          <cell r="AM113">
            <v>428.31</v>
          </cell>
          <cell r="AN113">
            <v>-3.84</v>
          </cell>
          <cell r="AO113">
            <v>0</v>
          </cell>
          <cell r="AP113">
            <v>8.7799999999999994</v>
          </cell>
          <cell r="AQ113">
            <v>0.97</v>
          </cell>
          <cell r="AR113">
            <v>5.91</v>
          </cell>
          <cell r="AS113">
            <v>0</v>
          </cell>
          <cell r="AT113">
            <v>925.53</v>
          </cell>
          <cell r="AU113">
            <v>4506.72</v>
          </cell>
          <cell r="AV113">
            <v>552</v>
          </cell>
          <cell r="AW113">
            <v>491.31</v>
          </cell>
          <cell r="AX113">
            <v>74</v>
          </cell>
          <cell r="AY113">
            <v>4641.41</v>
          </cell>
          <cell r="AZ113">
            <v>2147.91</v>
          </cell>
          <cell r="BA113">
            <v>1162.4000000000001</v>
          </cell>
          <cell r="BB113">
            <v>2192.15</v>
          </cell>
          <cell r="BC113">
            <v>1118.1600000000001</v>
          </cell>
          <cell r="BD113">
            <v>1118.1600000000001</v>
          </cell>
          <cell r="BE113">
            <v>552</v>
          </cell>
          <cell r="BF113">
            <v>5.91</v>
          </cell>
          <cell r="BG113">
            <v>0</v>
          </cell>
          <cell r="BH113">
            <v>-197.77</v>
          </cell>
          <cell r="BI113">
            <v>0</v>
          </cell>
          <cell r="BJ113">
            <v>-51.69</v>
          </cell>
          <cell r="BK113">
            <v>0</v>
          </cell>
          <cell r="BL113">
            <v>310.79000000000002</v>
          </cell>
          <cell r="BM113">
            <v>-5.55</v>
          </cell>
          <cell r="BN113">
            <v>316.33999999999997</v>
          </cell>
          <cell r="BO113">
            <v>0</v>
          </cell>
          <cell r="BP113">
            <v>316.33999999999997</v>
          </cell>
          <cell r="BQ113">
            <v>1.1599999999999999</v>
          </cell>
          <cell r="BR113">
            <v>315.17</v>
          </cell>
          <cell r="BS113">
            <v>-1.7857717</v>
          </cell>
          <cell r="BT113">
            <v>136.78</v>
          </cell>
          <cell r="BU113">
            <v>11.19</v>
          </cell>
          <cell r="BV113">
            <v>35.450000000000003</v>
          </cell>
          <cell r="BW113">
            <v>112.52</v>
          </cell>
          <cell r="BX113" t="str">
            <v>Non-Interest Income - Retail and Small Business</v>
          </cell>
          <cell r="BY113">
            <v>10193.67</v>
          </cell>
          <cell r="BZ113">
            <v>51952.44</v>
          </cell>
          <cell r="CA113">
            <v>62146.11</v>
          </cell>
          <cell r="CB113">
            <v>71208.33</v>
          </cell>
          <cell r="CC113">
            <v>19325.7</v>
          </cell>
          <cell r="CD113">
            <v>26965.17</v>
          </cell>
          <cell r="CE113">
            <v>5633.41</v>
          </cell>
          <cell r="CF113">
            <v>21331.759999999998</v>
          </cell>
          <cell r="CG113">
            <v>24721.61</v>
          </cell>
          <cell r="CH113">
            <v>5047.2</v>
          </cell>
          <cell r="CI113">
            <v>2969.36</v>
          </cell>
          <cell r="CJ113">
            <v>16705.04</v>
          </cell>
          <cell r="CK113">
            <v>6251.3</v>
          </cell>
          <cell r="CL113">
            <v>171.35</v>
          </cell>
          <cell r="CM113">
            <v>24.5</v>
          </cell>
          <cell r="CN113">
            <v>43301.15</v>
          </cell>
          <cell r="CO113">
            <v>37360.68</v>
          </cell>
          <cell r="CP113">
            <v>2039.84</v>
          </cell>
          <cell r="CQ113">
            <v>3900.63</v>
          </cell>
          <cell r="CR113">
            <v>3342.88</v>
          </cell>
          <cell r="CS113">
            <v>17877.23</v>
          </cell>
          <cell r="CT113">
            <v>4466.4799999999996</v>
          </cell>
          <cell r="CU113">
            <v>9470.98</v>
          </cell>
          <cell r="CV113">
            <v>3939.77</v>
          </cell>
          <cell r="CW113">
            <v>15507.38</v>
          </cell>
          <cell r="CX113">
            <v>7.8</v>
          </cell>
          <cell r="CY113">
            <v>67.73</v>
          </cell>
          <cell r="CZ113">
            <v>284.08999999999997</v>
          </cell>
          <cell r="DA113">
            <v>2927.61</v>
          </cell>
          <cell r="DB113">
            <v>12220.15</v>
          </cell>
          <cell r="DC113">
            <v>151236.97</v>
          </cell>
          <cell r="DD113">
            <v>0.55000000000000004</v>
          </cell>
          <cell r="DE113">
            <v>4640.71</v>
          </cell>
          <cell r="DF113">
            <v>146595.71</v>
          </cell>
          <cell r="DG113">
            <v>4054.27</v>
          </cell>
          <cell r="DH113">
            <v>8283.34</v>
          </cell>
          <cell r="DI113">
            <v>1126.05</v>
          </cell>
          <cell r="DJ113">
            <v>0.69</v>
          </cell>
          <cell r="DK113">
            <v>664.05</v>
          </cell>
          <cell r="DL113">
            <v>10074.14</v>
          </cell>
          <cell r="DM113">
            <v>39781.33</v>
          </cell>
          <cell r="DN113">
            <v>262651.56</v>
          </cell>
          <cell r="DO113">
            <v>179685.24</v>
          </cell>
          <cell r="DP113">
            <v>923.51</v>
          </cell>
          <cell r="DQ113">
            <v>2273.21</v>
          </cell>
          <cell r="DR113">
            <v>43459.76</v>
          </cell>
          <cell r="DS113">
            <v>253.86</v>
          </cell>
          <cell r="DT113">
            <v>226341.72</v>
          </cell>
          <cell r="DU113">
            <v>1646</v>
          </cell>
          <cell r="DV113">
            <v>2682.39</v>
          </cell>
          <cell r="DW113">
            <v>12053.34</v>
          </cell>
          <cell r="DX113">
            <v>18069</v>
          </cell>
          <cell r="DY113">
            <v>-630</v>
          </cell>
          <cell r="DZ113">
            <v>-535</v>
          </cell>
          <cell r="EA113">
            <v>33285.730000000003</v>
          </cell>
          <cell r="EB113">
            <v>3024.11</v>
          </cell>
          <cell r="EC113">
            <v>36309.839999999997</v>
          </cell>
          <cell r="ED113">
            <v>80829.53</v>
          </cell>
          <cell r="EE113">
            <v>34219.040000000001</v>
          </cell>
          <cell r="EF113">
            <v>0</v>
          </cell>
          <cell r="EG113">
            <v>34219.040000000001</v>
          </cell>
          <cell r="EH113">
            <v>315.17</v>
          </cell>
          <cell r="EI113">
            <v>0</v>
          </cell>
          <cell r="EJ113">
            <v>0</v>
          </cell>
          <cell r="EK113">
            <v>0</v>
          </cell>
          <cell r="EL113">
            <v>0</v>
          </cell>
          <cell r="EM113">
            <v>0</v>
          </cell>
          <cell r="EN113">
            <v>0</v>
          </cell>
          <cell r="EO113">
            <v>0</v>
          </cell>
          <cell r="EP113">
            <v>24</v>
          </cell>
          <cell r="EQ113">
            <v>184</v>
          </cell>
          <cell r="ER113">
            <v>-1039</v>
          </cell>
          <cell r="ES113">
            <v>0</v>
          </cell>
          <cell r="ET113">
            <v>-1.49</v>
          </cell>
          <cell r="EU113">
            <v>33285.730000000003</v>
          </cell>
          <cell r="EV113">
            <v>33285.730000000003</v>
          </cell>
          <cell r="EW113">
            <v>-273</v>
          </cell>
          <cell r="EX113">
            <v>0</v>
          </cell>
          <cell r="EY113">
            <v>-357</v>
          </cell>
          <cell r="EZ113">
            <v>0</v>
          </cell>
          <cell r="FA113">
            <v>4.03</v>
          </cell>
          <cell r="FB113">
            <v>3215</v>
          </cell>
          <cell r="FC113">
            <v>485</v>
          </cell>
          <cell r="FD113">
            <v>8492</v>
          </cell>
          <cell r="FE113">
            <v>0</v>
          </cell>
          <cell r="FF113">
            <v>29127.759999999998</v>
          </cell>
          <cell r="FG113">
            <v>110</v>
          </cell>
          <cell r="FH113">
            <v>0</v>
          </cell>
          <cell r="FI113">
            <v>-64</v>
          </cell>
          <cell r="FJ113">
            <v>28953.759999999998</v>
          </cell>
          <cell r="FK113">
            <v>221016</v>
          </cell>
          <cell r="FL113">
            <v>23604</v>
          </cell>
          <cell r="FM113">
            <v>28954.03</v>
          </cell>
          <cell r="FN113">
            <v>36312</v>
          </cell>
          <cell r="FO113">
            <v>221016</v>
          </cell>
          <cell r="FP113">
            <v>260404</v>
          </cell>
          <cell r="FQ113">
            <v>10.6798</v>
          </cell>
          <cell r="FR113">
            <v>13.1004</v>
          </cell>
          <cell r="FS113">
            <v>16.429600000000001</v>
          </cell>
          <cell r="FT113">
            <v>11.1189</v>
          </cell>
          <cell r="FU113">
            <v>1646</v>
          </cell>
          <cell r="FV113">
            <v>1346</v>
          </cell>
          <cell r="FW113">
            <v>0</v>
          </cell>
          <cell r="FX113">
            <v>0</v>
          </cell>
          <cell r="FY113">
            <v>535</v>
          </cell>
          <cell r="FZ113">
            <v>0</v>
          </cell>
          <cell r="GA113">
            <v>1346</v>
          </cell>
          <cell r="GB113">
            <v>0</v>
          </cell>
          <cell r="GC113">
            <v>2354</v>
          </cell>
          <cell r="GD113">
            <v>7925</v>
          </cell>
          <cell r="GE113">
            <v>0</v>
          </cell>
          <cell r="GF113">
            <v>584</v>
          </cell>
          <cell r="GG113">
            <v>527</v>
          </cell>
          <cell r="GH113">
            <v>0</v>
          </cell>
          <cell r="GI113">
            <v>304</v>
          </cell>
          <cell r="GJ113">
            <v>29127.759999999998</v>
          </cell>
          <cell r="GK113">
            <v>2912.78</v>
          </cell>
          <cell r="GL113">
            <v>-617</v>
          </cell>
          <cell r="GM113">
            <v>617</v>
          </cell>
          <cell r="GN113">
            <v>629</v>
          </cell>
          <cell r="GO113">
            <v>0</v>
          </cell>
          <cell r="GP113">
            <v>0</v>
          </cell>
          <cell r="GQ113">
            <v>0</v>
          </cell>
          <cell r="GR113">
            <v>0</v>
          </cell>
          <cell r="GS113">
            <v>0</v>
          </cell>
          <cell r="GT113">
            <v>-650</v>
          </cell>
          <cell r="GU113">
            <v>184</v>
          </cell>
          <cell r="GV113">
            <v>527</v>
          </cell>
          <cell r="GW113">
            <v>0.35</v>
          </cell>
          <cell r="GX113">
            <v>0</v>
          </cell>
          <cell r="GY113">
            <v>0</v>
          </cell>
          <cell r="GZ113">
            <v>0</v>
          </cell>
          <cell r="HA113">
            <v>0</v>
          </cell>
          <cell r="HB113">
            <v>0</v>
          </cell>
          <cell r="HC113">
            <v>0</v>
          </cell>
          <cell r="HF113">
            <v>0</v>
          </cell>
          <cell r="HG113">
            <v>163</v>
          </cell>
          <cell r="HH113">
            <v>628</v>
          </cell>
          <cell r="HI113">
            <v>-672</v>
          </cell>
          <cell r="HJ113">
            <v>2135</v>
          </cell>
          <cell r="HL113">
            <v>4</v>
          </cell>
          <cell r="HM113">
            <v>2011</v>
          </cell>
          <cell r="HN113">
            <v>0</v>
          </cell>
          <cell r="HO113">
            <v>-51.69</v>
          </cell>
          <cell r="HR113">
            <v>19010</v>
          </cell>
        </row>
        <row r="114">
          <cell r="A114" t="str">
            <v>1069778Q1 2012Supervisory Stress</v>
          </cell>
          <cell r="B114" t="str">
            <v>PNC</v>
          </cell>
          <cell r="C114" t="str">
            <v>Q1 2012</v>
          </cell>
          <cell r="D114" t="str">
            <v>Supervisory Stress</v>
          </cell>
          <cell r="E114" t="str">
            <v>BHC</v>
          </cell>
          <cell r="F114" t="str">
            <v>PNC FNCL SVC GROUP</v>
          </cell>
          <cell r="G114">
            <v>1069778</v>
          </cell>
          <cell r="H114" t="str">
            <v>Projected</v>
          </cell>
          <cell r="I114">
            <v>40926</v>
          </cell>
          <cell r="J114">
            <v>40926.677581018521</v>
          </cell>
          <cell r="K114" t="str">
            <v>Supervisory Baseline follows an adverse economic scenario as developed by the Federal Reserve.</v>
          </cell>
          <cell r="L114">
            <v>66.790000000000006</v>
          </cell>
          <cell r="M114">
            <v>145.04</v>
          </cell>
          <cell r="N114">
            <v>36.99</v>
          </cell>
          <cell r="O114">
            <v>108.04</v>
          </cell>
          <cell r="P114">
            <v>89.47</v>
          </cell>
          <cell r="Q114">
            <v>75.11</v>
          </cell>
          <cell r="R114">
            <v>4.42</v>
          </cell>
          <cell r="S114">
            <v>9.94</v>
          </cell>
          <cell r="T114">
            <v>160.28</v>
          </cell>
          <cell r="U114">
            <v>85.04</v>
          </cell>
          <cell r="V114">
            <v>7.71</v>
          </cell>
          <cell r="W114">
            <v>67.53</v>
          </cell>
          <cell r="X114">
            <v>68.2</v>
          </cell>
          <cell r="Y114">
            <v>53.53</v>
          </cell>
          <cell r="Z114">
            <v>8.15</v>
          </cell>
          <cell r="AA114">
            <v>11.64</v>
          </cell>
          <cell r="AB114">
            <v>33.74</v>
          </cell>
          <cell r="AC114">
            <v>15.3</v>
          </cell>
          <cell r="AD114">
            <v>0</v>
          </cell>
          <cell r="AE114">
            <v>7.0000000000000007E-2</v>
          </cell>
          <cell r="AF114">
            <v>0.04</v>
          </cell>
          <cell r="AG114">
            <v>1.84</v>
          </cell>
          <cell r="AH114">
            <v>13.35</v>
          </cell>
          <cell r="AI114">
            <v>598.61</v>
          </cell>
          <cell r="AJ114">
            <v>0</v>
          </cell>
          <cell r="AK114">
            <v>-27.74</v>
          </cell>
          <cell r="AL114">
            <v>678.44</v>
          </cell>
          <cell r="AM114">
            <v>650.70000000000005</v>
          </cell>
          <cell r="AN114">
            <v>-3.84</v>
          </cell>
          <cell r="AO114">
            <v>0</v>
          </cell>
          <cell r="AP114">
            <v>8.7799999999999994</v>
          </cell>
          <cell r="AQ114">
            <v>0.97</v>
          </cell>
          <cell r="AR114">
            <v>5.91</v>
          </cell>
          <cell r="AS114">
            <v>0</v>
          </cell>
          <cell r="AT114">
            <v>1255.22</v>
          </cell>
          <cell r="AU114">
            <v>4641.41</v>
          </cell>
          <cell r="AV114">
            <v>773</v>
          </cell>
          <cell r="AW114">
            <v>598.61</v>
          </cell>
          <cell r="AX114">
            <v>-7</v>
          </cell>
          <cell r="AY114">
            <v>4808.79</v>
          </cell>
          <cell r="AZ114">
            <v>2157.42</v>
          </cell>
          <cell r="BA114">
            <v>1114.3599999999999</v>
          </cell>
          <cell r="BB114">
            <v>2391.6799999999998</v>
          </cell>
          <cell r="BC114">
            <v>880.09</v>
          </cell>
          <cell r="BD114">
            <v>880.09</v>
          </cell>
          <cell r="BE114">
            <v>773</v>
          </cell>
          <cell r="BF114">
            <v>5.91</v>
          </cell>
          <cell r="BG114">
            <v>0</v>
          </cell>
          <cell r="BH114">
            <v>0</v>
          </cell>
          <cell r="BI114">
            <v>0</v>
          </cell>
          <cell r="BJ114">
            <v>-78.53</v>
          </cell>
          <cell r="BK114">
            <v>0</v>
          </cell>
          <cell r="BL114">
            <v>22.66</v>
          </cell>
          <cell r="BM114">
            <v>-103.13</v>
          </cell>
          <cell r="BN114">
            <v>125.78</v>
          </cell>
          <cell r="BO114">
            <v>0</v>
          </cell>
          <cell r="BP114">
            <v>125.78</v>
          </cell>
          <cell r="BQ114">
            <v>1.1599999999999999</v>
          </cell>
          <cell r="BR114">
            <v>124.62</v>
          </cell>
          <cell r="BS114">
            <v>-455.11914999999999</v>
          </cell>
          <cell r="BT114">
            <v>112.52</v>
          </cell>
          <cell r="BU114">
            <v>15.54</v>
          </cell>
          <cell r="BV114">
            <v>29.08</v>
          </cell>
          <cell r="BW114">
            <v>98.98</v>
          </cell>
          <cell r="BX114" t="str">
            <v>Non-Interest Income - Retail and Small Business</v>
          </cell>
          <cell r="BY114">
            <v>9191.14</v>
          </cell>
          <cell r="BZ114">
            <v>61152.34</v>
          </cell>
          <cell r="CA114">
            <v>70343.48</v>
          </cell>
          <cell r="CB114">
            <v>75630.539999999994</v>
          </cell>
          <cell r="CC114">
            <v>21048.34</v>
          </cell>
          <cell r="CD114">
            <v>29077.09</v>
          </cell>
          <cell r="CE114">
            <v>5189.68</v>
          </cell>
          <cell r="CF114">
            <v>23887.41</v>
          </cell>
          <cell r="CG114">
            <v>25310.89</v>
          </cell>
          <cell r="CH114">
            <v>4784.5</v>
          </cell>
          <cell r="CI114">
            <v>3229.06</v>
          </cell>
          <cell r="CJ114">
            <v>17297.330000000002</v>
          </cell>
          <cell r="CK114">
            <v>6472.95</v>
          </cell>
          <cell r="CL114">
            <v>169.78</v>
          </cell>
          <cell r="CM114">
            <v>24.44</v>
          </cell>
          <cell r="CN114">
            <v>51018.99</v>
          </cell>
          <cell r="CO114">
            <v>43861.87</v>
          </cell>
          <cell r="CP114">
            <v>2204.3000000000002</v>
          </cell>
          <cell r="CQ114">
            <v>4952.83</v>
          </cell>
          <cell r="CR114">
            <v>3540.91</v>
          </cell>
          <cell r="CS114">
            <v>18117.91</v>
          </cell>
          <cell r="CT114">
            <v>4917.88</v>
          </cell>
          <cell r="CU114">
            <v>9266.6299999999992</v>
          </cell>
          <cell r="CV114">
            <v>3933.41</v>
          </cell>
          <cell r="CW114">
            <v>15584.23</v>
          </cell>
          <cell r="CX114">
            <v>7.74</v>
          </cell>
          <cell r="CY114">
            <v>67.27</v>
          </cell>
          <cell r="CZ114">
            <v>290.08</v>
          </cell>
          <cell r="DA114">
            <v>2951.12</v>
          </cell>
          <cell r="DB114">
            <v>12268.01</v>
          </cell>
          <cell r="DC114">
            <v>163892.59</v>
          </cell>
          <cell r="DD114">
            <v>0.55000000000000004</v>
          </cell>
          <cell r="DE114">
            <v>4809.33</v>
          </cell>
          <cell r="DF114">
            <v>159082.72</v>
          </cell>
          <cell r="DG114">
            <v>4054.27</v>
          </cell>
          <cell r="DH114">
            <v>9148.66</v>
          </cell>
          <cell r="DI114">
            <v>1085.1099999999999</v>
          </cell>
          <cell r="DJ114">
            <v>0.67</v>
          </cell>
          <cell r="DK114">
            <v>733.42</v>
          </cell>
          <cell r="DL114">
            <v>10967.85</v>
          </cell>
          <cell r="DM114">
            <v>42814.91</v>
          </cell>
          <cell r="DN114">
            <v>287263.21999999997</v>
          </cell>
          <cell r="DO114">
            <v>193457.89</v>
          </cell>
          <cell r="DP114">
            <v>923.51</v>
          </cell>
          <cell r="DQ114">
            <v>2273.37</v>
          </cell>
          <cell r="DR114">
            <v>54510.61</v>
          </cell>
          <cell r="DS114">
            <v>259.08</v>
          </cell>
          <cell r="DT114">
            <v>251165.39</v>
          </cell>
          <cell r="DU114">
            <v>1646</v>
          </cell>
          <cell r="DV114">
            <v>2682.39</v>
          </cell>
          <cell r="DW114">
            <v>12053.34</v>
          </cell>
          <cell r="DX114">
            <v>17972</v>
          </cell>
          <cell r="DY114">
            <v>-745</v>
          </cell>
          <cell r="DZ114">
            <v>-535</v>
          </cell>
          <cell r="EA114">
            <v>33073.730000000003</v>
          </cell>
          <cell r="EB114">
            <v>3024.11</v>
          </cell>
          <cell r="EC114">
            <v>36097.839999999997</v>
          </cell>
          <cell r="ED114">
            <v>90382.2</v>
          </cell>
          <cell r="EE114">
            <v>33285.730000000003</v>
          </cell>
          <cell r="EF114">
            <v>0</v>
          </cell>
          <cell r="EG114">
            <v>33285.730000000003</v>
          </cell>
          <cell r="EH114">
            <v>124.62</v>
          </cell>
          <cell r="EI114">
            <v>0</v>
          </cell>
          <cell r="EJ114">
            <v>0</v>
          </cell>
          <cell r="EK114">
            <v>0</v>
          </cell>
          <cell r="EL114">
            <v>0</v>
          </cell>
          <cell r="EM114">
            <v>0</v>
          </cell>
          <cell r="EN114">
            <v>0</v>
          </cell>
          <cell r="EO114">
            <v>0</v>
          </cell>
          <cell r="EP114">
            <v>38</v>
          </cell>
          <cell r="EQ114">
            <v>184</v>
          </cell>
          <cell r="ER114">
            <v>-115</v>
          </cell>
          <cell r="ES114">
            <v>0</v>
          </cell>
          <cell r="ET114">
            <v>0.38</v>
          </cell>
          <cell r="EU114">
            <v>33073.730000000003</v>
          </cell>
          <cell r="EV114">
            <v>33073.730000000003</v>
          </cell>
          <cell r="EW114">
            <v>-406</v>
          </cell>
          <cell r="EX114">
            <v>0</v>
          </cell>
          <cell r="EY114">
            <v>-339</v>
          </cell>
          <cell r="EZ114">
            <v>0</v>
          </cell>
          <cell r="FA114">
            <v>4.03</v>
          </cell>
          <cell r="FB114">
            <v>3215</v>
          </cell>
          <cell r="FC114">
            <v>485</v>
          </cell>
          <cell r="FD114">
            <v>9441</v>
          </cell>
          <cell r="FE114">
            <v>0</v>
          </cell>
          <cell r="FF114">
            <v>28081.759999999998</v>
          </cell>
          <cell r="FG114">
            <v>110</v>
          </cell>
          <cell r="FH114">
            <v>773</v>
          </cell>
          <cell r="FI114">
            <v>-64</v>
          </cell>
          <cell r="FJ114">
            <v>27134.76</v>
          </cell>
          <cell r="FK114">
            <v>238490</v>
          </cell>
          <cell r="FL114">
            <v>21557</v>
          </cell>
          <cell r="FM114">
            <v>26907.03</v>
          </cell>
          <cell r="FN114">
            <v>34276</v>
          </cell>
          <cell r="FO114">
            <v>238490</v>
          </cell>
          <cell r="FP114">
            <v>265821</v>
          </cell>
          <cell r="FQ114">
            <v>9.0389999999999997</v>
          </cell>
          <cell r="FR114">
            <v>11.2822</v>
          </cell>
          <cell r="FS114">
            <v>14.3721</v>
          </cell>
          <cell r="FT114">
            <v>10.122199999999999</v>
          </cell>
          <cell r="FU114">
            <v>1646</v>
          </cell>
          <cell r="FV114">
            <v>1346</v>
          </cell>
          <cell r="FW114">
            <v>0</v>
          </cell>
          <cell r="FX114">
            <v>0</v>
          </cell>
          <cell r="FY114">
            <v>535</v>
          </cell>
          <cell r="FZ114">
            <v>0</v>
          </cell>
          <cell r="GA114">
            <v>1346</v>
          </cell>
          <cell r="GB114">
            <v>0</v>
          </cell>
          <cell r="GC114">
            <v>2354</v>
          </cell>
          <cell r="GD114">
            <v>7915</v>
          </cell>
          <cell r="GE114">
            <v>1556</v>
          </cell>
          <cell r="GF114">
            <v>0</v>
          </cell>
          <cell r="GG114">
            <v>527</v>
          </cell>
          <cell r="GH114">
            <v>0</v>
          </cell>
          <cell r="GI114">
            <v>304</v>
          </cell>
          <cell r="GJ114">
            <v>28081.759999999998</v>
          </cell>
          <cell r="GK114">
            <v>2808.18</v>
          </cell>
          <cell r="GL114">
            <v>1354</v>
          </cell>
          <cell r="GM114">
            <v>202</v>
          </cell>
          <cell r="GN114">
            <v>581</v>
          </cell>
          <cell r="GO114">
            <v>773</v>
          </cell>
          <cell r="GP114">
            <v>0</v>
          </cell>
          <cell r="GQ114">
            <v>0</v>
          </cell>
          <cell r="GR114">
            <v>773</v>
          </cell>
          <cell r="GS114">
            <v>0</v>
          </cell>
          <cell r="GT114">
            <v>-650</v>
          </cell>
          <cell r="GU114">
            <v>184</v>
          </cell>
          <cell r="GV114">
            <v>527</v>
          </cell>
          <cell r="GW114">
            <v>0.4</v>
          </cell>
          <cell r="GX114">
            <v>0</v>
          </cell>
          <cell r="GY114">
            <v>0</v>
          </cell>
          <cell r="GZ114">
            <v>0</v>
          </cell>
          <cell r="HA114">
            <v>0</v>
          </cell>
          <cell r="HB114">
            <v>0</v>
          </cell>
          <cell r="HC114">
            <v>0</v>
          </cell>
          <cell r="HF114">
            <v>0</v>
          </cell>
          <cell r="HG114">
            <v>163</v>
          </cell>
          <cell r="HH114">
            <v>628</v>
          </cell>
          <cell r="HI114">
            <v>-672</v>
          </cell>
          <cell r="HJ114">
            <v>2135</v>
          </cell>
          <cell r="HL114">
            <v>1</v>
          </cell>
          <cell r="HM114">
            <v>2012</v>
          </cell>
          <cell r="HN114">
            <v>0</v>
          </cell>
          <cell r="HO114">
            <v>-78.53</v>
          </cell>
          <cell r="HR114">
            <v>19010</v>
          </cell>
        </row>
        <row r="115">
          <cell r="A115" t="str">
            <v>1069778Q2 2012Supervisory Stress</v>
          </cell>
          <cell r="B115" t="str">
            <v>PNC</v>
          </cell>
          <cell r="C115" t="str">
            <v>Q2 2012</v>
          </cell>
          <cell r="D115" t="str">
            <v>Supervisory Stress</v>
          </cell>
          <cell r="E115" t="str">
            <v>BHC</v>
          </cell>
          <cell r="F115" t="str">
            <v>PNC FNCL SVC GROUP</v>
          </cell>
          <cell r="G115">
            <v>1069778</v>
          </cell>
          <cell r="H115" t="str">
            <v>Projected</v>
          </cell>
          <cell r="I115">
            <v>40926</v>
          </cell>
          <cell r="J115">
            <v>40926.677581018521</v>
          </cell>
          <cell r="K115" t="str">
            <v>Supervisory Baseline follows an adverse economic scenario as developed by the Federal Reserve.</v>
          </cell>
          <cell r="L115">
            <v>70.33</v>
          </cell>
          <cell r="M115">
            <v>163.06</v>
          </cell>
          <cell r="N115">
            <v>38.5</v>
          </cell>
          <cell r="O115">
            <v>124.56</v>
          </cell>
          <cell r="P115">
            <v>91.31</v>
          </cell>
          <cell r="Q115">
            <v>76.650000000000006</v>
          </cell>
          <cell r="R115">
            <v>4.51</v>
          </cell>
          <cell r="S115">
            <v>10.15</v>
          </cell>
          <cell r="T115">
            <v>175.66</v>
          </cell>
          <cell r="U115">
            <v>93.09</v>
          </cell>
          <cell r="V115">
            <v>8.73</v>
          </cell>
          <cell r="W115">
            <v>73.849999999999994</v>
          </cell>
          <cell r="X115">
            <v>68.67</v>
          </cell>
          <cell r="Y115">
            <v>58.59</v>
          </cell>
          <cell r="Z115">
            <v>9.56</v>
          </cell>
          <cell r="AA115">
            <v>13.24</v>
          </cell>
          <cell r="AB115">
            <v>35.79</v>
          </cell>
          <cell r="AC115">
            <v>15.38</v>
          </cell>
          <cell r="AD115">
            <v>0</v>
          </cell>
          <cell r="AE115">
            <v>7.0000000000000007E-2</v>
          </cell>
          <cell r="AF115">
            <v>0.04</v>
          </cell>
          <cell r="AG115">
            <v>1.87</v>
          </cell>
          <cell r="AH115">
            <v>13.39</v>
          </cell>
          <cell r="AI115">
            <v>643.01</v>
          </cell>
          <cell r="AJ115">
            <v>0</v>
          </cell>
          <cell r="AK115">
            <v>-36.869999999999997</v>
          </cell>
          <cell r="AL115">
            <v>901.82</v>
          </cell>
          <cell r="AM115">
            <v>864.95</v>
          </cell>
          <cell r="AN115">
            <v>-3.84</v>
          </cell>
          <cell r="AO115">
            <v>0</v>
          </cell>
          <cell r="AP115">
            <v>8.7799999999999994</v>
          </cell>
          <cell r="AQ115">
            <v>0.97</v>
          </cell>
          <cell r="AR115">
            <v>5.91</v>
          </cell>
          <cell r="AS115">
            <v>0</v>
          </cell>
          <cell r="AT115">
            <v>1513.86</v>
          </cell>
          <cell r="AU115">
            <v>4808.79</v>
          </cell>
          <cell r="AV115">
            <v>850</v>
          </cell>
          <cell r="AW115">
            <v>643.01</v>
          </cell>
          <cell r="AX115">
            <v>-7</v>
          </cell>
          <cell r="AY115">
            <v>5008.79</v>
          </cell>
          <cell r="AZ115">
            <v>2234.23</v>
          </cell>
          <cell r="BA115">
            <v>1141.6099999999999</v>
          </cell>
          <cell r="BB115">
            <v>2444.11</v>
          </cell>
          <cell r="BC115">
            <v>931.73</v>
          </cell>
          <cell r="BD115">
            <v>931.73</v>
          </cell>
          <cell r="BE115">
            <v>850</v>
          </cell>
          <cell r="BF115">
            <v>5.91</v>
          </cell>
          <cell r="BG115">
            <v>0</v>
          </cell>
          <cell r="BH115">
            <v>-140.97999999999999</v>
          </cell>
          <cell r="BI115">
            <v>0</v>
          </cell>
          <cell r="BJ115">
            <v>-104.37</v>
          </cell>
          <cell r="BK115">
            <v>0</v>
          </cell>
          <cell r="BL115">
            <v>-169.53</v>
          </cell>
          <cell r="BM115">
            <v>-173.64</v>
          </cell>
          <cell r="BN115">
            <v>4.12</v>
          </cell>
          <cell r="BO115">
            <v>0</v>
          </cell>
          <cell r="BP115">
            <v>4.12</v>
          </cell>
          <cell r="BQ115">
            <v>-9.1999999999999993</v>
          </cell>
          <cell r="BR115">
            <v>13.32</v>
          </cell>
          <cell r="BS115">
            <v>102.42435</v>
          </cell>
          <cell r="BT115">
            <v>98.98</v>
          </cell>
          <cell r="BU115">
            <v>15.7</v>
          </cell>
          <cell r="BV115">
            <v>27.83</v>
          </cell>
          <cell r="BW115">
            <v>86.85</v>
          </cell>
          <cell r="BX115" t="str">
            <v>Non-Interest Income - Retail and Small Business</v>
          </cell>
          <cell r="BY115">
            <v>8356.4599999999991</v>
          </cell>
          <cell r="BZ115">
            <v>61579.49</v>
          </cell>
          <cell r="CA115">
            <v>69935.95</v>
          </cell>
          <cell r="CB115">
            <v>74033.399999999994</v>
          </cell>
          <cell r="CC115">
            <v>20614.810000000001</v>
          </cell>
          <cell r="CD115">
            <v>27919.89</v>
          </cell>
          <cell r="CE115">
            <v>5026.04</v>
          </cell>
          <cell r="CF115">
            <v>22893.84</v>
          </cell>
          <cell r="CG115">
            <v>25308.799999999999</v>
          </cell>
          <cell r="CH115">
            <v>4802.84</v>
          </cell>
          <cell r="CI115">
            <v>3265.05</v>
          </cell>
          <cell r="CJ115">
            <v>17240.900000000001</v>
          </cell>
          <cell r="CK115">
            <v>6451.83</v>
          </cell>
          <cell r="CL115">
            <v>166.13</v>
          </cell>
          <cell r="CM115">
            <v>23.77</v>
          </cell>
          <cell r="CN115">
            <v>50141</v>
          </cell>
          <cell r="CO115">
            <v>43160.1</v>
          </cell>
          <cell r="CP115">
            <v>2149</v>
          </cell>
          <cell r="CQ115">
            <v>4831.91</v>
          </cell>
          <cell r="CR115">
            <v>3597.21</v>
          </cell>
          <cell r="CS115">
            <v>18134.71</v>
          </cell>
          <cell r="CT115">
            <v>5214.0600000000004</v>
          </cell>
          <cell r="CU115">
            <v>9005.5499999999993</v>
          </cell>
          <cell r="CV115">
            <v>3915.1</v>
          </cell>
          <cell r="CW115">
            <v>15346.31</v>
          </cell>
          <cell r="CX115">
            <v>7.57</v>
          </cell>
          <cell r="CY115">
            <v>65.900000000000006</v>
          </cell>
          <cell r="CZ115">
            <v>289.27</v>
          </cell>
          <cell r="DA115">
            <v>2901.28</v>
          </cell>
          <cell r="DB115">
            <v>12082.29</v>
          </cell>
          <cell r="DC115">
            <v>161252.62</v>
          </cell>
          <cell r="DD115">
            <v>0.55000000000000004</v>
          </cell>
          <cell r="DE115">
            <v>5009.41</v>
          </cell>
          <cell r="DF115">
            <v>156242.66</v>
          </cell>
          <cell r="DG115">
            <v>4054.27</v>
          </cell>
          <cell r="DH115">
            <v>9110.33</v>
          </cell>
          <cell r="DI115">
            <v>1043.8399999999999</v>
          </cell>
          <cell r="DJ115">
            <v>0.64</v>
          </cell>
          <cell r="DK115">
            <v>730.35</v>
          </cell>
          <cell r="DL115">
            <v>10885.16</v>
          </cell>
          <cell r="DM115">
            <v>42537.11</v>
          </cell>
          <cell r="DN115">
            <v>283655.14</v>
          </cell>
          <cell r="DO115">
            <v>190039.12</v>
          </cell>
          <cell r="DP115">
            <v>923.51</v>
          </cell>
          <cell r="DQ115">
            <v>1457.06</v>
          </cell>
          <cell r="DR115">
            <v>55559.61</v>
          </cell>
          <cell r="DS115">
            <v>265.26</v>
          </cell>
          <cell r="DT115">
            <v>247979.3</v>
          </cell>
          <cell r="DU115">
            <v>1646</v>
          </cell>
          <cell r="DV115">
            <v>2682.39</v>
          </cell>
          <cell r="DW115">
            <v>12053.34</v>
          </cell>
          <cell r="DX115">
            <v>17750</v>
          </cell>
          <cell r="DY115">
            <v>-862</v>
          </cell>
          <cell r="DZ115">
            <v>-618</v>
          </cell>
          <cell r="EA115">
            <v>32651.73</v>
          </cell>
          <cell r="EB115">
            <v>3024.11</v>
          </cell>
          <cell r="EC115">
            <v>35675.839999999997</v>
          </cell>
          <cell r="ED115">
            <v>89839.53</v>
          </cell>
          <cell r="EE115">
            <v>33073.730000000003</v>
          </cell>
          <cell r="EF115">
            <v>0</v>
          </cell>
          <cell r="EG115">
            <v>33073.730000000003</v>
          </cell>
          <cell r="EH115">
            <v>13.32</v>
          </cell>
          <cell r="EI115">
            <v>0</v>
          </cell>
          <cell r="EJ115">
            <v>0</v>
          </cell>
          <cell r="EK115">
            <v>0</v>
          </cell>
          <cell r="EL115">
            <v>0</v>
          </cell>
          <cell r="EM115">
            <v>0</v>
          </cell>
          <cell r="EN115">
            <v>83</v>
          </cell>
          <cell r="EO115">
            <v>0</v>
          </cell>
          <cell r="EP115">
            <v>24</v>
          </cell>
          <cell r="EQ115">
            <v>211</v>
          </cell>
          <cell r="ER115">
            <v>-117</v>
          </cell>
          <cell r="ES115">
            <v>0</v>
          </cell>
          <cell r="ET115">
            <v>-0.32</v>
          </cell>
          <cell r="EU115">
            <v>32651.73</v>
          </cell>
          <cell r="EV115">
            <v>32651.73</v>
          </cell>
          <cell r="EW115">
            <v>-538</v>
          </cell>
          <cell r="EX115">
            <v>0</v>
          </cell>
          <cell r="EY115">
            <v>-324</v>
          </cell>
          <cell r="EZ115">
            <v>0</v>
          </cell>
          <cell r="FA115">
            <v>4.03</v>
          </cell>
          <cell r="FB115">
            <v>2551</v>
          </cell>
          <cell r="FC115">
            <v>485</v>
          </cell>
          <cell r="FD115">
            <v>9392</v>
          </cell>
          <cell r="FE115">
            <v>0</v>
          </cell>
          <cell r="FF115">
            <v>27161.759999999998</v>
          </cell>
          <cell r="FG115">
            <v>110</v>
          </cell>
          <cell r="FH115">
            <v>702</v>
          </cell>
          <cell r="FI115">
            <v>-64</v>
          </cell>
          <cell r="FJ115">
            <v>26285.759999999998</v>
          </cell>
          <cell r="FK115">
            <v>237468</v>
          </cell>
          <cell r="FL115">
            <v>21414</v>
          </cell>
          <cell r="FM115">
            <v>26100.03</v>
          </cell>
          <cell r="FN115">
            <v>33209</v>
          </cell>
          <cell r="FO115">
            <v>237468</v>
          </cell>
          <cell r="FP115">
            <v>279375</v>
          </cell>
          <cell r="FQ115">
            <v>9.0175999999999998</v>
          </cell>
          <cell r="FR115">
            <v>10.991</v>
          </cell>
          <cell r="FS115">
            <v>13.9846</v>
          </cell>
          <cell r="FT115">
            <v>9.3422999999999998</v>
          </cell>
          <cell r="FU115">
            <v>1646</v>
          </cell>
          <cell r="FV115">
            <v>1346</v>
          </cell>
          <cell r="FW115">
            <v>0</v>
          </cell>
          <cell r="FX115">
            <v>0</v>
          </cell>
          <cell r="FY115">
            <v>619</v>
          </cell>
          <cell r="FZ115">
            <v>0</v>
          </cell>
          <cell r="GA115">
            <v>1346</v>
          </cell>
          <cell r="GB115">
            <v>0</v>
          </cell>
          <cell r="GC115">
            <v>1690</v>
          </cell>
          <cell r="GD115">
            <v>7904</v>
          </cell>
          <cell r="GE115">
            <v>1437</v>
          </cell>
          <cell r="GF115">
            <v>0</v>
          </cell>
          <cell r="GG115">
            <v>527</v>
          </cell>
          <cell r="GH115">
            <v>0</v>
          </cell>
          <cell r="GI115">
            <v>304</v>
          </cell>
          <cell r="GJ115">
            <v>27161.759999999998</v>
          </cell>
          <cell r="GK115">
            <v>2716.18</v>
          </cell>
          <cell r="GL115">
            <v>1235</v>
          </cell>
          <cell r="GM115">
            <v>202</v>
          </cell>
          <cell r="GN115">
            <v>533</v>
          </cell>
          <cell r="GO115">
            <v>702</v>
          </cell>
          <cell r="GP115">
            <v>0</v>
          </cell>
          <cell r="GQ115">
            <v>0</v>
          </cell>
          <cell r="GR115">
            <v>702</v>
          </cell>
          <cell r="GS115">
            <v>0</v>
          </cell>
          <cell r="GT115">
            <v>-650</v>
          </cell>
          <cell r="GU115">
            <v>211</v>
          </cell>
          <cell r="GV115">
            <v>527</v>
          </cell>
          <cell r="GW115">
            <v>0.4</v>
          </cell>
          <cell r="GX115">
            <v>0</v>
          </cell>
          <cell r="GY115">
            <v>0</v>
          </cell>
          <cell r="GZ115">
            <v>0</v>
          </cell>
          <cell r="HA115">
            <v>0</v>
          </cell>
          <cell r="HB115">
            <v>83</v>
          </cell>
          <cell r="HC115">
            <v>83</v>
          </cell>
          <cell r="HF115">
            <v>0</v>
          </cell>
          <cell r="HG115">
            <v>163</v>
          </cell>
          <cell r="HH115">
            <v>628</v>
          </cell>
          <cell r="HI115">
            <v>-672</v>
          </cell>
          <cell r="HJ115">
            <v>2135</v>
          </cell>
          <cell r="HL115">
            <v>2</v>
          </cell>
          <cell r="HM115">
            <v>2012</v>
          </cell>
          <cell r="HN115">
            <v>0</v>
          </cell>
          <cell r="HO115">
            <v>-104.37</v>
          </cell>
          <cell r="HR115">
            <v>19010</v>
          </cell>
        </row>
        <row r="116">
          <cell r="A116" t="str">
            <v>1069778Q3 2012Supervisory Stress</v>
          </cell>
          <cell r="B116" t="str">
            <v>PNC</v>
          </cell>
          <cell r="C116" t="str">
            <v>Q3 2012</v>
          </cell>
          <cell r="D116" t="str">
            <v>Supervisory Stress</v>
          </cell>
          <cell r="E116" t="str">
            <v>BHC</v>
          </cell>
          <cell r="F116" t="str">
            <v>PNC FNCL SVC GROUP</v>
          </cell>
          <cell r="G116">
            <v>1069778</v>
          </cell>
          <cell r="H116" t="str">
            <v>Projected</v>
          </cell>
          <cell r="I116">
            <v>40926</v>
          </cell>
          <cell r="J116">
            <v>40926.677581018521</v>
          </cell>
          <cell r="K116" t="str">
            <v>Supervisory Baseline follows an adverse economic scenario as developed by the Federal Reserve.</v>
          </cell>
          <cell r="L116">
            <v>74.2</v>
          </cell>
          <cell r="M116">
            <v>181.03</v>
          </cell>
          <cell r="N116">
            <v>40.590000000000003</v>
          </cell>
          <cell r="O116">
            <v>140.44</v>
          </cell>
          <cell r="P116">
            <v>92.35</v>
          </cell>
          <cell r="Q116">
            <v>77.52</v>
          </cell>
          <cell r="R116">
            <v>4.5599999999999996</v>
          </cell>
          <cell r="S116">
            <v>10.26</v>
          </cell>
          <cell r="T116">
            <v>174.95</v>
          </cell>
          <cell r="U116">
            <v>88.77</v>
          </cell>
          <cell r="V116">
            <v>9.2200000000000006</v>
          </cell>
          <cell r="W116">
            <v>76.959999999999994</v>
          </cell>
          <cell r="X116">
            <v>72.28</v>
          </cell>
          <cell r="Y116">
            <v>62.73</v>
          </cell>
          <cell r="Z116">
            <v>10.99</v>
          </cell>
          <cell r="AA116">
            <v>14.94</v>
          </cell>
          <cell r="AB116">
            <v>36.79</v>
          </cell>
          <cell r="AC116">
            <v>16.010000000000002</v>
          </cell>
          <cell r="AD116">
            <v>0</v>
          </cell>
          <cell r="AE116">
            <v>7.0000000000000007E-2</v>
          </cell>
          <cell r="AF116">
            <v>0.04</v>
          </cell>
          <cell r="AG116">
            <v>2.1</v>
          </cell>
          <cell r="AH116">
            <v>13.79</v>
          </cell>
          <cell r="AI116">
            <v>673.55</v>
          </cell>
          <cell r="AJ116">
            <v>0</v>
          </cell>
          <cell r="AK116">
            <v>-36.869999999999997</v>
          </cell>
          <cell r="AL116">
            <v>901.82</v>
          </cell>
          <cell r="AM116">
            <v>864.95</v>
          </cell>
          <cell r="AN116">
            <v>-3.84</v>
          </cell>
          <cell r="AO116">
            <v>0</v>
          </cell>
          <cell r="AP116">
            <v>8.7799999999999994</v>
          </cell>
          <cell r="AQ116">
            <v>0.97</v>
          </cell>
          <cell r="AR116">
            <v>5.91</v>
          </cell>
          <cell r="AS116">
            <v>0</v>
          </cell>
          <cell r="AT116">
            <v>1544.4</v>
          </cell>
          <cell r="AU116">
            <v>5008.79</v>
          </cell>
          <cell r="AV116">
            <v>818</v>
          </cell>
          <cell r="AW116">
            <v>673.55</v>
          </cell>
          <cell r="AX116">
            <v>-5</v>
          </cell>
          <cell r="AY116">
            <v>5148.24</v>
          </cell>
          <cell r="AZ116">
            <v>2166.25</v>
          </cell>
          <cell r="BA116">
            <v>1131.79</v>
          </cell>
          <cell r="BB116">
            <v>2402.4499999999998</v>
          </cell>
          <cell r="BC116">
            <v>895.59</v>
          </cell>
          <cell r="BD116">
            <v>895.59</v>
          </cell>
          <cell r="BE116">
            <v>818</v>
          </cell>
          <cell r="BF116">
            <v>5.91</v>
          </cell>
          <cell r="BG116">
            <v>0</v>
          </cell>
          <cell r="BH116">
            <v>-81.97</v>
          </cell>
          <cell r="BI116">
            <v>0</v>
          </cell>
          <cell r="BJ116">
            <v>-104.37</v>
          </cell>
          <cell r="BK116">
            <v>0</v>
          </cell>
          <cell r="BL116">
            <v>-114.66</v>
          </cell>
          <cell r="BM116">
            <v>-153.59</v>
          </cell>
          <cell r="BN116">
            <v>38.93</v>
          </cell>
          <cell r="BO116">
            <v>0</v>
          </cell>
          <cell r="BP116">
            <v>38.93</v>
          </cell>
          <cell r="BQ116">
            <v>-9.26</v>
          </cell>
          <cell r="BR116">
            <v>48.19</v>
          </cell>
          <cell r="BS116">
            <v>133.95256000000001</v>
          </cell>
          <cell r="BT116">
            <v>86.85</v>
          </cell>
          <cell r="BU116">
            <v>21.24</v>
          </cell>
          <cell r="BV116">
            <v>26.23</v>
          </cell>
          <cell r="BW116">
            <v>81.86</v>
          </cell>
          <cell r="BX116" t="str">
            <v>Non-Interest Income - Retail and Small Business</v>
          </cell>
          <cell r="BY116">
            <v>7803.7</v>
          </cell>
          <cell r="BZ116">
            <v>61373.79</v>
          </cell>
          <cell r="CA116">
            <v>69177.490000000005</v>
          </cell>
          <cell r="CB116">
            <v>72460.78</v>
          </cell>
          <cell r="CC116">
            <v>20169.759999999998</v>
          </cell>
          <cell r="CD116">
            <v>26837.48</v>
          </cell>
          <cell r="CE116">
            <v>4861.22</v>
          </cell>
          <cell r="CF116">
            <v>21976.25</v>
          </cell>
          <cell r="CG116">
            <v>25267.72</v>
          </cell>
          <cell r="CH116">
            <v>4856.6899999999996</v>
          </cell>
          <cell r="CI116">
            <v>3270.51</v>
          </cell>
          <cell r="CJ116">
            <v>17140.53</v>
          </cell>
          <cell r="CK116">
            <v>6414.27</v>
          </cell>
          <cell r="CL116">
            <v>162.46</v>
          </cell>
          <cell r="CM116">
            <v>23.36</v>
          </cell>
          <cell r="CN116">
            <v>49766.58</v>
          </cell>
          <cell r="CO116">
            <v>42904.91</v>
          </cell>
          <cell r="CP116">
            <v>2114.54</v>
          </cell>
          <cell r="CQ116">
            <v>4747.1400000000003</v>
          </cell>
          <cell r="CR116">
            <v>3576.07</v>
          </cell>
          <cell r="CS116">
            <v>18163.07</v>
          </cell>
          <cell r="CT116">
            <v>5473.45</v>
          </cell>
          <cell r="CU116">
            <v>8802.32</v>
          </cell>
          <cell r="CV116">
            <v>3887.3</v>
          </cell>
          <cell r="CW116">
            <v>15313.68</v>
          </cell>
          <cell r="CX116">
            <v>7.4</v>
          </cell>
          <cell r="CY116">
            <v>64.63</v>
          </cell>
          <cell r="CZ116">
            <v>300.17</v>
          </cell>
          <cell r="DA116">
            <v>3004</v>
          </cell>
          <cell r="DB116">
            <v>11937.49</v>
          </cell>
          <cell r="DC116">
            <v>159280.18</v>
          </cell>
          <cell r="DD116">
            <v>0.55000000000000004</v>
          </cell>
          <cell r="DE116">
            <v>5149.3999999999996</v>
          </cell>
          <cell r="DF116">
            <v>154130.23000000001</v>
          </cell>
          <cell r="DG116">
            <v>4054.27</v>
          </cell>
          <cell r="DH116">
            <v>9072</v>
          </cell>
          <cell r="DI116">
            <v>1002.43</v>
          </cell>
          <cell r="DJ116">
            <v>0.62</v>
          </cell>
          <cell r="DK116">
            <v>727.28</v>
          </cell>
          <cell r="DL116">
            <v>10802.32</v>
          </cell>
          <cell r="DM116">
            <v>42740.83</v>
          </cell>
          <cell r="DN116">
            <v>280905.13</v>
          </cell>
          <cell r="DO116">
            <v>189015.73</v>
          </cell>
          <cell r="DP116">
            <v>923.51</v>
          </cell>
          <cell r="DQ116">
            <v>938.73</v>
          </cell>
          <cell r="DR116">
            <v>54755.32</v>
          </cell>
          <cell r="DS116">
            <v>269.58999999999997</v>
          </cell>
          <cell r="DT116">
            <v>245633.29</v>
          </cell>
          <cell r="DU116">
            <v>1646</v>
          </cell>
          <cell r="DV116">
            <v>2682.39</v>
          </cell>
          <cell r="DW116">
            <v>12053.34</v>
          </cell>
          <cell r="DX116">
            <v>17549</v>
          </cell>
          <cell r="DY116">
            <v>-982</v>
          </cell>
          <cell r="DZ116">
            <v>-701</v>
          </cell>
          <cell r="EA116">
            <v>32247.73</v>
          </cell>
          <cell r="EB116">
            <v>3024.11</v>
          </cell>
          <cell r="EC116">
            <v>35271.839999999997</v>
          </cell>
          <cell r="ED116">
            <v>87935.29</v>
          </cell>
          <cell r="EE116">
            <v>32651.73</v>
          </cell>
          <cell r="EF116">
            <v>0</v>
          </cell>
          <cell r="EG116">
            <v>32651.73</v>
          </cell>
          <cell r="EH116">
            <v>48.19</v>
          </cell>
          <cell r="EI116">
            <v>0</v>
          </cell>
          <cell r="EJ116">
            <v>0</v>
          </cell>
          <cell r="EK116">
            <v>0</v>
          </cell>
          <cell r="EL116">
            <v>0</v>
          </cell>
          <cell r="EM116">
            <v>0</v>
          </cell>
          <cell r="EN116">
            <v>83</v>
          </cell>
          <cell r="EO116">
            <v>0</v>
          </cell>
          <cell r="EP116">
            <v>38</v>
          </cell>
          <cell r="EQ116">
            <v>211</v>
          </cell>
          <cell r="ER116">
            <v>-121</v>
          </cell>
          <cell r="ES116">
            <v>0</v>
          </cell>
          <cell r="ET116">
            <v>0.81</v>
          </cell>
          <cell r="EU116">
            <v>32247.73</v>
          </cell>
          <cell r="EV116">
            <v>32247.73</v>
          </cell>
          <cell r="EW116">
            <v>-670</v>
          </cell>
          <cell r="EX116">
            <v>0</v>
          </cell>
          <cell r="EY116">
            <v>-313</v>
          </cell>
          <cell r="EZ116">
            <v>0</v>
          </cell>
          <cell r="FA116">
            <v>4.03</v>
          </cell>
          <cell r="FB116">
            <v>2116</v>
          </cell>
          <cell r="FC116">
            <v>485</v>
          </cell>
          <cell r="FD116">
            <v>9343</v>
          </cell>
          <cell r="FE116">
            <v>0</v>
          </cell>
          <cell r="FF116">
            <v>26492.76</v>
          </cell>
          <cell r="FG116">
            <v>110</v>
          </cell>
          <cell r="FH116">
            <v>631</v>
          </cell>
          <cell r="FI116">
            <v>-64</v>
          </cell>
          <cell r="FJ116">
            <v>25687.759999999998</v>
          </cell>
          <cell r="FK116">
            <v>232427</v>
          </cell>
          <cell r="FL116">
            <v>21294</v>
          </cell>
          <cell r="FM116">
            <v>25545.03</v>
          </cell>
          <cell r="FN116">
            <v>32507</v>
          </cell>
          <cell r="FO116">
            <v>232427</v>
          </cell>
          <cell r="FP116">
            <v>276055</v>
          </cell>
          <cell r="FQ116">
            <v>9.1616</v>
          </cell>
          <cell r="FR116">
            <v>10.990600000000001</v>
          </cell>
          <cell r="FS116">
            <v>13.985900000000001</v>
          </cell>
          <cell r="FT116">
            <v>9.2536000000000005</v>
          </cell>
          <cell r="FU116">
            <v>1646</v>
          </cell>
          <cell r="FV116">
            <v>1346</v>
          </cell>
          <cell r="FW116">
            <v>0</v>
          </cell>
          <cell r="FX116">
            <v>0</v>
          </cell>
          <cell r="FY116">
            <v>703</v>
          </cell>
          <cell r="FZ116">
            <v>0</v>
          </cell>
          <cell r="GA116">
            <v>1346</v>
          </cell>
          <cell r="GB116">
            <v>0</v>
          </cell>
          <cell r="GC116">
            <v>1255</v>
          </cell>
          <cell r="GD116">
            <v>7893</v>
          </cell>
          <cell r="GE116">
            <v>1318</v>
          </cell>
          <cell r="GF116">
            <v>0</v>
          </cell>
          <cell r="GG116">
            <v>525</v>
          </cell>
          <cell r="GH116">
            <v>0</v>
          </cell>
          <cell r="GI116">
            <v>304</v>
          </cell>
          <cell r="GJ116">
            <v>26492.76</v>
          </cell>
          <cell r="GK116">
            <v>2649.28</v>
          </cell>
          <cell r="GL116">
            <v>1116</v>
          </cell>
          <cell r="GM116">
            <v>202</v>
          </cell>
          <cell r="GN116">
            <v>485</v>
          </cell>
          <cell r="GO116">
            <v>631</v>
          </cell>
          <cell r="GP116">
            <v>0</v>
          </cell>
          <cell r="GQ116">
            <v>0</v>
          </cell>
          <cell r="GR116">
            <v>631</v>
          </cell>
          <cell r="GS116">
            <v>0</v>
          </cell>
          <cell r="GT116">
            <v>-650</v>
          </cell>
          <cell r="GU116">
            <v>211</v>
          </cell>
          <cell r="GV116">
            <v>525</v>
          </cell>
          <cell r="GW116">
            <v>0.4</v>
          </cell>
          <cell r="GX116">
            <v>0</v>
          </cell>
          <cell r="GY116">
            <v>0</v>
          </cell>
          <cell r="GZ116">
            <v>0</v>
          </cell>
          <cell r="HA116">
            <v>0</v>
          </cell>
          <cell r="HB116">
            <v>83</v>
          </cell>
          <cell r="HC116">
            <v>83</v>
          </cell>
          <cell r="HF116">
            <v>0</v>
          </cell>
          <cell r="HG116">
            <v>163</v>
          </cell>
          <cell r="HH116">
            <v>628</v>
          </cell>
          <cell r="HI116">
            <v>-672</v>
          </cell>
          <cell r="HJ116">
            <v>2135</v>
          </cell>
          <cell r="HL116">
            <v>3</v>
          </cell>
          <cell r="HM116">
            <v>2012</v>
          </cell>
          <cell r="HN116">
            <v>0</v>
          </cell>
          <cell r="HO116">
            <v>-104.37</v>
          </cell>
          <cell r="HR116">
            <v>19010</v>
          </cell>
        </row>
        <row r="117">
          <cell r="A117" t="str">
            <v>1069778Q4 2012Supervisory Stress</v>
          </cell>
          <cell r="B117" t="str">
            <v>PNC</v>
          </cell>
          <cell r="C117" t="str">
            <v>Q4 2012</v>
          </cell>
          <cell r="D117" t="str">
            <v>Supervisory Stress</v>
          </cell>
          <cell r="E117" t="str">
            <v>BHC</v>
          </cell>
          <cell r="F117" t="str">
            <v>PNC FNCL SVC GROUP</v>
          </cell>
          <cell r="G117">
            <v>1069778</v>
          </cell>
          <cell r="H117" t="str">
            <v>Projected</v>
          </cell>
          <cell r="I117">
            <v>40926</v>
          </cell>
          <cell r="J117">
            <v>40926.677581018521</v>
          </cell>
          <cell r="K117" t="str">
            <v>Supervisory Baseline follows an adverse economic scenario as developed by the Federal Reserve.</v>
          </cell>
          <cell r="L117">
            <v>88.02</v>
          </cell>
          <cell r="M117">
            <v>199.06</v>
          </cell>
          <cell r="N117">
            <v>43.33</v>
          </cell>
          <cell r="O117">
            <v>155.72999999999999</v>
          </cell>
          <cell r="P117">
            <v>90.52</v>
          </cell>
          <cell r="Q117">
            <v>75.989999999999995</v>
          </cell>
          <cell r="R117">
            <v>4.47</v>
          </cell>
          <cell r="S117">
            <v>10.06</v>
          </cell>
          <cell r="T117">
            <v>123.84</v>
          </cell>
          <cell r="U117">
            <v>52.02</v>
          </cell>
          <cell r="V117">
            <v>7.15</v>
          </cell>
          <cell r="W117">
            <v>64.66</v>
          </cell>
          <cell r="X117">
            <v>76.89</v>
          </cell>
          <cell r="Y117">
            <v>66.81</v>
          </cell>
          <cell r="Z117">
            <v>12.52</v>
          </cell>
          <cell r="AA117">
            <v>17.05</v>
          </cell>
          <cell r="AB117">
            <v>37.24</v>
          </cell>
          <cell r="AC117">
            <v>15.57</v>
          </cell>
          <cell r="AD117">
            <v>0</v>
          </cell>
          <cell r="AE117">
            <v>7.0000000000000007E-2</v>
          </cell>
          <cell r="AF117">
            <v>0.04</v>
          </cell>
          <cell r="AG117">
            <v>1.9</v>
          </cell>
          <cell r="AH117">
            <v>13.56</v>
          </cell>
          <cell r="AI117">
            <v>660.71</v>
          </cell>
          <cell r="AJ117">
            <v>0</v>
          </cell>
          <cell r="AK117">
            <v>-46.01</v>
          </cell>
          <cell r="AL117">
            <v>1125.2</v>
          </cell>
          <cell r="AM117">
            <v>1079.2</v>
          </cell>
          <cell r="AN117">
            <v>-1.56</v>
          </cell>
          <cell r="AO117">
            <v>0</v>
          </cell>
          <cell r="AP117">
            <v>5.49</v>
          </cell>
          <cell r="AQ117">
            <v>0.11</v>
          </cell>
          <cell r="AR117">
            <v>4.04</v>
          </cell>
          <cell r="AS117">
            <v>0</v>
          </cell>
          <cell r="AT117">
            <v>1743.95</v>
          </cell>
          <cell r="AU117">
            <v>5148.24</v>
          </cell>
          <cell r="AV117">
            <v>804</v>
          </cell>
          <cell r="AW117">
            <v>660.71</v>
          </cell>
          <cell r="AX117">
            <v>-4</v>
          </cell>
          <cell r="AY117">
            <v>5287.53</v>
          </cell>
          <cell r="AZ117">
            <v>2115.71</v>
          </cell>
          <cell r="BA117">
            <v>1174.06</v>
          </cell>
          <cell r="BB117">
            <v>2404.6</v>
          </cell>
          <cell r="BC117">
            <v>885.17</v>
          </cell>
          <cell r="BD117">
            <v>885.17</v>
          </cell>
          <cell r="BE117">
            <v>804</v>
          </cell>
          <cell r="BF117">
            <v>4.04</v>
          </cell>
          <cell r="BG117">
            <v>0</v>
          </cell>
          <cell r="BH117">
            <v>-14.66</v>
          </cell>
          <cell r="BI117">
            <v>0</v>
          </cell>
          <cell r="BJ117">
            <v>-130.21</v>
          </cell>
          <cell r="BK117">
            <v>0</v>
          </cell>
          <cell r="BL117">
            <v>-67.739999999999995</v>
          </cell>
          <cell r="BM117">
            <v>-136.58000000000001</v>
          </cell>
          <cell r="BN117">
            <v>68.83</v>
          </cell>
          <cell r="BO117">
            <v>0</v>
          </cell>
          <cell r="BP117">
            <v>68.83</v>
          </cell>
          <cell r="BQ117">
            <v>-9.32</v>
          </cell>
          <cell r="BR117">
            <v>78.16</v>
          </cell>
          <cell r="BS117">
            <v>201.62386000000001</v>
          </cell>
          <cell r="BT117">
            <v>81.86</v>
          </cell>
          <cell r="BU117">
            <v>21.26</v>
          </cell>
          <cell r="BV117">
            <v>25.44</v>
          </cell>
          <cell r="BW117">
            <v>77.680000000000007</v>
          </cell>
          <cell r="BX117" t="str">
            <v>Non-Interest Income - Retail and Small Business</v>
          </cell>
          <cell r="BY117">
            <v>7146.17</v>
          </cell>
          <cell r="BZ117">
            <v>61244.99</v>
          </cell>
          <cell r="CA117">
            <v>68391.16</v>
          </cell>
          <cell r="CB117">
            <v>71046.78</v>
          </cell>
          <cell r="CC117">
            <v>19553.72</v>
          </cell>
          <cell r="CD117">
            <v>25844.39</v>
          </cell>
          <cell r="CE117">
            <v>4684.17</v>
          </cell>
          <cell r="CF117">
            <v>21160.23</v>
          </cell>
          <cell r="CG117">
            <v>25464.97</v>
          </cell>
          <cell r="CH117">
            <v>4878.82</v>
          </cell>
          <cell r="CI117">
            <v>3332.48</v>
          </cell>
          <cell r="CJ117">
            <v>17253.669999999998</v>
          </cell>
          <cell r="CK117">
            <v>6456.61</v>
          </cell>
          <cell r="CL117">
            <v>160.75</v>
          </cell>
          <cell r="CM117">
            <v>22.95</v>
          </cell>
          <cell r="CN117">
            <v>49251.93</v>
          </cell>
          <cell r="CO117">
            <v>42495.39</v>
          </cell>
          <cell r="CP117">
            <v>2084.0500000000002</v>
          </cell>
          <cell r="CQ117">
            <v>4672.5</v>
          </cell>
          <cell r="CR117">
            <v>3700.36</v>
          </cell>
          <cell r="CS117">
            <v>18291.810000000001</v>
          </cell>
          <cell r="CT117">
            <v>5800.95</v>
          </cell>
          <cell r="CU117">
            <v>8585.9500000000007</v>
          </cell>
          <cell r="CV117">
            <v>3904.91</v>
          </cell>
          <cell r="CW117">
            <v>15261.01</v>
          </cell>
          <cell r="CX117">
            <v>6.61</v>
          </cell>
          <cell r="CY117">
            <v>64.05</v>
          </cell>
          <cell r="CZ117">
            <v>306.88</v>
          </cell>
          <cell r="DA117">
            <v>3036.18</v>
          </cell>
          <cell r="DB117">
            <v>11847.29</v>
          </cell>
          <cell r="DC117">
            <v>157551.89000000001</v>
          </cell>
          <cell r="DD117">
            <v>0.55000000000000004</v>
          </cell>
          <cell r="DE117">
            <v>5288.12</v>
          </cell>
          <cell r="DF117">
            <v>152263.22</v>
          </cell>
          <cell r="DG117">
            <v>4054.27</v>
          </cell>
          <cell r="DH117">
            <v>9033.67</v>
          </cell>
          <cell r="DI117">
            <v>997.53</v>
          </cell>
          <cell r="DJ117">
            <v>0.61</v>
          </cell>
          <cell r="DK117">
            <v>724.2</v>
          </cell>
          <cell r="DL117">
            <v>10756.03</v>
          </cell>
          <cell r="DM117">
            <v>48160.53</v>
          </cell>
          <cell r="DN117">
            <v>283625.2</v>
          </cell>
          <cell r="DO117">
            <v>191455.13</v>
          </cell>
          <cell r="DP117">
            <v>923.51</v>
          </cell>
          <cell r="DQ117">
            <v>438.79</v>
          </cell>
          <cell r="DR117">
            <v>55899.93</v>
          </cell>
          <cell r="DS117">
            <v>273.88</v>
          </cell>
          <cell r="DT117">
            <v>248717.36</v>
          </cell>
          <cell r="DU117">
            <v>1646</v>
          </cell>
          <cell r="DV117">
            <v>2682.39</v>
          </cell>
          <cell r="DW117">
            <v>12053.34</v>
          </cell>
          <cell r="DX117">
            <v>17393</v>
          </cell>
          <cell r="DY117">
            <v>-1106</v>
          </cell>
          <cell r="DZ117">
            <v>-785</v>
          </cell>
          <cell r="EA117">
            <v>31883.73</v>
          </cell>
          <cell r="EB117">
            <v>3024.11</v>
          </cell>
          <cell r="EC117">
            <v>34907.839999999997</v>
          </cell>
          <cell r="ED117">
            <v>87576.76</v>
          </cell>
          <cell r="EE117">
            <v>32247.73</v>
          </cell>
          <cell r="EF117">
            <v>0</v>
          </cell>
          <cell r="EG117">
            <v>32247.73</v>
          </cell>
          <cell r="EH117">
            <v>78.16</v>
          </cell>
          <cell r="EI117">
            <v>0</v>
          </cell>
          <cell r="EJ117">
            <v>0</v>
          </cell>
          <cell r="EK117">
            <v>0</v>
          </cell>
          <cell r="EL117">
            <v>0</v>
          </cell>
          <cell r="EM117">
            <v>0</v>
          </cell>
          <cell r="EN117">
            <v>84</v>
          </cell>
          <cell r="EO117">
            <v>0</v>
          </cell>
          <cell r="EP117">
            <v>24</v>
          </cell>
          <cell r="EQ117">
            <v>210</v>
          </cell>
          <cell r="ER117">
            <v>-123</v>
          </cell>
          <cell r="ES117">
            <v>0</v>
          </cell>
          <cell r="ET117">
            <v>-1.1599999999999999</v>
          </cell>
          <cell r="EU117">
            <v>31883.73</v>
          </cell>
          <cell r="EV117">
            <v>31883.73</v>
          </cell>
          <cell r="EW117">
            <v>-802</v>
          </cell>
          <cell r="EX117">
            <v>0</v>
          </cell>
          <cell r="EY117">
            <v>-304</v>
          </cell>
          <cell r="EZ117">
            <v>0</v>
          </cell>
          <cell r="FA117">
            <v>4.03</v>
          </cell>
          <cell r="FB117">
            <v>2116</v>
          </cell>
          <cell r="FC117">
            <v>0</v>
          </cell>
          <cell r="FD117">
            <v>9294</v>
          </cell>
          <cell r="FE117">
            <v>0</v>
          </cell>
          <cell r="FF117">
            <v>25815.759999999998</v>
          </cell>
          <cell r="FG117">
            <v>110</v>
          </cell>
          <cell r="FH117">
            <v>559</v>
          </cell>
          <cell r="FI117">
            <v>-64</v>
          </cell>
          <cell r="FJ117">
            <v>25082.76</v>
          </cell>
          <cell r="FK117">
            <v>230769</v>
          </cell>
          <cell r="FL117">
            <v>21233</v>
          </cell>
          <cell r="FM117">
            <v>24999.03</v>
          </cell>
          <cell r="FN117">
            <v>31681</v>
          </cell>
          <cell r="FO117">
            <v>230769</v>
          </cell>
          <cell r="FP117">
            <v>274716</v>
          </cell>
          <cell r="FQ117">
            <v>9.2010000000000005</v>
          </cell>
          <cell r="FR117">
            <v>10.8329</v>
          </cell>
          <cell r="FS117">
            <v>13.728400000000001</v>
          </cell>
          <cell r="FT117">
            <v>9.1</v>
          </cell>
          <cell r="FU117">
            <v>1646</v>
          </cell>
          <cell r="FV117">
            <v>1346</v>
          </cell>
          <cell r="FW117">
            <v>0</v>
          </cell>
          <cell r="FX117">
            <v>0</v>
          </cell>
          <cell r="FY117">
            <v>786</v>
          </cell>
          <cell r="FZ117">
            <v>0</v>
          </cell>
          <cell r="GA117">
            <v>1346</v>
          </cell>
          <cell r="GB117">
            <v>0</v>
          </cell>
          <cell r="GC117">
            <v>770</v>
          </cell>
          <cell r="GD117">
            <v>7883</v>
          </cell>
          <cell r="GE117">
            <v>1198</v>
          </cell>
          <cell r="GF117">
            <v>0</v>
          </cell>
          <cell r="GG117">
            <v>524</v>
          </cell>
          <cell r="GH117">
            <v>0</v>
          </cell>
          <cell r="GI117">
            <v>304</v>
          </cell>
          <cell r="GJ117">
            <v>25815.759999999998</v>
          </cell>
          <cell r="GK117">
            <v>2581.58</v>
          </cell>
          <cell r="GL117">
            <v>996</v>
          </cell>
          <cell r="GM117">
            <v>202</v>
          </cell>
          <cell r="GN117">
            <v>437</v>
          </cell>
          <cell r="GO117">
            <v>559</v>
          </cell>
          <cell r="GP117">
            <v>0</v>
          </cell>
          <cell r="GQ117">
            <v>0</v>
          </cell>
          <cell r="GR117">
            <v>559</v>
          </cell>
          <cell r="GS117">
            <v>0</v>
          </cell>
          <cell r="GT117">
            <v>-827</v>
          </cell>
          <cell r="GU117">
            <v>210</v>
          </cell>
          <cell r="GV117">
            <v>524</v>
          </cell>
          <cell r="GW117">
            <v>0.4</v>
          </cell>
          <cell r="GX117">
            <v>0</v>
          </cell>
          <cell r="GY117">
            <v>0</v>
          </cell>
          <cell r="GZ117">
            <v>0</v>
          </cell>
          <cell r="HA117">
            <v>0</v>
          </cell>
          <cell r="HB117">
            <v>84</v>
          </cell>
          <cell r="HC117">
            <v>84</v>
          </cell>
          <cell r="HF117">
            <v>0</v>
          </cell>
          <cell r="HG117">
            <v>163</v>
          </cell>
          <cell r="HH117">
            <v>628</v>
          </cell>
          <cell r="HI117">
            <v>-672</v>
          </cell>
          <cell r="HJ117">
            <v>2135</v>
          </cell>
          <cell r="HL117">
            <v>4</v>
          </cell>
          <cell r="HM117">
            <v>2012</v>
          </cell>
          <cell r="HN117">
            <v>0</v>
          </cell>
          <cell r="HO117">
            <v>-130.21</v>
          </cell>
          <cell r="HR117">
            <v>19010</v>
          </cell>
        </row>
        <row r="118">
          <cell r="A118" t="str">
            <v>1069778Q1 2013Supervisory Stress</v>
          </cell>
          <cell r="B118" t="str">
            <v>PNC</v>
          </cell>
          <cell r="C118" t="str">
            <v>Q1 2013</v>
          </cell>
          <cell r="D118" t="str">
            <v>Supervisory Stress</v>
          </cell>
          <cell r="E118" t="str">
            <v>BHC</v>
          </cell>
          <cell r="F118" t="str">
            <v>PNC FNCL SVC GROUP</v>
          </cell>
          <cell r="G118">
            <v>1069778</v>
          </cell>
          <cell r="H118" t="str">
            <v>Projected</v>
          </cell>
          <cell r="I118">
            <v>40926</v>
          </cell>
          <cell r="J118">
            <v>40926.677581018521</v>
          </cell>
          <cell r="K118" t="str">
            <v>Supervisory Baseline follows an adverse economic scenario as developed by the Federal Reserve.</v>
          </cell>
          <cell r="L118">
            <v>85.9</v>
          </cell>
          <cell r="M118">
            <v>220.16</v>
          </cell>
          <cell r="N118">
            <v>47.52</v>
          </cell>
          <cell r="O118">
            <v>172.63</v>
          </cell>
          <cell r="P118">
            <v>88.71</v>
          </cell>
          <cell r="Q118">
            <v>74.47</v>
          </cell>
          <cell r="R118">
            <v>4.38</v>
          </cell>
          <cell r="S118">
            <v>9.86</v>
          </cell>
          <cell r="T118">
            <v>101.14</v>
          </cell>
          <cell r="U118">
            <v>39.020000000000003</v>
          </cell>
          <cell r="V118">
            <v>5.78</v>
          </cell>
          <cell r="W118">
            <v>56.34</v>
          </cell>
          <cell r="X118">
            <v>87.88</v>
          </cell>
          <cell r="Y118">
            <v>71.98</v>
          </cell>
          <cell r="Z118">
            <v>14.45</v>
          </cell>
          <cell r="AA118">
            <v>19.29</v>
          </cell>
          <cell r="AB118">
            <v>38.24</v>
          </cell>
          <cell r="AC118">
            <v>15.21</v>
          </cell>
          <cell r="AD118">
            <v>0</v>
          </cell>
          <cell r="AE118">
            <v>7.0000000000000007E-2</v>
          </cell>
          <cell r="AF118">
            <v>0.04</v>
          </cell>
          <cell r="AG118">
            <v>1.85</v>
          </cell>
          <cell r="AH118">
            <v>13.24</v>
          </cell>
          <cell r="AI118">
            <v>670.97</v>
          </cell>
          <cell r="AJ118">
            <v>0</v>
          </cell>
          <cell r="AK118">
            <v>-36.869999999999997</v>
          </cell>
          <cell r="AL118">
            <v>901.82</v>
          </cell>
          <cell r="AM118">
            <v>864.95</v>
          </cell>
          <cell r="AN118">
            <v>-1.56</v>
          </cell>
          <cell r="AO118">
            <v>0</v>
          </cell>
          <cell r="AP118">
            <v>5.49</v>
          </cell>
          <cell r="AQ118">
            <v>0.11</v>
          </cell>
          <cell r="AR118">
            <v>4.04</v>
          </cell>
          <cell r="AS118">
            <v>0</v>
          </cell>
          <cell r="AT118">
            <v>1539.96</v>
          </cell>
          <cell r="AU118">
            <v>5287.53</v>
          </cell>
          <cell r="AV118">
            <v>764</v>
          </cell>
          <cell r="AW118">
            <v>670.97</v>
          </cell>
          <cell r="AX118">
            <v>-2</v>
          </cell>
          <cell r="AY118">
            <v>5378.56</v>
          </cell>
          <cell r="AZ118">
            <v>1985.28</v>
          </cell>
          <cell r="BA118">
            <v>1152.95</v>
          </cell>
          <cell r="BB118">
            <v>2411.66</v>
          </cell>
          <cell r="BC118">
            <v>726.57</v>
          </cell>
          <cell r="BD118">
            <v>726.57</v>
          </cell>
          <cell r="BE118">
            <v>764</v>
          </cell>
          <cell r="BF118">
            <v>4.04</v>
          </cell>
          <cell r="BG118">
            <v>0</v>
          </cell>
          <cell r="BH118">
            <v>0</v>
          </cell>
          <cell r="BI118">
            <v>0</v>
          </cell>
          <cell r="BJ118">
            <v>-104.37</v>
          </cell>
          <cell r="BK118">
            <v>0</v>
          </cell>
          <cell r="BL118">
            <v>-145.84</v>
          </cell>
          <cell r="BM118">
            <v>-173.78</v>
          </cell>
          <cell r="BN118">
            <v>27.94</v>
          </cell>
          <cell r="BO118">
            <v>0</v>
          </cell>
          <cell r="BP118">
            <v>27.94</v>
          </cell>
          <cell r="BQ118">
            <v>-9.3800000000000008</v>
          </cell>
          <cell r="BR118">
            <v>37.32</v>
          </cell>
          <cell r="BS118">
            <v>119.15797999999999</v>
          </cell>
          <cell r="BT118">
            <v>77.680000000000007</v>
          </cell>
          <cell r="BU118">
            <v>15.06</v>
          </cell>
          <cell r="BV118">
            <v>19.100000000000001</v>
          </cell>
          <cell r="BW118">
            <v>73.64</v>
          </cell>
          <cell r="BX118" t="str">
            <v>Non-Interest Income - Retail and Small Business</v>
          </cell>
          <cell r="BY118">
            <v>6691.21</v>
          </cell>
          <cell r="BZ118">
            <v>61034.53</v>
          </cell>
          <cell r="CA118">
            <v>67725.75</v>
          </cell>
          <cell r="CB118">
            <v>69305.320000000007</v>
          </cell>
          <cell r="CC118">
            <v>18989.349999999999</v>
          </cell>
          <cell r="CD118">
            <v>24920.65</v>
          </cell>
          <cell r="CE118">
            <v>4518.53</v>
          </cell>
          <cell r="CF118">
            <v>20402.12</v>
          </cell>
          <cell r="CG118">
            <v>25211.24</v>
          </cell>
          <cell r="CH118">
            <v>4813.1400000000003</v>
          </cell>
          <cell r="CI118">
            <v>3295.66</v>
          </cell>
          <cell r="CJ118">
            <v>17102.43</v>
          </cell>
          <cell r="CK118">
            <v>6400.01</v>
          </cell>
          <cell r="CL118">
            <v>161.28</v>
          </cell>
          <cell r="CM118">
            <v>22.79</v>
          </cell>
          <cell r="CN118">
            <v>49160.5</v>
          </cell>
          <cell r="CO118">
            <v>42422.58</v>
          </cell>
          <cell r="CP118">
            <v>2081.64</v>
          </cell>
          <cell r="CQ118">
            <v>4656.28</v>
          </cell>
          <cell r="CR118">
            <v>3867.97</v>
          </cell>
          <cell r="CS118">
            <v>18391.34</v>
          </cell>
          <cell r="CT118">
            <v>6090.17</v>
          </cell>
          <cell r="CU118">
            <v>8373.31</v>
          </cell>
          <cell r="CV118">
            <v>3927.86</v>
          </cell>
          <cell r="CW118">
            <v>15201.65</v>
          </cell>
          <cell r="CX118">
            <v>6.74</v>
          </cell>
          <cell r="CY118">
            <v>64.459999999999994</v>
          </cell>
          <cell r="CZ118">
            <v>309.70999999999998</v>
          </cell>
          <cell r="DA118">
            <v>3024.33</v>
          </cell>
          <cell r="DB118">
            <v>11796.42</v>
          </cell>
          <cell r="DC118">
            <v>155926.76999999999</v>
          </cell>
          <cell r="DD118">
            <v>0.55000000000000004</v>
          </cell>
          <cell r="DE118">
            <v>5378</v>
          </cell>
          <cell r="DF118">
            <v>150548.21</v>
          </cell>
          <cell r="DG118">
            <v>4054.27</v>
          </cell>
          <cell r="DH118">
            <v>8995.35</v>
          </cell>
          <cell r="DI118">
            <v>992.57</v>
          </cell>
          <cell r="DJ118">
            <v>0.61</v>
          </cell>
          <cell r="DK118">
            <v>721.13</v>
          </cell>
          <cell r="DL118">
            <v>10709.65</v>
          </cell>
          <cell r="DM118">
            <v>48133.54</v>
          </cell>
          <cell r="DN118">
            <v>281171.42</v>
          </cell>
          <cell r="DO118">
            <v>191845.75</v>
          </cell>
          <cell r="DP118">
            <v>923.51</v>
          </cell>
          <cell r="DQ118">
            <v>0</v>
          </cell>
          <cell r="DR118">
            <v>54025.32</v>
          </cell>
          <cell r="DS118">
            <v>276.66000000000003</v>
          </cell>
          <cell r="DT118">
            <v>246794.58</v>
          </cell>
          <cell r="DU118">
            <v>1646</v>
          </cell>
          <cell r="DV118">
            <v>2682.39</v>
          </cell>
          <cell r="DW118">
            <v>12053.34</v>
          </cell>
          <cell r="DX118">
            <v>17182</v>
          </cell>
          <cell r="DY118">
            <v>-1051</v>
          </cell>
          <cell r="DZ118">
            <v>-785</v>
          </cell>
          <cell r="EA118">
            <v>31727.73</v>
          </cell>
          <cell r="EB118">
            <v>2649.11</v>
          </cell>
          <cell r="EC118">
            <v>34376.839999999997</v>
          </cell>
          <cell r="ED118">
            <v>85666.44</v>
          </cell>
          <cell r="EE118">
            <v>31883.73</v>
          </cell>
          <cell r="EF118">
            <v>0</v>
          </cell>
          <cell r="EG118">
            <v>31883.73</v>
          </cell>
          <cell r="EH118">
            <v>37.32</v>
          </cell>
          <cell r="EI118">
            <v>0</v>
          </cell>
          <cell r="EJ118">
            <v>0</v>
          </cell>
          <cell r="EK118">
            <v>0</v>
          </cell>
          <cell r="EL118">
            <v>0</v>
          </cell>
          <cell r="EM118">
            <v>0</v>
          </cell>
          <cell r="EN118">
            <v>0</v>
          </cell>
          <cell r="EO118">
            <v>0</v>
          </cell>
          <cell r="EP118">
            <v>37</v>
          </cell>
          <cell r="EQ118">
            <v>211</v>
          </cell>
          <cell r="ER118">
            <v>54</v>
          </cell>
          <cell r="ES118">
            <v>0</v>
          </cell>
          <cell r="ET118">
            <v>0.68</v>
          </cell>
          <cell r="EU118">
            <v>31727.73</v>
          </cell>
          <cell r="EV118">
            <v>31727.73</v>
          </cell>
          <cell r="EW118">
            <v>-743</v>
          </cell>
          <cell r="EX118">
            <v>0</v>
          </cell>
          <cell r="EY118">
            <v>-308</v>
          </cell>
          <cell r="EZ118">
            <v>0</v>
          </cell>
          <cell r="FA118">
            <v>4.03</v>
          </cell>
          <cell r="FB118">
            <v>1200</v>
          </cell>
          <cell r="FC118">
            <v>0</v>
          </cell>
          <cell r="FD118">
            <v>9211</v>
          </cell>
          <cell r="FE118">
            <v>0</v>
          </cell>
          <cell r="FF118">
            <v>24771.759999999998</v>
          </cell>
          <cell r="FG118">
            <v>110</v>
          </cell>
          <cell r="FH118">
            <v>559</v>
          </cell>
          <cell r="FI118">
            <v>-64</v>
          </cell>
          <cell r="FJ118">
            <v>24038.76</v>
          </cell>
          <cell r="FK118">
            <v>226020</v>
          </cell>
          <cell r="FL118">
            <v>21144</v>
          </cell>
          <cell r="FM118">
            <v>23994.03</v>
          </cell>
          <cell r="FN118">
            <v>30519</v>
          </cell>
          <cell r="FO118">
            <v>226020</v>
          </cell>
          <cell r="FP118">
            <v>274495</v>
          </cell>
          <cell r="FQ118">
            <v>9.3549000000000007</v>
          </cell>
          <cell r="FR118">
            <v>10.6159</v>
          </cell>
          <cell r="FS118">
            <v>13.502800000000001</v>
          </cell>
          <cell r="FT118">
            <v>8.7411999999999992</v>
          </cell>
          <cell r="FU118">
            <v>1646</v>
          </cell>
          <cell r="FV118">
            <v>977</v>
          </cell>
          <cell r="FW118">
            <v>0</v>
          </cell>
          <cell r="FX118">
            <v>0</v>
          </cell>
          <cell r="FY118">
            <v>786</v>
          </cell>
          <cell r="FZ118">
            <v>0</v>
          </cell>
          <cell r="GA118">
            <v>977</v>
          </cell>
          <cell r="GB118">
            <v>0</v>
          </cell>
          <cell r="GC118">
            <v>222</v>
          </cell>
          <cell r="GD118">
            <v>7872</v>
          </cell>
          <cell r="GE118">
            <v>1040</v>
          </cell>
          <cell r="GF118">
            <v>0</v>
          </cell>
          <cell r="GG118">
            <v>522</v>
          </cell>
          <cell r="GH118">
            <v>0</v>
          </cell>
          <cell r="GI118">
            <v>304</v>
          </cell>
          <cell r="GJ118">
            <v>24771.759999999998</v>
          </cell>
          <cell r="GK118">
            <v>2477.1799999999998</v>
          </cell>
          <cell r="GL118">
            <v>887</v>
          </cell>
          <cell r="GM118">
            <v>153</v>
          </cell>
          <cell r="GN118">
            <v>328</v>
          </cell>
          <cell r="GO118">
            <v>559</v>
          </cell>
          <cell r="GP118">
            <v>0</v>
          </cell>
          <cell r="GQ118">
            <v>0</v>
          </cell>
          <cell r="GR118">
            <v>559</v>
          </cell>
          <cell r="GS118">
            <v>0</v>
          </cell>
          <cell r="GT118">
            <v>-827</v>
          </cell>
          <cell r="GU118">
            <v>211</v>
          </cell>
          <cell r="GV118">
            <v>522</v>
          </cell>
          <cell r="GW118">
            <v>0.4</v>
          </cell>
          <cell r="GX118">
            <v>0</v>
          </cell>
          <cell r="GY118">
            <v>0</v>
          </cell>
          <cell r="GZ118">
            <v>0</v>
          </cell>
          <cell r="HA118">
            <v>0</v>
          </cell>
          <cell r="HB118">
            <v>0</v>
          </cell>
          <cell r="HC118">
            <v>0</v>
          </cell>
          <cell r="HF118">
            <v>0</v>
          </cell>
          <cell r="HG118">
            <v>163</v>
          </cell>
          <cell r="HH118">
            <v>628</v>
          </cell>
          <cell r="HI118">
            <v>-672</v>
          </cell>
          <cell r="HJ118">
            <v>2135</v>
          </cell>
          <cell r="HL118">
            <v>1</v>
          </cell>
          <cell r="HM118">
            <v>2013</v>
          </cell>
          <cell r="HN118">
            <v>0</v>
          </cell>
          <cell r="HO118">
            <v>-104.37</v>
          </cell>
          <cell r="HR118">
            <v>19010</v>
          </cell>
        </row>
        <row r="119">
          <cell r="A119" t="str">
            <v>1069778Q2 2013Supervisory Stress</v>
          </cell>
          <cell r="B119" t="str">
            <v>PNC</v>
          </cell>
          <cell r="C119" t="str">
            <v>Q2 2013</v>
          </cell>
          <cell r="D119" t="str">
            <v>Supervisory Stress</v>
          </cell>
          <cell r="E119" t="str">
            <v>BHC</v>
          </cell>
          <cell r="F119" t="str">
            <v>PNC FNCL SVC GROUP</v>
          </cell>
          <cell r="G119">
            <v>1069778</v>
          </cell>
          <cell r="H119" t="str">
            <v>Projected</v>
          </cell>
          <cell r="I119">
            <v>40926</v>
          </cell>
          <cell r="J119">
            <v>40926.677581018521</v>
          </cell>
          <cell r="K119" t="str">
            <v>Supervisory Baseline follows an adverse economic scenario as developed by the Federal Reserve.</v>
          </cell>
          <cell r="L119">
            <v>89.54</v>
          </cell>
          <cell r="M119">
            <v>236.19</v>
          </cell>
          <cell r="N119">
            <v>51.23</v>
          </cell>
          <cell r="O119">
            <v>184.96</v>
          </cell>
          <cell r="P119">
            <v>86.38</v>
          </cell>
          <cell r="Q119">
            <v>72.510000000000005</v>
          </cell>
          <cell r="R119">
            <v>4.2699999999999996</v>
          </cell>
          <cell r="S119">
            <v>9.6</v>
          </cell>
          <cell r="T119">
            <v>88.54</v>
          </cell>
          <cell r="U119">
            <v>32.299999999999997</v>
          </cell>
          <cell r="V119">
            <v>4.99</v>
          </cell>
          <cell r="W119">
            <v>51.25</v>
          </cell>
          <cell r="X119">
            <v>90.04</v>
          </cell>
          <cell r="Y119">
            <v>77.2</v>
          </cell>
          <cell r="Z119">
            <v>16.63</v>
          </cell>
          <cell r="AA119">
            <v>21.17</v>
          </cell>
          <cell r="AB119">
            <v>39.4</v>
          </cell>
          <cell r="AC119">
            <v>14.84</v>
          </cell>
          <cell r="AD119">
            <v>0</v>
          </cell>
          <cell r="AE119">
            <v>7.0000000000000007E-2</v>
          </cell>
          <cell r="AF119">
            <v>0.04</v>
          </cell>
          <cell r="AG119">
            <v>1.81</v>
          </cell>
          <cell r="AH119">
            <v>12.92</v>
          </cell>
          <cell r="AI119">
            <v>682.73</v>
          </cell>
          <cell r="AJ119">
            <v>0</v>
          </cell>
          <cell r="AK119">
            <v>-27.74</v>
          </cell>
          <cell r="AL119">
            <v>678.44</v>
          </cell>
          <cell r="AM119">
            <v>650.70000000000005</v>
          </cell>
          <cell r="AN119">
            <v>-1.56</v>
          </cell>
          <cell r="AO119">
            <v>0</v>
          </cell>
          <cell r="AP119">
            <v>5.49</v>
          </cell>
          <cell r="AQ119">
            <v>0.11</v>
          </cell>
          <cell r="AR119">
            <v>4.04</v>
          </cell>
          <cell r="AS119">
            <v>0</v>
          </cell>
          <cell r="AT119">
            <v>1337.46</v>
          </cell>
          <cell r="AU119">
            <v>5378.56</v>
          </cell>
          <cell r="AV119">
            <v>735</v>
          </cell>
          <cell r="AW119">
            <v>682.73</v>
          </cell>
          <cell r="AX119">
            <v>-1</v>
          </cell>
          <cell r="AY119">
            <v>5429.83</v>
          </cell>
          <cell r="AZ119">
            <v>1957.8</v>
          </cell>
          <cell r="BA119">
            <v>1175.33</v>
          </cell>
          <cell r="BB119">
            <v>2420.79</v>
          </cell>
          <cell r="BC119">
            <v>712.34</v>
          </cell>
          <cell r="BD119">
            <v>712.34</v>
          </cell>
          <cell r="BE119">
            <v>735</v>
          </cell>
          <cell r="BF119">
            <v>4.04</v>
          </cell>
          <cell r="BG119">
            <v>0</v>
          </cell>
          <cell r="BH119">
            <v>0</v>
          </cell>
          <cell r="BI119">
            <v>0</v>
          </cell>
          <cell r="BJ119">
            <v>-78.53</v>
          </cell>
          <cell r="BK119">
            <v>0</v>
          </cell>
          <cell r="BL119">
            <v>-105.23</v>
          </cell>
          <cell r="BM119">
            <v>-158.79</v>
          </cell>
          <cell r="BN119">
            <v>53.56</v>
          </cell>
          <cell r="BO119">
            <v>0</v>
          </cell>
          <cell r="BP119">
            <v>53.56</v>
          </cell>
          <cell r="BQ119">
            <v>-18.04</v>
          </cell>
          <cell r="BR119">
            <v>71.59</v>
          </cell>
          <cell r="BS119">
            <v>150.89803000000001</v>
          </cell>
          <cell r="BT119">
            <v>73.64</v>
          </cell>
          <cell r="BU119">
            <v>11.03</v>
          </cell>
          <cell r="BV119">
            <v>13.49</v>
          </cell>
          <cell r="BW119">
            <v>71.180000000000007</v>
          </cell>
          <cell r="BX119" t="str">
            <v>Non-Interest Income - Retail and Small Business</v>
          </cell>
          <cell r="BY119">
            <v>6201.21</v>
          </cell>
          <cell r="BZ119">
            <v>60860.22</v>
          </cell>
          <cell r="CA119">
            <v>67061.429999999993</v>
          </cell>
          <cell r="CB119">
            <v>67914.679999999993</v>
          </cell>
          <cell r="CC119">
            <v>18484.080000000002</v>
          </cell>
          <cell r="CD119">
            <v>24272.78</v>
          </cell>
          <cell r="CE119">
            <v>4396.04</v>
          </cell>
          <cell r="CF119">
            <v>19876.740000000002</v>
          </cell>
          <cell r="CG119">
            <v>24973.34</v>
          </cell>
          <cell r="CH119">
            <v>4760.1499999999996</v>
          </cell>
          <cell r="CI119">
            <v>3265.95</v>
          </cell>
          <cell r="CJ119">
            <v>16947.240000000002</v>
          </cell>
          <cell r="CK119">
            <v>6341.94</v>
          </cell>
          <cell r="CL119">
            <v>161.66</v>
          </cell>
          <cell r="CM119">
            <v>22.82</v>
          </cell>
          <cell r="CN119">
            <v>49106.3</v>
          </cell>
          <cell r="CO119">
            <v>42383.360000000001</v>
          </cell>
          <cell r="CP119">
            <v>2079.79</v>
          </cell>
          <cell r="CQ119">
            <v>4643.1400000000003</v>
          </cell>
          <cell r="CR119">
            <v>4042.97</v>
          </cell>
          <cell r="CS119">
            <v>18458.66</v>
          </cell>
          <cell r="CT119">
            <v>6356.09</v>
          </cell>
          <cell r="CU119">
            <v>8165.38</v>
          </cell>
          <cell r="CV119">
            <v>3937.19</v>
          </cell>
          <cell r="CW119">
            <v>15193.89</v>
          </cell>
          <cell r="CX119">
            <v>5.89</v>
          </cell>
          <cell r="CY119">
            <v>64.77</v>
          </cell>
          <cell r="CZ119">
            <v>317.16000000000003</v>
          </cell>
          <cell r="DA119">
            <v>3075.79</v>
          </cell>
          <cell r="DB119">
            <v>11730.28</v>
          </cell>
          <cell r="DC119">
            <v>154716.5</v>
          </cell>
          <cell r="DD119">
            <v>0.55000000000000004</v>
          </cell>
          <cell r="DE119">
            <v>5428.4</v>
          </cell>
          <cell r="DF119">
            <v>149287.54</v>
          </cell>
          <cell r="DG119">
            <v>4054.27</v>
          </cell>
          <cell r="DH119">
            <v>8957.02</v>
          </cell>
          <cell r="DI119">
            <v>987.46</v>
          </cell>
          <cell r="DJ119">
            <v>0.61</v>
          </cell>
          <cell r="DK119">
            <v>718.06</v>
          </cell>
          <cell r="DL119">
            <v>10663.15</v>
          </cell>
          <cell r="DM119">
            <v>49813.72</v>
          </cell>
          <cell r="DN119">
            <v>280880.11</v>
          </cell>
          <cell r="DO119">
            <v>192134.86</v>
          </cell>
          <cell r="DP119">
            <v>923.51</v>
          </cell>
          <cell r="DQ119">
            <v>0</v>
          </cell>
          <cell r="DR119">
            <v>53546.9</v>
          </cell>
          <cell r="DS119">
            <v>278.22000000000003</v>
          </cell>
          <cell r="DT119">
            <v>246605.27</v>
          </cell>
          <cell r="DU119">
            <v>1646</v>
          </cell>
          <cell r="DV119">
            <v>2682.39</v>
          </cell>
          <cell r="DW119">
            <v>12053.34</v>
          </cell>
          <cell r="DX119">
            <v>17020</v>
          </cell>
          <cell r="DY119">
            <v>-991</v>
          </cell>
          <cell r="DZ119">
            <v>-785</v>
          </cell>
          <cell r="EA119">
            <v>31625.73</v>
          </cell>
          <cell r="EB119">
            <v>2649.11</v>
          </cell>
          <cell r="EC119">
            <v>34274.839999999997</v>
          </cell>
          <cell r="ED119">
            <v>85021.25</v>
          </cell>
          <cell r="EE119">
            <v>31727.73</v>
          </cell>
          <cell r="EF119">
            <v>0</v>
          </cell>
          <cell r="EG119">
            <v>31727.73</v>
          </cell>
          <cell r="EH119">
            <v>71.59</v>
          </cell>
          <cell r="EI119">
            <v>0</v>
          </cell>
          <cell r="EJ119">
            <v>0</v>
          </cell>
          <cell r="EK119">
            <v>0</v>
          </cell>
          <cell r="EL119">
            <v>0</v>
          </cell>
          <cell r="EM119">
            <v>0</v>
          </cell>
          <cell r="EN119">
            <v>0</v>
          </cell>
          <cell r="EO119">
            <v>0</v>
          </cell>
          <cell r="EP119">
            <v>23</v>
          </cell>
          <cell r="EQ119">
            <v>211</v>
          </cell>
          <cell r="ER119">
            <v>60</v>
          </cell>
          <cell r="ES119">
            <v>0</v>
          </cell>
          <cell r="ET119">
            <v>0.41</v>
          </cell>
          <cell r="EU119">
            <v>31625.73</v>
          </cell>
          <cell r="EV119">
            <v>31625.73</v>
          </cell>
          <cell r="EW119">
            <v>-684</v>
          </cell>
          <cell r="EX119">
            <v>0</v>
          </cell>
          <cell r="EY119">
            <v>-307</v>
          </cell>
          <cell r="EZ119">
            <v>0</v>
          </cell>
          <cell r="FA119">
            <v>4.03</v>
          </cell>
          <cell r="FB119">
            <v>1200</v>
          </cell>
          <cell r="FC119">
            <v>0</v>
          </cell>
          <cell r="FD119">
            <v>9171</v>
          </cell>
          <cell r="FE119">
            <v>0</v>
          </cell>
          <cell r="FF119">
            <v>24649.759999999998</v>
          </cell>
          <cell r="FG119">
            <v>110</v>
          </cell>
          <cell r="FH119">
            <v>559</v>
          </cell>
          <cell r="FI119">
            <v>-64</v>
          </cell>
          <cell r="FJ119">
            <v>23916.76</v>
          </cell>
          <cell r="FK119">
            <v>224326</v>
          </cell>
          <cell r="FL119">
            <v>21062</v>
          </cell>
          <cell r="FM119">
            <v>23912.03</v>
          </cell>
          <cell r="FN119">
            <v>30214</v>
          </cell>
          <cell r="FO119">
            <v>224326</v>
          </cell>
          <cell r="FP119">
            <v>273442</v>
          </cell>
          <cell r="FQ119">
            <v>9.3889999999999993</v>
          </cell>
          <cell r="FR119">
            <v>10.6595</v>
          </cell>
          <cell r="FS119">
            <v>13.4688</v>
          </cell>
          <cell r="FT119">
            <v>8.7447999999999997</v>
          </cell>
          <cell r="FU119">
            <v>1646</v>
          </cell>
          <cell r="FV119">
            <v>977</v>
          </cell>
          <cell r="FW119">
            <v>0</v>
          </cell>
          <cell r="FX119">
            <v>0</v>
          </cell>
          <cell r="FY119">
            <v>786</v>
          </cell>
          <cell r="FZ119">
            <v>0</v>
          </cell>
          <cell r="GA119">
            <v>977</v>
          </cell>
          <cell r="GB119">
            <v>0</v>
          </cell>
          <cell r="GC119">
            <v>222</v>
          </cell>
          <cell r="GD119">
            <v>7861</v>
          </cell>
          <cell r="GE119">
            <v>882</v>
          </cell>
          <cell r="GF119">
            <v>0</v>
          </cell>
          <cell r="GG119">
            <v>522</v>
          </cell>
          <cell r="GH119">
            <v>0</v>
          </cell>
          <cell r="GI119">
            <v>304</v>
          </cell>
          <cell r="GJ119">
            <v>24649.759999999998</v>
          </cell>
          <cell r="GK119">
            <v>2464.98</v>
          </cell>
          <cell r="GL119">
            <v>778</v>
          </cell>
          <cell r="GM119">
            <v>104</v>
          </cell>
          <cell r="GN119">
            <v>219</v>
          </cell>
          <cell r="GO119">
            <v>559</v>
          </cell>
          <cell r="GP119">
            <v>0</v>
          </cell>
          <cell r="GQ119">
            <v>0</v>
          </cell>
          <cell r="GR119">
            <v>559</v>
          </cell>
          <cell r="GS119">
            <v>0</v>
          </cell>
          <cell r="GT119">
            <v>-827</v>
          </cell>
          <cell r="GU119">
            <v>211</v>
          </cell>
          <cell r="GV119">
            <v>522</v>
          </cell>
          <cell r="GW119">
            <v>0.4</v>
          </cell>
          <cell r="GX119">
            <v>0</v>
          </cell>
          <cell r="GY119">
            <v>0</v>
          </cell>
          <cell r="GZ119">
            <v>0</v>
          </cell>
          <cell r="HA119">
            <v>0</v>
          </cell>
          <cell r="HB119">
            <v>0</v>
          </cell>
          <cell r="HC119">
            <v>0</v>
          </cell>
          <cell r="HF119">
            <v>0</v>
          </cell>
          <cell r="HG119">
            <v>163</v>
          </cell>
          <cell r="HH119">
            <v>628</v>
          </cell>
          <cell r="HI119">
            <v>-672</v>
          </cell>
          <cell r="HJ119">
            <v>2135</v>
          </cell>
          <cell r="HL119">
            <v>2</v>
          </cell>
          <cell r="HM119">
            <v>2013</v>
          </cell>
          <cell r="HN119">
            <v>0</v>
          </cell>
          <cell r="HO119">
            <v>-78.53</v>
          </cell>
          <cell r="HR119">
            <v>19010</v>
          </cell>
        </row>
        <row r="120">
          <cell r="A120" t="str">
            <v>1069778Q3 2013Supervisory Stress</v>
          </cell>
          <cell r="B120" t="str">
            <v>PNC</v>
          </cell>
          <cell r="C120" t="str">
            <v>Q3 2013</v>
          </cell>
          <cell r="D120" t="str">
            <v>Supervisory Stress</v>
          </cell>
          <cell r="E120" t="str">
            <v>BHC</v>
          </cell>
          <cell r="F120" t="str">
            <v>PNC FNCL SVC GROUP</v>
          </cell>
          <cell r="G120">
            <v>1069778</v>
          </cell>
          <cell r="H120" t="str">
            <v>Projected</v>
          </cell>
          <cell r="I120">
            <v>40926</v>
          </cell>
          <cell r="J120">
            <v>40926.677581018521</v>
          </cell>
          <cell r="K120" t="str">
            <v>Supervisory Baseline follows an adverse economic scenario as developed by the Federal Reserve.</v>
          </cell>
          <cell r="L120">
            <v>84.62</v>
          </cell>
          <cell r="M120">
            <v>244.16</v>
          </cell>
          <cell r="N120">
            <v>52.1</v>
          </cell>
          <cell r="O120">
            <v>192.06</v>
          </cell>
          <cell r="P120">
            <v>82.71</v>
          </cell>
          <cell r="Q120">
            <v>69.430000000000007</v>
          </cell>
          <cell r="R120">
            <v>4.08</v>
          </cell>
          <cell r="S120">
            <v>9.19</v>
          </cell>
          <cell r="T120">
            <v>74.78</v>
          </cell>
          <cell r="U120">
            <v>26.04</v>
          </cell>
          <cell r="V120">
            <v>4.0199999999999996</v>
          </cell>
          <cell r="W120">
            <v>44.72</v>
          </cell>
          <cell r="X120">
            <v>94.97</v>
          </cell>
          <cell r="Y120">
            <v>81.53</v>
          </cell>
          <cell r="Z120">
            <v>18.88</v>
          </cell>
          <cell r="AA120">
            <v>22.47</v>
          </cell>
          <cell r="AB120">
            <v>40.19</v>
          </cell>
          <cell r="AC120">
            <v>14.23</v>
          </cell>
          <cell r="AD120">
            <v>0</v>
          </cell>
          <cell r="AE120">
            <v>7.0000000000000007E-2</v>
          </cell>
          <cell r="AF120">
            <v>0.04</v>
          </cell>
          <cell r="AG120">
            <v>1.73</v>
          </cell>
          <cell r="AH120">
            <v>12.39</v>
          </cell>
          <cell r="AI120">
            <v>677</v>
          </cell>
          <cell r="AJ120">
            <v>0</v>
          </cell>
          <cell r="AK120">
            <v>-27.74</v>
          </cell>
          <cell r="AL120">
            <v>678.44</v>
          </cell>
          <cell r="AM120">
            <v>650.70000000000005</v>
          </cell>
          <cell r="AN120">
            <v>-1.56</v>
          </cell>
          <cell r="AO120">
            <v>0</v>
          </cell>
          <cell r="AP120">
            <v>5.49</v>
          </cell>
          <cell r="AQ120">
            <v>0.11</v>
          </cell>
          <cell r="AR120">
            <v>4.04</v>
          </cell>
          <cell r="AS120">
            <v>0</v>
          </cell>
          <cell r="AT120">
            <v>1331.73</v>
          </cell>
          <cell r="AU120">
            <v>5429.83</v>
          </cell>
          <cell r="AV120">
            <v>663</v>
          </cell>
          <cell r="AW120">
            <v>677</v>
          </cell>
          <cell r="AX120">
            <v>-1</v>
          </cell>
          <cell r="AY120">
            <v>5414.84</v>
          </cell>
          <cell r="AZ120">
            <v>1946.63</v>
          </cell>
          <cell r="BA120">
            <v>1188.22</v>
          </cell>
          <cell r="BB120">
            <v>2400.62</v>
          </cell>
          <cell r="BC120">
            <v>734.23</v>
          </cell>
          <cell r="BD120">
            <v>734.23</v>
          </cell>
          <cell r="BE120">
            <v>663</v>
          </cell>
          <cell r="BF120">
            <v>4.04</v>
          </cell>
          <cell r="BG120">
            <v>0</v>
          </cell>
          <cell r="BH120">
            <v>0</v>
          </cell>
          <cell r="BI120">
            <v>0</v>
          </cell>
          <cell r="BJ120">
            <v>-78.53</v>
          </cell>
          <cell r="BK120">
            <v>0</v>
          </cell>
          <cell r="BL120">
            <v>-11.34</v>
          </cell>
          <cell r="BM120">
            <v>-124.45</v>
          </cell>
          <cell r="BN120">
            <v>113.11</v>
          </cell>
          <cell r="BO120">
            <v>0</v>
          </cell>
          <cell r="BP120">
            <v>113.11</v>
          </cell>
          <cell r="BQ120">
            <v>-18.09</v>
          </cell>
          <cell r="BR120">
            <v>131.19</v>
          </cell>
          <cell r="BS120">
            <v>1097.4427000000001</v>
          </cell>
          <cell r="BT120">
            <v>71.180000000000007</v>
          </cell>
          <cell r="BU120">
            <v>10.97</v>
          </cell>
          <cell r="BV120">
            <v>12.02</v>
          </cell>
          <cell r="BW120">
            <v>70.13</v>
          </cell>
          <cell r="BX120" t="str">
            <v>Non-Interest Income - Retail and Small Business</v>
          </cell>
          <cell r="BY120">
            <v>5810.22</v>
          </cell>
          <cell r="BZ120">
            <v>60692.92</v>
          </cell>
          <cell r="CA120">
            <v>66503.14</v>
          </cell>
          <cell r="CB120">
            <v>67052.800000000003</v>
          </cell>
          <cell r="CC120">
            <v>18118.32</v>
          </cell>
          <cell r="CD120">
            <v>23862.12</v>
          </cell>
          <cell r="CE120">
            <v>4349.25</v>
          </cell>
          <cell r="CF120">
            <v>19512.87</v>
          </cell>
          <cell r="CG120">
            <v>24886.880000000001</v>
          </cell>
          <cell r="CH120">
            <v>4692.67</v>
          </cell>
          <cell r="CI120">
            <v>3243.39</v>
          </cell>
          <cell r="CJ120">
            <v>16950.82</v>
          </cell>
          <cell r="CK120">
            <v>6343.28</v>
          </cell>
          <cell r="CL120">
            <v>162.63999999999999</v>
          </cell>
          <cell r="CM120">
            <v>22.83</v>
          </cell>
          <cell r="CN120">
            <v>49211.41</v>
          </cell>
          <cell r="CO120">
            <v>42483.74</v>
          </cell>
          <cell r="CP120">
            <v>2083.86</v>
          </cell>
          <cell r="CQ120">
            <v>4643.8100000000004</v>
          </cell>
          <cell r="CR120">
            <v>4328.3100000000004</v>
          </cell>
          <cell r="CS120">
            <v>18769.919999999998</v>
          </cell>
          <cell r="CT120">
            <v>6801.19</v>
          </cell>
          <cell r="CU120">
            <v>7962.56</v>
          </cell>
          <cell r="CV120">
            <v>4006.17</v>
          </cell>
          <cell r="CW120">
            <v>15299.44</v>
          </cell>
          <cell r="CX120">
            <v>6.05</v>
          </cell>
          <cell r="CY120">
            <v>65.290000000000006</v>
          </cell>
          <cell r="CZ120">
            <v>324.68</v>
          </cell>
          <cell r="DA120">
            <v>3111.21</v>
          </cell>
          <cell r="DB120">
            <v>11792.21</v>
          </cell>
          <cell r="DC120">
            <v>154661.89000000001</v>
          </cell>
          <cell r="DD120">
            <v>0.55000000000000004</v>
          </cell>
          <cell r="DE120">
            <v>5414.71</v>
          </cell>
          <cell r="DF120">
            <v>149246.63</v>
          </cell>
          <cell r="DG120">
            <v>4054.27</v>
          </cell>
          <cell r="DH120">
            <v>8918.69</v>
          </cell>
          <cell r="DI120">
            <v>982.37</v>
          </cell>
          <cell r="DJ120">
            <v>0.61</v>
          </cell>
          <cell r="DK120">
            <v>714.99</v>
          </cell>
          <cell r="DL120">
            <v>10616.65</v>
          </cell>
          <cell r="DM120">
            <v>50802.400000000001</v>
          </cell>
          <cell r="DN120">
            <v>281223.09000000003</v>
          </cell>
          <cell r="DO120">
            <v>192371.54</v>
          </cell>
          <cell r="DP120">
            <v>923.51</v>
          </cell>
          <cell r="DQ120">
            <v>0</v>
          </cell>
          <cell r="DR120">
            <v>53711.199999999997</v>
          </cell>
          <cell r="DS120">
            <v>277.8</v>
          </cell>
          <cell r="DT120">
            <v>247006.25</v>
          </cell>
          <cell r="DU120">
            <v>1646</v>
          </cell>
          <cell r="DV120">
            <v>2682.39</v>
          </cell>
          <cell r="DW120">
            <v>12053.34</v>
          </cell>
          <cell r="DX120">
            <v>16899</v>
          </cell>
          <cell r="DY120">
            <v>-928</v>
          </cell>
          <cell r="DZ120">
            <v>-785</v>
          </cell>
          <cell r="EA120">
            <v>31567.73</v>
          </cell>
          <cell r="EB120">
            <v>2649.11</v>
          </cell>
          <cell r="EC120">
            <v>34216.839999999997</v>
          </cell>
          <cell r="ED120">
            <v>85128.55</v>
          </cell>
          <cell r="EE120">
            <v>31625.73</v>
          </cell>
          <cell r="EF120">
            <v>0</v>
          </cell>
          <cell r="EG120">
            <v>31625.73</v>
          </cell>
          <cell r="EH120">
            <v>131.19</v>
          </cell>
          <cell r="EI120">
            <v>0</v>
          </cell>
          <cell r="EJ120">
            <v>0</v>
          </cell>
          <cell r="EK120">
            <v>0</v>
          </cell>
          <cell r="EL120">
            <v>0</v>
          </cell>
          <cell r="EM120">
            <v>0</v>
          </cell>
          <cell r="EN120">
            <v>0</v>
          </cell>
          <cell r="EO120">
            <v>0</v>
          </cell>
          <cell r="EP120">
            <v>42</v>
          </cell>
          <cell r="EQ120">
            <v>211</v>
          </cell>
          <cell r="ER120">
            <v>64</v>
          </cell>
          <cell r="ES120">
            <v>0</v>
          </cell>
          <cell r="ET120">
            <v>-0.19</v>
          </cell>
          <cell r="EU120">
            <v>31567.73</v>
          </cell>
          <cell r="EV120">
            <v>31567.73</v>
          </cell>
          <cell r="EW120">
            <v>-625</v>
          </cell>
          <cell r="EX120">
            <v>0</v>
          </cell>
          <cell r="EY120">
            <v>-303</v>
          </cell>
          <cell r="EZ120">
            <v>0</v>
          </cell>
          <cell r="FA120">
            <v>4.03</v>
          </cell>
          <cell r="FB120">
            <v>1200</v>
          </cell>
          <cell r="FC120">
            <v>0</v>
          </cell>
          <cell r="FD120">
            <v>9131</v>
          </cell>
          <cell r="FE120">
            <v>0</v>
          </cell>
          <cell r="FF120">
            <v>24568.76</v>
          </cell>
          <cell r="FG120">
            <v>110</v>
          </cell>
          <cell r="FH120">
            <v>559</v>
          </cell>
          <cell r="FI120">
            <v>-64</v>
          </cell>
          <cell r="FJ120">
            <v>23835.759999999998</v>
          </cell>
          <cell r="FK120">
            <v>223852</v>
          </cell>
          <cell r="FL120">
            <v>21021</v>
          </cell>
          <cell r="FM120">
            <v>23871.03</v>
          </cell>
          <cell r="FN120">
            <v>30033</v>
          </cell>
          <cell r="FO120">
            <v>223852</v>
          </cell>
          <cell r="FP120">
            <v>273299</v>
          </cell>
          <cell r="FQ120">
            <v>9.3905999999999992</v>
          </cell>
          <cell r="FR120">
            <v>10.6638</v>
          </cell>
          <cell r="FS120">
            <v>13.416499999999999</v>
          </cell>
          <cell r="FT120">
            <v>8.7344000000000008</v>
          </cell>
          <cell r="FU120">
            <v>1646</v>
          </cell>
          <cell r="FV120">
            <v>977</v>
          </cell>
          <cell r="FW120">
            <v>0</v>
          </cell>
          <cell r="FX120">
            <v>0</v>
          </cell>
          <cell r="FY120">
            <v>786</v>
          </cell>
          <cell r="FZ120">
            <v>0</v>
          </cell>
          <cell r="GA120">
            <v>977</v>
          </cell>
          <cell r="GB120">
            <v>0</v>
          </cell>
          <cell r="GC120">
            <v>222</v>
          </cell>
          <cell r="GD120">
            <v>7850</v>
          </cell>
          <cell r="GE120">
            <v>724</v>
          </cell>
          <cell r="GF120">
            <v>0</v>
          </cell>
          <cell r="GG120">
            <v>522</v>
          </cell>
          <cell r="GH120">
            <v>0</v>
          </cell>
          <cell r="GI120">
            <v>304</v>
          </cell>
          <cell r="GJ120">
            <v>24568.76</v>
          </cell>
          <cell r="GK120">
            <v>2456.88</v>
          </cell>
          <cell r="GL120">
            <v>669</v>
          </cell>
          <cell r="GM120">
            <v>55</v>
          </cell>
          <cell r="GN120">
            <v>110</v>
          </cell>
          <cell r="GO120">
            <v>559</v>
          </cell>
          <cell r="GP120">
            <v>0</v>
          </cell>
          <cell r="GQ120">
            <v>0</v>
          </cell>
          <cell r="GR120">
            <v>559</v>
          </cell>
          <cell r="GS120">
            <v>0</v>
          </cell>
          <cell r="GT120">
            <v>-827</v>
          </cell>
          <cell r="GU120">
            <v>211</v>
          </cell>
          <cell r="GV120">
            <v>522</v>
          </cell>
          <cell r="GW120">
            <v>0.4</v>
          </cell>
          <cell r="GX120">
            <v>0</v>
          </cell>
          <cell r="GY120">
            <v>0</v>
          </cell>
          <cell r="GZ120">
            <v>0</v>
          </cell>
          <cell r="HA120">
            <v>0</v>
          </cell>
          <cell r="HB120">
            <v>0</v>
          </cell>
          <cell r="HC120">
            <v>0</v>
          </cell>
          <cell r="HF120">
            <v>0</v>
          </cell>
          <cell r="HG120">
            <v>163</v>
          </cell>
          <cell r="HH120">
            <v>628</v>
          </cell>
          <cell r="HI120">
            <v>-672</v>
          </cell>
          <cell r="HJ120">
            <v>2135</v>
          </cell>
          <cell r="HL120">
            <v>3</v>
          </cell>
          <cell r="HM120">
            <v>2013</v>
          </cell>
          <cell r="HN120">
            <v>0</v>
          </cell>
          <cell r="HO120">
            <v>-78.53</v>
          </cell>
          <cell r="HR120">
            <v>19010</v>
          </cell>
        </row>
        <row r="121">
          <cell r="A121" t="str">
            <v>1069778Q4 2013Supervisory Stress</v>
          </cell>
          <cell r="B121" t="str">
            <v>PNC</v>
          </cell>
          <cell r="C121" t="str">
            <v>Q4 2013</v>
          </cell>
          <cell r="D121" t="str">
            <v>Supervisory Stress</v>
          </cell>
          <cell r="E121" t="str">
            <v>BHC</v>
          </cell>
          <cell r="F121" t="str">
            <v>PNC FNCL SVC GROUP</v>
          </cell>
          <cell r="G121">
            <v>1069778</v>
          </cell>
          <cell r="H121" t="str">
            <v>Projected</v>
          </cell>
          <cell r="I121">
            <v>40926</v>
          </cell>
          <cell r="J121">
            <v>40926.677581018521</v>
          </cell>
          <cell r="K121" t="str">
            <v>Supervisory Baseline follows an adverse economic scenario as developed by the Federal Reserve.</v>
          </cell>
          <cell r="L121">
            <v>82.17</v>
          </cell>
          <cell r="M121">
            <v>242.8</v>
          </cell>
          <cell r="N121">
            <v>50.91</v>
          </cell>
          <cell r="O121">
            <v>191.9</v>
          </cell>
          <cell r="P121">
            <v>77.92</v>
          </cell>
          <cell r="Q121">
            <v>65.42</v>
          </cell>
          <cell r="R121">
            <v>3.85</v>
          </cell>
          <cell r="S121">
            <v>8.66</v>
          </cell>
          <cell r="T121">
            <v>67.739999999999995</v>
          </cell>
          <cell r="U121">
            <v>20.309999999999999</v>
          </cell>
          <cell r="V121">
            <v>4.01</v>
          </cell>
          <cell r="W121">
            <v>43.42</v>
          </cell>
          <cell r="X121">
            <v>99.24</v>
          </cell>
          <cell r="Y121">
            <v>84.35</v>
          </cell>
          <cell r="Z121">
            <v>20.88</v>
          </cell>
          <cell r="AA121">
            <v>23.03</v>
          </cell>
          <cell r="AB121">
            <v>40.44</v>
          </cell>
          <cell r="AC121">
            <v>14.04</v>
          </cell>
          <cell r="AD121">
            <v>0</v>
          </cell>
          <cell r="AE121">
            <v>0.06</v>
          </cell>
          <cell r="AF121">
            <v>0.04</v>
          </cell>
          <cell r="AG121">
            <v>1.55</v>
          </cell>
          <cell r="AH121">
            <v>12.39</v>
          </cell>
          <cell r="AI121">
            <v>668.26</v>
          </cell>
          <cell r="AJ121">
            <v>0</v>
          </cell>
          <cell r="AK121">
            <v>-19.760000000000002</v>
          </cell>
          <cell r="AL121">
            <v>480.38</v>
          </cell>
          <cell r="AM121">
            <v>460.63</v>
          </cell>
          <cell r="AN121">
            <v>-1.56</v>
          </cell>
          <cell r="AO121">
            <v>0</v>
          </cell>
          <cell r="AP121">
            <v>5.49</v>
          </cell>
          <cell r="AQ121">
            <v>0.11</v>
          </cell>
          <cell r="AR121">
            <v>4.04</v>
          </cell>
          <cell r="AS121">
            <v>0</v>
          </cell>
          <cell r="AT121">
            <v>1132.93</v>
          </cell>
          <cell r="AU121">
            <v>5414.84</v>
          </cell>
          <cell r="AV121">
            <v>637</v>
          </cell>
          <cell r="AW121">
            <v>668.26</v>
          </cell>
          <cell r="AX121">
            <v>0</v>
          </cell>
          <cell r="AY121">
            <v>5383.57</v>
          </cell>
          <cell r="AZ121">
            <v>1924.87</v>
          </cell>
          <cell r="BA121">
            <v>1235.92</v>
          </cell>
          <cell r="BB121">
            <v>2418.94</v>
          </cell>
          <cell r="BC121">
            <v>741.85</v>
          </cell>
          <cell r="BD121">
            <v>741.85</v>
          </cell>
          <cell r="BE121">
            <v>637</v>
          </cell>
          <cell r="BF121">
            <v>4.04</v>
          </cell>
          <cell r="BG121">
            <v>0</v>
          </cell>
          <cell r="BH121">
            <v>0</v>
          </cell>
          <cell r="BI121">
            <v>0</v>
          </cell>
          <cell r="BJ121">
            <v>-55.92</v>
          </cell>
          <cell r="BK121">
            <v>0</v>
          </cell>
          <cell r="BL121">
            <v>44.89</v>
          </cell>
          <cell r="BM121">
            <v>-103.84</v>
          </cell>
          <cell r="BN121">
            <v>148.72999999999999</v>
          </cell>
          <cell r="BO121">
            <v>0</v>
          </cell>
          <cell r="BP121">
            <v>148.72999999999999</v>
          </cell>
          <cell r="BQ121">
            <v>-18.14</v>
          </cell>
          <cell r="BR121">
            <v>166.87</v>
          </cell>
          <cell r="BS121">
            <v>-231.32101</v>
          </cell>
          <cell r="BT121">
            <v>70.13</v>
          </cell>
          <cell r="BU121">
            <v>10.99</v>
          </cell>
          <cell r="BV121">
            <v>11.58</v>
          </cell>
          <cell r="BW121">
            <v>69.540000000000006</v>
          </cell>
          <cell r="BX121" t="str">
            <v>Non-Interest Income - Retail and Small Business</v>
          </cell>
          <cell r="BY121">
            <v>5335.36</v>
          </cell>
          <cell r="BZ121">
            <v>60048.33</v>
          </cell>
          <cell r="CA121">
            <v>65383.7</v>
          </cell>
          <cell r="CB121">
            <v>66625.649999999994</v>
          </cell>
          <cell r="CC121">
            <v>17822.580000000002</v>
          </cell>
          <cell r="CD121">
            <v>23681.43</v>
          </cell>
          <cell r="CE121">
            <v>4329.01</v>
          </cell>
          <cell r="CF121">
            <v>19352.419999999998</v>
          </cell>
          <cell r="CG121">
            <v>24933.86</v>
          </cell>
          <cell r="CH121">
            <v>4698.18</v>
          </cell>
          <cell r="CI121">
            <v>3256.42</v>
          </cell>
          <cell r="CJ121">
            <v>16979.259999999998</v>
          </cell>
          <cell r="CK121">
            <v>6353.92</v>
          </cell>
          <cell r="CL121">
            <v>164.8</v>
          </cell>
          <cell r="CM121">
            <v>22.98</v>
          </cell>
          <cell r="CN121">
            <v>49464.9</v>
          </cell>
          <cell r="CO121">
            <v>42712.81</v>
          </cell>
          <cell r="CP121">
            <v>2093.96</v>
          </cell>
          <cell r="CQ121">
            <v>4658.13</v>
          </cell>
          <cell r="CR121">
            <v>4528.42</v>
          </cell>
          <cell r="CS121">
            <v>18857.66</v>
          </cell>
          <cell r="CT121">
            <v>7078.5</v>
          </cell>
          <cell r="CU121">
            <v>7764.78</v>
          </cell>
          <cell r="CV121">
            <v>4014.39</v>
          </cell>
          <cell r="CW121">
            <v>15345.51</v>
          </cell>
          <cell r="CX121">
            <v>6.02</v>
          </cell>
          <cell r="CY121">
            <v>66.239999999999995</v>
          </cell>
          <cell r="CZ121">
            <v>325.54000000000002</v>
          </cell>
          <cell r="DA121">
            <v>3086.1</v>
          </cell>
          <cell r="DB121">
            <v>11861.6</v>
          </cell>
          <cell r="DC121">
            <v>154822.14000000001</v>
          </cell>
          <cell r="DD121">
            <v>0.55000000000000004</v>
          </cell>
          <cell r="DE121">
            <v>5384.5</v>
          </cell>
          <cell r="DF121">
            <v>149437.09</v>
          </cell>
          <cell r="DG121">
            <v>4054.27</v>
          </cell>
          <cell r="DH121">
            <v>8880.36</v>
          </cell>
          <cell r="DI121">
            <v>977.33</v>
          </cell>
          <cell r="DJ121">
            <v>0.6</v>
          </cell>
          <cell r="DK121">
            <v>711.91</v>
          </cell>
          <cell r="DL121">
            <v>10570.21</v>
          </cell>
          <cell r="DM121">
            <v>54031.44</v>
          </cell>
          <cell r="DN121">
            <v>283476.7</v>
          </cell>
          <cell r="DO121">
            <v>194395.05</v>
          </cell>
          <cell r="DP121">
            <v>923.51</v>
          </cell>
          <cell r="DQ121">
            <v>0</v>
          </cell>
          <cell r="DR121">
            <v>53928.31</v>
          </cell>
          <cell r="DS121">
            <v>276.86</v>
          </cell>
          <cell r="DT121">
            <v>249246.87</v>
          </cell>
          <cell r="DU121">
            <v>1646</v>
          </cell>
          <cell r="DV121">
            <v>2682.39</v>
          </cell>
          <cell r="DW121">
            <v>12053.34</v>
          </cell>
          <cell r="DX121">
            <v>16846</v>
          </cell>
          <cell r="DY121">
            <v>-862</v>
          </cell>
          <cell r="DZ121">
            <v>-785</v>
          </cell>
          <cell r="EA121">
            <v>31580.73</v>
          </cell>
          <cell r="EB121">
            <v>2649.11</v>
          </cell>
          <cell r="EC121">
            <v>34229.839999999997</v>
          </cell>
          <cell r="ED121">
            <v>86096</v>
          </cell>
          <cell r="EE121">
            <v>31567.73</v>
          </cell>
          <cell r="EF121">
            <v>0</v>
          </cell>
          <cell r="EG121">
            <v>31567.73</v>
          </cell>
          <cell r="EH121">
            <v>166.87</v>
          </cell>
          <cell r="EI121">
            <v>0</v>
          </cell>
          <cell r="EJ121">
            <v>0</v>
          </cell>
          <cell r="EK121">
            <v>0</v>
          </cell>
          <cell r="EL121">
            <v>0</v>
          </cell>
          <cell r="EM121">
            <v>0</v>
          </cell>
          <cell r="EN121">
            <v>0</v>
          </cell>
          <cell r="EO121">
            <v>0</v>
          </cell>
          <cell r="EP121">
            <v>8</v>
          </cell>
          <cell r="EQ121">
            <v>211</v>
          </cell>
          <cell r="ER121">
            <v>66</v>
          </cell>
          <cell r="ES121">
            <v>0</v>
          </cell>
          <cell r="ET121">
            <v>-0.87</v>
          </cell>
          <cell r="EU121">
            <v>31580.73</v>
          </cell>
          <cell r="EV121">
            <v>31580.73</v>
          </cell>
          <cell r="EW121">
            <v>-566</v>
          </cell>
          <cell r="EX121">
            <v>0</v>
          </cell>
          <cell r="EY121">
            <v>-296</v>
          </cell>
          <cell r="EZ121">
            <v>0</v>
          </cell>
          <cell r="FA121">
            <v>4.03</v>
          </cell>
          <cell r="FB121">
            <v>1200</v>
          </cell>
          <cell r="FC121">
            <v>0</v>
          </cell>
          <cell r="FD121">
            <v>9091</v>
          </cell>
          <cell r="FE121">
            <v>0</v>
          </cell>
          <cell r="FF121">
            <v>24555.759999999998</v>
          </cell>
          <cell r="FG121">
            <v>110</v>
          </cell>
          <cell r="FH121">
            <v>561</v>
          </cell>
          <cell r="FI121">
            <v>-64</v>
          </cell>
          <cell r="FJ121">
            <v>23820.76</v>
          </cell>
          <cell r="FK121">
            <v>224567</v>
          </cell>
          <cell r="FL121">
            <v>21050</v>
          </cell>
          <cell r="FM121">
            <v>23900.03</v>
          </cell>
          <cell r="FN121">
            <v>29805</v>
          </cell>
          <cell r="FO121">
            <v>224567</v>
          </cell>
          <cell r="FP121">
            <v>274100</v>
          </cell>
          <cell r="FQ121">
            <v>9.3735999999999997</v>
          </cell>
          <cell r="FR121">
            <v>10.6427</v>
          </cell>
          <cell r="FS121">
            <v>13.2722</v>
          </cell>
          <cell r="FT121">
            <v>8.7195</v>
          </cell>
          <cell r="FU121">
            <v>1646</v>
          </cell>
          <cell r="FV121">
            <v>977</v>
          </cell>
          <cell r="FW121">
            <v>0</v>
          </cell>
          <cell r="FX121">
            <v>0</v>
          </cell>
          <cell r="FY121">
            <v>786</v>
          </cell>
          <cell r="FZ121">
            <v>0</v>
          </cell>
          <cell r="GA121">
            <v>977</v>
          </cell>
          <cell r="GB121">
            <v>0</v>
          </cell>
          <cell r="GC121">
            <v>222</v>
          </cell>
          <cell r="GD121">
            <v>7840</v>
          </cell>
          <cell r="GE121">
            <v>567</v>
          </cell>
          <cell r="GF121">
            <v>0</v>
          </cell>
          <cell r="GG121">
            <v>522</v>
          </cell>
          <cell r="GH121">
            <v>0</v>
          </cell>
          <cell r="GI121">
            <v>304</v>
          </cell>
          <cell r="GJ121">
            <v>24555.759999999998</v>
          </cell>
          <cell r="GK121">
            <v>2455.58</v>
          </cell>
          <cell r="GL121">
            <v>561</v>
          </cell>
          <cell r="GM121">
            <v>6</v>
          </cell>
          <cell r="GN121">
            <v>0</v>
          </cell>
          <cell r="GO121">
            <v>561</v>
          </cell>
          <cell r="GP121">
            <v>0</v>
          </cell>
          <cell r="GQ121">
            <v>0</v>
          </cell>
          <cell r="GR121">
            <v>561</v>
          </cell>
          <cell r="GS121">
            <v>0</v>
          </cell>
          <cell r="GT121">
            <v>-827</v>
          </cell>
          <cell r="GU121">
            <v>211</v>
          </cell>
          <cell r="GV121">
            <v>522</v>
          </cell>
          <cell r="GW121">
            <v>0</v>
          </cell>
          <cell r="GX121">
            <v>0</v>
          </cell>
          <cell r="GY121">
            <v>0</v>
          </cell>
          <cell r="GZ121">
            <v>0</v>
          </cell>
          <cell r="HA121">
            <v>0</v>
          </cell>
          <cell r="HB121">
            <v>0</v>
          </cell>
          <cell r="HC121">
            <v>0</v>
          </cell>
          <cell r="HF121">
            <v>0</v>
          </cell>
          <cell r="HG121">
            <v>163</v>
          </cell>
          <cell r="HH121">
            <v>628</v>
          </cell>
          <cell r="HI121">
            <v>-672</v>
          </cell>
          <cell r="HJ121">
            <v>2135</v>
          </cell>
          <cell r="HL121">
            <v>4</v>
          </cell>
          <cell r="HM121">
            <v>2013</v>
          </cell>
          <cell r="HN121">
            <v>0</v>
          </cell>
          <cell r="HO121">
            <v>-55.92</v>
          </cell>
          <cell r="HR121">
            <v>19010</v>
          </cell>
        </row>
        <row r="122">
          <cell r="A122" t="str">
            <v>1070345Q3 2011BHC Baseline</v>
          </cell>
          <cell r="B122" t="str">
            <v>Fifth Third</v>
          </cell>
          <cell r="C122" t="str">
            <v>Q3 2011</v>
          </cell>
          <cell r="D122" t="str">
            <v>BHC Baseline</v>
          </cell>
          <cell r="E122" t="str">
            <v>BHC</v>
          </cell>
          <cell r="F122" t="str">
            <v>FIFTH THIRD BC</v>
          </cell>
          <cell r="G122">
            <v>1070345</v>
          </cell>
          <cell r="H122" t="str">
            <v>Actual</v>
          </cell>
          <cell r="I122">
            <v>40927</v>
          </cell>
          <cell r="J122">
            <v>40927.441203703704</v>
          </cell>
          <cell r="K122" t="str">
            <v>Moodys Economy.com Base ScenarioThe Base Case outlook reflects flat to slightly improving economic conditions during 2012. The unemployment rate is expected to be roughly 9% for the year. The Fed is expected to maintain the low rate environment</v>
          </cell>
          <cell r="L122">
            <v>41</v>
          </cell>
          <cell r="M122">
            <v>53.23</v>
          </cell>
          <cell r="N122">
            <v>6.84</v>
          </cell>
          <cell r="O122">
            <v>46.38</v>
          </cell>
          <cell r="P122">
            <v>36.33</v>
          </cell>
          <cell r="Q122">
            <v>28.78</v>
          </cell>
          <cell r="R122">
            <v>4.3899999999999997</v>
          </cell>
          <cell r="S122">
            <v>3.16</v>
          </cell>
          <cell r="T122">
            <v>77.459999999999994</v>
          </cell>
          <cell r="U122">
            <v>54.28</v>
          </cell>
          <cell r="V122">
            <v>2.17</v>
          </cell>
          <cell r="W122">
            <v>21.01</v>
          </cell>
          <cell r="X122">
            <v>18.13</v>
          </cell>
          <cell r="Y122">
            <v>17.27</v>
          </cell>
          <cell r="Z122">
            <v>5.52</v>
          </cell>
          <cell r="AA122">
            <v>0</v>
          </cell>
          <cell r="AB122">
            <v>11.75</v>
          </cell>
          <cell r="AC122">
            <v>18.920000000000002</v>
          </cell>
          <cell r="AD122">
            <v>0</v>
          </cell>
          <cell r="AE122">
            <v>6.43</v>
          </cell>
          <cell r="AF122">
            <v>12.29</v>
          </cell>
          <cell r="AG122">
            <v>0</v>
          </cell>
          <cell r="AH122">
            <v>0.2</v>
          </cell>
          <cell r="AI122">
            <v>261.51</v>
          </cell>
          <cell r="AJ122">
            <v>0</v>
          </cell>
          <cell r="AK122">
            <v>0</v>
          </cell>
          <cell r="AL122">
            <v>8.6300000000000008</v>
          </cell>
          <cell r="AM122">
            <v>8.6300000000000008</v>
          </cell>
          <cell r="AN122">
            <v>0</v>
          </cell>
          <cell r="AO122">
            <v>0</v>
          </cell>
          <cell r="AP122">
            <v>0</v>
          </cell>
          <cell r="AQ122">
            <v>0</v>
          </cell>
          <cell r="AR122">
            <v>0</v>
          </cell>
          <cell r="AS122">
            <v>0</v>
          </cell>
          <cell r="AT122">
            <v>261.51</v>
          </cell>
          <cell r="AU122">
            <v>2614.33</v>
          </cell>
          <cell r="AV122">
            <v>86.63</v>
          </cell>
          <cell r="AW122">
            <v>261.51</v>
          </cell>
          <cell r="AX122">
            <v>-0.31</v>
          </cell>
          <cell r="AY122">
            <v>2439.14</v>
          </cell>
          <cell r="AZ122">
            <v>901.99</v>
          </cell>
          <cell r="BA122">
            <v>665.06</v>
          </cell>
          <cell r="BB122">
            <v>946.46</v>
          </cell>
          <cell r="BC122">
            <v>616.29999999999995</v>
          </cell>
          <cell r="BD122">
            <v>616.29999999999995</v>
          </cell>
          <cell r="BE122">
            <v>86.63</v>
          </cell>
          <cell r="BF122">
            <v>0</v>
          </cell>
          <cell r="BG122">
            <v>0</v>
          </cell>
          <cell r="BH122">
            <v>2.46</v>
          </cell>
          <cell r="BI122">
            <v>0</v>
          </cell>
          <cell r="BJ122">
            <v>39.01</v>
          </cell>
          <cell r="BK122">
            <v>174.88</v>
          </cell>
          <cell r="BL122">
            <v>529.70000000000005</v>
          </cell>
          <cell r="BM122">
            <v>147.94</v>
          </cell>
          <cell r="BN122">
            <v>381.77</v>
          </cell>
          <cell r="BO122">
            <v>0</v>
          </cell>
          <cell r="BP122">
            <v>381.77</v>
          </cell>
          <cell r="BQ122">
            <v>0.37</v>
          </cell>
          <cell r="BR122">
            <v>381.39</v>
          </cell>
          <cell r="BS122">
            <v>27.929016000000001</v>
          </cell>
          <cell r="BT122">
            <v>79.92</v>
          </cell>
          <cell r="BU122">
            <v>20.49</v>
          </cell>
          <cell r="BV122">
            <v>31.12</v>
          </cell>
          <cell r="BW122">
            <v>69.3</v>
          </cell>
          <cell r="BX122" t="str">
            <v>Operational Risk Expense</v>
          </cell>
          <cell r="BY122">
            <v>334.75</v>
          </cell>
          <cell r="BZ122">
            <v>15384.95</v>
          </cell>
          <cell r="CA122">
            <v>15719.69</v>
          </cell>
          <cell r="CB122">
            <v>35855.18</v>
          </cell>
          <cell r="CC122">
            <v>12087.9</v>
          </cell>
          <cell r="CD122">
            <v>10407.35</v>
          </cell>
          <cell r="CE122">
            <v>795.51</v>
          </cell>
          <cell r="CF122">
            <v>9611.84</v>
          </cell>
          <cell r="CG122">
            <v>13207.29</v>
          </cell>
          <cell r="CH122">
            <v>3307.17</v>
          </cell>
          <cell r="CI122">
            <v>729.2</v>
          </cell>
          <cell r="CJ122">
            <v>9170.92</v>
          </cell>
          <cell r="CK122">
            <v>5938.18</v>
          </cell>
          <cell r="CL122">
            <v>152.63999999999999</v>
          </cell>
          <cell r="CM122">
            <v>0</v>
          </cell>
          <cell r="CN122">
            <v>24307</v>
          </cell>
          <cell r="CO122">
            <v>22849</v>
          </cell>
          <cell r="CP122">
            <v>1018</v>
          </cell>
          <cell r="CQ122">
            <v>440</v>
          </cell>
          <cell r="CR122">
            <v>1866.03</v>
          </cell>
          <cell r="CS122">
            <v>13789</v>
          </cell>
          <cell r="CT122">
            <v>10903.42</v>
          </cell>
          <cell r="CU122">
            <v>0</v>
          </cell>
          <cell r="CV122">
            <v>2886</v>
          </cell>
          <cell r="CW122">
            <v>7005.16</v>
          </cell>
          <cell r="CX122">
            <v>0</v>
          </cell>
          <cell r="CY122">
            <v>174.89</v>
          </cell>
          <cell r="CZ122">
            <v>200.54</v>
          </cell>
          <cell r="DA122">
            <v>1826.77</v>
          </cell>
          <cell r="DB122">
            <v>4802.96</v>
          </cell>
          <cell r="DC122">
            <v>81055.38</v>
          </cell>
          <cell r="DD122">
            <v>0</v>
          </cell>
          <cell r="DE122">
            <v>2439.14</v>
          </cell>
          <cell r="DF122">
            <v>78616.240000000005</v>
          </cell>
          <cell r="DG122">
            <v>1637.57</v>
          </cell>
          <cell r="DH122">
            <v>2416.71</v>
          </cell>
          <cell r="DI122">
            <v>662.26</v>
          </cell>
          <cell r="DJ122">
            <v>3.7</v>
          </cell>
          <cell r="DK122">
            <v>40.869999999999997</v>
          </cell>
          <cell r="DL122">
            <v>3123.54</v>
          </cell>
          <cell r="DM122">
            <v>15807.69</v>
          </cell>
          <cell r="DN122">
            <v>114904.74</v>
          </cell>
          <cell r="DO122">
            <v>82301.679999999993</v>
          </cell>
          <cell r="DP122">
            <v>1412.49</v>
          </cell>
          <cell r="DQ122">
            <v>2328.13</v>
          </cell>
          <cell r="DR122">
            <v>15803.73</v>
          </cell>
          <cell r="DS122">
            <v>256.75</v>
          </cell>
          <cell r="DT122">
            <v>101846.03</v>
          </cell>
          <cell r="DU122">
            <v>398.36</v>
          </cell>
          <cell r="DV122">
            <v>2051.04</v>
          </cell>
          <cell r="DW122">
            <v>2780.16</v>
          </cell>
          <cell r="DX122">
            <v>7322.52</v>
          </cell>
          <cell r="DY122">
            <v>541.79999999999995</v>
          </cell>
          <cell r="DZ122">
            <v>-65.38</v>
          </cell>
          <cell r="EA122">
            <v>13028.51</v>
          </cell>
          <cell r="EB122">
            <v>30.2</v>
          </cell>
          <cell r="EC122">
            <v>13058.71</v>
          </cell>
          <cell r="ED122">
            <v>32713.11</v>
          </cell>
          <cell r="EE122">
            <v>12571.91</v>
          </cell>
          <cell r="EF122">
            <v>0</v>
          </cell>
          <cell r="EG122">
            <v>12571.91</v>
          </cell>
          <cell r="EH122">
            <v>381.39</v>
          </cell>
          <cell r="EI122">
            <v>0</v>
          </cell>
          <cell r="EJ122">
            <v>0</v>
          </cell>
          <cell r="EK122">
            <v>0.01</v>
          </cell>
          <cell r="EL122">
            <v>0.02</v>
          </cell>
          <cell r="EM122">
            <v>0</v>
          </cell>
          <cell r="EN122">
            <v>0</v>
          </cell>
          <cell r="EO122">
            <v>0</v>
          </cell>
          <cell r="EP122">
            <v>8.74</v>
          </cell>
          <cell r="EQ122">
            <v>73.599999999999994</v>
          </cell>
          <cell r="ER122">
            <v>145.79</v>
          </cell>
          <cell r="ES122">
            <v>0</v>
          </cell>
          <cell r="ET122">
            <v>11.72</v>
          </cell>
          <cell r="EU122">
            <v>13028.51</v>
          </cell>
          <cell r="EV122">
            <v>13028.51</v>
          </cell>
          <cell r="EW122">
            <v>518.51</v>
          </cell>
          <cell r="EX122">
            <v>0</v>
          </cell>
          <cell r="EY122">
            <v>23.29</v>
          </cell>
          <cell r="EZ122">
            <v>0</v>
          </cell>
          <cell r="FA122">
            <v>30.2</v>
          </cell>
          <cell r="FB122">
            <v>2272.86</v>
          </cell>
          <cell r="FC122">
            <v>0</v>
          </cell>
          <cell r="FD122">
            <v>2447.0500000000002</v>
          </cell>
          <cell r="FE122">
            <v>0</v>
          </cell>
          <cell r="FF122">
            <v>12342.71</v>
          </cell>
          <cell r="FG122">
            <v>66.599999999999994</v>
          </cell>
          <cell r="FH122">
            <v>0</v>
          </cell>
          <cell r="FI122">
            <v>-10.1</v>
          </cell>
          <cell r="FJ122">
            <v>12266.01</v>
          </cell>
          <cell r="FK122">
            <v>102562.11</v>
          </cell>
          <cell r="FL122">
            <v>9564.59</v>
          </cell>
          <cell r="FM122">
            <v>12266.01</v>
          </cell>
          <cell r="FN122">
            <v>16663.47</v>
          </cell>
          <cell r="FO122">
            <v>102562.11</v>
          </cell>
          <cell r="FP122">
            <v>110664.38</v>
          </cell>
          <cell r="FQ122">
            <v>9.3256999999999994</v>
          </cell>
          <cell r="FR122">
            <v>11.9596</v>
          </cell>
          <cell r="FS122">
            <v>16.247199999999999</v>
          </cell>
          <cell r="FT122">
            <v>11.084</v>
          </cell>
          <cell r="FU122">
            <v>398.36</v>
          </cell>
          <cell r="FV122">
            <v>0</v>
          </cell>
          <cell r="FW122">
            <v>30.2</v>
          </cell>
          <cell r="FX122">
            <v>0</v>
          </cell>
          <cell r="FY122">
            <v>65.38</v>
          </cell>
          <cell r="FZ122">
            <v>0</v>
          </cell>
          <cell r="GA122">
            <v>0</v>
          </cell>
          <cell r="GB122">
            <v>0</v>
          </cell>
          <cell r="GC122">
            <v>2272.86</v>
          </cell>
          <cell r="GD122">
            <v>2416.71</v>
          </cell>
          <cell r="GE122">
            <v>0</v>
          </cell>
          <cell r="GF122">
            <v>593.70000000000005</v>
          </cell>
          <cell r="GG122">
            <v>919778.51</v>
          </cell>
          <cell r="GH122">
            <v>0</v>
          </cell>
          <cell r="GI122">
            <v>0</v>
          </cell>
          <cell r="GJ122">
            <v>12342.71</v>
          </cell>
          <cell r="GK122">
            <v>1234.27</v>
          </cell>
          <cell r="GL122">
            <v>0</v>
          </cell>
          <cell r="GM122">
            <v>0</v>
          </cell>
          <cell r="GN122">
            <v>0</v>
          </cell>
          <cell r="GO122">
            <v>0</v>
          </cell>
          <cell r="GP122">
            <v>0</v>
          </cell>
          <cell r="GQ122">
            <v>0</v>
          </cell>
          <cell r="GR122">
            <v>0</v>
          </cell>
          <cell r="GS122">
            <v>0</v>
          </cell>
          <cell r="GT122">
            <v>0</v>
          </cell>
          <cell r="GU122">
            <v>73.599999999999994</v>
          </cell>
          <cell r="GV122">
            <v>919.78</v>
          </cell>
          <cell r="GW122">
            <v>8.0019140000000002E-2</v>
          </cell>
          <cell r="GX122">
            <v>0</v>
          </cell>
          <cell r="GY122">
            <v>0</v>
          </cell>
          <cell r="GZ122">
            <v>0</v>
          </cell>
          <cell r="HA122">
            <v>0</v>
          </cell>
          <cell r="HB122">
            <v>0</v>
          </cell>
          <cell r="HC122">
            <v>0</v>
          </cell>
          <cell r="HD122" t="str">
            <v>This includes compensation expenses slightly offset by employee stock ownership through benefit plans.  Beginning in 2Q12, this also includes our share repurchases.</v>
          </cell>
          <cell r="HE122" t="str">
            <v>This is a portion of our venture capital.</v>
          </cell>
          <cell r="HF122">
            <v>23792913</v>
          </cell>
          <cell r="HG122">
            <v>1842696</v>
          </cell>
          <cell r="HH122">
            <v>46365178</v>
          </cell>
          <cell r="HI122">
            <v>367700000</v>
          </cell>
          <cell r="HJ122">
            <v>329500000</v>
          </cell>
          <cell r="HK122" t="str">
            <v>Line 69 - Cash dividends declared on common stock of the supplemental capital action information agrees to Line 13 of Schedule HI-A.  Line 76 - Other share repurchases of the supplemental capital action information is included in line 16 - Othe</v>
          </cell>
          <cell r="HL122">
            <v>3</v>
          </cell>
          <cell r="HM122">
            <v>2011</v>
          </cell>
          <cell r="HN122">
            <v>0</v>
          </cell>
          <cell r="HO122">
            <v>39.01</v>
          </cell>
          <cell r="HR122">
            <v>19011</v>
          </cell>
        </row>
        <row r="123">
          <cell r="A123" t="str">
            <v>1070345Q4 2011BHC Baseline</v>
          </cell>
          <cell r="B123" t="str">
            <v>Fifth Third</v>
          </cell>
          <cell r="C123" t="str">
            <v>Q4 2011</v>
          </cell>
          <cell r="D123" t="str">
            <v>BHC Baseline</v>
          </cell>
          <cell r="E123" t="str">
            <v>BHC</v>
          </cell>
          <cell r="F123" t="str">
            <v>FIFTH THIRD BC</v>
          </cell>
          <cell r="G123">
            <v>1070345</v>
          </cell>
          <cell r="H123" t="str">
            <v>Projected</v>
          </cell>
          <cell r="I123">
            <v>40927</v>
          </cell>
          <cell r="J123">
            <v>40927.441203703704</v>
          </cell>
          <cell r="K123" t="str">
            <v>Moodys Economy.com Base ScenarioThe Base Case outlook reflects flat to slightly improving economic conditions during 2012. The unemployment rate is expected to be roughly 9% for the year. The Fed is expected to maintain the low rate environment</v>
          </cell>
          <cell r="L123">
            <v>41.77</v>
          </cell>
          <cell r="M123">
            <v>48.13</v>
          </cell>
          <cell r="N123">
            <v>5.95</v>
          </cell>
          <cell r="O123">
            <v>42.18</v>
          </cell>
          <cell r="P123">
            <v>53.4</v>
          </cell>
          <cell r="Q123">
            <v>48.98</v>
          </cell>
          <cell r="R123">
            <v>3.04</v>
          </cell>
          <cell r="S123">
            <v>1.38</v>
          </cell>
          <cell r="T123">
            <v>60.34</v>
          </cell>
          <cell r="U123">
            <v>21.5</v>
          </cell>
          <cell r="V123">
            <v>3.28</v>
          </cell>
          <cell r="W123">
            <v>35.56</v>
          </cell>
          <cell r="X123">
            <v>22.98</v>
          </cell>
          <cell r="Y123">
            <v>21.43</v>
          </cell>
          <cell r="Z123">
            <v>13.13</v>
          </cell>
          <cell r="AA123">
            <v>0</v>
          </cell>
          <cell r="AB123">
            <v>8.3000000000000007</v>
          </cell>
          <cell r="AC123">
            <v>8.91</v>
          </cell>
          <cell r="AD123">
            <v>0</v>
          </cell>
          <cell r="AE123">
            <v>0.52</v>
          </cell>
          <cell r="AF123">
            <v>0.63</v>
          </cell>
          <cell r="AG123">
            <v>2.98</v>
          </cell>
          <cell r="AH123">
            <v>4.8</v>
          </cell>
          <cell r="AI123">
            <v>256.97000000000003</v>
          </cell>
          <cell r="AJ123">
            <v>9</v>
          </cell>
          <cell r="AK123">
            <v>0</v>
          </cell>
          <cell r="AL123">
            <v>14</v>
          </cell>
          <cell r="AM123">
            <v>14</v>
          </cell>
          <cell r="AN123">
            <v>0</v>
          </cell>
          <cell r="AO123">
            <v>0</v>
          </cell>
          <cell r="AP123">
            <v>0</v>
          </cell>
          <cell r="AQ123">
            <v>0</v>
          </cell>
          <cell r="AR123">
            <v>0</v>
          </cell>
          <cell r="AS123">
            <v>0</v>
          </cell>
          <cell r="AT123">
            <v>279.97000000000003</v>
          </cell>
          <cell r="AU123">
            <v>2439.14</v>
          </cell>
          <cell r="AV123">
            <v>91.05</v>
          </cell>
          <cell r="AW123">
            <v>256.97000000000003</v>
          </cell>
          <cell r="AX123">
            <v>-9</v>
          </cell>
          <cell r="AY123">
            <v>2264.2199999999998</v>
          </cell>
          <cell r="AZ123">
            <v>905.92</v>
          </cell>
          <cell r="BA123">
            <v>620.87</v>
          </cell>
          <cell r="BB123">
            <v>964.15</v>
          </cell>
          <cell r="BC123">
            <v>562.64</v>
          </cell>
          <cell r="BD123">
            <v>562.64</v>
          </cell>
          <cell r="BE123">
            <v>91.05</v>
          </cell>
          <cell r="BF123">
            <v>0</v>
          </cell>
          <cell r="BG123">
            <v>0</v>
          </cell>
          <cell r="BH123">
            <v>0</v>
          </cell>
          <cell r="BI123">
            <v>0</v>
          </cell>
          <cell r="BJ123">
            <v>0</v>
          </cell>
          <cell r="BK123">
            <v>154.88</v>
          </cell>
          <cell r="BL123">
            <v>471.59</v>
          </cell>
          <cell r="BM123">
            <v>129.01</v>
          </cell>
          <cell r="BN123">
            <v>342.58</v>
          </cell>
          <cell r="BO123">
            <v>0</v>
          </cell>
          <cell r="BP123">
            <v>342.58</v>
          </cell>
          <cell r="BQ123">
            <v>-0.17</v>
          </cell>
          <cell r="BR123">
            <v>342.75</v>
          </cell>
          <cell r="BS123">
            <v>27.356390000000001</v>
          </cell>
          <cell r="BT123">
            <v>69.3</v>
          </cell>
          <cell r="BU123">
            <v>15.7</v>
          </cell>
          <cell r="BV123">
            <v>20.2</v>
          </cell>
          <cell r="BW123">
            <v>64.8</v>
          </cell>
          <cell r="BX123" t="str">
            <v>Operational Risk Expense</v>
          </cell>
          <cell r="BY123">
            <v>334.75</v>
          </cell>
          <cell r="BZ123">
            <v>14400.09</v>
          </cell>
          <cell r="CA123">
            <v>14734.84</v>
          </cell>
          <cell r="CB123">
            <v>35739.660000000003</v>
          </cell>
          <cell r="CC123">
            <v>13710.83</v>
          </cell>
          <cell r="CD123">
            <v>9839.7099999999991</v>
          </cell>
          <cell r="CE123">
            <v>698.71</v>
          </cell>
          <cell r="CF123">
            <v>9141</v>
          </cell>
          <cell r="CG123">
            <v>12189.12</v>
          </cell>
          <cell r="CH123">
            <v>2368.0100000000002</v>
          </cell>
          <cell r="CI123">
            <v>674.39</v>
          </cell>
          <cell r="CJ123">
            <v>9146.7199999999993</v>
          </cell>
          <cell r="CK123">
            <v>6105.72</v>
          </cell>
          <cell r="CL123">
            <v>0</v>
          </cell>
          <cell r="CM123">
            <v>0</v>
          </cell>
          <cell r="CN123">
            <v>25626.959999999999</v>
          </cell>
          <cell r="CO123">
            <v>24078.57</v>
          </cell>
          <cell r="CP123">
            <v>1093.51</v>
          </cell>
          <cell r="CQ123">
            <v>454.87</v>
          </cell>
          <cell r="CR123">
            <v>1917.93</v>
          </cell>
          <cell r="CS123">
            <v>11835.8</v>
          </cell>
          <cell r="CT123">
            <v>11519.33</v>
          </cell>
          <cell r="CU123">
            <v>13.16</v>
          </cell>
          <cell r="CV123">
            <v>303.31</v>
          </cell>
          <cell r="CW123">
            <v>7224.92</v>
          </cell>
          <cell r="CX123">
            <v>0</v>
          </cell>
          <cell r="CY123">
            <v>174.48</v>
          </cell>
          <cell r="CZ123">
            <v>201.95</v>
          </cell>
          <cell r="DA123">
            <v>2052.4299999999998</v>
          </cell>
          <cell r="DB123">
            <v>4796.05</v>
          </cell>
          <cell r="DC123">
            <v>82345.259999999995</v>
          </cell>
          <cell r="DD123">
            <v>0</v>
          </cell>
          <cell r="DE123">
            <v>2264.2199999999998</v>
          </cell>
          <cell r="DF123">
            <v>80081.039999999994</v>
          </cell>
          <cell r="DG123">
            <v>1583.19</v>
          </cell>
          <cell r="DH123">
            <v>2416.71</v>
          </cell>
          <cell r="DI123">
            <v>698.96</v>
          </cell>
          <cell r="DJ123">
            <v>3.5</v>
          </cell>
          <cell r="DK123">
            <v>40.869999999999997</v>
          </cell>
          <cell r="DL123">
            <v>3160.04</v>
          </cell>
          <cell r="DM123">
            <v>14749.49</v>
          </cell>
          <cell r="DN123">
            <v>114308.61</v>
          </cell>
          <cell r="DO123">
            <v>83740.86</v>
          </cell>
          <cell r="DP123">
            <v>1394.87</v>
          </cell>
          <cell r="DQ123">
            <v>2272.4699999999998</v>
          </cell>
          <cell r="DR123">
            <v>13712.55</v>
          </cell>
          <cell r="DS123">
            <v>236.75</v>
          </cell>
          <cell r="DT123">
            <v>101120.75</v>
          </cell>
          <cell r="DU123">
            <v>398.36</v>
          </cell>
          <cell r="DV123">
            <v>2051.04</v>
          </cell>
          <cell r="DW123">
            <v>2736.26</v>
          </cell>
          <cell r="DX123">
            <v>7656.46</v>
          </cell>
          <cell r="DY123">
            <v>398.5</v>
          </cell>
          <cell r="DZ123">
            <v>-82.97</v>
          </cell>
          <cell r="EA123">
            <v>13157.65</v>
          </cell>
          <cell r="EB123">
            <v>30.2</v>
          </cell>
          <cell r="EC123">
            <v>13187.86</v>
          </cell>
          <cell r="ED123">
            <v>33048</v>
          </cell>
          <cell r="EE123">
            <v>13028.51</v>
          </cell>
          <cell r="EF123">
            <v>0</v>
          </cell>
          <cell r="EG123">
            <v>13028.51</v>
          </cell>
          <cell r="EH123">
            <v>342.75</v>
          </cell>
          <cell r="EI123">
            <v>0</v>
          </cell>
          <cell r="EJ123">
            <v>0</v>
          </cell>
          <cell r="EK123">
            <v>0</v>
          </cell>
          <cell r="EL123">
            <v>0</v>
          </cell>
          <cell r="EM123">
            <v>0</v>
          </cell>
          <cell r="EN123">
            <v>0</v>
          </cell>
          <cell r="EO123">
            <v>0</v>
          </cell>
          <cell r="EP123">
            <v>8.81</v>
          </cell>
          <cell r="EQ123">
            <v>73.489999999999995</v>
          </cell>
          <cell r="ER123">
            <v>-143.30000000000001</v>
          </cell>
          <cell r="ES123">
            <v>0</v>
          </cell>
          <cell r="ET123">
            <v>12</v>
          </cell>
          <cell r="EU123">
            <v>13157.65</v>
          </cell>
          <cell r="EV123">
            <v>13157.65</v>
          </cell>
          <cell r="EW123">
            <v>375.21</v>
          </cell>
          <cell r="EX123">
            <v>0</v>
          </cell>
          <cell r="EY123">
            <v>23.29</v>
          </cell>
          <cell r="EZ123">
            <v>0</v>
          </cell>
          <cell r="FA123">
            <v>30.2</v>
          </cell>
          <cell r="FB123">
            <v>2272.4699999999998</v>
          </cell>
          <cell r="FC123">
            <v>0</v>
          </cell>
          <cell r="FD123">
            <v>2447.25</v>
          </cell>
          <cell r="FE123">
            <v>0</v>
          </cell>
          <cell r="FF123">
            <v>12614.58</v>
          </cell>
          <cell r="FG123">
            <v>66.400000000000006</v>
          </cell>
          <cell r="FH123">
            <v>0</v>
          </cell>
          <cell r="FI123">
            <v>-10.1</v>
          </cell>
          <cell r="FJ123">
            <v>12538.08</v>
          </cell>
          <cell r="FK123">
            <v>103497.8</v>
          </cell>
          <cell r="FL123">
            <v>9837.0400000000009</v>
          </cell>
          <cell r="FM123">
            <v>12538.08</v>
          </cell>
          <cell r="FN123">
            <v>16869.77</v>
          </cell>
          <cell r="FO123">
            <v>103497.8</v>
          </cell>
          <cell r="FP123">
            <v>111923.57</v>
          </cell>
          <cell r="FQ123">
            <v>9.5045999999999999</v>
          </cell>
          <cell r="FR123">
            <v>12.1143</v>
          </cell>
          <cell r="FS123">
            <v>16.299600000000002</v>
          </cell>
          <cell r="FT123">
            <v>11.202400000000001</v>
          </cell>
          <cell r="FU123">
            <v>398.36</v>
          </cell>
          <cell r="FV123">
            <v>0</v>
          </cell>
          <cell r="FW123">
            <v>30.2</v>
          </cell>
          <cell r="FX123">
            <v>0</v>
          </cell>
          <cell r="FY123">
            <v>82.97</v>
          </cell>
          <cell r="FZ123">
            <v>0</v>
          </cell>
          <cell r="GA123">
            <v>0</v>
          </cell>
          <cell r="GB123">
            <v>0</v>
          </cell>
          <cell r="GC123">
            <v>2272.4699999999998</v>
          </cell>
          <cell r="GD123">
            <v>2416.71</v>
          </cell>
          <cell r="GE123">
            <v>0</v>
          </cell>
          <cell r="GF123">
            <v>606.54</v>
          </cell>
          <cell r="GG123">
            <v>918671.77</v>
          </cell>
          <cell r="GH123">
            <v>0</v>
          </cell>
          <cell r="GI123">
            <v>0</v>
          </cell>
          <cell r="GJ123">
            <v>12614.58</v>
          </cell>
          <cell r="GK123">
            <v>1261.46</v>
          </cell>
          <cell r="GL123">
            <v>0</v>
          </cell>
          <cell r="GM123">
            <v>0</v>
          </cell>
          <cell r="GN123">
            <v>0</v>
          </cell>
          <cell r="GO123">
            <v>0</v>
          </cell>
          <cell r="GP123">
            <v>0</v>
          </cell>
          <cell r="GQ123">
            <v>0</v>
          </cell>
          <cell r="GR123">
            <v>0</v>
          </cell>
          <cell r="GS123">
            <v>0</v>
          </cell>
          <cell r="GT123">
            <v>0</v>
          </cell>
          <cell r="GU123">
            <v>73.489999999999995</v>
          </cell>
          <cell r="GV123">
            <v>918.67</v>
          </cell>
          <cell r="GW123">
            <v>0.08</v>
          </cell>
          <cell r="GX123">
            <v>0</v>
          </cell>
          <cell r="GY123">
            <v>0</v>
          </cell>
          <cell r="GZ123">
            <v>0</v>
          </cell>
          <cell r="HA123">
            <v>0</v>
          </cell>
          <cell r="HB123">
            <v>0</v>
          </cell>
          <cell r="HC123">
            <v>0</v>
          </cell>
          <cell r="HD123" t="str">
            <v>This includes compensation expenses slightly offset by employee stock ownership through benefit plans.  Beginning in 2Q12, this also includes our share repurchases.</v>
          </cell>
          <cell r="HE123" t="str">
            <v>This is a portion of our venture capital.</v>
          </cell>
          <cell r="HF123">
            <v>23792913</v>
          </cell>
          <cell r="HG123">
            <v>1842696</v>
          </cell>
          <cell r="HH123">
            <v>46365178</v>
          </cell>
          <cell r="HI123">
            <v>367700000</v>
          </cell>
          <cell r="HJ123">
            <v>329500000</v>
          </cell>
          <cell r="HK123" t="str">
            <v>Line 69 - Cash dividends declared on common stock of the supplemental capital action information agrees to Line 13 of Schedule HI-A.  Line 76 - Other share repurchases of the supplemental capital action information is included in line 16 - Othe</v>
          </cell>
          <cell r="HL123">
            <v>4</v>
          </cell>
          <cell r="HM123">
            <v>2011</v>
          </cell>
          <cell r="HN123">
            <v>0</v>
          </cell>
          <cell r="HO123">
            <v>0</v>
          </cell>
          <cell r="HR123">
            <v>19011</v>
          </cell>
        </row>
        <row r="124">
          <cell r="A124" t="str">
            <v>1070345Q1 2012BHC Baseline</v>
          </cell>
          <cell r="B124" t="str">
            <v>Fifth Third</v>
          </cell>
          <cell r="C124" t="str">
            <v>Q1 2012</v>
          </cell>
          <cell r="D124" t="str">
            <v>BHC Baseline</v>
          </cell>
          <cell r="E124" t="str">
            <v>BHC</v>
          </cell>
          <cell r="F124" t="str">
            <v>FIFTH THIRD BC</v>
          </cell>
          <cell r="G124">
            <v>1070345</v>
          </cell>
          <cell r="H124" t="str">
            <v>Projected</v>
          </cell>
          <cell r="I124">
            <v>40927</v>
          </cell>
          <cell r="J124">
            <v>40927.441203703704</v>
          </cell>
          <cell r="K124" t="str">
            <v>Moodys Economy.com Base ScenarioThe Base Case outlook reflects flat to slightly improving economic conditions during 2012. The unemployment rate is expected to be roughly 9% for the year. The Fed is expected to maintain the low rate environment</v>
          </cell>
          <cell r="L124">
            <v>38.65</v>
          </cell>
          <cell r="M124">
            <v>46.33</v>
          </cell>
          <cell r="N124">
            <v>5.69</v>
          </cell>
          <cell r="O124">
            <v>40.64</v>
          </cell>
          <cell r="P124">
            <v>42.86</v>
          </cell>
          <cell r="Q124">
            <v>39.020000000000003</v>
          </cell>
          <cell r="R124">
            <v>2.69</v>
          </cell>
          <cell r="S124">
            <v>1.1499999999999999</v>
          </cell>
          <cell r="T124">
            <v>51.1</v>
          </cell>
          <cell r="U124">
            <v>22.41</v>
          </cell>
          <cell r="V124">
            <v>2.67</v>
          </cell>
          <cell r="W124">
            <v>26.02</v>
          </cell>
          <cell r="X124">
            <v>26.73</v>
          </cell>
          <cell r="Y124">
            <v>18.41</v>
          </cell>
          <cell r="Z124">
            <v>12.67</v>
          </cell>
          <cell r="AA124">
            <v>0</v>
          </cell>
          <cell r="AB124">
            <v>5.73</v>
          </cell>
          <cell r="AC124">
            <v>8.7799999999999994</v>
          </cell>
          <cell r="AD124">
            <v>0</v>
          </cell>
          <cell r="AE124">
            <v>0.33</v>
          </cell>
          <cell r="AF124">
            <v>0.46</v>
          </cell>
          <cell r="AG124">
            <v>4.28</v>
          </cell>
          <cell r="AH124">
            <v>3.72</v>
          </cell>
          <cell r="AI124">
            <v>232.85</v>
          </cell>
          <cell r="AJ124">
            <v>8</v>
          </cell>
          <cell r="AK124">
            <v>0</v>
          </cell>
          <cell r="AL124">
            <v>4</v>
          </cell>
          <cell r="AM124">
            <v>4</v>
          </cell>
          <cell r="AN124">
            <v>0</v>
          </cell>
          <cell r="AO124">
            <v>0</v>
          </cell>
          <cell r="AP124">
            <v>0</v>
          </cell>
          <cell r="AQ124">
            <v>0</v>
          </cell>
          <cell r="AR124">
            <v>0</v>
          </cell>
          <cell r="AS124">
            <v>0</v>
          </cell>
          <cell r="AT124">
            <v>244.85</v>
          </cell>
          <cell r="AU124">
            <v>2264.2199999999998</v>
          </cell>
          <cell r="AV124">
            <v>90.84</v>
          </cell>
          <cell r="AW124">
            <v>232.85</v>
          </cell>
          <cell r="AX124">
            <v>-8</v>
          </cell>
          <cell r="AY124">
            <v>2114.21</v>
          </cell>
          <cell r="AZ124">
            <v>898.24</v>
          </cell>
          <cell r="BA124">
            <v>624.45000000000005</v>
          </cell>
          <cell r="BB124">
            <v>971.99</v>
          </cell>
          <cell r="BC124">
            <v>550.70000000000005</v>
          </cell>
          <cell r="BD124">
            <v>550.70000000000005</v>
          </cell>
          <cell r="BE124">
            <v>90.84</v>
          </cell>
          <cell r="BF124">
            <v>0</v>
          </cell>
          <cell r="BG124">
            <v>0</v>
          </cell>
          <cell r="BH124">
            <v>0</v>
          </cell>
          <cell r="BI124">
            <v>0</v>
          </cell>
          <cell r="BJ124">
            <v>0</v>
          </cell>
          <cell r="BK124">
            <v>144.88</v>
          </cell>
          <cell r="BL124">
            <v>459.86</v>
          </cell>
          <cell r="BM124">
            <v>128.05000000000001</v>
          </cell>
          <cell r="BN124">
            <v>331.81</v>
          </cell>
          <cell r="BO124">
            <v>0</v>
          </cell>
          <cell r="BP124">
            <v>331.81</v>
          </cell>
          <cell r="BQ124">
            <v>0</v>
          </cell>
          <cell r="BR124">
            <v>331.81</v>
          </cell>
          <cell r="BS124">
            <v>27.845431000000001</v>
          </cell>
          <cell r="BT124">
            <v>64.8</v>
          </cell>
          <cell r="BU124">
            <v>16</v>
          </cell>
          <cell r="BV124">
            <v>16.5</v>
          </cell>
          <cell r="BW124">
            <v>64.3</v>
          </cell>
          <cell r="BX124" t="str">
            <v>Operational Risk Expense</v>
          </cell>
          <cell r="BY124">
            <v>334.75</v>
          </cell>
          <cell r="BZ124">
            <v>14637.68</v>
          </cell>
          <cell r="CA124">
            <v>14972.43</v>
          </cell>
          <cell r="CB124">
            <v>36118.42</v>
          </cell>
          <cell r="CC124">
            <v>14012.31</v>
          </cell>
          <cell r="CD124">
            <v>9720.23</v>
          </cell>
          <cell r="CE124">
            <v>690.23</v>
          </cell>
          <cell r="CF124">
            <v>9030</v>
          </cell>
          <cell r="CG124">
            <v>12385.88</v>
          </cell>
          <cell r="CH124">
            <v>3034.24</v>
          </cell>
          <cell r="CI124">
            <v>603.62</v>
          </cell>
          <cell r="CJ124">
            <v>8748.0300000000007</v>
          </cell>
          <cell r="CK124">
            <v>5968.12</v>
          </cell>
          <cell r="CL124">
            <v>0</v>
          </cell>
          <cell r="CM124">
            <v>0</v>
          </cell>
          <cell r="CN124">
            <v>26075.48</v>
          </cell>
          <cell r="CO124">
            <v>24461.31</v>
          </cell>
          <cell r="CP124">
            <v>1138.1600000000001</v>
          </cell>
          <cell r="CQ124">
            <v>476.01</v>
          </cell>
          <cell r="CR124">
            <v>2016.04</v>
          </cell>
          <cell r="CS124">
            <v>12078.65</v>
          </cell>
          <cell r="CT124">
            <v>11726.35</v>
          </cell>
          <cell r="CU124">
            <v>13.65</v>
          </cell>
          <cell r="CV124">
            <v>338.65</v>
          </cell>
          <cell r="CW124">
            <v>7719.56</v>
          </cell>
          <cell r="CX124">
            <v>0</v>
          </cell>
          <cell r="CY124">
            <v>185.69</v>
          </cell>
          <cell r="CZ124">
            <v>213.28</v>
          </cell>
          <cell r="DA124">
            <v>2085.5300000000002</v>
          </cell>
          <cell r="DB124">
            <v>5235.05</v>
          </cell>
          <cell r="DC124">
            <v>84008.15</v>
          </cell>
          <cell r="DD124">
            <v>0</v>
          </cell>
          <cell r="DE124">
            <v>2114.21</v>
          </cell>
          <cell r="DF124">
            <v>81893.94</v>
          </cell>
          <cell r="DG124">
            <v>1538.37</v>
          </cell>
          <cell r="DH124">
            <v>2416.71</v>
          </cell>
          <cell r="DI124">
            <v>728.63</v>
          </cell>
          <cell r="DJ124">
            <v>3.3</v>
          </cell>
          <cell r="DK124">
            <v>40.869999999999997</v>
          </cell>
          <cell r="DL124">
            <v>3189.51</v>
          </cell>
          <cell r="DM124">
            <v>14105.54</v>
          </cell>
          <cell r="DN124">
            <v>115699.78</v>
          </cell>
          <cell r="DO124">
            <v>82158.62</v>
          </cell>
          <cell r="DP124">
            <v>1348.47</v>
          </cell>
          <cell r="DQ124">
            <v>811.87</v>
          </cell>
          <cell r="DR124">
            <v>17998.86</v>
          </cell>
          <cell r="DS124">
            <v>226.75</v>
          </cell>
          <cell r="DT124">
            <v>102317.82</v>
          </cell>
          <cell r="DU124">
            <v>398.36</v>
          </cell>
          <cell r="DV124">
            <v>2051.04</v>
          </cell>
          <cell r="DW124">
            <v>2656.39</v>
          </cell>
          <cell r="DX124">
            <v>7979.54</v>
          </cell>
          <cell r="DY124">
            <v>349.4</v>
          </cell>
          <cell r="DZ124">
            <v>-82.97</v>
          </cell>
          <cell r="EA124">
            <v>13351.76</v>
          </cell>
          <cell r="EB124">
            <v>30.2</v>
          </cell>
          <cell r="EC124">
            <v>13381.96</v>
          </cell>
          <cell r="ED124">
            <v>33851</v>
          </cell>
          <cell r="EE124">
            <v>13157.65</v>
          </cell>
          <cell r="EF124">
            <v>0</v>
          </cell>
          <cell r="EG124">
            <v>13157.65</v>
          </cell>
          <cell r="EH124">
            <v>331.81</v>
          </cell>
          <cell r="EI124">
            <v>0</v>
          </cell>
          <cell r="EJ124">
            <v>0</v>
          </cell>
          <cell r="EK124">
            <v>0</v>
          </cell>
          <cell r="EL124">
            <v>0</v>
          </cell>
          <cell r="EM124">
            <v>0</v>
          </cell>
          <cell r="EN124">
            <v>0</v>
          </cell>
          <cell r="EO124">
            <v>0</v>
          </cell>
          <cell r="EP124">
            <v>8.74</v>
          </cell>
          <cell r="EQ124">
            <v>91.87</v>
          </cell>
          <cell r="ER124">
            <v>-49.1</v>
          </cell>
          <cell r="ES124">
            <v>0</v>
          </cell>
          <cell r="ET124">
            <v>12</v>
          </cell>
          <cell r="EU124">
            <v>13351.76</v>
          </cell>
          <cell r="EV124">
            <v>13351.76</v>
          </cell>
          <cell r="EW124">
            <v>326.11</v>
          </cell>
          <cell r="EX124">
            <v>0</v>
          </cell>
          <cell r="EY124">
            <v>23.29</v>
          </cell>
          <cell r="EZ124">
            <v>0</v>
          </cell>
          <cell r="FA124">
            <v>30.2</v>
          </cell>
          <cell r="FB124">
            <v>834.98</v>
          </cell>
          <cell r="FC124">
            <v>0</v>
          </cell>
          <cell r="FD124">
            <v>2447.4499999999998</v>
          </cell>
          <cell r="FE124">
            <v>0</v>
          </cell>
          <cell r="FF124">
            <v>11420.08</v>
          </cell>
          <cell r="FG124">
            <v>66.2</v>
          </cell>
          <cell r="FH124">
            <v>0</v>
          </cell>
          <cell r="FI124">
            <v>-10.1</v>
          </cell>
          <cell r="FJ124">
            <v>11343.78</v>
          </cell>
          <cell r="FK124">
            <v>105165.51</v>
          </cell>
          <cell r="FL124">
            <v>10080.25</v>
          </cell>
          <cell r="FM124">
            <v>11343.78</v>
          </cell>
          <cell r="FN124">
            <v>15446.32</v>
          </cell>
          <cell r="FO124">
            <v>105165.51</v>
          </cell>
          <cell r="FP124">
            <v>113188.44</v>
          </cell>
          <cell r="FQ124">
            <v>9.5851000000000006</v>
          </cell>
          <cell r="FR124">
            <v>10.7866</v>
          </cell>
          <cell r="FS124">
            <v>14.6876</v>
          </cell>
          <cell r="FT124">
            <v>10.022</v>
          </cell>
          <cell r="FU124">
            <v>398.36</v>
          </cell>
          <cell r="FV124">
            <v>0</v>
          </cell>
          <cell r="FW124">
            <v>30.2</v>
          </cell>
          <cell r="FX124">
            <v>0</v>
          </cell>
          <cell r="FY124">
            <v>82.97</v>
          </cell>
          <cell r="FZ124">
            <v>0</v>
          </cell>
          <cell r="GA124">
            <v>0</v>
          </cell>
          <cell r="GB124">
            <v>0</v>
          </cell>
          <cell r="GC124">
            <v>834.98</v>
          </cell>
          <cell r="GD124">
            <v>2416.71</v>
          </cell>
          <cell r="GE124">
            <v>0</v>
          </cell>
          <cell r="GF124">
            <v>627.62</v>
          </cell>
          <cell r="GG124">
            <v>918671.77</v>
          </cell>
          <cell r="GH124">
            <v>0</v>
          </cell>
          <cell r="GI124">
            <v>0</v>
          </cell>
          <cell r="GJ124">
            <v>11420.08</v>
          </cell>
          <cell r="GK124">
            <v>1142.01</v>
          </cell>
          <cell r="GL124">
            <v>0</v>
          </cell>
          <cell r="GM124">
            <v>0</v>
          </cell>
          <cell r="GN124">
            <v>0</v>
          </cell>
          <cell r="GO124">
            <v>0</v>
          </cell>
          <cell r="GP124">
            <v>0</v>
          </cell>
          <cell r="GQ124">
            <v>0</v>
          </cell>
          <cell r="GR124">
            <v>0</v>
          </cell>
          <cell r="GS124">
            <v>0</v>
          </cell>
          <cell r="GT124">
            <v>0</v>
          </cell>
          <cell r="GU124">
            <v>91.87</v>
          </cell>
          <cell r="GV124">
            <v>918.67</v>
          </cell>
          <cell r="GW124">
            <v>0.1</v>
          </cell>
          <cell r="GX124">
            <v>0</v>
          </cell>
          <cell r="GY124">
            <v>0</v>
          </cell>
          <cell r="GZ124">
            <v>0</v>
          </cell>
          <cell r="HA124">
            <v>0</v>
          </cell>
          <cell r="HB124">
            <v>0</v>
          </cell>
          <cell r="HC124">
            <v>0</v>
          </cell>
          <cell r="HD124" t="str">
            <v>This includes compensation expenses slightly offset by employee stock ownership through benefit plans.  Beginning in 2Q12, this also includes our share repurchases.</v>
          </cell>
          <cell r="HE124" t="str">
            <v>This is a portion of our venture capital.</v>
          </cell>
          <cell r="HF124">
            <v>23792913</v>
          </cell>
          <cell r="HG124">
            <v>1842696</v>
          </cell>
          <cell r="HH124">
            <v>46365178</v>
          </cell>
          <cell r="HI124">
            <v>367700000</v>
          </cell>
          <cell r="HJ124">
            <v>329500000</v>
          </cell>
          <cell r="HK124" t="str">
            <v>Line 69 - Cash dividends declared on common stock of the supplemental capital action information agrees to Line 13 of Schedule HI-A.  Line 76 - Other share repurchases of the supplemental capital action information is included in line 16 - Othe</v>
          </cell>
          <cell r="HL124">
            <v>1</v>
          </cell>
          <cell r="HM124">
            <v>2012</v>
          </cell>
          <cell r="HN124">
            <v>0</v>
          </cell>
          <cell r="HO124">
            <v>0</v>
          </cell>
          <cell r="HR124">
            <v>19011</v>
          </cell>
        </row>
        <row r="125">
          <cell r="A125" t="str">
            <v>1070345Q2 2012BHC Baseline</v>
          </cell>
          <cell r="B125" t="str">
            <v>Fifth Third</v>
          </cell>
          <cell r="C125" t="str">
            <v>Q2 2012</v>
          </cell>
          <cell r="D125" t="str">
            <v>BHC Baseline</v>
          </cell>
          <cell r="E125" t="str">
            <v>BHC</v>
          </cell>
          <cell r="F125" t="str">
            <v>FIFTH THIRD BC</v>
          </cell>
          <cell r="G125">
            <v>1070345</v>
          </cell>
          <cell r="H125" t="str">
            <v>Projected</v>
          </cell>
          <cell r="I125">
            <v>40927</v>
          </cell>
          <cell r="J125">
            <v>40927.441203703704</v>
          </cell>
          <cell r="K125" t="str">
            <v>Moodys Economy.com Base ScenarioThe Base Case outlook reflects flat to slightly improving economic conditions during 2012. The unemployment rate is expected to be roughly 9% for the year. The Fed is expected to maintain the low rate environment</v>
          </cell>
          <cell r="L125">
            <v>36.200000000000003</v>
          </cell>
          <cell r="M125">
            <v>43.52</v>
          </cell>
          <cell r="N125">
            <v>5.35</v>
          </cell>
          <cell r="O125">
            <v>38.17</v>
          </cell>
          <cell r="P125">
            <v>42</v>
          </cell>
          <cell r="Q125">
            <v>38.43</v>
          </cell>
          <cell r="R125">
            <v>2.5499999999999998</v>
          </cell>
          <cell r="S125">
            <v>1.02</v>
          </cell>
          <cell r="T125">
            <v>49.19</v>
          </cell>
          <cell r="U125">
            <v>22.82</v>
          </cell>
          <cell r="V125">
            <v>2.38</v>
          </cell>
          <cell r="W125">
            <v>23.99</v>
          </cell>
          <cell r="X125">
            <v>21.86</v>
          </cell>
          <cell r="Y125">
            <v>14.67</v>
          </cell>
          <cell r="Z125">
            <v>9.65</v>
          </cell>
          <cell r="AA125">
            <v>0</v>
          </cell>
          <cell r="AB125">
            <v>5.0199999999999996</v>
          </cell>
          <cell r="AC125">
            <v>8.57</v>
          </cell>
          <cell r="AD125">
            <v>0</v>
          </cell>
          <cell r="AE125">
            <v>0.47</v>
          </cell>
          <cell r="AF125">
            <v>0.5</v>
          </cell>
          <cell r="AG125">
            <v>4.2</v>
          </cell>
          <cell r="AH125">
            <v>3.4</v>
          </cell>
          <cell r="AI125">
            <v>216.02</v>
          </cell>
          <cell r="AJ125">
            <v>8</v>
          </cell>
          <cell r="AK125">
            <v>0</v>
          </cell>
          <cell r="AL125">
            <v>3</v>
          </cell>
          <cell r="AM125">
            <v>3</v>
          </cell>
          <cell r="AN125">
            <v>0</v>
          </cell>
          <cell r="AO125">
            <v>0</v>
          </cell>
          <cell r="AP125">
            <v>0</v>
          </cell>
          <cell r="AQ125">
            <v>0</v>
          </cell>
          <cell r="AR125">
            <v>0</v>
          </cell>
          <cell r="AS125">
            <v>0</v>
          </cell>
          <cell r="AT125">
            <v>227.02</v>
          </cell>
          <cell r="AU125">
            <v>2114.21</v>
          </cell>
          <cell r="AV125">
            <v>89</v>
          </cell>
          <cell r="AW125">
            <v>216.02</v>
          </cell>
          <cell r="AX125">
            <v>-8</v>
          </cell>
          <cell r="AY125">
            <v>1979.19</v>
          </cell>
          <cell r="AZ125">
            <v>904.03</v>
          </cell>
          <cell r="BA125">
            <v>609.04999999999995</v>
          </cell>
          <cell r="BB125">
            <v>963.3</v>
          </cell>
          <cell r="BC125">
            <v>549.77</v>
          </cell>
          <cell r="BD125">
            <v>549.77</v>
          </cell>
          <cell r="BE125">
            <v>89</v>
          </cell>
          <cell r="BF125">
            <v>0</v>
          </cell>
          <cell r="BG125">
            <v>0</v>
          </cell>
          <cell r="BH125">
            <v>0</v>
          </cell>
          <cell r="BI125">
            <v>0</v>
          </cell>
          <cell r="BJ125">
            <v>0</v>
          </cell>
          <cell r="BK125">
            <v>134.88</v>
          </cell>
          <cell r="BL125">
            <v>460.78</v>
          </cell>
          <cell r="BM125">
            <v>149.35</v>
          </cell>
          <cell r="BN125">
            <v>311.43</v>
          </cell>
          <cell r="BO125">
            <v>0</v>
          </cell>
          <cell r="BP125">
            <v>311.43</v>
          </cell>
          <cell r="BQ125">
            <v>0</v>
          </cell>
          <cell r="BR125">
            <v>311.43</v>
          </cell>
          <cell r="BS125">
            <v>32.412430999999998</v>
          </cell>
          <cell r="BT125">
            <v>64.3</v>
          </cell>
          <cell r="BU125">
            <v>16</v>
          </cell>
          <cell r="BV125">
            <v>16.5</v>
          </cell>
          <cell r="BW125">
            <v>63.8</v>
          </cell>
          <cell r="BX125" t="str">
            <v>Operational Risk Expense</v>
          </cell>
          <cell r="BY125">
            <v>334.75</v>
          </cell>
          <cell r="BZ125">
            <v>14884.58</v>
          </cell>
          <cell r="CA125">
            <v>15219.32</v>
          </cell>
          <cell r="CB125">
            <v>35720.61</v>
          </cell>
          <cell r="CC125">
            <v>13823.27</v>
          </cell>
          <cell r="CD125">
            <v>9607.2000000000007</v>
          </cell>
          <cell r="CE125">
            <v>682.2</v>
          </cell>
          <cell r="CF125">
            <v>8925</v>
          </cell>
          <cell r="CG125">
            <v>12290.14</v>
          </cell>
          <cell r="CH125">
            <v>3034.53</v>
          </cell>
          <cell r="CI125">
            <v>555.6</v>
          </cell>
          <cell r="CJ125">
            <v>8700.01</v>
          </cell>
          <cell r="CK125">
            <v>6076.82</v>
          </cell>
          <cell r="CL125">
            <v>0</v>
          </cell>
          <cell r="CM125">
            <v>0</v>
          </cell>
          <cell r="CN125">
            <v>26578.78</v>
          </cell>
          <cell r="CO125">
            <v>24890.29</v>
          </cell>
          <cell r="CP125">
            <v>1186.96</v>
          </cell>
          <cell r="CQ125">
            <v>501.54</v>
          </cell>
          <cell r="CR125">
            <v>2119.46</v>
          </cell>
          <cell r="CS125">
            <v>12460.01</v>
          </cell>
          <cell r="CT125">
            <v>12120.6</v>
          </cell>
          <cell r="CU125">
            <v>12.89</v>
          </cell>
          <cell r="CV125">
            <v>326.52</v>
          </cell>
          <cell r="CW125">
            <v>7885.22</v>
          </cell>
          <cell r="CX125">
            <v>0</v>
          </cell>
          <cell r="CY125">
            <v>199</v>
          </cell>
          <cell r="CZ125">
            <v>226.7</v>
          </cell>
          <cell r="DA125">
            <v>2125.91</v>
          </cell>
          <cell r="DB125">
            <v>5333.62</v>
          </cell>
          <cell r="DC125">
            <v>84764.09</v>
          </cell>
          <cell r="DD125">
            <v>0</v>
          </cell>
          <cell r="DE125">
            <v>1979.19</v>
          </cell>
          <cell r="DF125">
            <v>82784.899999999994</v>
          </cell>
          <cell r="DG125">
            <v>1491.48</v>
          </cell>
          <cell r="DH125">
            <v>2416.71</v>
          </cell>
          <cell r="DI125">
            <v>758.3</v>
          </cell>
          <cell r="DJ125">
            <v>3.1</v>
          </cell>
          <cell r="DK125">
            <v>40.869999999999997</v>
          </cell>
          <cell r="DL125">
            <v>3218.97</v>
          </cell>
          <cell r="DM125">
            <v>14146.24</v>
          </cell>
          <cell r="DN125">
            <v>116860.92</v>
          </cell>
          <cell r="DO125">
            <v>83281.39</v>
          </cell>
          <cell r="DP125">
            <v>1299.98</v>
          </cell>
          <cell r="DQ125">
            <v>811.87</v>
          </cell>
          <cell r="DR125">
            <v>18105.21</v>
          </cell>
          <cell r="DS125">
            <v>216.75</v>
          </cell>
          <cell r="DT125">
            <v>103498.44</v>
          </cell>
          <cell r="DU125">
            <v>398.36</v>
          </cell>
          <cell r="DV125">
            <v>2036.6</v>
          </cell>
          <cell r="DW125">
            <v>2592.37</v>
          </cell>
          <cell r="DX125">
            <v>8094.51</v>
          </cell>
          <cell r="DY125">
            <v>293.39999999999998</v>
          </cell>
          <cell r="DZ125">
            <v>-82.97</v>
          </cell>
          <cell r="EA125">
            <v>13332.27</v>
          </cell>
          <cell r="EB125">
            <v>30.2</v>
          </cell>
          <cell r="EC125">
            <v>13362.47</v>
          </cell>
          <cell r="ED125">
            <v>34488</v>
          </cell>
          <cell r="EE125">
            <v>13351.76</v>
          </cell>
          <cell r="EF125">
            <v>0</v>
          </cell>
          <cell r="EG125">
            <v>13351.76</v>
          </cell>
          <cell r="EH125">
            <v>311.43</v>
          </cell>
          <cell r="EI125">
            <v>0</v>
          </cell>
          <cell r="EJ125">
            <v>0</v>
          </cell>
          <cell r="EK125">
            <v>0</v>
          </cell>
          <cell r="EL125">
            <v>0</v>
          </cell>
          <cell r="EM125">
            <v>0</v>
          </cell>
          <cell r="EN125">
            <v>0</v>
          </cell>
          <cell r="EO125">
            <v>0</v>
          </cell>
          <cell r="EP125">
            <v>8.7200000000000006</v>
          </cell>
          <cell r="EQ125">
            <v>90.46</v>
          </cell>
          <cell r="ER125">
            <v>-56</v>
          </cell>
          <cell r="ES125">
            <v>0</v>
          </cell>
          <cell r="ET125">
            <v>-175.74</v>
          </cell>
          <cell r="EU125">
            <v>13332.27</v>
          </cell>
          <cell r="EV125">
            <v>13332.27</v>
          </cell>
          <cell r="EW125">
            <v>270.11</v>
          </cell>
          <cell r="EX125">
            <v>0</v>
          </cell>
          <cell r="EY125">
            <v>23.29</v>
          </cell>
          <cell r="EZ125">
            <v>0</v>
          </cell>
          <cell r="FA125">
            <v>30.2</v>
          </cell>
          <cell r="FB125">
            <v>834.98</v>
          </cell>
          <cell r="FC125">
            <v>0</v>
          </cell>
          <cell r="FD125">
            <v>2447.65</v>
          </cell>
          <cell r="FE125">
            <v>0</v>
          </cell>
          <cell r="FF125">
            <v>11456.4</v>
          </cell>
          <cell r="FG125">
            <v>66</v>
          </cell>
          <cell r="FH125">
            <v>0</v>
          </cell>
          <cell r="FI125">
            <v>-10.1</v>
          </cell>
          <cell r="FJ125">
            <v>11380.3</v>
          </cell>
          <cell r="FK125">
            <v>106071.28</v>
          </cell>
          <cell r="FL125">
            <v>10116.76</v>
          </cell>
          <cell r="FM125">
            <v>11380.3</v>
          </cell>
          <cell r="FN125">
            <v>15474.16</v>
          </cell>
          <cell r="FO125">
            <v>106071.28</v>
          </cell>
          <cell r="FP125">
            <v>114205.51</v>
          </cell>
          <cell r="FQ125">
            <v>9.5376999999999992</v>
          </cell>
          <cell r="FR125">
            <v>10.728899999999999</v>
          </cell>
          <cell r="FS125">
            <v>14.5885</v>
          </cell>
          <cell r="FT125">
            <v>9.9648000000000003</v>
          </cell>
          <cell r="FU125">
            <v>398.36</v>
          </cell>
          <cell r="FV125">
            <v>0</v>
          </cell>
          <cell r="FW125">
            <v>30.2</v>
          </cell>
          <cell r="FX125">
            <v>0</v>
          </cell>
          <cell r="FY125">
            <v>82.97</v>
          </cell>
          <cell r="FZ125">
            <v>0</v>
          </cell>
          <cell r="GA125">
            <v>0</v>
          </cell>
          <cell r="GB125">
            <v>0</v>
          </cell>
          <cell r="GC125">
            <v>834.98</v>
          </cell>
          <cell r="GD125">
            <v>2416.71</v>
          </cell>
          <cell r="GE125">
            <v>0</v>
          </cell>
          <cell r="GF125">
            <v>666.37</v>
          </cell>
          <cell r="GG125">
            <v>904638.47</v>
          </cell>
          <cell r="GH125">
            <v>0</v>
          </cell>
          <cell r="GI125">
            <v>0</v>
          </cell>
          <cell r="GJ125">
            <v>11456.4</v>
          </cell>
          <cell r="GK125">
            <v>1145.6400000000001</v>
          </cell>
          <cell r="GL125">
            <v>0</v>
          </cell>
          <cell r="GM125">
            <v>0</v>
          </cell>
          <cell r="GN125">
            <v>0</v>
          </cell>
          <cell r="GO125">
            <v>0</v>
          </cell>
          <cell r="GP125">
            <v>0</v>
          </cell>
          <cell r="GQ125">
            <v>0</v>
          </cell>
          <cell r="GR125">
            <v>0</v>
          </cell>
          <cell r="GS125">
            <v>0</v>
          </cell>
          <cell r="GT125">
            <v>0</v>
          </cell>
          <cell r="GU125">
            <v>90.46</v>
          </cell>
          <cell r="GV125">
            <v>904.64</v>
          </cell>
          <cell r="GW125">
            <v>0.1</v>
          </cell>
          <cell r="GX125">
            <v>0.41</v>
          </cell>
          <cell r="GY125">
            <v>0</v>
          </cell>
          <cell r="GZ125">
            <v>0.41</v>
          </cell>
          <cell r="HA125">
            <v>0</v>
          </cell>
          <cell r="HB125">
            <v>187.74</v>
          </cell>
          <cell r="HC125">
            <v>187.74</v>
          </cell>
          <cell r="HD125" t="str">
            <v>This includes compensation expenses slightly offset by employee stock ownership through benefit plans.  Beginning in 2Q12, this also includes our share repurchases.</v>
          </cell>
          <cell r="HE125" t="str">
            <v>This is a portion of our venture capital.</v>
          </cell>
          <cell r="HF125">
            <v>23792913</v>
          </cell>
          <cell r="HG125">
            <v>1842696</v>
          </cell>
          <cell r="HH125">
            <v>46365178</v>
          </cell>
          <cell r="HI125">
            <v>367700000</v>
          </cell>
          <cell r="HJ125">
            <v>329500000</v>
          </cell>
          <cell r="HK125" t="str">
            <v>Line 69 - Cash dividends declared on common stock of the supplemental capital action information agrees to Line 13 of Schedule HI-A.  Line 76 - Other share repurchases of the supplemental capital action information is included in line 16 - Othe</v>
          </cell>
          <cell r="HL125">
            <v>2</v>
          </cell>
          <cell r="HM125">
            <v>2012</v>
          </cell>
          <cell r="HN125">
            <v>0</v>
          </cell>
          <cell r="HO125">
            <v>0</v>
          </cell>
          <cell r="HR125">
            <v>19011</v>
          </cell>
        </row>
        <row r="126">
          <cell r="A126" t="str">
            <v>1070345Q3 2012BHC Baseline</v>
          </cell>
          <cell r="B126" t="str">
            <v>Fifth Third</v>
          </cell>
          <cell r="C126" t="str">
            <v>Q3 2012</v>
          </cell>
          <cell r="D126" t="str">
            <v>BHC Baseline</v>
          </cell>
          <cell r="E126" t="str">
            <v>BHC</v>
          </cell>
          <cell r="F126" t="str">
            <v>FIFTH THIRD BC</v>
          </cell>
          <cell r="G126">
            <v>1070345</v>
          </cell>
          <cell r="H126" t="str">
            <v>Projected</v>
          </cell>
          <cell r="I126">
            <v>40927</v>
          </cell>
          <cell r="J126">
            <v>40927.441203703704</v>
          </cell>
          <cell r="K126" t="str">
            <v>Moodys Economy.com Base ScenarioThe Base Case outlook reflects flat to slightly improving economic conditions during 2012. The unemployment rate is expected to be roughly 9% for the year. The Fed is expected to maintain the low rate environment</v>
          </cell>
          <cell r="L126">
            <v>29.99</v>
          </cell>
          <cell r="M126">
            <v>37.43</v>
          </cell>
          <cell r="N126">
            <v>4.63</v>
          </cell>
          <cell r="O126">
            <v>32.799999999999997</v>
          </cell>
          <cell r="P126">
            <v>40.200000000000003</v>
          </cell>
          <cell r="Q126">
            <v>37.24</v>
          </cell>
          <cell r="R126">
            <v>2.1</v>
          </cell>
          <cell r="S126">
            <v>0.86</v>
          </cell>
          <cell r="T126">
            <v>50.4</v>
          </cell>
          <cell r="U126">
            <v>25.95</v>
          </cell>
          <cell r="V126">
            <v>1.75</v>
          </cell>
          <cell r="W126">
            <v>22.7</v>
          </cell>
          <cell r="X126">
            <v>21.1</v>
          </cell>
          <cell r="Y126">
            <v>17.93</v>
          </cell>
          <cell r="Z126">
            <v>11.81</v>
          </cell>
          <cell r="AA126">
            <v>0</v>
          </cell>
          <cell r="AB126">
            <v>6.12</v>
          </cell>
          <cell r="AC126">
            <v>10.16</v>
          </cell>
          <cell r="AD126">
            <v>0</v>
          </cell>
          <cell r="AE126">
            <v>0.5</v>
          </cell>
          <cell r="AF126">
            <v>0.48</v>
          </cell>
          <cell r="AG126">
            <v>5.04</v>
          </cell>
          <cell r="AH126">
            <v>4.1399999999999997</v>
          </cell>
          <cell r="AI126">
            <v>207.2</v>
          </cell>
          <cell r="AJ126">
            <v>8</v>
          </cell>
          <cell r="AK126">
            <v>0</v>
          </cell>
          <cell r="AL126">
            <v>2</v>
          </cell>
          <cell r="AM126">
            <v>2</v>
          </cell>
          <cell r="AN126">
            <v>0</v>
          </cell>
          <cell r="AO126">
            <v>0</v>
          </cell>
          <cell r="AP126">
            <v>0</v>
          </cell>
          <cell r="AQ126">
            <v>0</v>
          </cell>
          <cell r="AR126">
            <v>0</v>
          </cell>
          <cell r="AS126">
            <v>0</v>
          </cell>
          <cell r="AT126">
            <v>217.2</v>
          </cell>
          <cell r="AU126">
            <v>1979.19</v>
          </cell>
          <cell r="AV126">
            <v>90.21</v>
          </cell>
          <cell r="AW126">
            <v>207.2</v>
          </cell>
          <cell r="AX126">
            <v>-8</v>
          </cell>
          <cell r="AY126">
            <v>1854.19</v>
          </cell>
          <cell r="AZ126">
            <v>920.15</v>
          </cell>
          <cell r="BA126">
            <v>623.01</v>
          </cell>
          <cell r="BB126">
            <v>956.59</v>
          </cell>
          <cell r="BC126">
            <v>586.58000000000004</v>
          </cell>
          <cell r="BD126">
            <v>586.58000000000004</v>
          </cell>
          <cell r="BE126">
            <v>90.21</v>
          </cell>
          <cell r="BF126">
            <v>0</v>
          </cell>
          <cell r="BG126">
            <v>0</v>
          </cell>
          <cell r="BH126">
            <v>0</v>
          </cell>
          <cell r="BI126">
            <v>0</v>
          </cell>
          <cell r="BJ126">
            <v>0</v>
          </cell>
          <cell r="BK126">
            <v>124.88</v>
          </cell>
          <cell r="BL126">
            <v>496.37</v>
          </cell>
          <cell r="BM126">
            <v>138.37</v>
          </cell>
          <cell r="BN126">
            <v>358</v>
          </cell>
          <cell r="BO126">
            <v>0</v>
          </cell>
          <cell r="BP126">
            <v>358</v>
          </cell>
          <cell r="BQ126">
            <v>0</v>
          </cell>
          <cell r="BR126">
            <v>358</v>
          </cell>
          <cell r="BS126">
            <v>27.876383000000001</v>
          </cell>
          <cell r="BT126">
            <v>63.8</v>
          </cell>
          <cell r="BU126">
            <v>16</v>
          </cell>
          <cell r="BV126">
            <v>16.5</v>
          </cell>
          <cell r="BW126">
            <v>63.3</v>
          </cell>
          <cell r="BX126" t="str">
            <v>Operational Risk Expense</v>
          </cell>
          <cell r="BY126">
            <v>334.75</v>
          </cell>
          <cell r="BZ126">
            <v>14859.18</v>
          </cell>
          <cell r="CA126">
            <v>15193.92</v>
          </cell>
          <cell r="CB126">
            <v>35449.360000000001</v>
          </cell>
          <cell r="CC126">
            <v>13752.68</v>
          </cell>
          <cell r="CD126">
            <v>9497.41</v>
          </cell>
          <cell r="CE126">
            <v>674.41</v>
          </cell>
          <cell r="CF126">
            <v>8823</v>
          </cell>
          <cell r="CG126">
            <v>12199.28</v>
          </cell>
          <cell r="CH126">
            <v>3036.98</v>
          </cell>
          <cell r="CI126">
            <v>506.08</v>
          </cell>
          <cell r="CJ126">
            <v>8656.2199999999993</v>
          </cell>
          <cell r="CK126">
            <v>6195.23</v>
          </cell>
          <cell r="CL126">
            <v>0</v>
          </cell>
          <cell r="CM126">
            <v>0</v>
          </cell>
          <cell r="CN126">
            <v>27642.78</v>
          </cell>
          <cell r="CO126">
            <v>25858.78</v>
          </cell>
          <cell r="CP126">
            <v>1252.9100000000001</v>
          </cell>
          <cell r="CQ126">
            <v>531.08000000000004</v>
          </cell>
          <cell r="CR126">
            <v>2226.1999999999998</v>
          </cell>
          <cell r="CS126">
            <v>12947.21</v>
          </cell>
          <cell r="CT126">
            <v>12611.35</v>
          </cell>
          <cell r="CU126">
            <v>12.96</v>
          </cell>
          <cell r="CV126">
            <v>322.89999999999998</v>
          </cell>
          <cell r="CW126">
            <v>8327.48</v>
          </cell>
          <cell r="CX126">
            <v>0</v>
          </cell>
          <cell r="CY126">
            <v>212.61</v>
          </cell>
          <cell r="CZ126">
            <v>241.26</v>
          </cell>
          <cell r="DA126">
            <v>2216.85</v>
          </cell>
          <cell r="DB126">
            <v>5656.77</v>
          </cell>
          <cell r="DC126">
            <v>86593.04</v>
          </cell>
          <cell r="DD126">
            <v>0</v>
          </cell>
          <cell r="DE126">
            <v>1854.19</v>
          </cell>
          <cell r="DF126">
            <v>84738.84</v>
          </cell>
          <cell r="DG126">
            <v>1440.45</v>
          </cell>
          <cell r="DH126">
            <v>2416.71</v>
          </cell>
          <cell r="DI126">
            <v>787.96</v>
          </cell>
          <cell r="DJ126">
            <v>2.9</v>
          </cell>
          <cell r="DK126">
            <v>40.869999999999997</v>
          </cell>
          <cell r="DL126">
            <v>3248.44</v>
          </cell>
          <cell r="DM126">
            <v>14276.05</v>
          </cell>
          <cell r="DN126">
            <v>118897.7</v>
          </cell>
          <cell r="DO126">
            <v>85136.74</v>
          </cell>
          <cell r="DP126">
            <v>1247.3</v>
          </cell>
          <cell r="DQ126">
            <v>811.87</v>
          </cell>
          <cell r="DR126">
            <v>18309.93</v>
          </cell>
          <cell r="DS126">
            <v>206.75</v>
          </cell>
          <cell r="DT126">
            <v>105505.84</v>
          </cell>
          <cell r="DU126">
            <v>398.36</v>
          </cell>
          <cell r="DV126">
            <v>2023.12</v>
          </cell>
          <cell r="DW126">
            <v>2510.91</v>
          </cell>
          <cell r="DX126">
            <v>8268.44</v>
          </cell>
          <cell r="DY126">
            <v>243.8</v>
          </cell>
          <cell r="DZ126">
            <v>-82.97</v>
          </cell>
          <cell r="EA126">
            <v>13361.66</v>
          </cell>
          <cell r="EB126">
            <v>30.2</v>
          </cell>
          <cell r="EC126">
            <v>13391.87</v>
          </cell>
          <cell r="ED126">
            <v>35149</v>
          </cell>
          <cell r="EE126">
            <v>13332.27</v>
          </cell>
          <cell r="EF126">
            <v>0</v>
          </cell>
          <cell r="EG126">
            <v>13332.27</v>
          </cell>
          <cell r="EH126">
            <v>358</v>
          </cell>
          <cell r="EI126">
            <v>0</v>
          </cell>
          <cell r="EJ126">
            <v>0</v>
          </cell>
          <cell r="EK126">
            <v>0</v>
          </cell>
          <cell r="EL126">
            <v>0</v>
          </cell>
          <cell r="EM126">
            <v>0</v>
          </cell>
          <cell r="EN126">
            <v>0</v>
          </cell>
          <cell r="EO126">
            <v>0</v>
          </cell>
          <cell r="EP126">
            <v>8.81</v>
          </cell>
          <cell r="EQ126">
            <v>106.94</v>
          </cell>
          <cell r="ER126">
            <v>-49.6</v>
          </cell>
          <cell r="ES126">
            <v>0</v>
          </cell>
          <cell r="ET126">
            <v>-163.26</v>
          </cell>
          <cell r="EU126">
            <v>13361.66</v>
          </cell>
          <cell r="EV126">
            <v>13361.66</v>
          </cell>
          <cell r="EW126">
            <v>220.51</v>
          </cell>
          <cell r="EX126">
            <v>0</v>
          </cell>
          <cell r="EY126">
            <v>23.29</v>
          </cell>
          <cell r="EZ126">
            <v>0</v>
          </cell>
          <cell r="FA126">
            <v>30.2</v>
          </cell>
          <cell r="FB126">
            <v>834.98</v>
          </cell>
          <cell r="FC126">
            <v>0</v>
          </cell>
          <cell r="FD126">
            <v>2447.85</v>
          </cell>
          <cell r="FE126">
            <v>0</v>
          </cell>
          <cell r="FF126">
            <v>11535.19</v>
          </cell>
          <cell r="FG126">
            <v>65.8</v>
          </cell>
          <cell r="FH126">
            <v>0</v>
          </cell>
          <cell r="FI126">
            <v>-10.1</v>
          </cell>
          <cell r="FJ126">
            <v>11459.29</v>
          </cell>
          <cell r="FK126">
            <v>107922.52</v>
          </cell>
          <cell r="FL126">
            <v>10195.75</v>
          </cell>
          <cell r="FM126">
            <v>11459.29</v>
          </cell>
          <cell r="FN126">
            <v>15561.29</v>
          </cell>
          <cell r="FO126">
            <v>107922.52</v>
          </cell>
          <cell r="FP126">
            <v>115756.16</v>
          </cell>
          <cell r="FQ126">
            <v>9.4473000000000003</v>
          </cell>
          <cell r="FR126">
            <v>10.6181</v>
          </cell>
          <cell r="FS126">
            <v>14.418900000000001</v>
          </cell>
          <cell r="FT126">
            <v>9.8994999999999997</v>
          </cell>
          <cell r="FU126">
            <v>398.36</v>
          </cell>
          <cell r="FV126">
            <v>0</v>
          </cell>
          <cell r="FW126">
            <v>30.2</v>
          </cell>
          <cell r="FX126">
            <v>0</v>
          </cell>
          <cell r="FY126">
            <v>82.97</v>
          </cell>
          <cell r="FZ126">
            <v>0</v>
          </cell>
          <cell r="GA126">
            <v>0</v>
          </cell>
          <cell r="GB126">
            <v>0</v>
          </cell>
          <cell r="GC126">
            <v>834.98</v>
          </cell>
          <cell r="GD126">
            <v>2416.71</v>
          </cell>
          <cell r="GE126">
            <v>0</v>
          </cell>
          <cell r="GF126">
            <v>691.92</v>
          </cell>
          <cell r="GG126">
            <v>891157.15</v>
          </cell>
          <cell r="GH126">
            <v>0</v>
          </cell>
          <cell r="GI126">
            <v>0</v>
          </cell>
          <cell r="GJ126">
            <v>11535.19</v>
          </cell>
          <cell r="GK126">
            <v>1153.52</v>
          </cell>
          <cell r="GL126">
            <v>0</v>
          </cell>
          <cell r="GM126">
            <v>0</v>
          </cell>
          <cell r="GN126">
            <v>0</v>
          </cell>
          <cell r="GO126">
            <v>0</v>
          </cell>
          <cell r="GP126">
            <v>0</v>
          </cell>
          <cell r="GQ126">
            <v>0</v>
          </cell>
          <cell r="GR126">
            <v>0</v>
          </cell>
          <cell r="GS126">
            <v>0</v>
          </cell>
          <cell r="GT126">
            <v>0</v>
          </cell>
          <cell r="GU126">
            <v>106.94</v>
          </cell>
          <cell r="GV126">
            <v>891.16</v>
          </cell>
          <cell r="GW126">
            <v>0.12</v>
          </cell>
          <cell r="GX126">
            <v>0</v>
          </cell>
          <cell r="GY126">
            <v>0</v>
          </cell>
          <cell r="GZ126">
            <v>0</v>
          </cell>
          <cell r="HA126">
            <v>0</v>
          </cell>
          <cell r="HB126">
            <v>175.26</v>
          </cell>
          <cell r="HC126">
            <v>175.26</v>
          </cell>
          <cell r="HD126" t="str">
            <v>This includes compensation expenses slightly offset by employee stock ownership through benefit plans.  Beginning in 2Q12, this also includes our share repurchases.</v>
          </cell>
          <cell r="HE126" t="str">
            <v>This is a portion of our venture capital.</v>
          </cell>
          <cell r="HF126">
            <v>23792913</v>
          </cell>
          <cell r="HG126">
            <v>1842696</v>
          </cell>
          <cell r="HH126">
            <v>46365178</v>
          </cell>
          <cell r="HI126">
            <v>367700000</v>
          </cell>
          <cell r="HJ126">
            <v>329500000</v>
          </cell>
          <cell r="HK126" t="str">
            <v>Line 69 - Cash dividends declared on common stock of the supplemental capital action information agrees to Line 13 of Schedule HI-A.  Line 76 - Other share repurchases of the supplemental capital action information is included in line 16 - Othe</v>
          </cell>
          <cell r="HL126">
            <v>3</v>
          </cell>
          <cell r="HM126">
            <v>2012</v>
          </cell>
          <cell r="HN126">
            <v>0</v>
          </cell>
          <cell r="HO126">
            <v>0</v>
          </cell>
          <cell r="HR126">
            <v>19011</v>
          </cell>
        </row>
        <row r="127">
          <cell r="A127" t="str">
            <v>1070345Q4 2012BHC Baseline</v>
          </cell>
          <cell r="B127" t="str">
            <v>Fifth Third</v>
          </cell>
          <cell r="C127" t="str">
            <v>Q4 2012</v>
          </cell>
          <cell r="D127" t="str">
            <v>BHC Baseline</v>
          </cell>
          <cell r="E127" t="str">
            <v>BHC</v>
          </cell>
          <cell r="F127" t="str">
            <v>FIFTH THIRD BC</v>
          </cell>
          <cell r="G127">
            <v>1070345</v>
          </cell>
          <cell r="H127" t="str">
            <v>Projected</v>
          </cell>
          <cell r="I127">
            <v>40927</v>
          </cell>
          <cell r="J127">
            <v>40927.441203703704</v>
          </cell>
          <cell r="K127" t="str">
            <v>Moodys Economy.com Base ScenarioThe Base Case outlook reflects flat to slightly improving economic conditions during 2012. The unemployment rate is expected to be roughly 9% for the year. The Fed is expected to maintain the low rate environment</v>
          </cell>
          <cell r="L127">
            <v>29.28</v>
          </cell>
          <cell r="M127">
            <v>36.89</v>
          </cell>
          <cell r="N127">
            <v>4.5599999999999996</v>
          </cell>
          <cell r="O127">
            <v>32.33</v>
          </cell>
          <cell r="P127">
            <v>41.24</v>
          </cell>
          <cell r="Q127">
            <v>37.69</v>
          </cell>
          <cell r="R127">
            <v>2.5099999999999998</v>
          </cell>
          <cell r="S127">
            <v>1.04</v>
          </cell>
          <cell r="T127">
            <v>48.52</v>
          </cell>
          <cell r="U127">
            <v>22.51</v>
          </cell>
          <cell r="V127">
            <v>2.1800000000000002</v>
          </cell>
          <cell r="W127">
            <v>23.82</v>
          </cell>
          <cell r="X127">
            <v>22.94</v>
          </cell>
          <cell r="Y127">
            <v>15.82</v>
          </cell>
          <cell r="Z127">
            <v>11.89</v>
          </cell>
          <cell r="AA127">
            <v>0</v>
          </cell>
          <cell r="AB127">
            <v>3.94</v>
          </cell>
          <cell r="AC127">
            <v>8.26</v>
          </cell>
          <cell r="AD127">
            <v>0</v>
          </cell>
          <cell r="AE127">
            <v>0.41</v>
          </cell>
          <cell r="AF127">
            <v>0.47</v>
          </cell>
          <cell r="AG127">
            <v>3.67</v>
          </cell>
          <cell r="AH127">
            <v>3.7</v>
          </cell>
          <cell r="AI127">
            <v>202.96</v>
          </cell>
          <cell r="AJ127">
            <v>8</v>
          </cell>
          <cell r="AK127">
            <v>0</v>
          </cell>
          <cell r="AL127">
            <v>6</v>
          </cell>
          <cell r="AM127">
            <v>6</v>
          </cell>
          <cell r="AN127">
            <v>0</v>
          </cell>
          <cell r="AO127">
            <v>0</v>
          </cell>
          <cell r="AP127">
            <v>0</v>
          </cell>
          <cell r="AQ127">
            <v>0</v>
          </cell>
          <cell r="AR127">
            <v>0</v>
          </cell>
          <cell r="AS127">
            <v>0</v>
          </cell>
          <cell r="AT127">
            <v>216.96</v>
          </cell>
          <cell r="AU127">
            <v>1854.19</v>
          </cell>
          <cell r="AV127">
            <v>95.96</v>
          </cell>
          <cell r="AW127">
            <v>202.96</v>
          </cell>
          <cell r="AX127">
            <v>-8</v>
          </cell>
          <cell r="AY127">
            <v>1739.19</v>
          </cell>
          <cell r="AZ127">
            <v>929.35</v>
          </cell>
          <cell r="BA127">
            <v>648.64</v>
          </cell>
          <cell r="BB127">
            <v>956.16</v>
          </cell>
          <cell r="BC127">
            <v>621.83000000000004</v>
          </cell>
          <cell r="BD127">
            <v>621.83000000000004</v>
          </cell>
          <cell r="BE127">
            <v>95.96</v>
          </cell>
          <cell r="BF127">
            <v>0</v>
          </cell>
          <cell r="BG127">
            <v>0</v>
          </cell>
          <cell r="BH127">
            <v>0</v>
          </cell>
          <cell r="BI127">
            <v>0</v>
          </cell>
          <cell r="BJ127">
            <v>0</v>
          </cell>
          <cell r="BK127">
            <v>114.88</v>
          </cell>
          <cell r="BL127">
            <v>525.88</v>
          </cell>
          <cell r="BM127">
            <v>146.41</v>
          </cell>
          <cell r="BN127">
            <v>379.46</v>
          </cell>
          <cell r="BO127">
            <v>0</v>
          </cell>
          <cell r="BP127">
            <v>379.46</v>
          </cell>
          <cell r="BQ127">
            <v>0</v>
          </cell>
          <cell r="BR127">
            <v>379.46</v>
          </cell>
          <cell r="BS127">
            <v>27.840952000000001</v>
          </cell>
          <cell r="BT127">
            <v>63.3</v>
          </cell>
          <cell r="BU127">
            <v>16</v>
          </cell>
          <cell r="BV127">
            <v>16.5</v>
          </cell>
          <cell r="BW127">
            <v>62.8</v>
          </cell>
          <cell r="BX127" t="str">
            <v>Operational Risk Expense</v>
          </cell>
          <cell r="BY127">
            <v>334.75</v>
          </cell>
          <cell r="BZ127">
            <v>14846.63</v>
          </cell>
          <cell r="CA127">
            <v>15181.37</v>
          </cell>
          <cell r="CB127">
            <v>35643.879999999997</v>
          </cell>
          <cell r="CC127">
            <v>14058.41</v>
          </cell>
          <cell r="CD127">
            <v>9518.93</v>
          </cell>
          <cell r="CE127">
            <v>675.93</v>
          </cell>
          <cell r="CF127">
            <v>8843</v>
          </cell>
          <cell r="CG127">
            <v>12066.54</v>
          </cell>
          <cell r="CH127">
            <v>2951.11</v>
          </cell>
          <cell r="CI127">
            <v>517.4</v>
          </cell>
          <cell r="CJ127">
            <v>8598.0300000000007</v>
          </cell>
          <cell r="CK127">
            <v>6099.96</v>
          </cell>
          <cell r="CL127">
            <v>0</v>
          </cell>
          <cell r="CM127">
            <v>0</v>
          </cell>
          <cell r="CN127">
            <v>28480.67</v>
          </cell>
          <cell r="CO127">
            <v>26651.759999999998</v>
          </cell>
          <cell r="CP127">
            <v>1285.1099999999999</v>
          </cell>
          <cell r="CQ127">
            <v>543.79999999999995</v>
          </cell>
          <cell r="CR127">
            <v>2339.96</v>
          </cell>
          <cell r="CS127">
            <v>13287.34</v>
          </cell>
          <cell r="CT127">
            <v>12947.56</v>
          </cell>
          <cell r="CU127">
            <v>13.02</v>
          </cell>
          <cell r="CV127">
            <v>326.76</v>
          </cell>
          <cell r="CW127">
            <v>8315.16</v>
          </cell>
          <cell r="CX127">
            <v>0</v>
          </cell>
          <cell r="CY127">
            <v>216.81</v>
          </cell>
          <cell r="CZ127">
            <v>246.68</v>
          </cell>
          <cell r="DA127">
            <v>2288.4499999999998</v>
          </cell>
          <cell r="DB127">
            <v>5563.22</v>
          </cell>
          <cell r="DC127">
            <v>88067</v>
          </cell>
          <cell r="DD127">
            <v>0</v>
          </cell>
          <cell r="DE127">
            <v>1739.19</v>
          </cell>
          <cell r="DF127">
            <v>86327.81</v>
          </cell>
          <cell r="DG127">
            <v>1396</v>
          </cell>
          <cell r="DH127">
            <v>2416.71</v>
          </cell>
          <cell r="DI127">
            <v>817.63</v>
          </cell>
          <cell r="DJ127">
            <v>2.7</v>
          </cell>
          <cell r="DK127">
            <v>40.869999999999997</v>
          </cell>
          <cell r="DL127">
            <v>3277.91</v>
          </cell>
          <cell r="DM127">
            <v>14397.9</v>
          </cell>
          <cell r="DN127">
            <v>120580.98</v>
          </cell>
          <cell r="DO127">
            <v>86638.79</v>
          </cell>
          <cell r="DP127">
            <v>1201.1600000000001</v>
          </cell>
          <cell r="DQ127">
            <v>811.87</v>
          </cell>
          <cell r="DR127">
            <v>18487.72</v>
          </cell>
          <cell r="DS127">
            <v>196.75</v>
          </cell>
          <cell r="DT127">
            <v>107139.54</v>
          </cell>
          <cell r="DU127">
            <v>398.36</v>
          </cell>
          <cell r="DV127">
            <v>2009.64</v>
          </cell>
          <cell r="DW127">
            <v>2431.0700000000002</v>
          </cell>
          <cell r="DX127">
            <v>8463.84</v>
          </cell>
          <cell r="DY127">
            <v>191.3</v>
          </cell>
          <cell r="DZ127">
            <v>-82.97</v>
          </cell>
          <cell r="EA127">
            <v>13411.24</v>
          </cell>
          <cell r="EB127">
            <v>30.2</v>
          </cell>
          <cell r="EC127">
            <v>13441.44</v>
          </cell>
          <cell r="ED127">
            <v>35934</v>
          </cell>
          <cell r="EE127">
            <v>13361.66</v>
          </cell>
          <cell r="EF127">
            <v>0</v>
          </cell>
          <cell r="EG127">
            <v>13361.66</v>
          </cell>
          <cell r="EH127">
            <v>379.46</v>
          </cell>
          <cell r="EI127">
            <v>0</v>
          </cell>
          <cell r="EJ127">
            <v>0</v>
          </cell>
          <cell r="EK127">
            <v>0</v>
          </cell>
          <cell r="EL127">
            <v>0</v>
          </cell>
          <cell r="EM127">
            <v>0</v>
          </cell>
          <cell r="EN127">
            <v>0</v>
          </cell>
          <cell r="EO127">
            <v>0</v>
          </cell>
          <cell r="EP127">
            <v>8.81</v>
          </cell>
          <cell r="EQ127">
            <v>105.32</v>
          </cell>
          <cell r="ER127">
            <v>-52.5</v>
          </cell>
          <cell r="ES127">
            <v>0</v>
          </cell>
          <cell r="ET127">
            <v>-163.26</v>
          </cell>
          <cell r="EU127">
            <v>13411.24</v>
          </cell>
          <cell r="EV127">
            <v>13411.24</v>
          </cell>
          <cell r="EW127">
            <v>168.01</v>
          </cell>
          <cell r="EX127">
            <v>0</v>
          </cell>
          <cell r="EY127">
            <v>23.29</v>
          </cell>
          <cell r="EZ127">
            <v>0</v>
          </cell>
          <cell r="FA127">
            <v>30.2</v>
          </cell>
          <cell r="FB127">
            <v>834.98</v>
          </cell>
          <cell r="FC127">
            <v>0</v>
          </cell>
          <cell r="FD127">
            <v>2448.0500000000002</v>
          </cell>
          <cell r="FE127">
            <v>0</v>
          </cell>
          <cell r="FF127">
            <v>11637.06</v>
          </cell>
          <cell r="FG127">
            <v>65.599999999999994</v>
          </cell>
          <cell r="FH127">
            <v>0</v>
          </cell>
          <cell r="FI127">
            <v>-10.1</v>
          </cell>
          <cell r="FJ127">
            <v>11561.36</v>
          </cell>
          <cell r="FK127">
            <v>109389.46</v>
          </cell>
          <cell r="FL127">
            <v>10297.82</v>
          </cell>
          <cell r="FM127">
            <v>11561.36</v>
          </cell>
          <cell r="FN127">
            <v>15606.7</v>
          </cell>
          <cell r="FO127">
            <v>109389.46</v>
          </cell>
          <cell r="FP127">
            <v>117581.86</v>
          </cell>
          <cell r="FQ127">
            <v>9.4138999999999999</v>
          </cell>
          <cell r="FR127">
            <v>10.569000000000001</v>
          </cell>
          <cell r="FS127">
            <v>14.267099999999999</v>
          </cell>
          <cell r="FT127">
            <v>9.8325999999999993</v>
          </cell>
          <cell r="FU127">
            <v>398.36</v>
          </cell>
          <cell r="FV127">
            <v>0</v>
          </cell>
          <cell r="FW127">
            <v>30.2</v>
          </cell>
          <cell r="FX127">
            <v>0</v>
          </cell>
          <cell r="FY127">
            <v>82.97</v>
          </cell>
          <cell r="FZ127">
            <v>0</v>
          </cell>
          <cell r="GA127">
            <v>0</v>
          </cell>
          <cell r="GB127">
            <v>0</v>
          </cell>
          <cell r="GC127">
            <v>834.98</v>
          </cell>
          <cell r="GD127">
            <v>2416.71</v>
          </cell>
          <cell r="GE127">
            <v>0</v>
          </cell>
          <cell r="GF127">
            <v>717.26</v>
          </cell>
          <cell r="GG127">
            <v>877675.83</v>
          </cell>
          <cell r="GH127">
            <v>0</v>
          </cell>
          <cell r="GI127">
            <v>0</v>
          </cell>
          <cell r="GJ127">
            <v>11637.06</v>
          </cell>
          <cell r="GK127">
            <v>1163.71</v>
          </cell>
          <cell r="GL127">
            <v>0</v>
          </cell>
          <cell r="GM127">
            <v>0</v>
          </cell>
          <cell r="GN127">
            <v>0</v>
          </cell>
          <cell r="GO127">
            <v>0</v>
          </cell>
          <cell r="GP127">
            <v>0</v>
          </cell>
          <cell r="GQ127">
            <v>0</v>
          </cell>
          <cell r="GR127">
            <v>0</v>
          </cell>
          <cell r="GS127">
            <v>0</v>
          </cell>
          <cell r="GT127">
            <v>0</v>
          </cell>
          <cell r="GU127">
            <v>105.32</v>
          </cell>
          <cell r="GV127">
            <v>877.68</v>
          </cell>
          <cell r="GW127">
            <v>0.12</v>
          </cell>
          <cell r="GX127">
            <v>0</v>
          </cell>
          <cell r="GY127">
            <v>0</v>
          </cell>
          <cell r="GZ127">
            <v>0</v>
          </cell>
          <cell r="HA127">
            <v>0</v>
          </cell>
          <cell r="HB127">
            <v>175.26</v>
          </cell>
          <cell r="HC127">
            <v>175.26</v>
          </cell>
          <cell r="HD127" t="str">
            <v>This includes compensation expenses slightly offset by employee stock ownership through benefit plans.  Beginning in 2Q12, this also includes our share repurchases.</v>
          </cell>
          <cell r="HE127" t="str">
            <v>This is a portion of our venture capital.</v>
          </cell>
          <cell r="HF127">
            <v>23792913</v>
          </cell>
          <cell r="HG127">
            <v>1842696</v>
          </cell>
          <cell r="HH127">
            <v>46365178</v>
          </cell>
          <cell r="HI127">
            <v>367700000</v>
          </cell>
          <cell r="HJ127">
            <v>329500000</v>
          </cell>
          <cell r="HK127" t="str">
            <v>Line 69 - Cash dividends declared on common stock of the supplemental capital action information agrees to Line 13 of Schedule HI-A.  Line 76 - Other share repurchases of the supplemental capital action information is included in line 16 - Othe</v>
          </cell>
          <cell r="HL127">
            <v>4</v>
          </cell>
          <cell r="HM127">
            <v>2012</v>
          </cell>
          <cell r="HN127">
            <v>0</v>
          </cell>
          <cell r="HO127">
            <v>0</v>
          </cell>
          <cell r="HR127">
            <v>19011</v>
          </cell>
        </row>
        <row r="128">
          <cell r="A128" t="str">
            <v>1070345Q1 2013BHC Baseline</v>
          </cell>
          <cell r="B128" t="str">
            <v>Fifth Third</v>
          </cell>
          <cell r="C128" t="str">
            <v>Q1 2013</v>
          </cell>
          <cell r="D128" t="str">
            <v>BHC Baseline</v>
          </cell>
          <cell r="E128" t="str">
            <v>BHC</v>
          </cell>
          <cell r="F128" t="str">
            <v>FIFTH THIRD BC</v>
          </cell>
          <cell r="G128">
            <v>1070345</v>
          </cell>
          <cell r="H128" t="str">
            <v>Projected</v>
          </cell>
          <cell r="I128">
            <v>40927</v>
          </cell>
          <cell r="J128">
            <v>40927.441203703704</v>
          </cell>
          <cell r="K128" t="str">
            <v>Moodys Economy.com Base ScenarioThe Base Case outlook reflects flat to slightly improving economic conditions during 2012. The unemployment rate is expected to be roughly 9% for the year. The Fed is expected to maintain the low rate environment</v>
          </cell>
          <cell r="L128">
            <v>27.85</v>
          </cell>
          <cell r="M128">
            <v>40.090000000000003</v>
          </cell>
          <cell r="N128">
            <v>5.03</v>
          </cell>
          <cell r="O128">
            <v>35.049999999999997</v>
          </cell>
          <cell r="P128">
            <v>36.119999999999997</v>
          </cell>
          <cell r="Q128">
            <v>33.1</v>
          </cell>
          <cell r="R128">
            <v>2.16</v>
          </cell>
          <cell r="S128">
            <v>0.86</v>
          </cell>
          <cell r="T128">
            <v>41.67</v>
          </cell>
          <cell r="U128">
            <v>19.38</v>
          </cell>
          <cell r="V128">
            <v>1.94</v>
          </cell>
          <cell r="W128">
            <v>20.350000000000001</v>
          </cell>
          <cell r="X128">
            <v>26.58</v>
          </cell>
          <cell r="Y128">
            <v>18.329999999999998</v>
          </cell>
          <cell r="Z128">
            <v>11.58</v>
          </cell>
          <cell r="AA128">
            <v>0</v>
          </cell>
          <cell r="AB128">
            <v>6.76</v>
          </cell>
          <cell r="AC128">
            <v>7.44</v>
          </cell>
          <cell r="AD128">
            <v>0</v>
          </cell>
          <cell r="AE128">
            <v>0.36</v>
          </cell>
          <cell r="AF128">
            <v>0.4</v>
          </cell>
          <cell r="AG128">
            <v>3.45</v>
          </cell>
          <cell r="AH128">
            <v>3.23</v>
          </cell>
          <cell r="AI128">
            <v>198.09</v>
          </cell>
          <cell r="AJ128">
            <v>7</v>
          </cell>
          <cell r="AK128">
            <v>0</v>
          </cell>
          <cell r="AL128">
            <v>6</v>
          </cell>
          <cell r="AM128">
            <v>6</v>
          </cell>
          <cell r="AN128">
            <v>0</v>
          </cell>
          <cell r="AO128">
            <v>0</v>
          </cell>
          <cell r="AP128">
            <v>0</v>
          </cell>
          <cell r="AQ128">
            <v>0</v>
          </cell>
          <cell r="AR128">
            <v>0</v>
          </cell>
          <cell r="AS128">
            <v>0</v>
          </cell>
          <cell r="AT128">
            <v>211.09</v>
          </cell>
          <cell r="AU128">
            <v>1739.19</v>
          </cell>
          <cell r="AV128">
            <v>100.09</v>
          </cell>
          <cell r="AW128">
            <v>198.09</v>
          </cell>
          <cell r="AX128">
            <v>-7</v>
          </cell>
          <cell r="AY128">
            <v>1634.2</v>
          </cell>
          <cell r="AZ128">
            <v>921.75</v>
          </cell>
          <cell r="BA128">
            <v>618.17999999999995</v>
          </cell>
          <cell r="BB128">
            <v>977.93</v>
          </cell>
          <cell r="BC128">
            <v>562</v>
          </cell>
          <cell r="BD128">
            <v>562</v>
          </cell>
          <cell r="BE128">
            <v>100.09</v>
          </cell>
          <cell r="BF128">
            <v>0</v>
          </cell>
          <cell r="BG128">
            <v>0</v>
          </cell>
          <cell r="BH128">
            <v>0</v>
          </cell>
          <cell r="BI128">
            <v>0</v>
          </cell>
          <cell r="BJ128">
            <v>0</v>
          </cell>
          <cell r="BK128">
            <v>104.88</v>
          </cell>
          <cell r="BL128">
            <v>461.91</v>
          </cell>
          <cell r="BM128">
            <v>143.25</v>
          </cell>
          <cell r="BN128">
            <v>318.66000000000003</v>
          </cell>
          <cell r="BO128">
            <v>0</v>
          </cell>
          <cell r="BP128">
            <v>318.66000000000003</v>
          </cell>
          <cell r="BQ128">
            <v>0</v>
          </cell>
          <cell r="BR128">
            <v>318.66000000000003</v>
          </cell>
          <cell r="BS128">
            <v>31.012535</v>
          </cell>
          <cell r="BT128">
            <v>62.8</v>
          </cell>
          <cell r="BU128">
            <v>12.5</v>
          </cell>
          <cell r="BV128">
            <v>14</v>
          </cell>
          <cell r="BW128">
            <v>61.3</v>
          </cell>
          <cell r="BX128" t="str">
            <v>Operational Risk Expense</v>
          </cell>
          <cell r="BY128">
            <v>334.75</v>
          </cell>
          <cell r="BZ128">
            <v>14836.55</v>
          </cell>
          <cell r="CA128">
            <v>15171.29</v>
          </cell>
          <cell r="CB128">
            <v>35497.35</v>
          </cell>
          <cell r="CC128">
            <v>13926.7</v>
          </cell>
          <cell r="CD128">
            <v>9464.0400000000009</v>
          </cell>
          <cell r="CE128">
            <v>672.04</v>
          </cell>
          <cell r="CF128">
            <v>8792</v>
          </cell>
          <cell r="CG128">
            <v>12106.61</v>
          </cell>
          <cell r="CH128">
            <v>2996.21</v>
          </cell>
          <cell r="CI128">
            <v>519.19000000000005</v>
          </cell>
          <cell r="CJ128">
            <v>8591.2199999999993</v>
          </cell>
          <cell r="CK128">
            <v>6118.05</v>
          </cell>
          <cell r="CL128">
            <v>0</v>
          </cell>
          <cell r="CM128">
            <v>0</v>
          </cell>
          <cell r="CN128">
            <v>29537.05</v>
          </cell>
          <cell r="CO128">
            <v>27681.83</v>
          </cell>
          <cell r="CP128">
            <v>1307.1199999999999</v>
          </cell>
          <cell r="CQ128">
            <v>548.1</v>
          </cell>
          <cell r="CR128">
            <v>2397.6999999999998</v>
          </cell>
          <cell r="CS128">
            <v>13617.8</v>
          </cell>
          <cell r="CT128">
            <v>13330.81</v>
          </cell>
          <cell r="CU128">
            <v>10.41</v>
          </cell>
          <cell r="CV128">
            <v>276.57</v>
          </cell>
          <cell r="CW128">
            <v>8589.76</v>
          </cell>
          <cell r="CX128">
            <v>0</v>
          </cell>
          <cell r="CY128">
            <v>215.96</v>
          </cell>
          <cell r="CZ128">
            <v>247.09</v>
          </cell>
          <cell r="DA128">
            <v>2378.4299999999998</v>
          </cell>
          <cell r="DB128">
            <v>5748.28</v>
          </cell>
          <cell r="DC128">
            <v>89639.66</v>
          </cell>
          <cell r="DD128">
            <v>0</v>
          </cell>
          <cell r="DE128">
            <v>1634.2</v>
          </cell>
          <cell r="DF128">
            <v>88005.46</v>
          </cell>
          <cell r="DG128">
            <v>1349.45</v>
          </cell>
          <cell r="DH128">
            <v>2416.71</v>
          </cell>
          <cell r="DI128">
            <v>838.93</v>
          </cell>
          <cell r="DJ128">
            <v>2.5</v>
          </cell>
          <cell r="DK128">
            <v>40.869999999999997</v>
          </cell>
          <cell r="DL128">
            <v>3299.01</v>
          </cell>
          <cell r="DM128">
            <v>14548.38</v>
          </cell>
          <cell r="DN128">
            <v>122373.59</v>
          </cell>
          <cell r="DO128">
            <v>86600.62</v>
          </cell>
          <cell r="DP128">
            <v>1152.8900000000001</v>
          </cell>
          <cell r="DQ128">
            <v>533.82000000000005</v>
          </cell>
          <cell r="DR128">
            <v>20598.099999999999</v>
          </cell>
          <cell r="DS128">
            <v>186.75</v>
          </cell>
          <cell r="DT128">
            <v>108885.43</v>
          </cell>
          <cell r="DU128">
            <v>398.36</v>
          </cell>
          <cell r="DV128">
            <v>2001.37</v>
          </cell>
          <cell r="DW128">
            <v>2347</v>
          </cell>
          <cell r="DX128">
            <v>8649.7900000000009</v>
          </cell>
          <cell r="DY128">
            <v>144.4</v>
          </cell>
          <cell r="DZ128">
            <v>-82.97</v>
          </cell>
          <cell r="EA128">
            <v>13457.96</v>
          </cell>
          <cell r="EB128">
            <v>30.2</v>
          </cell>
          <cell r="EC128">
            <v>13488.16</v>
          </cell>
          <cell r="ED128">
            <v>36771</v>
          </cell>
          <cell r="EE128">
            <v>13411.24</v>
          </cell>
          <cell r="EF128">
            <v>0</v>
          </cell>
          <cell r="EG128">
            <v>13411.24</v>
          </cell>
          <cell r="EH128">
            <v>318.66000000000003</v>
          </cell>
          <cell r="EI128">
            <v>0</v>
          </cell>
          <cell r="EJ128">
            <v>0</v>
          </cell>
          <cell r="EK128">
            <v>0</v>
          </cell>
          <cell r="EL128">
            <v>0</v>
          </cell>
          <cell r="EM128">
            <v>0</v>
          </cell>
          <cell r="EN128">
            <v>0</v>
          </cell>
          <cell r="EO128">
            <v>0</v>
          </cell>
          <cell r="EP128">
            <v>8.74</v>
          </cell>
          <cell r="EQ128">
            <v>104.33</v>
          </cell>
          <cell r="ER128">
            <v>-46.9</v>
          </cell>
          <cell r="ES128">
            <v>0</v>
          </cell>
          <cell r="ET128">
            <v>-111.97</v>
          </cell>
          <cell r="EU128">
            <v>13457.96</v>
          </cell>
          <cell r="EV128">
            <v>13457.96</v>
          </cell>
          <cell r="EW128">
            <v>121.11</v>
          </cell>
          <cell r="EX128">
            <v>0</v>
          </cell>
          <cell r="EY128">
            <v>23.29</v>
          </cell>
          <cell r="EZ128">
            <v>0</v>
          </cell>
          <cell r="FA128">
            <v>30.2</v>
          </cell>
          <cell r="FB128">
            <v>556.92999999999995</v>
          </cell>
          <cell r="FC128">
            <v>0</v>
          </cell>
          <cell r="FD128">
            <v>2448.25</v>
          </cell>
          <cell r="FE128">
            <v>0</v>
          </cell>
          <cell r="FF128">
            <v>11452.44</v>
          </cell>
          <cell r="FG128">
            <v>65.400000000000006</v>
          </cell>
          <cell r="FH128">
            <v>0</v>
          </cell>
          <cell r="FI128">
            <v>-10.1</v>
          </cell>
          <cell r="FJ128">
            <v>11376.94</v>
          </cell>
          <cell r="FK128">
            <v>110997.16</v>
          </cell>
          <cell r="FL128">
            <v>10391.44</v>
          </cell>
          <cell r="FM128">
            <v>11376.94</v>
          </cell>
          <cell r="FN128">
            <v>15202.37</v>
          </cell>
          <cell r="FO128">
            <v>110997.16</v>
          </cell>
          <cell r="FP128">
            <v>119416.09</v>
          </cell>
          <cell r="FQ128">
            <v>9.3619000000000003</v>
          </cell>
          <cell r="FR128">
            <v>10.2498</v>
          </cell>
          <cell r="FS128">
            <v>13.696199999999999</v>
          </cell>
          <cell r="FT128">
            <v>9.5271000000000008</v>
          </cell>
          <cell r="FU128">
            <v>398.36</v>
          </cell>
          <cell r="FV128">
            <v>0</v>
          </cell>
          <cell r="FW128">
            <v>30.2</v>
          </cell>
          <cell r="FX128">
            <v>0</v>
          </cell>
          <cell r="FY128">
            <v>82.97</v>
          </cell>
          <cell r="FZ128">
            <v>0</v>
          </cell>
          <cell r="GA128">
            <v>0</v>
          </cell>
          <cell r="GB128">
            <v>0</v>
          </cell>
          <cell r="GC128">
            <v>556.92999999999995</v>
          </cell>
          <cell r="GD128">
            <v>2416.71</v>
          </cell>
          <cell r="GE128">
            <v>0</v>
          </cell>
          <cell r="GF128">
            <v>729.23</v>
          </cell>
          <cell r="GG128">
            <v>869411.36</v>
          </cell>
          <cell r="GH128">
            <v>0</v>
          </cell>
          <cell r="GI128">
            <v>0</v>
          </cell>
          <cell r="GJ128">
            <v>11452.44</v>
          </cell>
          <cell r="GK128">
            <v>1145.24</v>
          </cell>
          <cell r="GL128">
            <v>0</v>
          </cell>
          <cell r="GM128">
            <v>0</v>
          </cell>
          <cell r="GN128">
            <v>0</v>
          </cell>
          <cell r="GO128">
            <v>0</v>
          </cell>
          <cell r="GP128">
            <v>0</v>
          </cell>
          <cell r="GQ128">
            <v>0</v>
          </cell>
          <cell r="GR128">
            <v>0</v>
          </cell>
          <cell r="GS128">
            <v>0</v>
          </cell>
          <cell r="GT128">
            <v>0</v>
          </cell>
          <cell r="GU128">
            <v>104.33</v>
          </cell>
          <cell r="GV128">
            <v>869.41</v>
          </cell>
          <cell r="GW128">
            <v>0.12</v>
          </cell>
          <cell r="GX128">
            <v>0</v>
          </cell>
          <cell r="GY128">
            <v>0</v>
          </cell>
          <cell r="GZ128">
            <v>0</v>
          </cell>
          <cell r="HA128">
            <v>0</v>
          </cell>
          <cell r="HB128">
            <v>123.97</v>
          </cell>
          <cell r="HC128">
            <v>123.97</v>
          </cell>
          <cell r="HD128" t="str">
            <v>This includes compensation expenses slightly offset by employee stock ownership through benefit plans.  Beginning in 2Q12, this also includes our share repurchases.</v>
          </cell>
          <cell r="HE128" t="str">
            <v>This is a portion of our venture capital.</v>
          </cell>
          <cell r="HF128">
            <v>23792913</v>
          </cell>
          <cell r="HG128">
            <v>1842696</v>
          </cell>
          <cell r="HH128">
            <v>46365178</v>
          </cell>
          <cell r="HI128">
            <v>367700000</v>
          </cell>
          <cell r="HJ128">
            <v>329500000</v>
          </cell>
          <cell r="HK128" t="str">
            <v>Line 69 - Cash dividends declared on common stock of the supplemental capital action information agrees to Line 13 of Schedule HI-A.  Line 76 - Other share repurchases of the supplemental capital action information is included in line 16 - Othe</v>
          </cell>
          <cell r="HL128">
            <v>1</v>
          </cell>
          <cell r="HM128">
            <v>2013</v>
          </cell>
          <cell r="HN128">
            <v>0</v>
          </cell>
          <cell r="HO128">
            <v>0</v>
          </cell>
          <cell r="HR128">
            <v>19011</v>
          </cell>
        </row>
        <row r="129">
          <cell r="A129" t="str">
            <v>1070345Q2 2013BHC Baseline</v>
          </cell>
          <cell r="B129" t="str">
            <v>Fifth Third</v>
          </cell>
          <cell r="C129" t="str">
            <v>Q2 2013</v>
          </cell>
          <cell r="D129" t="str">
            <v>BHC Baseline</v>
          </cell>
          <cell r="E129" t="str">
            <v>BHC</v>
          </cell>
          <cell r="F129" t="str">
            <v>FIFTH THIRD BC</v>
          </cell>
          <cell r="G129">
            <v>1070345</v>
          </cell>
          <cell r="H129" t="str">
            <v>Projected</v>
          </cell>
          <cell r="I129">
            <v>40927</v>
          </cell>
          <cell r="J129">
            <v>40927.441203703704</v>
          </cell>
          <cell r="K129" t="str">
            <v>Moodys Economy.com Base ScenarioThe Base Case outlook reflects flat to slightly improving economic conditions during 2012. The unemployment rate is expected to be roughly 9% for the year. The Fed is expected to maintain the low rate environment</v>
          </cell>
          <cell r="L129">
            <v>26.03</v>
          </cell>
          <cell r="M129">
            <v>37.57</v>
          </cell>
          <cell r="N129">
            <v>4.7</v>
          </cell>
          <cell r="O129">
            <v>32.869999999999997</v>
          </cell>
          <cell r="P129">
            <v>30.53</v>
          </cell>
          <cell r="Q129">
            <v>28.07</v>
          </cell>
          <cell r="R129">
            <v>1.77</v>
          </cell>
          <cell r="S129">
            <v>0.69</v>
          </cell>
          <cell r="T129">
            <v>34.56</v>
          </cell>
          <cell r="U129">
            <v>16.260000000000002</v>
          </cell>
          <cell r="V129">
            <v>1.56</v>
          </cell>
          <cell r="W129">
            <v>16.739999999999998</v>
          </cell>
          <cell r="X129">
            <v>21.74</v>
          </cell>
          <cell r="Y129">
            <v>14.5</v>
          </cell>
          <cell r="Z129">
            <v>8.81</v>
          </cell>
          <cell r="AA129">
            <v>0</v>
          </cell>
          <cell r="AB129">
            <v>5.69</v>
          </cell>
          <cell r="AC129">
            <v>6.3</v>
          </cell>
          <cell r="AD129">
            <v>0</v>
          </cell>
          <cell r="AE129">
            <v>0.31</v>
          </cell>
          <cell r="AF129">
            <v>0.33</v>
          </cell>
          <cell r="AG129">
            <v>2.93</v>
          </cell>
          <cell r="AH129">
            <v>2.73</v>
          </cell>
          <cell r="AI129">
            <v>171.23</v>
          </cell>
          <cell r="AJ129">
            <v>6</v>
          </cell>
          <cell r="AK129">
            <v>0</v>
          </cell>
          <cell r="AL129">
            <v>6</v>
          </cell>
          <cell r="AM129">
            <v>6</v>
          </cell>
          <cell r="AN129">
            <v>0</v>
          </cell>
          <cell r="AO129">
            <v>0</v>
          </cell>
          <cell r="AP129">
            <v>0</v>
          </cell>
          <cell r="AQ129">
            <v>0</v>
          </cell>
          <cell r="AR129">
            <v>0</v>
          </cell>
          <cell r="AS129">
            <v>0</v>
          </cell>
          <cell r="AT129">
            <v>183.23</v>
          </cell>
          <cell r="AU129">
            <v>1634.2</v>
          </cell>
          <cell r="AV129">
            <v>87.23</v>
          </cell>
          <cell r="AW129">
            <v>171.23</v>
          </cell>
          <cell r="AX129">
            <v>-6</v>
          </cell>
          <cell r="AY129">
            <v>1544.2</v>
          </cell>
          <cell r="AZ129">
            <v>924.21</v>
          </cell>
          <cell r="BA129">
            <v>645.21</v>
          </cell>
          <cell r="BB129">
            <v>974.45</v>
          </cell>
          <cell r="BC129">
            <v>594.97</v>
          </cell>
          <cell r="BD129">
            <v>594.97</v>
          </cell>
          <cell r="BE129">
            <v>87.23</v>
          </cell>
          <cell r="BF129">
            <v>0</v>
          </cell>
          <cell r="BG129">
            <v>0</v>
          </cell>
          <cell r="BH129">
            <v>0</v>
          </cell>
          <cell r="BI129">
            <v>0</v>
          </cell>
          <cell r="BJ129">
            <v>0</v>
          </cell>
          <cell r="BK129">
            <v>94.88</v>
          </cell>
          <cell r="BL129">
            <v>507.74</v>
          </cell>
          <cell r="BM129">
            <v>143.44999999999999</v>
          </cell>
          <cell r="BN129">
            <v>364.29</v>
          </cell>
          <cell r="BO129">
            <v>0</v>
          </cell>
          <cell r="BP129">
            <v>364.29</v>
          </cell>
          <cell r="BQ129">
            <v>0</v>
          </cell>
          <cell r="BR129">
            <v>364.29</v>
          </cell>
          <cell r="BS129">
            <v>28.252649000000002</v>
          </cell>
          <cell r="BT129">
            <v>61.3</v>
          </cell>
          <cell r="BU129">
            <v>11.5</v>
          </cell>
          <cell r="BV129">
            <v>13</v>
          </cell>
          <cell r="BW129">
            <v>59.8</v>
          </cell>
          <cell r="BX129" t="str">
            <v>Operational Risk Expense</v>
          </cell>
          <cell r="BY129">
            <v>334.75</v>
          </cell>
          <cell r="BZ129">
            <v>14828.53</v>
          </cell>
          <cell r="CA129">
            <v>15163.27</v>
          </cell>
          <cell r="CB129">
            <v>35444.06</v>
          </cell>
          <cell r="CC129">
            <v>13951.42</v>
          </cell>
          <cell r="CD129">
            <v>9374.69</v>
          </cell>
          <cell r="CE129">
            <v>665.69</v>
          </cell>
          <cell r="CF129">
            <v>8709</v>
          </cell>
          <cell r="CG129">
            <v>12117.95</v>
          </cell>
          <cell r="CH129">
            <v>2994.82</v>
          </cell>
          <cell r="CI129">
            <v>516.09</v>
          </cell>
          <cell r="CJ129">
            <v>8607.0499999999993</v>
          </cell>
          <cell r="CK129">
            <v>6146.46</v>
          </cell>
          <cell r="CL129">
            <v>0</v>
          </cell>
          <cell r="CM129">
            <v>0</v>
          </cell>
          <cell r="CN129">
            <v>30501.56</v>
          </cell>
          <cell r="CO129">
            <v>28610.85</v>
          </cell>
          <cell r="CP129">
            <v>1335.44</v>
          </cell>
          <cell r="CQ129">
            <v>555.27</v>
          </cell>
          <cell r="CR129">
            <v>2446.63</v>
          </cell>
          <cell r="CS129">
            <v>13943.23</v>
          </cell>
          <cell r="CT129">
            <v>13657.42</v>
          </cell>
          <cell r="CU129">
            <v>10.17</v>
          </cell>
          <cell r="CV129">
            <v>275.64</v>
          </cell>
          <cell r="CW129">
            <v>8724.65</v>
          </cell>
          <cell r="CX129">
            <v>0</v>
          </cell>
          <cell r="CY129">
            <v>216.88</v>
          </cell>
          <cell r="CZ129">
            <v>249.3</v>
          </cell>
          <cell r="DA129">
            <v>2459.92</v>
          </cell>
          <cell r="DB129">
            <v>5798.55</v>
          </cell>
          <cell r="DC129">
            <v>91060.13</v>
          </cell>
          <cell r="DD129">
            <v>0</v>
          </cell>
          <cell r="DE129">
            <v>1544.2</v>
          </cell>
          <cell r="DF129">
            <v>89515.94</v>
          </cell>
          <cell r="DG129">
            <v>1309.8499999999999</v>
          </cell>
          <cell r="DH129">
            <v>2416.71</v>
          </cell>
          <cell r="DI129">
            <v>860.23</v>
          </cell>
          <cell r="DJ129">
            <v>2.2999999999999998</v>
          </cell>
          <cell r="DK129">
            <v>40.869999999999997</v>
          </cell>
          <cell r="DL129">
            <v>3320.11</v>
          </cell>
          <cell r="DM129">
            <v>14689.38</v>
          </cell>
          <cell r="DN129">
            <v>123998.55</v>
          </cell>
          <cell r="DO129">
            <v>88529.47</v>
          </cell>
          <cell r="DP129">
            <v>1111.51</v>
          </cell>
          <cell r="DQ129">
            <v>533.82000000000005</v>
          </cell>
          <cell r="DR129">
            <v>20258.47</v>
          </cell>
          <cell r="DS129">
            <v>176.75</v>
          </cell>
          <cell r="DT129">
            <v>110433.27</v>
          </cell>
          <cell r="DU129">
            <v>398.36</v>
          </cell>
          <cell r="DV129">
            <v>1991.89</v>
          </cell>
          <cell r="DW129">
            <v>2265.25</v>
          </cell>
          <cell r="DX129">
            <v>8863.1299999999992</v>
          </cell>
          <cell r="DY129">
            <v>99.4</v>
          </cell>
          <cell r="DZ129">
            <v>-82.97</v>
          </cell>
          <cell r="EA129">
            <v>13535.07</v>
          </cell>
          <cell r="EB129">
            <v>30.2</v>
          </cell>
          <cell r="EC129">
            <v>13565.27</v>
          </cell>
          <cell r="ED129">
            <v>37684</v>
          </cell>
          <cell r="EE129">
            <v>13457.96</v>
          </cell>
          <cell r="EF129">
            <v>0</v>
          </cell>
          <cell r="EG129">
            <v>13457.96</v>
          </cell>
          <cell r="EH129">
            <v>364.29</v>
          </cell>
          <cell r="EI129">
            <v>0</v>
          </cell>
          <cell r="EJ129">
            <v>0</v>
          </cell>
          <cell r="EK129">
            <v>0</v>
          </cell>
          <cell r="EL129">
            <v>0</v>
          </cell>
          <cell r="EM129">
            <v>0</v>
          </cell>
          <cell r="EN129">
            <v>0</v>
          </cell>
          <cell r="EO129">
            <v>0</v>
          </cell>
          <cell r="EP129">
            <v>8.7200000000000006</v>
          </cell>
          <cell r="EQ129">
            <v>103.23</v>
          </cell>
          <cell r="ER129">
            <v>-45</v>
          </cell>
          <cell r="ES129">
            <v>0</v>
          </cell>
          <cell r="ET129">
            <v>-130.22999999999999</v>
          </cell>
          <cell r="EU129">
            <v>13535.07</v>
          </cell>
          <cell r="EV129">
            <v>13535.07</v>
          </cell>
          <cell r="EW129">
            <v>76.11</v>
          </cell>
          <cell r="EX129">
            <v>0</v>
          </cell>
          <cell r="EY129">
            <v>23.29</v>
          </cell>
          <cell r="EZ129">
            <v>0</v>
          </cell>
          <cell r="FA129">
            <v>30.2</v>
          </cell>
          <cell r="FB129">
            <v>556.92999999999995</v>
          </cell>
          <cell r="FC129">
            <v>0</v>
          </cell>
          <cell r="FD129">
            <v>2448.4499999999998</v>
          </cell>
          <cell r="FE129">
            <v>0</v>
          </cell>
          <cell r="FF129">
            <v>11574.35</v>
          </cell>
          <cell r="FG129">
            <v>65.2</v>
          </cell>
          <cell r="FH129">
            <v>0</v>
          </cell>
          <cell r="FI129">
            <v>-10.1</v>
          </cell>
          <cell r="FJ129">
            <v>11499.05</v>
          </cell>
          <cell r="FK129">
            <v>112444.82</v>
          </cell>
          <cell r="FL129">
            <v>10513.55</v>
          </cell>
          <cell r="FM129">
            <v>11499.05</v>
          </cell>
          <cell r="FN129">
            <v>15212.58</v>
          </cell>
          <cell r="FO129">
            <v>112444.82</v>
          </cell>
          <cell r="FP129">
            <v>121014.44</v>
          </cell>
          <cell r="FQ129">
            <v>9.35</v>
          </cell>
          <cell r="FR129">
            <v>10.2264</v>
          </cell>
          <cell r="FS129">
            <v>13.5289</v>
          </cell>
          <cell r="FT129">
            <v>9.5022000000000002</v>
          </cell>
          <cell r="FU129">
            <v>398.36</v>
          </cell>
          <cell r="FV129">
            <v>0</v>
          </cell>
          <cell r="FW129">
            <v>30.2</v>
          </cell>
          <cell r="FX129">
            <v>0</v>
          </cell>
          <cell r="FY129">
            <v>82.97</v>
          </cell>
          <cell r="FZ129">
            <v>0</v>
          </cell>
          <cell r="GA129">
            <v>0</v>
          </cell>
          <cell r="GB129">
            <v>0</v>
          </cell>
          <cell r="GC129">
            <v>556.92999999999995</v>
          </cell>
          <cell r="GD129">
            <v>2416.71</v>
          </cell>
          <cell r="GE129">
            <v>0</v>
          </cell>
          <cell r="GF129">
            <v>736.45</v>
          </cell>
          <cell r="GG129">
            <v>860262.83</v>
          </cell>
          <cell r="GH129">
            <v>0</v>
          </cell>
          <cell r="GI129">
            <v>0</v>
          </cell>
          <cell r="GJ129">
            <v>11574.35</v>
          </cell>
          <cell r="GK129">
            <v>1157.43</v>
          </cell>
          <cell r="GL129">
            <v>0</v>
          </cell>
          <cell r="GM129">
            <v>0</v>
          </cell>
          <cell r="GN129">
            <v>0</v>
          </cell>
          <cell r="GO129">
            <v>0</v>
          </cell>
          <cell r="GP129">
            <v>0</v>
          </cell>
          <cell r="GQ129">
            <v>0</v>
          </cell>
          <cell r="GR129">
            <v>0</v>
          </cell>
          <cell r="GS129">
            <v>0</v>
          </cell>
          <cell r="GT129">
            <v>0</v>
          </cell>
          <cell r="GU129">
            <v>103.23</v>
          </cell>
          <cell r="GV129">
            <v>860.26</v>
          </cell>
          <cell r="GW129">
            <v>0.12</v>
          </cell>
          <cell r="GX129">
            <v>0.33</v>
          </cell>
          <cell r="GY129">
            <v>0</v>
          </cell>
          <cell r="GZ129">
            <v>0.33</v>
          </cell>
          <cell r="HA129">
            <v>0</v>
          </cell>
          <cell r="HB129">
            <v>142.22999999999999</v>
          </cell>
          <cell r="HC129">
            <v>142.22999999999999</v>
          </cell>
          <cell r="HD129" t="str">
            <v>This includes compensation expenses slightly offset by employee stock ownership through benefit plans.  Beginning in 2Q12, this also includes our share repurchases.</v>
          </cell>
          <cell r="HE129" t="str">
            <v>This is a portion of our venture capital.</v>
          </cell>
          <cell r="HF129">
            <v>23792913</v>
          </cell>
          <cell r="HG129">
            <v>1842696</v>
          </cell>
          <cell r="HH129">
            <v>46365178</v>
          </cell>
          <cell r="HI129">
            <v>367700000</v>
          </cell>
          <cell r="HJ129">
            <v>329500000</v>
          </cell>
          <cell r="HK129" t="str">
            <v>Line 69 - Cash dividends declared on common stock of the supplemental capital action information agrees to Line 13 of Schedule HI-A.  Line 76 - Other share repurchases of the supplemental capital action information is included in line 16 - Othe</v>
          </cell>
          <cell r="HL129">
            <v>2</v>
          </cell>
          <cell r="HM129">
            <v>2013</v>
          </cell>
          <cell r="HN129">
            <v>0</v>
          </cell>
          <cell r="HO129">
            <v>0</v>
          </cell>
          <cell r="HR129">
            <v>19011</v>
          </cell>
        </row>
        <row r="130">
          <cell r="A130" t="str">
            <v>1070345Q3 2013BHC Baseline</v>
          </cell>
          <cell r="B130" t="str">
            <v>Fifth Third</v>
          </cell>
          <cell r="C130" t="str">
            <v>Q3 2013</v>
          </cell>
          <cell r="D130" t="str">
            <v>BHC Baseline</v>
          </cell>
          <cell r="E130" t="str">
            <v>BHC</v>
          </cell>
          <cell r="F130" t="str">
            <v>FIFTH THIRD BC</v>
          </cell>
          <cell r="G130">
            <v>1070345</v>
          </cell>
          <cell r="H130" t="str">
            <v>Projected</v>
          </cell>
          <cell r="I130">
            <v>40927</v>
          </cell>
          <cell r="J130">
            <v>40927.441203703704</v>
          </cell>
          <cell r="K130" t="str">
            <v>Moodys Economy.com Base ScenarioThe Base Case outlook reflects flat to slightly improving economic conditions during 2012. The unemployment rate is expected to be roughly 9% for the year. The Fed is expected to maintain the low rate environment</v>
          </cell>
          <cell r="L130">
            <v>21.55</v>
          </cell>
          <cell r="M130">
            <v>32.270000000000003</v>
          </cell>
          <cell r="N130">
            <v>4.04</v>
          </cell>
          <cell r="O130">
            <v>28.23</v>
          </cell>
          <cell r="P130">
            <v>27.23</v>
          </cell>
          <cell r="Q130">
            <v>25.06</v>
          </cell>
          <cell r="R130">
            <v>1.56</v>
          </cell>
          <cell r="S130">
            <v>0.61</v>
          </cell>
          <cell r="T130">
            <v>30.54</v>
          </cell>
          <cell r="U130">
            <v>14.42</v>
          </cell>
          <cell r="V130">
            <v>1.35</v>
          </cell>
          <cell r="W130">
            <v>14.77</v>
          </cell>
          <cell r="X130">
            <v>20.98</v>
          </cell>
          <cell r="Y130">
            <v>18.010000000000002</v>
          </cell>
          <cell r="Z130">
            <v>10.79</v>
          </cell>
          <cell r="AA130">
            <v>0</v>
          </cell>
          <cell r="AB130">
            <v>7.22</v>
          </cell>
          <cell r="AC130">
            <v>5.53</v>
          </cell>
          <cell r="AD130">
            <v>0</v>
          </cell>
          <cell r="AE130">
            <v>0.27</v>
          </cell>
          <cell r="AF130">
            <v>0.28999999999999998</v>
          </cell>
          <cell r="AG130">
            <v>2.4900000000000002</v>
          </cell>
          <cell r="AH130">
            <v>2.48</v>
          </cell>
          <cell r="AI130">
            <v>156.11000000000001</v>
          </cell>
          <cell r="AJ130">
            <v>5</v>
          </cell>
          <cell r="AK130">
            <v>0</v>
          </cell>
          <cell r="AL130">
            <v>6</v>
          </cell>
          <cell r="AM130">
            <v>6</v>
          </cell>
          <cell r="AN130">
            <v>0</v>
          </cell>
          <cell r="AO130">
            <v>0</v>
          </cell>
          <cell r="AP130">
            <v>0</v>
          </cell>
          <cell r="AQ130">
            <v>0</v>
          </cell>
          <cell r="AR130">
            <v>0</v>
          </cell>
          <cell r="AS130">
            <v>0</v>
          </cell>
          <cell r="AT130">
            <v>167.11</v>
          </cell>
          <cell r="AU130">
            <v>1544.2</v>
          </cell>
          <cell r="AV130">
            <v>86.11</v>
          </cell>
          <cell r="AW130">
            <v>156.11000000000001</v>
          </cell>
          <cell r="AX130">
            <v>-5</v>
          </cell>
          <cell r="AY130">
            <v>1469.2</v>
          </cell>
          <cell r="AZ130">
            <v>937.69</v>
          </cell>
          <cell r="BA130">
            <v>651.25</v>
          </cell>
          <cell r="BB130">
            <v>966.9</v>
          </cell>
          <cell r="BC130">
            <v>622.04999999999995</v>
          </cell>
          <cell r="BD130">
            <v>622.04999999999995</v>
          </cell>
          <cell r="BE130">
            <v>86.11</v>
          </cell>
          <cell r="BF130">
            <v>0</v>
          </cell>
          <cell r="BG130">
            <v>0</v>
          </cell>
          <cell r="BH130">
            <v>0</v>
          </cell>
          <cell r="BI130">
            <v>0</v>
          </cell>
          <cell r="BJ130">
            <v>0</v>
          </cell>
          <cell r="BK130">
            <v>84.88</v>
          </cell>
          <cell r="BL130">
            <v>535.94000000000005</v>
          </cell>
          <cell r="BM130">
            <v>151.80000000000001</v>
          </cell>
          <cell r="BN130">
            <v>384.13</v>
          </cell>
          <cell r="BO130">
            <v>0</v>
          </cell>
          <cell r="BP130">
            <v>384.13</v>
          </cell>
          <cell r="BQ130">
            <v>0</v>
          </cell>
          <cell r="BR130">
            <v>384.13</v>
          </cell>
          <cell r="BS130">
            <v>28.324065999999998</v>
          </cell>
          <cell r="BT130">
            <v>59.8</v>
          </cell>
          <cell r="BU130">
            <v>10.5</v>
          </cell>
          <cell r="BV130">
            <v>12</v>
          </cell>
          <cell r="BW130">
            <v>58.3</v>
          </cell>
          <cell r="BX130" t="str">
            <v>Operational Risk Expense</v>
          </cell>
          <cell r="BY130">
            <v>334.75</v>
          </cell>
          <cell r="BZ130">
            <v>14797.65</v>
          </cell>
          <cell r="CA130">
            <v>15132.4</v>
          </cell>
          <cell r="CB130">
            <v>35435.86</v>
          </cell>
          <cell r="CC130">
            <v>13968.61</v>
          </cell>
          <cell r="CD130">
            <v>9283.19</v>
          </cell>
          <cell r="CE130">
            <v>659.19</v>
          </cell>
          <cell r="CF130">
            <v>8624</v>
          </cell>
          <cell r="CG130">
            <v>12184.05</v>
          </cell>
          <cell r="CH130">
            <v>2999.83</v>
          </cell>
          <cell r="CI130">
            <v>515.59</v>
          </cell>
          <cell r="CJ130">
            <v>8668.64</v>
          </cell>
          <cell r="CK130">
            <v>6206.94</v>
          </cell>
          <cell r="CL130">
            <v>0</v>
          </cell>
          <cell r="CM130">
            <v>0</v>
          </cell>
          <cell r="CN130">
            <v>31355.29</v>
          </cell>
          <cell r="CO130">
            <v>29403.79</v>
          </cell>
          <cell r="CP130">
            <v>1377.01</v>
          </cell>
          <cell r="CQ130">
            <v>574.49</v>
          </cell>
          <cell r="CR130">
            <v>2489.23</v>
          </cell>
          <cell r="CS130">
            <v>14328.72</v>
          </cell>
          <cell r="CT130">
            <v>14034.82</v>
          </cell>
          <cell r="CU130">
            <v>10.7</v>
          </cell>
          <cell r="CV130">
            <v>283.2</v>
          </cell>
          <cell r="CW130">
            <v>8890.27</v>
          </cell>
          <cell r="CX130">
            <v>0</v>
          </cell>
          <cell r="CY130">
            <v>225.14</v>
          </cell>
          <cell r="CZ130">
            <v>258.41000000000003</v>
          </cell>
          <cell r="DA130">
            <v>2528.41</v>
          </cell>
          <cell r="DB130">
            <v>5878.32</v>
          </cell>
          <cell r="DC130">
            <v>92499.37</v>
          </cell>
          <cell r="DD130">
            <v>0</v>
          </cell>
          <cell r="DE130">
            <v>1469.2</v>
          </cell>
          <cell r="DF130">
            <v>91030.17</v>
          </cell>
          <cell r="DG130">
            <v>1266.44</v>
          </cell>
          <cell r="DH130">
            <v>2416.71</v>
          </cell>
          <cell r="DI130">
            <v>881.53</v>
          </cell>
          <cell r="DJ130">
            <v>2.1</v>
          </cell>
          <cell r="DK130">
            <v>40.869999999999997</v>
          </cell>
          <cell r="DL130">
            <v>3341.21</v>
          </cell>
          <cell r="DM130">
            <v>14870.98</v>
          </cell>
          <cell r="DN130">
            <v>125641.2</v>
          </cell>
          <cell r="DO130">
            <v>89175.25</v>
          </cell>
          <cell r="DP130">
            <v>1066.29</v>
          </cell>
          <cell r="DQ130">
            <v>533.82000000000005</v>
          </cell>
          <cell r="DR130">
            <v>21212.61</v>
          </cell>
          <cell r="DS130">
            <v>166.75</v>
          </cell>
          <cell r="DT130">
            <v>111987.97</v>
          </cell>
          <cell r="DU130">
            <v>398.36</v>
          </cell>
          <cell r="DV130">
            <v>1981.88</v>
          </cell>
          <cell r="DW130">
            <v>2176.73</v>
          </cell>
          <cell r="DX130">
            <v>9088.32</v>
          </cell>
          <cell r="DY130">
            <v>60.7</v>
          </cell>
          <cell r="DZ130">
            <v>-82.97</v>
          </cell>
          <cell r="EA130">
            <v>13623.03</v>
          </cell>
          <cell r="EB130">
            <v>30.2</v>
          </cell>
          <cell r="EC130">
            <v>13653.23</v>
          </cell>
          <cell r="ED130">
            <v>38552</v>
          </cell>
          <cell r="EE130">
            <v>13535.07</v>
          </cell>
          <cell r="EF130">
            <v>0</v>
          </cell>
          <cell r="EG130">
            <v>13535.07</v>
          </cell>
          <cell r="EH130">
            <v>384.13</v>
          </cell>
          <cell r="EI130">
            <v>0</v>
          </cell>
          <cell r="EJ130">
            <v>0</v>
          </cell>
          <cell r="EK130">
            <v>0</v>
          </cell>
          <cell r="EL130">
            <v>0</v>
          </cell>
          <cell r="EM130">
            <v>0</v>
          </cell>
          <cell r="EN130">
            <v>0</v>
          </cell>
          <cell r="EO130">
            <v>0</v>
          </cell>
          <cell r="EP130">
            <v>8.81</v>
          </cell>
          <cell r="EQ130">
            <v>110.53</v>
          </cell>
          <cell r="ER130">
            <v>-38.700000000000003</v>
          </cell>
          <cell r="ES130">
            <v>0</v>
          </cell>
          <cell r="ET130">
            <v>-138.13</v>
          </cell>
          <cell r="EU130">
            <v>13623.03</v>
          </cell>
          <cell r="EV130">
            <v>13623.03</v>
          </cell>
          <cell r="EW130">
            <v>37.409999999999997</v>
          </cell>
          <cell r="EX130">
            <v>0</v>
          </cell>
          <cell r="EY130">
            <v>23.29</v>
          </cell>
          <cell r="EZ130">
            <v>0</v>
          </cell>
          <cell r="FA130">
            <v>30.2</v>
          </cell>
          <cell r="FB130">
            <v>556.92999999999995</v>
          </cell>
          <cell r="FC130">
            <v>0</v>
          </cell>
          <cell r="FD130">
            <v>2448.65</v>
          </cell>
          <cell r="FE130">
            <v>0</v>
          </cell>
          <cell r="FF130">
            <v>11700.81</v>
          </cell>
          <cell r="FG130">
            <v>65</v>
          </cell>
          <cell r="FH130">
            <v>0</v>
          </cell>
          <cell r="FI130">
            <v>-10.1</v>
          </cell>
          <cell r="FJ130">
            <v>11625.71</v>
          </cell>
          <cell r="FK130">
            <v>113893.64</v>
          </cell>
          <cell r="FL130">
            <v>10640.21</v>
          </cell>
          <cell r="FM130">
            <v>11625.71</v>
          </cell>
          <cell r="FN130">
            <v>15342.35</v>
          </cell>
          <cell r="FO130">
            <v>113893.64</v>
          </cell>
          <cell r="FP130">
            <v>122670.96</v>
          </cell>
          <cell r="FQ130">
            <v>9.3422000000000001</v>
          </cell>
          <cell r="FR130">
            <v>10.2075</v>
          </cell>
          <cell r="FS130">
            <v>13.470800000000001</v>
          </cell>
          <cell r="FT130">
            <v>9.4771000000000001</v>
          </cell>
          <cell r="FU130">
            <v>398.36</v>
          </cell>
          <cell r="FV130">
            <v>0</v>
          </cell>
          <cell r="FW130">
            <v>30.2</v>
          </cell>
          <cell r="FX130">
            <v>0</v>
          </cell>
          <cell r="FY130">
            <v>82.97</v>
          </cell>
          <cell r="FZ130">
            <v>0</v>
          </cell>
          <cell r="GA130">
            <v>0</v>
          </cell>
          <cell r="GB130">
            <v>0</v>
          </cell>
          <cell r="GC130">
            <v>556.92999999999995</v>
          </cell>
          <cell r="GD130">
            <v>2416.71</v>
          </cell>
          <cell r="GE130">
            <v>0</v>
          </cell>
          <cell r="GF130">
            <v>750.82</v>
          </cell>
          <cell r="GG130">
            <v>850254.29</v>
          </cell>
          <cell r="GH130">
            <v>0</v>
          </cell>
          <cell r="GI130">
            <v>0</v>
          </cell>
          <cell r="GJ130">
            <v>11700.81</v>
          </cell>
          <cell r="GK130">
            <v>1170.08</v>
          </cell>
          <cell r="GL130">
            <v>0</v>
          </cell>
          <cell r="GM130">
            <v>0</v>
          </cell>
          <cell r="GN130">
            <v>0</v>
          </cell>
          <cell r="GO130">
            <v>0</v>
          </cell>
          <cell r="GP130">
            <v>0</v>
          </cell>
          <cell r="GQ130">
            <v>0</v>
          </cell>
          <cell r="GR130">
            <v>0</v>
          </cell>
          <cell r="GS130">
            <v>0</v>
          </cell>
          <cell r="GT130">
            <v>0</v>
          </cell>
          <cell r="GU130">
            <v>110.53</v>
          </cell>
          <cell r="GV130">
            <v>850.25</v>
          </cell>
          <cell r="GW130">
            <v>0.13</v>
          </cell>
          <cell r="GX130">
            <v>0</v>
          </cell>
          <cell r="GY130">
            <v>0</v>
          </cell>
          <cell r="GZ130">
            <v>0</v>
          </cell>
          <cell r="HA130">
            <v>0</v>
          </cell>
          <cell r="HB130">
            <v>150.13</v>
          </cell>
          <cell r="HC130">
            <v>150.13</v>
          </cell>
          <cell r="HD130" t="str">
            <v>This includes compensation expenses slightly offset by employee stock ownership through benefit plans.  Beginning in 2Q12, this also includes our share repurchases.</v>
          </cell>
          <cell r="HE130" t="str">
            <v>This is a portion of our venture capital.</v>
          </cell>
          <cell r="HF130">
            <v>23792913</v>
          </cell>
          <cell r="HG130">
            <v>1842696</v>
          </cell>
          <cell r="HH130">
            <v>46365178</v>
          </cell>
          <cell r="HI130">
            <v>367700000</v>
          </cell>
          <cell r="HJ130">
            <v>329500000</v>
          </cell>
          <cell r="HK130" t="str">
            <v>Line 69 - Cash dividends declared on common stock of the supplemental capital action information agrees to Line 13 of Schedule HI-A.  Line 76 - Other share repurchases of the supplemental capital action information is included in line 16 - Othe</v>
          </cell>
          <cell r="HL130">
            <v>3</v>
          </cell>
          <cell r="HM130">
            <v>2013</v>
          </cell>
          <cell r="HN130">
            <v>0</v>
          </cell>
          <cell r="HO130">
            <v>0</v>
          </cell>
          <cell r="HR130">
            <v>19011</v>
          </cell>
        </row>
        <row r="131">
          <cell r="A131" t="str">
            <v>1070345Q4 2013BHC Baseline</v>
          </cell>
          <cell r="B131" t="str">
            <v>Fifth Third</v>
          </cell>
          <cell r="C131" t="str">
            <v>Q4 2013</v>
          </cell>
          <cell r="D131" t="str">
            <v>BHC Baseline</v>
          </cell>
          <cell r="E131" t="str">
            <v>BHC</v>
          </cell>
          <cell r="F131" t="str">
            <v>FIFTH THIRD BC</v>
          </cell>
          <cell r="G131">
            <v>1070345</v>
          </cell>
          <cell r="H131" t="str">
            <v>Projected</v>
          </cell>
          <cell r="I131">
            <v>40927</v>
          </cell>
          <cell r="J131">
            <v>40927.441203703704</v>
          </cell>
          <cell r="K131" t="str">
            <v>Moodys Economy.com Base ScenarioThe Base Case outlook reflects flat to slightly improving economic conditions during 2012. The unemployment rate is expected to be roughly 9% for the year. The Fed is expected to maintain the low rate environment</v>
          </cell>
          <cell r="L131">
            <v>20.96</v>
          </cell>
          <cell r="M131">
            <v>31.76</v>
          </cell>
          <cell r="N131">
            <v>3.97</v>
          </cell>
          <cell r="O131">
            <v>27.8</v>
          </cell>
          <cell r="P131">
            <v>24.01</v>
          </cell>
          <cell r="Q131">
            <v>22.04</v>
          </cell>
          <cell r="R131">
            <v>1.42</v>
          </cell>
          <cell r="S131">
            <v>0.55000000000000004</v>
          </cell>
          <cell r="T131">
            <v>26.82</v>
          </cell>
          <cell r="U131">
            <v>12.57</v>
          </cell>
          <cell r="V131">
            <v>1.24</v>
          </cell>
          <cell r="W131">
            <v>13.01</v>
          </cell>
          <cell r="X131">
            <v>22.81</v>
          </cell>
          <cell r="Y131">
            <v>15.23</v>
          </cell>
          <cell r="Z131">
            <v>10.86</v>
          </cell>
          <cell r="AA131">
            <v>0</v>
          </cell>
          <cell r="AB131">
            <v>4.37</v>
          </cell>
          <cell r="AC131">
            <v>4.7699999999999996</v>
          </cell>
          <cell r="AD131">
            <v>0</v>
          </cell>
          <cell r="AE131">
            <v>0.23</v>
          </cell>
          <cell r="AF131">
            <v>0.25</v>
          </cell>
          <cell r="AG131">
            <v>2.17</v>
          </cell>
          <cell r="AH131">
            <v>2.12</v>
          </cell>
          <cell r="AI131">
            <v>146.36000000000001</v>
          </cell>
          <cell r="AJ131">
            <v>4</v>
          </cell>
          <cell r="AK131">
            <v>0</v>
          </cell>
          <cell r="AL131">
            <v>14</v>
          </cell>
          <cell r="AM131">
            <v>14</v>
          </cell>
          <cell r="AN131">
            <v>0</v>
          </cell>
          <cell r="AO131">
            <v>0</v>
          </cell>
          <cell r="AP131">
            <v>0</v>
          </cell>
          <cell r="AQ131">
            <v>0</v>
          </cell>
          <cell r="AR131">
            <v>0</v>
          </cell>
          <cell r="AS131">
            <v>0</v>
          </cell>
          <cell r="AT131">
            <v>164.36</v>
          </cell>
          <cell r="AU131">
            <v>1469.2</v>
          </cell>
          <cell r="AV131">
            <v>75.36</v>
          </cell>
          <cell r="AW131">
            <v>146.36000000000001</v>
          </cell>
          <cell r="AX131">
            <v>-4</v>
          </cell>
          <cell r="AY131">
            <v>1394.2</v>
          </cell>
          <cell r="AZ131">
            <v>952.93</v>
          </cell>
          <cell r="BA131">
            <v>674.49</v>
          </cell>
          <cell r="BB131">
            <v>967.2</v>
          </cell>
          <cell r="BC131">
            <v>660.22</v>
          </cell>
          <cell r="BD131">
            <v>660.22</v>
          </cell>
          <cell r="BE131">
            <v>75.36</v>
          </cell>
          <cell r="BF131">
            <v>0</v>
          </cell>
          <cell r="BG131">
            <v>0</v>
          </cell>
          <cell r="BH131">
            <v>0</v>
          </cell>
          <cell r="BI131">
            <v>0</v>
          </cell>
          <cell r="BJ131">
            <v>0</v>
          </cell>
          <cell r="BK131">
            <v>74.88</v>
          </cell>
          <cell r="BL131">
            <v>584.86</v>
          </cell>
          <cell r="BM131">
            <v>165.58</v>
          </cell>
          <cell r="BN131">
            <v>419.28</v>
          </cell>
          <cell r="BO131">
            <v>0</v>
          </cell>
          <cell r="BP131">
            <v>419.28</v>
          </cell>
          <cell r="BQ131">
            <v>0</v>
          </cell>
          <cell r="BR131">
            <v>419.28</v>
          </cell>
          <cell r="BS131">
            <v>28.311049000000001</v>
          </cell>
          <cell r="BT131">
            <v>58.3</v>
          </cell>
          <cell r="BU131">
            <v>9.5</v>
          </cell>
          <cell r="BV131">
            <v>11</v>
          </cell>
          <cell r="BW131">
            <v>56.8</v>
          </cell>
          <cell r="BX131" t="str">
            <v>Operational Risk Expense</v>
          </cell>
          <cell r="BY131">
            <v>334.75</v>
          </cell>
          <cell r="BZ131">
            <v>14733.76</v>
          </cell>
          <cell r="CA131">
            <v>15068.51</v>
          </cell>
          <cell r="CB131">
            <v>35475.96</v>
          </cell>
          <cell r="CC131">
            <v>13946.12</v>
          </cell>
          <cell r="CD131">
            <v>9320.8700000000008</v>
          </cell>
          <cell r="CE131">
            <v>661.87</v>
          </cell>
          <cell r="CF131">
            <v>8659</v>
          </cell>
          <cell r="CG131">
            <v>12208.97</v>
          </cell>
          <cell r="CH131">
            <v>2998.1</v>
          </cell>
          <cell r="CI131">
            <v>510.65</v>
          </cell>
          <cell r="CJ131">
            <v>8700.2199999999993</v>
          </cell>
          <cell r="CK131">
            <v>6252.18</v>
          </cell>
          <cell r="CL131">
            <v>0</v>
          </cell>
          <cell r="CM131">
            <v>0</v>
          </cell>
          <cell r="CN131">
            <v>32212.59</v>
          </cell>
          <cell r="CO131">
            <v>30216.85</v>
          </cell>
          <cell r="CP131">
            <v>1409.64</v>
          </cell>
          <cell r="CQ131">
            <v>586.11</v>
          </cell>
          <cell r="CR131">
            <v>2530.14</v>
          </cell>
          <cell r="CS131">
            <v>14581.6</v>
          </cell>
          <cell r="CT131">
            <v>14280.68</v>
          </cell>
          <cell r="CU131">
            <v>11.77</v>
          </cell>
          <cell r="CV131">
            <v>289.14999999999998</v>
          </cell>
          <cell r="CW131">
            <v>9024.35</v>
          </cell>
          <cell r="CX131">
            <v>0</v>
          </cell>
          <cell r="CY131">
            <v>229</v>
          </cell>
          <cell r="CZ131">
            <v>263.3</v>
          </cell>
          <cell r="DA131">
            <v>2599.35</v>
          </cell>
          <cell r="DB131">
            <v>5932.7</v>
          </cell>
          <cell r="DC131">
            <v>93824.639999999999</v>
          </cell>
          <cell r="DD131">
            <v>0</v>
          </cell>
          <cell r="DE131">
            <v>1394.2</v>
          </cell>
          <cell r="DF131">
            <v>92430.45</v>
          </cell>
          <cell r="DG131">
            <v>1237.6300000000001</v>
          </cell>
          <cell r="DH131">
            <v>2416.71</v>
          </cell>
          <cell r="DI131">
            <v>902.83</v>
          </cell>
          <cell r="DJ131">
            <v>1.9</v>
          </cell>
          <cell r="DK131">
            <v>40.869999999999997</v>
          </cell>
          <cell r="DL131">
            <v>3362.3</v>
          </cell>
          <cell r="DM131">
            <v>15079.4</v>
          </cell>
          <cell r="DN131">
            <v>127178.29</v>
          </cell>
          <cell r="DO131">
            <v>90548.85</v>
          </cell>
          <cell r="DP131">
            <v>1035.6099999999999</v>
          </cell>
          <cell r="DQ131">
            <v>533.82000000000005</v>
          </cell>
          <cell r="DR131">
            <v>21285.71</v>
          </cell>
          <cell r="DS131">
            <v>156.75</v>
          </cell>
          <cell r="DT131">
            <v>113403.98</v>
          </cell>
          <cell r="DU131">
            <v>398.36</v>
          </cell>
          <cell r="DV131">
            <v>1970.94</v>
          </cell>
          <cell r="DW131">
            <v>2082.17</v>
          </cell>
          <cell r="DX131">
            <v>9334.61</v>
          </cell>
          <cell r="DY131">
            <v>41</v>
          </cell>
          <cell r="DZ131">
            <v>-82.97</v>
          </cell>
          <cell r="EA131">
            <v>13744.11</v>
          </cell>
          <cell r="EB131">
            <v>30.2</v>
          </cell>
          <cell r="EC131">
            <v>13774.31</v>
          </cell>
          <cell r="ED131">
            <v>39387</v>
          </cell>
          <cell r="EE131">
            <v>13623.03</v>
          </cell>
          <cell r="EF131">
            <v>0</v>
          </cell>
          <cell r="EG131">
            <v>13623.03</v>
          </cell>
          <cell r="EH131">
            <v>419.28</v>
          </cell>
          <cell r="EI131">
            <v>0</v>
          </cell>
          <cell r="EJ131">
            <v>0</v>
          </cell>
          <cell r="EK131">
            <v>0</v>
          </cell>
          <cell r="EL131">
            <v>0</v>
          </cell>
          <cell r="EM131">
            <v>0</v>
          </cell>
          <cell r="EN131">
            <v>0</v>
          </cell>
          <cell r="EO131">
            <v>0</v>
          </cell>
          <cell r="EP131">
            <v>8.81</v>
          </cell>
          <cell r="EQ131">
            <v>117.5</v>
          </cell>
          <cell r="ER131">
            <v>-19.7</v>
          </cell>
          <cell r="ES131">
            <v>0</v>
          </cell>
          <cell r="ET131">
            <v>-152.19</v>
          </cell>
          <cell r="EU131">
            <v>13744.11</v>
          </cell>
          <cell r="EV131">
            <v>13744.11</v>
          </cell>
          <cell r="EW131">
            <v>17.71</v>
          </cell>
          <cell r="EX131">
            <v>0</v>
          </cell>
          <cell r="EY131">
            <v>23.29</v>
          </cell>
          <cell r="EZ131">
            <v>0</v>
          </cell>
          <cell r="FA131">
            <v>30.2</v>
          </cell>
          <cell r="FB131">
            <v>556.92999999999995</v>
          </cell>
          <cell r="FC131">
            <v>0</v>
          </cell>
          <cell r="FD131">
            <v>2448.85</v>
          </cell>
          <cell r="FE131">
            <v>0</v>
          </cell>
          <cell r="FF131">
            <v>11841.39</v>
          </cell>
          <cell r="FG131">
            <v>64.8</v>
          </cell>
          <cell r="FH131">
            <v>0</v>
          </cell>
          <cell r="FI131">
            <v>-10.1</v>
          </cell>
          <cell r="FJ131">
            <v>11766.49</v>
          </cell>
          <cell r="FK131">
            <v>115236.79</v>
          </cell>
          <cell r="FL131">
            <v>10780.99</v>
          </cell>
          <cell r="FM131">
            <v>11766.49</v>
          </cell>
          <cell r="FN131">
            <v>15388.74</v>
          </cell>
          <cell r="FO131">
            <v>115236.79</v>
          </cell>
          <cell r="FP131">
            <v>124231.28</v>
          </cell>
          <cell r="FQ131">
            <v>9.3554999999999993</v>
          </cell>
          <cell r="FR131">
            <v>10.210699999999999</v>
          </cell>
          <cell r="FS131">
            <v>13.353999999999999</v>
          </cell>
          <cell r="FT131">
            <v>9.4713999999999992</v>
          </cell>
          <cell r="FU131">
            <v>398.36</v>
          </cell>
          <cell r="FV131">
            <v>0</v>
          </cell>
          <cell r="FW131">
            <v>30.2</v>
          </cell>
          <cell r="FX131">
            <v>0</v>
          </cell>
          <cell r="FY131">
            <v>82.97</v>
          </cell>
          <cell r="FZ131">
            <v>0</v>
          </cell>
          <cell r="GA131">
            <v>0</v>
          </cell>
          <cell r="GB131">
            <v>0</v>
          </cell>
          <cell r="GC131">
            <v>556.92999999999995</v>
          </cell>
          <cell r="GD131">
            <v>2416.71</v>
          </cell>
          <cell r="GE131">
            <v>0</v>
          </cell>
          <cell r="GF131">
            <v>777.38</v>
          </cell>
          <cell r="GG131">
            <v>839308.36</v>
          </cell>
          <cell r="GH131">
            <v>0</v>
          </cell>
          <cell r="GI131">
            <v>0</v>
          </cell>
          <cell r="GJ131">
            <v>11841.39</v>
          </cell>
          <cell r="GK131">
            <v>1184.1400000000001</v>
          </cell>
          <cell r="GL131">
            <v>0</v>
          </cell>
          <cell r="GM131">
            <v>0</v>
          </cell>
          <cell r="GN131">
            <v>0</v>
          </cell>
          <cell r="GO131">
            <v>0</v>
          </cell>
          <cell r="GP131">
            <v>0</v>
          </cell>
          <cell r="GQ131">
            <v>0</v>
          </cell>
          <cell r="GR131">
            <v>0</v>
          </cell>
          <cell r="GS131">
            <v>0</v>
          </cell>
          <cell r="GT131">
            <v>0</v>
          </cell>
          <cell r="GU131">
            <v>117.5</v>
          </cell>
          <cell r="GV131">
            <v>839.31</v>
          </cell>
          <cell r="GW131">
            <v>0.14000000000000001</v>
          </cell>
          <cell r="GX131">
            <v>0</v>
          </cell>
          <cell r="GY131">
            <v>0</v>
          </cell>
          <cell r="GZ131">
            <v>0</v>
          </cell>
          <cell r="HA131">
            <v>0</v>
          </cell>
          <cell r="HB131">
            <v>164.19</v>
          </cell>
          <cell r="HC131">
            <v>164.19</v>
          </cell>
          <cell r="HD131" t="str">
            <v>This includes compensation expenses slightly offset by employee stock ownership through benefit plans.  Beginning in 2Q12, this also includes our share repurchases.</v>
          </cell>
          <cell r="HE131" t="str">
            <v>This is a portion of our venture capital.</v>
          </cell>
          <cell r="HF131">
            <v>23792913</v>
          </cell>
          <cell r="HG131">
            <v>1842696</v>
          </cell>
          <cell r="HH131">
            <v>46365178</v>
          </cell>
          <cell r="HI131">
            <v>367700000</v>
          </cell>
          <cell r="HJ131">
            <v>329500000</v>
          </cell>
          <cell r="HK131" t="str">
            <v>Line 69 - Cash dividends declared on common stock of the supplemental capital action information agrees to Line 13 of Schedule HI-A.  Line 76 - Other share repurchases of the supplemental capital action information is included in line 16 - Othe</v>
          </cell>
          <cell r="HL131">
            <v>4</v>
          </cell>
          <cell r="HM131">
            <v>2013</v>
          </cell>
          <cell r="HN131">
            <v>0</v>
          </cell>
          <cell r="HO131">
            <v>0</v>
          </cell>
          <cell r="HR131">
            <v>19011</v>
          </cell>
        </row>
        <row r="132">
          <cell r="A132" t="str">
            <v>1070345Q3 2011BHC Stress</v>
          </cell>
          <cell r="B132" t="str">
            <v>Fifth Third</v>
          </cell>
          <cell r="C132" t="str">
            <v>Q3 2011</v>
          </cell>
          <cell r="D132" t="str">
            <v>BHC Stress</v>
          </cell>
          <cell r="E132" t="str">
            <v>BHC</v>
          </cell>
          <cell r="F132" t="str">
            <v>FIFTH THIRD BC</v>
          </cell>
          <cell r="G132">
            <v>1070345</v>
          </cell>
          <cell r="H132" t="str">
            <v>Actual</v>
          </cell>
          <cell r="I132">
            <v>40927</v>
          </cell>
          <cell r="J132">
            <v>40927.443344907406</v>
          </cell>
          <cell r="K132" t="str">
            <v>Moodys Economy.com Protracted Slump Depression Scenario (4% Probability)Weakness in the economy causes unemployment rates to rise to a peak of 14.61% in mid 2013 and remain above 14% for the rest of the year.  GDP turns negative and remains neg</v>
          </cell>
          <cell r="L132">
            <v>41</v>
          </cell>
          <cell r="M132">
            <v>53.23</v>
          </cell>
          <cell r="N132">
            <v>6.84</v>
          </cell>
          <cell r="O132">
            <v>46.38</v>
          </cell>
          <cell r="P132">
            <v>36.33</v>
          </cell>
          <cell r="Q132">
            <v>28.78</v>
          </cell>
          <cell r="R132">
            <v>4.3899999999999997</v>
          </cell>
          <cell r="S132">
            <v>3.16</v>
          </cell>
          <cell r="T132">
            <v>77.459999999999994</v>
          </cell>
          <cell r="U132">
            <v>54.28</v>
          </cell>
          <cell r="V132">
            <v>2.17</v>
          </cell>
          <cell r="W132">
            <v>21.01</v>
          </cell>
          <cell r="X132">
            <v>18.13</v>
          </cell>
          <cell r="Y132">
            <v>17.27</v>
          </cell>
          <cell r="Z132">
            <v>5.52</v>
          </cell>
          <cell r="AA132">
            <v>0</v>
          </cell>
          <cell r="AB132">
            <v>11.75</v>
          </cell>
          <cell r="AC132">
            <v>18.920000000000002</v>
          </cell>
          <cell r="AD132">
            <v>0</v>
          </cell>
          <cell r="AE132">
            <v>6.43</v>
          </cell>
          <cell r="AF132">
            <v>12.29</v>
          </cell>
          <cell r="AG132">
            <v>0</v>
          </cell>
          <cell r="AH132">
            <v>0.2</v>
          </cell>
          <cell r="AI132">
            <v>261.51</v>
          </cell>
          <cell r="AJ132">
            <v>0</v>
          </cell>
          <cell r="AK132">
            <v>0</v>
          </cell>
          <cell r="AL132">
            <v>8.6300000000000008</v>
          </cell>
          <cell r="AM132">
            <v>8.6300000000000008</v>
          </cell>
          <cell r="AN132">
            <v>0</v>
          </cell>
          <cell r="AO132">
            <v>0</v>
          </cell>
          <cell r="AP132">
            <v>0</v>
          </cell>
          <cell r="AQ132">
            <v>0</v>
          </cell>
          <cell r="AR132">
            <v>0</v>
          </cell>
          <cell r="AS132">
            <v>0</v>
          </cell>
          <cell r="AT132">
            <v>261.51</v>
          </cell>
          <cell r="AU132">
            <v>2614.33</v>
          </cell>
          <cell r="AV132">
            <v>86.63</v>
          </cell>
          <cell r="AW132">
            <v>261.51</v>
          </cell>
          <cell r="AX132">
            <v>-0.31</v>
          </cell>
          <cell r="AY132">
            <v>2439.14</v>
          </cell>
          <cell r="AZ132">
            <v>901.99</v>
          </cell>
          <cell r="BA132">
            <v>665.06</v>
          </cell>
          <cell r="BB132">
            <v>946.46</v>
          </cell>
          <cell r="BC132">
            <v>616.29999999999995</v>
          </cell>
          <cell r="BD132">
            <v>616.29999999999995</v>
          </cell>
          <cell r="BE132">
            <v>86.63</v>
          </cell>
          <cell r="BF132">
            <v>0</v>
          </cell>
          <cell r="BG132">
            <v>0</v>
          </cell>
          <cell r="BH132">
            <v>2.46</v>
          </cell>
          <cell r="BI132">
            <v>0</v>
          </cell>
          <cell r="BJ132">
            <v>39.01</v>
          </cell>
          <cell r="BK132">
            <v>174.88</v>
          </cell>
          <cell r="BL132">
            <v>529.70000000000005</v>
          </cell>
          <cell r="BM132">
            <v>147.94</v>
          </cell>
          <cell r="BN132">
            <v>381.77</v>
          </cell>
          <cell r="BO132">
            <v>0</v>
          </cell>
          <cell r="BP132">
            <v>381.77</v>
          </cell>
          <cell r="BQ132">
            <v>0.37</v>
          </cell>
          <cell r="BR132">
            <v>381.39</v>
          </cell>
          <cell r="BS132">
            <v>27.929016000000001</v>
          </cell>
          <cell r="BT132">
            <v>79.92</v>
          </cell>
          <cell r="BU132">
            <v>20.49</v>
          </cell>
          <cell r="BV132">
            <v>31.12</v>
          </cell>
          <cell r="BW132">
            <v>69.3</v>
          </cell>
          <cell r="BY132">
            <v>334.75</v>
          </cell>
          <cell r="BZ132">
            <v>15384.95</v>
          </cell>
          <cell r="CA132">
            <v>15719.69</v>
          </cell>
          <cell r="CB132">
            <v>35855.18</v>
          </cell>
          <cell r="CC132">
            <v>12087.9</v>
          </cell>
          <cell r="CD132">
            <v>10407.35</v>
          </cell>
          <cell r="CE132">
            <v>795.51</v>
          </cell>
          <cell r="CF132">
            <v>9611.84</v>
          </cell>
          <cell r="CG132">
            <v>13207.29</v>
          </cell>
          <cell r="CH132">
            <v>3307.17</v>
          </cell>
          <cell r="CI132">
            <v>729.2</v>
          </cell>
          <cell r="CJ132">
            <v>9170.92</v>
          </cell>
          <cell r="CK132">
            <v>5938.18</v>
          </cell>
          <cell r="CL132">
            <v>152.63999999999999</v>
          </cell>
          <cell r="CM132">
            <v>0</v>
          </cell>
          <cell r="CN132">
            <v>24307</v>
          </cell>
          <cell r="CO132">
            <v>22849</v>
          </cell>
          <cell r="CP132">
            <v>1018</v>
          </cell>
          <cell r="CQ132">
            <v>440</v>
          </cell>
          <cell r="CR132">
            <v>1866.03</v>
          </cell>
          <cell r="CS132">
            <v>13789</v>
          </cell>
          <cell r="CT132">
            <v>10903.42</v>
          </cell>
          <cell r="CU132">
            <v>0</v>
          </cell>
          <cell r="CV132">
            <v>2886</v>
          </cell>
          <cell r="CW132">
            <v>7005.16</v>
          </cell>
          <cell r="CX132">
            <v>0</v>
          </cell>
          <cell r="CY132">
            <v>174.89</v>
          </cell>
          <cell r="CZ132">
            <v>200.54</v>
          </cell>
          <cell r="DA132">
            <v>1826.77</v>
          </cell>
          <cell r="DB132">
            <v>4802.96</v>
          </cell>
          <cell r="DC132">
            <v>81055.38</v>
          </cell>
          <cell r="DD132">
            <v>0</v>
          </cell>
          <cell r="DE132">
            <v>2439.14</v>
          </cell>
          <cell r="DF132">
            <v>78616.240000000005</v>
          </cell>
          <cell r="DG132">
            <v>1637.57</v>
          </cell>
          <cell r="DH132">
            <v>2416.71</v>
          </cell>
          <cell r="DI132">
            <v>662.26</v>
          </cell>
          <cell r="DJ132">
            <v>3.7</v>
          </cell>
          <cell r="DK132">
            <v>40.869999999999997</v>
          </cell>
          <cell r="DL132">
            <v>3123.54</v>
          </cell>
          <cell r="DM132">
            <v>15807.69</v>
          </cell>
          <cell r="DN132">
            <v>114904.74</v>
          </cell>
          <cell r="DO132">
            <v>82301.679999999993</v>
          </cell>
          <cell r="DP132">
            <v>1412.49</v>
          </cell>
          <cell r="DQ132">
            <v>2328.13</v>
          </cell>
          <cell r="DR132">
            <v>15803.73</v>
          </cell>
          <cell r="DS132">
            <v>256.75</v>
          </cell>
          <cell r="DT132">
            <v>101846.03</v>
          </cell>
          <cell r="DU132">
            <v>398.36</v>
          </cell>
          <cell r="DV132">
            <v>2051.04</v>
          </cell>
          <cell r="DW132">
            <v>2780.16</v>
          </cell>
          <cell r="DX132">
            <v>7322.52</v>
          </cell>
          <cell r="DY132">
            <v>541.79999999999995</v>
          </cell>
          <cell r="DZ132">
            <v>-65.38</v>
          </cell>
          <cell r="EA132">
            <v>13028.51</v>
          </cell>
          <cell r="EB132">
            <v>30.2</v>
          </cell>
          <cell r="EC132">
            <v>13058.71</v>
          </cell>
          <cell r="ED132">
            <v>32713.11</v>
          </cell>
          <cell r="EE132">
            <v>12571.91</v>
          </cell>
          <cell r="EF132">
            <v>0</v>
          </cell>
          <cell r="EG132">
            <v>12571.91</v>
          </cell>
          <cell r="EH132">
            <v>381.39</v>
          </cell>
          <cell r="EI132">
            <v>0</v>
          </cell>
          <cell r="EJ132">
            <v>0</v>
          </cell>
          <cell r="EK132">
            <v>0.01</v>
          </cell>
          <cell r="EL132">
            <v>0.02</v>
          </cell>
          <cell r="EM132">
            <v>0</v>
          </cell>
          <cell r="EN132">
            <v>0</v>
          </cell>
          <cell r="EO132">
            <v>0</v>
          </cell>
          <cell r="EP132">
            <v>8.74</v>
          </cell>
          <cell r="EQ132">
            <v>73.599999999999994</v>
          </cell>
          <cell r="ER132">
            <v>145.79</v>
          </cell>
          <cell r="ES132">
            <v>0</v>
          </cell>
          <cell r="ET132">
            <v>11.72</v>
          </cell>
          <cell r="EU132">
            <v>13028.51</v>
          </cell>
          <cell r="EV132">
            <v>13028.51</v>
          </cell>
          <cell r="EW132">
            <v>518.51</v>
          </cell>
          <cell r="EX132">
            <v>0</v>
          </cell>
          <cell r="EY132">
            <v>23.29</v>
          </cell>
          <cell r="EZ132">
            <v>0</v>
          </cell>
          <cell r="FA132">
            <v>30.2</v>
          </cell>
          <cell r="FB132">
            <v>2272.86</v>
          </cell>
          <cell r="FC132">
            <v>0</v>
          </cell>
          <cell r="FD132">
            <v>2447.0500000000002</v>
          </cell>
          <cell r="FE132">
            <v>0</v>
          </cell>
          <cell r="FF132">
            <v>12342.71</v>
          </cell>
          <cell r="FG132">
            <v>66.599999999999994</v>
          </cell>
          <cell r="FH132">
            <v>0</v>
          </cell>
          <cell r="FI132">
            <v>-10.1</v>
          </cell>
          <cell r="FJ132">
            <v>12266.01</v>
          </cell>
          <cell r="FK132">
            <v>102562.11</v>
          </cell>
          <cell r="FL132">
            <v>9564.59</v>
          </cell>
          <cell r="FM132">
            <v>12266.01</v>
          </cell>
          <cell r="FN132">
            <v>16663.47</v>
          </cell>
          <cell r="FO132">
            <v>102562.11</v>
          </cell>
          <cell r="FP132">
            <v>110664.38</v>
          </cell>
          <cell r="FQ132">
            <v>9.3256999999999994</v>
          </cell>
          <cell r="FR132">
            <v>11.9596</v>
          </cell>
          <cell r="FS132">
            <v>16.247199999999999</v>
          </cell>
          <cell r="FT132">
            <v>11.084</v>
          </cell>
          <cell r="FU132">
            <v>398.36</v>
          </cell>
          <cell r="FV132">
            <v>0</v>
          </cell>
          <cell r="FW132">
            <v>30.2</v>
          </cell>
          <cell r="FX132">
            <v>0</v>
          </cell>
          <cell r="FY132">
            <v>65.38</v>
          </cell>
          <cell r="FZ132">
            <v>0</v>
          </cell>
          <cell r="GA132">
            <v>0</v>
          </cell>
          <cell r="GB132">
            <v>0</v>
          </cell>
          <cell r="GC132">
            <v>2272.86</v>
          </cell>
          <cell r="GD132">
            <v>2416.71</v>
          </cell>
          <cell r="GE132">
            <v>0</v>
          </cell>
          <cell r="GF132">
            <v>593.70000000000005</v>
          </cell>
          <cell r="GG132">
            <v>919778.51</v>
          </cell>
          <cell r="GH132">
            <v>0</v>
          </cell>
          <cell r="GI132">
            <v>0</v>
          </cell>
          <cell r="GJ132">
            <v>12342.71</v>
          </cell>
          <cell r="GK132">
            <v>1234.27</v>
          </cell>
          <cell r="GL132">
            <v>0</v>
          </cell>
          <cell r="GM132">
            <v>0</v>
          </cell>
          <cell r="GN132">
            <v>0</v>
          </cell>
          <cell r="GO132">
            <v>0</v>
          </cell>
          <cell r="GP132">
            <v>0</v>
          </cell>
          <cell r="GQ132">
            <v>0</v>
          </cell>
          <cell r="GR132">
            <v>0</v>
          </cell>
          <cell r="GS132">
            <v>0</v>
          </cell>
          <cell r="GT132">
            <v>0</v>
          </cell>
          <cell r="GU132">
            <v>73.599999999999994</v>
          </cell>
          <cell r="GV132">
            <v>919.78</v>
          </cell>
          <cell r="GW132">
            <v>8.0019140000000002E-2</v>
          </cell>
          <cell r="GX132">
            <v>0</v>
          </cell>
          <cell r="GY132">
            <v>0</v>
          </cell>
          <cell r="GZ132">
            <v>0</v>
          </cell>
          <cell r="HA132">
            <v>0</v>
          </cell>
          <cell r="HB132">
            <v>0</v>
          </cell>
          <cell r="HC132">
            <v>0</v>
          </cell>
          <cell r="HD132" t="str">
            <v>This includes compensation expenses slightly offset by employee stock ownership through benefit plans.</v>
          </cell>
          <cell r="HE132" t="str">
            <v>This is a portion of our venture capital.</v>
          </cell>
          <cell r="HF132">
            <v>23792913</v>
          </cell>
          <cell r="HG132">
            <v>1842696</v>
          </cell>
          <cell r="HH132">
            <v>46365178</v>
          </cell>
          <cell r="HI132">
            <v>367700000</v>
          </cell>
          <cell r="HJ132">
            <v>329500000</v>
          </cell>
          <cell r="HK132" t="str">
            <v>Line 69 - Cash dividends declared on common stock of the supplemental capital action information agrees to Line 13 of Schedule HI-A.  Line 76 - Other share repurchases of the supplemental capital action information would be included in line 16</v>
          </cell>
          <cell r="HL132">
            <v>3</v>
          </cell>
          <cell r="HM132">
            <v>2011</v>
          </cell>
          <cell r="HN132">
            <v>0</v>
          </cell>
          <cell r="HO132">
            <v>39.01</v>
          </cell>
          <cell r="HR132">
            <v>19011</v>
          </cell>
        </row>
        <row r="133">
          <cell r="A133" t="str">
            <v>1070345Q4 2011BHC Stress</v>
          </cell>
          <cell r="B133" t="str">
            <v>Fifth Third</v>
          </cell>
          <cell r="C133" t="str">
            <v>Q4 2011</v>
          </cell>
          <cell r="D133" t="str">
            <v>BHC Stress</v>
          </cell>
          <cell r="E133" t="str">
            <v>BHC</v>
          </cell>
          <cell r="F133" t="str">
            <v>FIFTH THIRD BC</v>
          </cell>
          <cell r="G133">
            <v>1070345</v>
          </cell>
          <cell r="H133" t="str">
            <v>Projected</v>
          </cell>
          <cell r="I133">
            <v>40927</v>
          </cell>
          <cell r="J133">
            <v>40927.443344907406</v>
          </cell>
          <cell r="K133" t="str">
            <v>Moodys Economy.com Protracted Slump Depression Scenario (4% Probability)Weakness in the economy causes unemployment rates to rise to a peak of 14.61% in mid 2013 and remain above 14% for the rest of the year.  GDP turns negative and remains neg</v>
          </cell>
          <cell r="L133">
            <v>53.33</v>
          </cell>
          <cell r="M133">
            <v>58.46</v>
          </cell>
          <cell r="N133">
            <v>6.45</v>
          </cell>
          <cell r="O133">
            <v>52.01</v>
          </cell>
          <cell r="P133">
            <v>76.91</v>
          </cell>
          <cell r="Q133">
            <v>70.53</v>
          </cell>
          <cell r="R133">
            <v>4.38</v>
          </cell>
          <cell r="S133">
            <v>2</v>
          </cell>
          <cell r="T133">
            <v>87.02</v>
          </cell>
          <cell r="U133">
            <v>31.1</v>
          </cell>
          <cell r="V133">
            <v>4.72</v>
          </cell>
          <cell r="W133">
            <v>51.2</v>
          </cell>
          <cell r="X133">
            <v>35.46</v>
          </cell>
          <cell r="Y133">
            <v>23.16</v>
          </cell>
          <cell r="Z133">
            <v>13.59</v>
          </cell>
          <cell r="AA133">
            <v>0</v>
          </cell>
          <cell r="AB133">
            <v>9.57</v>
          </cell>
          <cell r="AC133">
            <v>12.85</v>
          </cell>
          <cell r="AD133">
            <v>0</v>
          </cell>
          <cell r="AE133">
            <v>0.75</v>
          </cell>
          <cell r="AF133">
            <v>0.91</v>
          </cell>
          <cell r="AG133">
            <v>4.3</v>
          </cell>
          <cell r="AH133">
            <v>6.88</v>
          </cell>
          <cell r="AI133">
            <v>347.18</v>
          </cell>
          <cell r="AJ133">
            <v>14</v>
          </cell>
          <cell r="AK133">
            <v>0</v>
          </cell>
          <cell r="AL133">
            <v>5.21</v>
          </cell>
          <cell r="AM133">
            <v>5.21</v>
          </cell>
          <cell r="AN133">
            <v>0</v>
          </cell>
          <cell r="AO133">
            <v>0</v>
          </cell>
          <cell r="AP133">
            <v>0</v>
          </cell>
          <cell r="AQ133">
            <v>0</v>
          </cell>
          <cell r="AR133">
            <v>0</v>
          </cell>
          <cell r="AS133">
            <v>0</v>
          </cell>
          <cell r="AT133">
            <v>366.39</v>
          </cell>
          <cell r="AU133">
            <v>2439.14</v>
          </cell>
          <cell r="AV133">
            <v>561.27</v>
          </cell>
          <cell r="AW133">
            <v>347.18</v>
          </cell>
          <cell r="AX133">
            <v>-14</v>
          </cell>
          <cell r="AY133">
            <v>2639.23</v>
          </cell>
          <cell r="AZ133">
            <v>905.92</v>
          </cell>
          <cell r="BA133">
            <v>620.87</v>
          </cell>
          <cell r="BB133">
            <v>1006.13</v>
          </cell>
          <cell r="BC133">
            <v>520.66</v>
          </cell>
          <cell r="BD133">
            <v>520.66</v>
          </cell>
          <cell r="BE133">
            <v>561.27</v>
          </cell>
          <cell r="BF133">
            <v>0</v>
          </cell>
          <cell r="BG133">
            <v>0</v>
          </cell>
          <cell r="BH133">
            <v>0</v>
          </cell>
          <cell r="BI133">
            <v>0</v>
          </cell>
          <cell r="BJ133">
            <v>0</v>
          </cell>
          <cell r="BK133">
            <v>179.88</v>
          </cell>
          <cell r="BL133">
            <v>-40.61</v>
          </cell>
          <cell r="BM133">
            <v>-58.83</v>
          </cell>
          <cell r="BN133">
            <v>18.22</v>
          </cell>
          <cell r="BO133">
            <v>0</v>
          </cell>
          <cell r="BP133">
            <v>18.22</v>
          </cell>
          <cell r="BQ133">
            <v>-0.17</v>
          </cell>
          <cell r="BR133">
            <v>18.39</v>
          </cell>
          <cell r="BS133">
            <v>144.86580000000001</v>
          </cell>
          <cell r="BT133">
            <v>79.92</v>
          </cell>
          <cell r="BU133">
            <v>15.7</v>
          </cell>
          <cell r="BV133">
            <v>20.2</v>
          </cell>
          <cell r="BW133">
            <v>75.42</v>
          </cell>
          <cell r="BY133">
            <v>334.75</v>
          </cell>
          <cell r="BZ133">
            <v>14392.99</v>
          </cell>
          <cell r="CA133">
            <v>14727.73</v>
          </cell>
          <cell r="CB133">
            <v>35905.78</v>
          </cell>
          <cell r="CC133">
            <v>13791.19</v>
          </cell>
          <cell r="CD133">
            <v>9818.18</v>
          </cell>
          <cell r="CE133">
            <v>697.18</v>
          </cell>
          <cell r="CF133">
            <v>9121</v>
          </cell>
          <cell r="CG133">
            <v>12296.41</v>
          </cell>
          <cell r="CH133">
            <v>2630.91</v>
          </cell>
          <cell r="CI133">
            <v>667.95</v>
          </cell>
          <cell r="CJ133">
            <v>8997.5499999999993</v>
          </cell>
          <cell r="CK133">
            <v>5993.96</v>
          </cell>
          <cell r="CL133">
            <v>0</v>
          </cell>
          <cell r="CM133">
            <v>0</v>
          </cell>
          <cell r="CN133">
            <v>25264.560000000001</v>
          </cell>
          <cell r="CO133">
            <v>23725.5</v>
          </cell>
          <cell r="CP133">
            <v>1085.5</v>
          </cell>
          <cell r="CQ133">
            <v>453.55</v>
          </cell>
          <cell r="CR133">
            <v>1898.58</v>
          </cell>
          <cell r="CS133">
            <v>11789.5</v>
          </cell>
          <cell r="CT133">
            <v>11523.74</v>
          </cell>
          <cell r="CU133">
            <v>12.59</v>
          </cell>
          <cell r="CV133">
            <v>253.17</v>
          </cell>
          <cell r="CW133">
            <v>7486.84</v>
          </cell>
          <cell r="CX133">
            <v>0</v>
          </cell>
          <cell r="CY133">
            <v>174.92</v>
          </cell>
          <cell r="CZ133">
            <v>201.9</v>
          </cell>
          <cell r="DA133">
            <v>2023.69</v>
          </cell>
          <cell r="DB133">
            <v>5086.33</v>
          </cell>
          <cell r="DC133">
            <v>82345.259999999995</v>
          </cell>
          <cell r="DD133">
            <v>0</v>
          </cell>
          <cell r="DE133">
            <v>2639.23</v>
          </cell>
          <cell r="DF133">
            <v>79706.03</v>
          </cell>
          <cell r="DG133">
            <v>1671.71</v>
          </cell>
          <cell r="DH133">
            <v>2416.71</v>
          </cell>
          <cell r="DI133">
            <v>663.07</v>
          </cell>
          <cell r="DJ133">
            <v>3.5</v>
          </cell>
          <cell r="DK133">
            <v>40.869999999999997</v>
          </cell>
          <cell r="DL133">
            <v>3124.14</v>
          </cell>
          <cell r="DM133">
            <v>15078.98</v>
          </cell>
          <cell r="DN133">
            <v>114308.61</v>
          </cell>
          <cell r="DO133">
            <v>83740.86</v>
          </cell>
          <cell r="DP133">
            <v>1480.75</v>
          </cell>
          <cell r="DQ133">
            <v>2272.4699999999998</v>
          </cell>
          <cell r="DR133">
            <v>13987.02</v>
          </cell>
          <cell r="DS133">
            <v>266.75</v>
          </cell>
          <cell r="DT133">
            <v>101481.11</v>
          </cell>
          <cell r="DU133">
            <v>398.36</v>
          </cell>
          <cell r="DV133">
            <v>2051.04</v>
          </cell>
          <cell r="DW133">
            <v>2736.26</v>
          </cell>
          <cell r="DX133">
            <v>7332.11</v>
          </cell>
          <cell r="DY133">
            <v>362.5</v>
          </cell>
          <cell r="DZ133">
            <v>-82.97</v>
          </cell>
          <cell r="EA133">
            <v>12797.3</v>
          </cell>
          <cell r="EB133">
            <v>30.2</v>
          </cell>
          <cell r="EC133">
            <v>12827.5</v>
          </cell>
          <cell r="ED133">
            <v>33048</v>
          </cell>
          <cell r="EE133">
            <v>13028.51</v>
          </cell>
          <cell r="EF133">
            <v>0</v>
          </cell>
          <cell r="EG133">
            <v>13028.51</v>
          </cell>
          <cell r="EH133">
            <v>18.39</v>
          </cell>
          <cell r="EI133">
            <v>0</v>
          </cell>
          <cell r="EJ133">
            <v>0</v>
          </cell>
          <cell r="EK133">
            <v>0</v>
          </cell>
          <cell r="EL133">
            <v>0</v>
          </cell>
          <cell r="EM133">
            <v>0</v>
          </cell>
          <cell r="EN133">
            <v>0</v>
          </cell>
          <cell r="EO133">
            <v>0</v>
          </cell>
          <cell r="EP133">
            <v>8.81</v>
          </cell>
          <cell r="EQ133">
            <v>73.489999999999995</v>
          </cell>
          <cell r="ER133">
            <v>-179.3</v>
          </cell>
          <cell r="ES133">
            <v>0</v>
          </cell>
          <cell r="ET133">
            <v>12</v>
          </cell>
          <cell r="EU133">
            <v>12797.3</v>
          </cell>
          <cell r="EV133">
            <v>12797.3</v>
          </cell>
          <cell r="EW133">
            <v>339.21</v>
          </cell>
          <cell r="EX133">
            <v>0</v>
          </cell>
          <cell r="EY133">
            <v>23.29</v>
          </cell>
          <cell r="EZ133">
            <v>0</v>
          </cell>
          <cell r="FA133">
            <v>30.2</v>
          </cell>
          <cell r="FB133">
            <v>2272.4699999999998</v>
          </cell>
          <cell r="FC133">
            <v>0</v>
          </cell>
          <cell r="FD133">
            <v>2447.25</v>
          </cell>
          <cell r="FE133">
            <v>0</v>
          </cell>
          <cell r="FF133">
            <v>12290.22</v>
          </cell>
          <cell r="FG133">
            <v>66.400000000000006</v>
          </cell>
          <cell r="FH133">
            <v>0</v>
          </cell>
          <cell r="FI133">
            <v>-10.1</v>
          </cell>
          <cell r="FJ133">
            <v>12213.72</v>
          </cell>
          <cell r="FK133">
            <v>103122.8</v>
          </cell>
          <cell r="FL133">
            <v>9512.68</v>
          </cell>
          <cell r="FM133">
            <v>12213.72</v>
          </cell>
          <cell r="FN133">
            <v>16795.73</v>
          </cell>
          <cell r="FO133">
            <v>103122.8</v>
          </cell>
          <cell r="FP133">
            <v>111923.57</v>
          </cell>
          <cell r="FQ133">
            <v>9.2246000000000006</v>
          </cell>
          <cell r="FR133">
            <v>11.8439</v>
          </cell>
          <cell r="FS133">
            <v>16.287099999999999</v>
          </cell>
          <cell r="FT133">
            <v>10.912599999999999</v>
          </cell>
          <cell r="FU133">
            <v>398.36</v>
          </cell>
          <cell r="FV133">
            <v>0</v>
          </cell>
          <cell r="FW133">
            <v>30.2</v>
          </cell>
          <cell r="FX133">
            <v>0</v>
          </cell>
          <cell r="FY133">
            <v>82.97</v>
          </cell>
          <cell r="FZ133">
            <v>0</v>
          </cell>
          <cell r="GA133">
            <v>0</v>
          </cell>
          <cell r="GB133">
            <v>0</v>
          </cell>
          <cell r="GC133">
            <v>2272.4699999999998</v>
          </cell>
          <cell r="GD133">
            <v>2416.71</v>
          </cell>
          <cell r="GE133">
            <v>0</v>
          </cell>
          <cell r="GF133">
            <v>420.77</v>
          </cell>
          <cell r="GG133">
            <v>918671.77</v>
          </cell>
          <cell r="GH133">
            <v>0</v>
          </cell>
          <cell r="GI133">
            <v>0</v>
          </cell>
          <cell r="GJ133">
            <v>12290.22</v>
          </cell>
          <cell r="GK133">
            <v>1229.02</v>
          </cell>
          <cell r="GL133">
            <v>0</v>
          </cell>
          <cell r="GM133">
            <v>0</v>
          </cell>
          <cell r="GN133">
            <v>0</v>
          </cell>
          <cell r="GO133">
            <v>0</v>
          </cell>
          <cell r="GP133">
            <v>0</v>
          </cell>
          <cell r="GQ133">
            <v>0</v>
          </cell>
          <cell r="GR133">
            <v>0</v>
          </cell>
          <cell r="GS133">
            <v>0</v>
          </cell>
          <cell r="GT133">
            <v>0</v>
          </cell>
          <cell r="GU133">
            <v>73.489999999999995</v>
          </cell>
          <cell r="GV133">
            <v>918.67</v>
          </cell>
          <cell r="GW133">
            <v>0.08</v>
          </cell>
          <cell r="GX133">
            <v>0</v>
          </cell>
          <cell r="GY133">
            <v>0</v>
          </cell>
          <cell r="GZ133">
            <v>0</v>
          </cell>
          <cell r="HA133">
            <v>0</v>
          </cell>
          <cell r="HB133">
            <v>0</v>
          </cell>
          <cell r="HC133">
            <v>0</v>
          </cell>
          <cell r="HD133" t="str">
            <v>This includes compensation expenses slightly offset by employee stock ownership through benefit plans.</v>
          </cell>
          <cell r="HE133" t="str">
            <v>This is a portion of our venture capital.</v>
          </cell>
          <cell r="HF133">
            <v>23792913</v>
          </cell>
          <cell r="HG133">
            <v>1842696</v>
          </cell>
          <cell r="HH133">
            <v>46365178</v>
          </cell>
          <cell r="HI133">
            <v>367700000</v>
          </cell>
          <cell r="HJ133">
            <v>329500000</v>
          </cell>
          <cell r="HK133" t="str">
            <v>Line 69 - Cash dividends declared on common stock of the supplemental capital action information agrees to Line 13 of Schedule HI-A.  Line 76 - Other share repurchases of the supplemental capital action information would be included in line 16</v>
          </cell>
          <cell r="HL133">
            <v>4</v>
          </cell>
          <cell r="HM133">
            <v>2011</v>
          </cell>
          <cell r="HN133">
            <v>0</v>
          </cell>
          <cell r="HO133">
            <v>0</v>
          </cell>
          <cell r="HR133">
            <v>19011</v>
          </cell>
        </row>
        <row r="134">
          <cell r="A134" t="str">
            <v>1070345Q1 2012BHC Stress</v>
          </cell>
          <cell r="B134" t="str">
            <v>Fifth Third</v>
          </cell>
          <cell r="C134" t="str">
            <v>Q1 2012</v>
          </cell>
          <cell r="D134" t="str">
            <v>BHC Stress</v>
          </cell>
          <cell r="E134" t="str">
            <v>BHC</v>
          </cell>
          <cell r="F134" t="str">
            <v>FIFTH THIRD BC</v>
          </cell>
          <cell r="G134">
            <v>1070345</v>
          </cell>
          <cell r="H134" t="str">
            <v>Projected</v>
          </cell>
          <cell r="I134">
            <v>40927</v>
          </cell>
          <cell r="J134">
            <v>40927.443344907406</v>
          </cell>
          <cell r="K134" t="str">
            <v>Moodys Economy.com Protracted Slump Depression Scenario (4% Probability)Weakness in the economy causes unemployment rates to rise to a peak of 14.61% in mid 2013 and remain above 14% for the rest of the year.  GDP turns negative and remains neg</v>
          </cell>
          <cell r="L134">
            <v>64.88</v>
          </cell>
          <cell r="M134">
            <v>71.86</v>
          </cell>
          <cell r="N134">
            <v>7.57</v>
          </cell>
          <cell r="O134">
            <v>64.3</v>
          </cell>
          <cell r="P134">
            <v>109.92</v>
          </cell>
          <cell r="Q134">
            <v>100.33</v>
          </cell>
          <cell r="R134">
            <v>6.64</v>
          </cell>
          <cell r="S134">
            <v>2.94</v>
          </cell>
          <cell r="T134">
            <v>138.65</v>
          </cell>
          <cell r="U134">
            <v>65.23</v>
          </cell>
          <cell r="V134">
            <v>7.32</v>
          </cell>
          <cell r="W134">
            <v>66.099999999999994</v>
          </cell>
          <cell r="X134">
            <v>38.380000000000003</v>
          </cell>
          <cell r="Y134">
            <v>24.56</v>
          </cell>
          <cell r="Z134">
            <v>16.63</v>
          </cell>
          <cell r="AA134">
            <v>0</v>
          </cell>
          <cell r="AB134">
            <v>7.93</v>
          </cell>
          <cell r="AC134">
            <v>24.89</v>
          </cell>
          <cell r="AD134">
            <v>0</v>
          </cell>
          <cell r="AE134">
            <v>0.78</v>
          </cell>
          <cell r="AF134">
            <v>1.1299999999999999</v>
          </cell>
          <cell r="AG134">
            <v>14.61</v>
          </cell>
          <cell r="AH134">
            <v>8.3800000000000008</v>
          </cell>
          <cell r="AI134">
            <v>473.15</v>
          </cell>
          <cell r="AJ134">
            <v>21</v>
          </cell>
          <cell r="AK134">
            <v>0</v>
          </cell>
          <cell r="AL134">
            <v>5.28</v>
          </cell>
          <cell r="AM134">
            <v>5.28</v>
          </cell>
          <cell r="AN134">
            <v>0</v>
          </cell>
          <cell r="AO134">
            <v>0</v>
          </cell>
          <cell r="AP134">
            <v>0</v>
          </cell>
          <cell r="AQ134">
            <v>0</v>
          </cell>
          <cell r="AR134">
            <v>0</v>
          </cell>
          <cell r="AS134">
            <v>0</v>
          </cell>
          <cell r="AT134">
            <v>499.42</v>
          </cell>
          <cell r="AU134">
            <v>2639.23</v>
          </cell>
          <cell r="AV134">
            <v>644.14</v>
          </cell>
          <cell r="AW134">
            <v>473.15</v>
          </cell>
          <cell r="AX134">
            <v>-21</v>
          </cell>
          <cell r="AY134">
            <v>2789.22</v>
          </cell>
          <cell r="AZ134">
            <v>872.8</v>
          </cell>
          <cell r="BA134">
            <v>588.04</v>
          </cell>
          <cell r="BB134">
            <v>953.15</v>
          </cell>
          <cell r="BC134">
            <v>507.69</v>
          </cell>
          <cell r="BD134">
            <v>507.69</v>
          </cell>
          <cell r="BE134">
            <v>644.14</v>
          </cell>
          <cell r="BF134">
            <v>0</v>
          </cell>
          <cell r="BG134">
            <v>0</v>
          </cell>
          <cell r="BH134">
            <v>0</v>
          </cell>
          <cell r="BI134">
            <v>0</v>
          </cell>
          <cell r="BJ134">
            <v>0</v>
          </cell>
          <cell r="BK134">
            <v>184.88</v>
          </cell>
          <cell r="BL134">
            <v>-136.44</v>
          </cell>
          <cell r="BM134">
            <v>-109.23</v>
          </cell>
          <cell r="BN134">
            <v>-27.22</v>
          </cell>
          <cell r="BO134">
            <v>0</v>
          </cell>
          <cell r="BP134">
            <v>-27.22</v>
          </cell>
          <cell r="BQ134">
            <v>0</v>
          </cell>
          <cell r="BR134">
            <v>-27.22</v>
          </cell>
          <cell r="BS134">
            <v>80.057168000000004</v>
          </cell>
          <cell r="BT134">
            <v>79.92</v>
          </cell>
          <cell r="BU134">
            <v>29.5</v>
          </cell>
          <cell r="BV134">
            <v>27.5</v>
          </cell>
          <cell r="BW134">
            <v>81.92</v>
          </cell>
          <cell r="BY134">
            <v>334.75</v>
          </cell>
          <cell r="BZ134">
            <v>14655.54</v>
          </cell>
          <cell r="CA134">
            <v>14990.28</v>
          </cell>
          <cell r="CB134">
            <v>36405.86</v>
          </cell>
          <cell r="CC134">
            <v>14480.38</v>
          </cell>
          <cell r="CD134">
            <v>9668.56</v>
          </cell>
          <cell r="CE134">
            <v>686.56</v>
          </cell>
          <cell r="CF134">
            <v>8982</v>
          </cell>
          <cell r="CG134">
            <v>12256.92</v>
          </cell>
          <cell r="CH134">
            <v>2652.76</v>
          </cell>
          <cell r="CI134">
            <v>616.01</v>
          </cell>
          <cell r="CJ134">
            <v>8988.14</v>
          </cell>
          <cell r="CK134">
            <v>6150.08</v>
          </cell>
          <cell r="CL134">
            <v>0</v>
          </cell>
          <cell r="CM134">
            <v>0</v>
          </cell>
          <cell r="CN134">
            <v>25488.52</v>
          </cell>
          <cell r="CO134">
            <v>23884.28</v>
          </cell>
          <cell r="CP134">
            <v>1127.1099999999999</v>
          </cell>
          <cell r="CQ134">
            <v>477.13</v>
          </cell>
          <cell r="CR134">
            <v>1925.5</v>
          </cell>
          <cell r="CS134">
            <v>11820.83</v>
          </cell>
          <cell r="CT134">
            <v>11541.31</v>
          </cell>
          <cell r="CU134">
            <v>9.6199999999999992</v>
          </cell>
          <cell r="CV134">
            <v>269.89999999999998</v>
          </cell>
          <cell r="CW134">
            <v>7572.22</v>
          </cell>
          <cell r="CX134">
            <v>0</v>
          </cell>
          <cell r="CY134">
            <v>188.1</v>
          </cell>
          <cell r="CZ134">
            <v>214.77</v>
          </cell>
          <cell r="DA134">
            <v>2040.33</v>
          </cell>
          <cell r="DB134">
            <v>5129.03</v>
          </cell>
          <cell r="DC134">
            <v>83212.929999999993</v>
          </cell>
          <cell r="DD134">
            <v>0</v>
          </cell>
          <cell r="DE134">
            <v>2789.22</v>
          </cell>
          <cell r="DF134">
            <v>80423.72</v>
          </cell>
          <cell r="DG134">
            <v>1635.87</v>
          </cell>
          <cell r="DH134">
            <v>2416.71</v>
          </cell>
          <cell r="DI134">
            <v>700.6</v>
          </cell>
          <cell r="DJ134">
            <v>3.3</v>
          </cell>
          <cell r="DK134">
            <v>40.869999999999997</v>
          </cell>
          <cell r="DL134">
            <v>3161.48</v>
          </cell>
          <cell r="DM134">
            <v>14067.69</v>
          </cell>
          <cell r="DN134">
            <v>114279.05</v>
          </cell>
          <cell r="DO134">
            <v>82787.62</v>
          </cell>
          <cell r="DP134">
            <v>1440.65</v>
          </cell>
          <cell r="DQ134">
            <v>834.98</v>
          </cell>
          <cell r="DR134">
            <v>16499.91</v>
          </cell>
          <cell r="DS134">
            <v>271.75</v>
          </cell>
          <cell r="DT134">
            <v>101563.17</v>
          </cell>
          <cell r="DU134">
            <v>398.36</v>
          </cell>
          <cell r="DV134">
            <v>2051.04</v>
          </cell>
          <cell r="DW134">
            <v>2656.39</v>
          </cell>
          <cell r="DX134">
            <v>7296.15</v>
          </cell>
          <cell r="DY134">
            <v>366.7</v>
          </cell>
          <cell r="DZ134">
            <v>-82.97</v>
          </cell>
          <cell r="EA134">
            <v>12685.68</v>
          </cell>
          <cell r="EB134">
            <v>30.2</v>
          </cell>
          <cell r="EC134">
            <v>12715.88</v>
          </cell>
          <cell r="ED134">
            <v>33307</v>
          </cell>
          <cell r="EE134">
            <v>12797.3</v>
          </cell>
          <cell r="EF134">
            <v>0</v>
          </cell>
          <cell r="EG134">
            <v>12797.3</v>
          </cell>
          <cell r="EH134">
            <v>-27.22</v>
          </cell>
          <cell r="EI134">
            <v>0</v>
          </cell>
          <cell r="EJ134">
            <v>0</v>
          </cell>
          <cell r="EK134">
            <v>0</v>
          </cell>
          <cell r="EL134">
            <v>0</v>
          </cell>
          <cell r="EM134">
            <v>0</v>
          </cell>
          <cell r="EN134">
            <v>0</v>
          </cell>
          <cell r="EO134">
            <v>0</v>
          </cell>
          <cell r="EP134">
            <v>8.74</v>
          </cell>
          <cell r="EQ134">
            <v>91.87</v>
          </cell>
          <cell r="ER134">
            <v>4.2</v>
          </cell>
          <cell r="ES134">
            <v>0</v>
          </cell>
          <cell r="ET134">
            <v>12</v>
          </cell>
          <cell r="EU134">
            <v>12685.68</v>
          </cell>
          <cell r="EV134">
            <v>12685.68</v>
          </cell>
          <cell r="EW134">
            <v>343.41</v>
          </cell>
          <cell r="EX134">
            <v>0</v>
          </cell>
          <cell r="EY134">
            <v>23.29</v>
          </cell>
          <cell r="EZ134">
            <v>0</v>
          </cell>
          <cell r="FA134">
            <v>30.2</v>
          </cell>
          <cell r="FB134">
            <v>834.98</v>
          </cell>
          <cell r="FC134">
            <v>0</v>
          </cell>
          <cell r="FD134">
            <v>2447.4499999999998</v>
          </cell>
          <cell r="FE134">
            <v>0</v>
          </cell>
          <cell r="FF134">
            <v>10736.7</v>
          </cell>
          <cell r="FG134">
            <v>66.2</v>
          </cell>
          <cell r="FH134">
            <v>0</v>
          </cell>
          <cell r="FI134">
            <v>-10.1</v>
          </cell>
          <cell r="FJ134">
            <v>10660.4</v>
          </cell>
          <cell r="FK134">
            <v>103665.91</v>
          </cell>
          <cell r="FL134">
            <v>9396.86</v>
          </cell>
          <cell r="FM134">
            <v>10660.4</v>
          </cell>
          <cell r="FN134">
            <v>15084.2</v>
          </cell>
          <cell r="FO134">
            <v>103665.91</v>
          </cell>
          <cell r="FP134">
            <v>111971.92</v>
          </cell>
          <cell r="FQ134">
            <v>9.0646000000000004</v>
          </cell>
          <cell r="FR134">
            <v>10.2834</v>
          </cell>
          <cell r="FS134">
            <v>14.550800000000001</v>
          </cell>
          <cell r="FT134">
            <v>9.5206</v>
          </cell>
          <cell r="FU134">
            <v>398.36</v>
          </cell>
          <cell r="FV134">
            <v>0</v>
          </cell>
          <cell r="FW134">
            <v>30.2</v>
          </cell>
          <cell r="FX134">
            <v>0</v>
          </cell>
          <cell r="FY134">
            <v>82.97</v>
          </cell>
          <cell r="FZ134">
            <v>0</v>
          </cell>
          <cell r="GA134">
            <v>0</v>
          </cell>
          <cell r="GB134">
            <v>0</v>
          </cell>
          <cell r="GC134">
            <v>834.98</v>
          </cell>
          <cell r="GD134">
            <v>2416.71</v>
          </cell>
          <cell r="GE134">
            <v>0</v>
          </cell>
          <cell r="GF134">
            <v>311.08999999999997</v>
          </cell>
          <cell r="GG134">
            <v>918671.77</v>
          </cell>
          <cell r="GH134">
            <v>0</v>
          </cell>
          <cell r="GI134">
            <v>0</v>
          </cell>
          <cell r="GJ134">
            <v>10736.7</v>
          </cell>
          <cell r="GK134">
            <v>1073.67</v>
          </cell>
          <cell r="GL134">
            <v>0</v>
          </cell>
          <cell r="GM134">
            <v>0</v>
          </cell>
          <cell r="GN134">
            <v>0</v>
          </cell>
          <cell r="GO134">
            <v>0</v>
          </cell>
          <cell r="GP134">
            <v>0</v>
          </cell>
          <cell r="GQ134">
            <v>0</v>
          </cell>
          <cell r="GR134">
            <v>0</v>
          </cell>
          <cell r="GS134">
            <v>0</v>
          </cell>
          <cell r="GT134">
            <v>0</v>
          </cell>
          <cell r="GU134">
            <v>91.87</v>
          </cell>
          <cell r="GV134">
            <v>918.67</v>
          </cell>
          <cell r="GW134">
            <v>0.1</v>
          </cell>
          <cell r="GX134">
            <v>0</v>
          </cell>
          <cell r="GY134">
            <v>0</v>
          </cell>
          <cell r="GZ134">
            <v>0</v>
          </cell>
          <cell r="HA134">
            <v>0</v>
          </cell>
          <cell r="HB134">
            <v>0</v>
          </cell>
          <cell r="HC134">
            <v>0</v>
          </cell>
          <cell r="HD134" t="str">
            <v>This includes compensation expenses slightly offset by employee stock ownership through benefit plans.</v>
          </cell>
          <cell r="HE134" t="str">
            <v>This is a portion of our venture capital.</v>
          </cell>
          <cell r="HF134">
            <v>23792913</v>
          </cell>
          <cell r="HG134">
            <v>1842696</v>
          </cell>
          <cell r="HH134">
            <v>46365178</v>
          </cell>
          <cell r="HI134">
            <v>367700000</v>
          </cell>
          <cell r="HJ134">
            <v>329500000</v>
          </cell>
          <cell r="HK134" t="str">
            <v>Line 69 - Cash dividends declared on common stock of the supplemental capital action information agrees to Line 13 of Schedule HI-A.  Line 76 - Other share repurchases of the supplemental capital action information would be included in line 16</v>
          </cell>
          <cell r="HL134">
            <v>1</v>
          </cell>
          <cell r="HM134">
            <v>2012</v>
          </cell>
          <cell r="HN134">
            <v>0</v>
          </cell>
          <cell r="HO134">
            <v>0</v>
          </cell>
          <cell r="HR134">
            <v>19011</v>
          </cell>
        </row>
        <row r="135">
          <cell r="A135" t="str">
            <v>1070345Q2 2012BHC Stress</v>
          </cell>
          <cell r="B135" t="str">
            <v>Fifth Third</v>
          </cell>
          <cell r="C135" t="str">
            <v>Q2 2012</v>
          </cell>
          <cell r="D135" t="str">
            <v>BHC Stress</v>
          </cell>
          <cell r="E135" t="str">
            <v>BHC</v>
          </cell>
          <cell r="F135" t="str">
            <v>FIFTH THIRD BC</v>
          </cell>
          <cell r="G135">
            <v>1070345</v>
          </cell>
          <cell r="H135" t="str">
            <v>Projected</v>
          </cell>
          <cell r="I135">
            <v>40927</v>
          </cell>
          <cell r="J135">
            <v>40927.443344907406</v>
          </cell>
          <cell r="K135" t="str">
            <v>Moodys Economy.com Protracted Slump Depression Scenario (4% Probability)Weakness in the economy causes unemployment rates to rise to a peak of 14.61% in mid 2013 and remain above 14% for the rest of the year.  GDP turns negative and remains neg</v>
          </cell>
          <cell r="L135">
            <v>61.51</v>
          </cell>
          <cell r="M135">
            <v>67.89</v>
          </cell>
          <cell r="N135">
            <v>7.27</v>
          </cell>
          <cell r="O135">
            <v>60.62</v>
          </cell>
          <cell r="P135">
            <v>129.33000000000001</v>
          </cell>
          <cell r="Q135">
            <v>118.14</v>
          </cell>
          <cell r="R135">
            <v>7.87</v>
          </cell>
          <cell r="S135">
            <v>3.31</v>
          </cell>
          <cell r="T135">
            <v>170.72</v>
          </cell>
          <cell r="U135">
            <v>82.81</v>
          </cell>
          <cell r="V135">
            <v>8.67</v>
          </cell>
          <cell r="W135">
            <v>79.23</v>
          </cell>
          <cell r="X135">
            <v>31.39</v>
          </cell>
          <cell r="Y135">
            <v>20.149999999999999</v>
          </cell>
          <cell r="Z135">
            <v>12.66</v>
          </cell>
          <cell r="AA135">
            <v>0</v>
          </cell>
          <cell r="AB135">
            <v>7.49</v>
          </cell>
          <cell r="AC135">
            <v>31.68</v>
          </cell>
          <cell r="AD135">
            <v>0</v>
          </cell>
          <cell r="AE135">
            <v>1.45</v>
          </cell>
          <cell r="AF135">
            <v>1.52</v>
          </cell>
          <cell r="AG135">
            <v>17.440000000000001</v>
          </cell>
          <cell r="AH135">
            <v>11.27</v>
          </cell>
          <cell r="AI135">
            <v>512.66</v>
          </cell>
          <cell r="AJ135">
            <v>32.090000000000003</v>
          </cell>
          <cell r="AK135">
            <v>0</v>
          </cell>
          <cell r="AL135">
            <v>6.06</v>
          </cell>
          <cell r="AM135">
            <v>6.06</v>
          </cell>
          <cell r="AN135">
            <v>0</v>
          </cell>
          <cell r="AO135">
            <v>0</v>
          </cell>
          <cell r="AP135">
            <v>0</v>
          </cell>
          <cell r="AQ135">
            <v>0</v>
          </cell>
          <cell r="AR135">
            <v>0</v>
          </cell>
          <cell r="AS135">
            <v>0</v>
          </cell>
          <cell r="AT135">
            <v>550.80999999999995</v>
          </cell>
          <cell r="AU135">
            <v>2789.22</v>
          </cell>
          <cell r="AV135">
            <v>618.73</v>
          </cell>
          <cell r="AW135">
            <v>512.66</v>
          </cell>
          <cell r="AX135">
            <v>-32.090000000000003</v>
          </cell>
          <cell r="AY135">
            <v>2863.19</v>
          </cell>
          <cell r="AZ135">
            <v>872.76</v>
          </cell>
          <cell r="BA135">
            <v>625.91999999999996</v>
          </cell>
          <cell r="BB135">
            <v>934.06</v>
          </cell>
          <cell r="BC135">
            <v>564.62</v>
          </cell>
          <cell r="BD135">
            <v>564.62</v>
          </cell>
          <cell r="BE135">
            <v>618.73</v>
          </cell>
          <cell r="BF135">
            <v>0</v>
          </cell>
          <cell r="BG135">
            <v>0</v>
          </cell>
          <cell r="BH135">
            <v>0</v>
          </cell>
          <cell r="BI135">
            <v>0</v>
          </cell>
          <cell r="BJ135">
            <v>0</v>
          </cell>
          <cell r="BK135">
            <v>189.88</v>
          </cell>
          <cell r="BL135">
            <v>-54.11</v>
          </cell>
          <cell r="BM135">
            <v>-19.66</v>
          </cell>
          <cell r="BN135">
            <v>-34.450000000000003</v>
          </cell>
          <cell r="BO135">
            <v>0</v>
          </cell>
          <cell r="BP135">
            <v>-34.450000000000003</v>
          </cell>
          <cell r="BQ135">
            <v>0</v>
          </cell>
          <cell r="BR135">
            <v>-34.450000000000003</v>
          </cell>
          <cell r="BS135">
            <v>36.333395000000003</v>
          </cell>
          <cell r="BT135">
            <v>79.92</v>
          </cell>
          <cell r="BU135">
            <v>31.5</v>
          </cell>
          <cell r="BV135">
            <v>29.5</v>
          </cell>
          <cell r="BW135">
            <v>81.92</v>
          </cell>
          <cell r="BY135">
            <v>334.75</v>
          </cell>
          <cell r="BZ135">
            <v>15437.09</v>
          </cell>
          <cell r="CA135">
            <v>15771.84</v>
          </cell>
          <cell r="CB135">
            <v>37024.639999999999</v>
          </cell>
          <cell r="CC135">
            <v>15219.57</v>
          </cell>
          <cell r="CD135">
            <v>9520.01</v>
          </cell>
          <cell r="CE135">
            <v>676.01</v>
          </cell>
          <cell r="CF135">
            <v>8844</v>
          </cell>
          <cell r="CG135">
            <v>12285.06</v>
          </cell>
          <cell r="CH135">
            <v>2684.32</v>
          </cell>
          <cell r="CI135">
            <v>571.24</v>
          </cell>
          <cell r="CJ135">
            <v>9029.5</v>
          </cell>
          <cell r="CK135">
            <v>6331.07</v>
          </cell>
          <cell r="CL135">
            <v>0</v>
          </cell>
          <cell r="CM135">
            <v>0</v>
          </cell>
          <cell r="CN135">
            <v>26185.26</v>
          </cell>
          <cell r="CO135">
            <v>24460.07</v>
          </cell>
          <cell r="CP135">
            <v>1203.82</v>
          </cell>
          <cell r="CQ135">
            <v>521.37</v>
          </cell>
          <cell r="CR135">
            <v>1931.99</v>
          </cell>
          <cell r="CS135">
            <v>11640.08</v>
          </cell>
          <cell r="CT135">
            <v>11371.73</v>
          </cell>
          <cell r="CU135">
            <v>11</v>
          </cell>
          <cell r="CV135">
            <v>257.35000000000002</v>
          </cell>
          <cell r="CW135">
            <v>7776.4</v>
          </cell>
          <cell r="CX135">
            <v>0</v>
          </cell>
          <cell r="CY135">
            <v>211.57</v>
          </cell>
          <cell r="CZ135">
            <v>238.21</v>
          </cell>
          <cell r="DA135">
            <v>2092.79</v>
          </cell>
          <cell r="DB135">
            <v>5233.83</v>
          </cell>
          <cell r="DC135">
            <v>84558.38</v>
          </cell>
          <cell r="DD135">
            <v>0</v>
          </cell>
          <cell r="DE135">
            <v>2863.19</v>
          </cell>
          <cell r="DF135">
            <v>81695.19</v>
          </cell>
          <cell r="DG135">
            <v>1540.52</v>
          </cell>
          <cell r="DH135">
            <v>2416.71</v>
          </cell>
          <cell r="DI135">
            <v>738.14</v>
          </cell>
          <cell r="DJ135">
            <v>3.1</v>
          </cell>
          <cell r="DK135">
            <v>40.869999999999997</v>
          </cell>
          <cell r="DL135">
            <v>3198.82</v>
          </cell>
          <cell r="DM135">
            <v>13876.08</v>
          </cell>
          <cell r="DN135">
            <v>116082.45</v>
          </cell>
          <cell r="DO135">
            <v>84771.1</v>
          </cell>
          <cell r="DP135">
            <v>1340.93</v>
          </cell>
          <cell r="DQ135">
            <v>834.98</v>
          </cell>
          <cell r="DR135">
            <v>16571.43</v>
          </cell>
          <cell r="DS135">
            <v>276.75</v>
          </cell>
          <cell r="DT135">
            <v>103518.43</v>
          </cell>
          <cell r="DU135">
            <v>398.36</v>
          </cell>
          <cell r="DV135">
            <v>2051.04</v>
          </cell>
          <cell r="DW135">
            <v>2576.4899999999998</v>
          </cell>
          <cell r="DX135">
            <v>7252.98</v>
          </cell>
          <cell r="DY135">
            <v>337.9</v>
          </cell>
          <cell r="DZ135">
            <v>-82.97</v>
          </cell>
          <cell r="EA135">
            <v>12533.81</v>
          </cell>
          <cell r="EB135">
            <v>30.2</v>
          </cell>
          <cell r="EC135">
            <v>12564.01</v>
          </cell>
          <cell r="ED135">
            <v>33650</v>
          </cell>
          <cell r="EE135">
            <v>12685.68</v>
          </cell>
          <cell r="EF135">
            <v>0</v>
          </cell>
          <cell r="EG135">
            <v>12685.68</v>
          </cell>
          <cell r="EH135">
            <v>-34.450000000000003</v>
          </cell>
          <cell r="EI135">
            <v>0</v>
          </cell>
          <cell r="EJ135">
            <v>0</v>
          </cell>
          <cell r="EK135">
            <v>0</v>
          </cell>
          <cell r="EL135">
            <v>0</v>
          </cell>
          <cell r="EM135">
            <v>0</v>
          </cell>
          <cell r="EN135">
            <v>0</v>
          </cell>
          <cell r="EO135">
            <v>0</v>
          </cell>
          <cell r="EP135">
            <v>8.7200000000000006</v>
          </cell>
          <cell r="EQ135">
            <v>91.89</v>
          </cell>
          <cell r="ER135">
            <v>-28.8</v>
          </cell>
          <cell r="ES135">
            <v>0</v>
          </cell>
          <cell r="ET135">
            <v>12</v>
          </cell>
          <cell r="EU135">
            <v>12533.81</v>
          </cell>
          <cell r="EV135">
            <v>12533.81</v>
          </cell>
          <cell r="EW135">
            <v>314.61</v>
          </cell>
          <cell r="EX135">
            <v>0</v>
          </cell>
          <cell r="EY135">
            <v>23.29</v>
          </cell>
          <cell r="EZ135">
            <v>0</v>
          </cell>
          <cell r="FA135">
            <v>30.2</v>
          </cell>
          <cell r="FB135">
            <v>834.98</v>
          </cell>
          <cell r="FC135">
            <v>0</v>
          </cell>
          <cell r="FD135">
            <v>2447.65</v>
          </cell>
          <cell r="FE135">
            <v>0</v>
          </cell>
          <cell r="FF135">
            <v>10613.44</v>
          </cell>
          <cell r="FG135">
            <v>66</v>
          </cell>
          <cell r="FH135">
            <v>0</v>
          </cell>
          <cell r="FI135">
            <v>-10.1</v>
          </cell>
          <cell r="FJ135">
            <v>10537.34</v>
          </cell>
          <cell r="FK135">
            <v>104964.03</v>
          </cell>
          <cell r="FL135">
            <v>9273.7999999999993</v>
          </cell>
          <cell r="FM135">
            <v>10537.34</v>
          </cell>
          <cell r="FN135">
            <v>15010.36</v>
          </cell>
          <cell r="FO135">
            <v>104964.03</v>
          </cell>
          <cell r="FP135">
            <v>113389.59</v>
          </cell>
          <cell r="FQ135">
            <v>8.8352000000000004</v>
          </cell>
          <cell r="FR135">
            <v>10.039</v>
          </cell>
          <cell r="FS135">
            <v>14.3005</v>
          </cell>
          <cell r="FT135">
            <v>9.2929999999999993</v>
          </cell>
          <cell r="FU135">
            <v>398.36</v>
          </cell>
          <cell r="FV135">
            <v>0</v>
          </cell>
          <cell r="FW135">
            <v>30.2</v>
          </cell>
          <cell r="FX135">
            <v>0</v>
          </cell>
          <cell r="FY135">
            <v>82.97</v>
          </cell>
          <cell r="FZ135">
            <v>0</v>
          </cell>
          <cell r="GA135">
            <v>0</v>
          </cell>
          <cell r="GB135">
            <v>0</v>
          </cell>
          <cell r="GC135">
            <v>834.98</v>
          </cell>
          <cell r="GD135">
            <v>2416.71</v>
          </cell>
          <cell r="GE135">
            <v>0</v>
          </cell>
          <cell r="GF135">
            <v>271.70999999999998</v>
          </cell>
          <cell r="GG135">
            <v>918949.55</v>
          </cell>
          <cell r="GH135">
            <v>0</v>
          </cell>
          <cell r="GI135">
            <v>0</v>
          </cell>
          <cell r="GJ135">
            <v>10613.44</v>
          </cell>
          <cell r="GK135">
            <v>1061.3399999999999</v>
          </cell>
          <cell r="GL135">
            <v>0</v>
          </cell>
          <cell r="GM135">
            <v>0</v>
          </cell>
          <cell r="GN135">
            <v>0</v>
          </cell>
          <cell r="GO135">
            <v>0</v>
          </cell>
          <cell r="GP135">
            <v>0</v>
          </cell>
          <cell r="GQ135">
            <v>0</v>
          </cell>
          <cell r="GR135">
            <v>0</v>
          </cell>
          <cell r="GS135">
            <v>0</v>
          </cell>
          <cell r="GT135">
            <v>0</v>
          </cell>
          <cell r="GU135">
            <v>91.89</v>
          </cell>
          <cell r="GV135">
            <v>918.95</v>
          </cell>
          <cell r="GW135">
            <v>0.1</v>
          </cell>
          <cell r="GX135">
            <v>0.28000000000000003</v>
          </cell>
          <cell r="GY135">
            <v>0</v>
          </cell>
          <cell r="GZ135">
            <v>0.28000000000000003</v>
          </cell>
          <cell r="HA135">
            <v>0</v>
          </cell>
          <cell r="HB135">
            <v>0</v>
          </cell>
          <cell r="HC135">
            <v>0</v>
          </cell>
          <cell r="HD135" t="str">
            <v>This includes compensation expenses slightly offset by employee stock ownership through benefit plans.</v>
          </cell>
          <cell r="HE135" t="str">
            <v>This is a portion of our venture capital.</v>
          </cell>
          <cell r="HF135">
            <v>23792913</v>
          </cell>
          <cell r="HG135">
            <v>1842696</v>
          </cell>
          <cell r="HH135">
            <v>46365178</v>
          </cell>
          <cell r="HI135">
            <v>367700000</v>
          </cell>
          <cell r="HJ135">
            <v>329500000</v>
          </cell>
          <cell r="HK135" t="str">
            <v>Line 69 - Cash dividends declared on common stock of the supplemental capital action information agrees to Line 13 of Schedule HI-A.  Line 76 - Other share repurchases of the supplemental capital action information would be included in line 16</v>
          </cell>
          <cell r="HL135">
            <v>2</v>
          </cell>
          <cell r="HM135">
            <v>2012</v>
          </cell>
          <cell r="HN135">
            <v>0</v>
          </cell>
          <cell r="HO135">
            <v>0</v>
          </cell>
          <cell r="HR135">
            <v>19011</v>
          </cell>
        </row>
        <row r="136">
          <cell r="A136" t="str">
            <v>1070345Q3 2012BHC Stress</v>
          </cell>
          <cell r="B136" t="str">
            <v>Fifth Third</v>
          </cell>
          <cell r="C136" t="str">
            <v>Q3 2012</v>
          </cell>
          <cell r="D136" t="str">
            <v>BHC Stress</v>
          </cell>
          <cell r="E136" t="str">
            <v>BHC</v>
          </cell>
          <cell r="F136" t="str">
            <v>FIFTH THIRD BC</v>
          </cell>
          <cell r="G136">
            <v>1070345</v>
          </cell>
          <cell r="H136" t="str">
            <v>Projected</v>
          </cell>
          <cell r="I136">
            <v>40927</v>
          </cell>
          <cell r="J136">
            <v>40927.443344907406</v>
          </cell>
          <cell r="K136" t="str">
            <v>Moodys Economy.com Protracted Slump Depression Scenario (4% Probability)Weakness in the economy causes unemployment rates to rise to a peak of 14.61% in mid 2013 and remain above 14% for the rest of the year.  GDP turns negative and remains neg</v>
          </cell>
          <cell r="L136">
            <v>51.68</v>
          </cell>
          <cell r="M136">
            <v>58.76</v>
          </cell>
          <cell r="N136">
            <v>6.4</v>
          </cell>
          <cell r="O136">
            <v>52.36</v>
          </cell>
          <cell r="P136">
            <v>142.38999999999999</v>
          </cell>
          <cell r="Q136">
            <v>132.38</v>
          </cell>
          <cell r="R136">
            <v>6.91</v>
          </cell>
          <cell r="S136">
            <v>3.11</v>
          </cell>
          <cell r="T136">
            <v>194.38</v>
          </cell>
          <cell r="U136">
            <v>104.73</v>
          </cell>
          <cell r="V136">
            <v>7.56</v>
          </cell>
          <cell r="W136">
            <v>82.09</v>
          </cell>
          <cell r="X136">
            <v>30.3</v>
          </cell>
          <cell r="Y136">
            <v>24.48</v>
          </cell>
          <cell r="Z136">
            <v>15.49</v>
          </cell>
          <cell r="AA136">
            <v>0</v>
          </cell>
          <cell r="AB136">
            <v>8.98</v>
          </cell>
          <cell r="AC136">
            <v>44.66</v>
          </cell>
          <cell r="AD136">
            <v>0</v>
          </cell>
          <cell r="AE136">
            <v>1.87</v>
          </cell>
          <cell r="AF136">
            <v>1.76</v>
          </cell>
          <cell r="AG136">
            <v>24.75</v>
          </cell>
          <cell r="AH136">
            <v>16.27</v>
          </cell>
          <cell r="AI136">
            <v>546.65</v>
          </cell>
          <cell r="AJ136">
            <v>39.83</v>
          </cell>
          <cell r="AK136">
            <v>0</v>
          </cell>
          <cell r="AL136">
            <v>5.67</v>
          </cell>
          <cell r="AM136">
            <v>5.67</v>
          </cell>
          <cell r="AN136">
            <v>0</v>
          </cell>
          <cell r="AO136">
            <v>0</v>
          </cell>
          <cell r="AP136">
            <v>0</v>
          </cell>
          <cell r="AQ136">
            <v>0</v>
          </cell>
          <cell r="AR136">
            <v>0</v>
          </cell>
          <cell r="AS136">
            <v>0</v>
          </cell>
          <cell r="AT136">
            <v>592.15</v>
          </cell>
          <cell r="AU136">
            <v>2863.19</v>
          </cell>
          <cell r="AV136">
            <v>585.48</v>
          </cell>
          <cell r="AW136">
            <v>546.65</v>
          </cell>
          <cell r="AX136">
            <v>-39.83</v>
          </cell>
          <cell r="AY136">
            <v>2862.2</v>
          </cell>
          <cell r="AZ136">
            <v>865.96</v>
          </cell>
          <cell r="BA136">
            <v>601.87</v>
          </cell>
          <cell r="BB136">
            <v>926.26</v>
          </cell>
          <cell r="BC136">
            <v>541.57000000000005</v>
          </cell>
          <cell r="BD136">
            <v>541.57000000000005</v>
          </cell>
          <cell r="BE136">
            <v>585.48</v>
          </cell>
          <cell r="BF136">
            <v>0</v>
          </cell>
          <cell r="BG136">
            <v>0</v>
          </cell>
          <cell r="BH136">
            <v>0</v>
          </cell>
          <cell r="BI136">
            <v>0</v>
          </cell>
          <cell r="BJ136">
            <v>0</v>
          </cell>
          <cell r="BK136">
            <v>189.88</v>
          </cell>
          <cell r="BL136">
            <v>-43.91</v>
          </cell>
          <cell r="BM136">
            <v>-34.729999999999997</v>
          </cell>
          <cell r="BN136">
            <v>-9.18</v>
          </cell>
          <cell r="BO136">
            <v>0</v>
          </cell>
          <cell r="BP136">
            <v>-9.18</v>
          </cell>
          <cell r="BQ136">
            <v>0</v>
          </cell>
          <cell r="BR136">
            <v>-9.18</v>
          </cell>
          <cell r="BS136">
            <v>79.093601000000007</v>
          </cell>
          <cell r="BT136">
            <v>79.92</v>
          </cell>
          <cell r="BU136">
            <v>32.5</v>
          </cell>
          <cell r="BV136">
            <v>31.5</v>
          </cell>
          <cell r="BW136">
            <v>80.92</v>
          </cell>
          <cell r="BY136">
            <v>334.75</v>
          </cell>
          <cell r="BZ136">
            <v>14802.02</v>
          </cell>
          <cell r="CA136">
            <v>15136.76</v>
          </cell>
          <cell r="CB136">
            <v>37161.279999999999</v>
          </cell>
          <cell r="CC136">
            <v>15512.05</v>
          </cell>
          <cell r="CD136">
            <v>9372.5400000000009</v>
          </cell>
          <cell r="CE136">
            <v>665.54</v>
          </cell>
          <cell r="CF136">
            <v>8707</v>
          </cell>
          <cell r="CG136">
            <v>12276.69</v>
          </cell>
          <cell r="CH136">
            <v>2711.15</v>
          </cell>
          <cell r="CI136">
            <v>523.79999999999995</v>
          </cell>
          <cell r="CJ136">
            <v>9041.75</v>
          </cell>
          <cell r="CK136">
            <v>6493.13</v>
          </cell>
          <cell r="CL136">
            <v>0</v>
          </cell>
          <cell r="CM136">
            <v>0</v>
          </cell>
          <cell r="CN136">
            <v>26520.080000000002</v>
          </cell>
          <cell r="CO136">
            <v>24700.01</v>
          </cell>
          <cell r="CP136">
            <v>1262.98</v>
          </cell>
          <cell r="CQ136">
            <v>557.1</v>
          </cell>
          <cell r="CR136">
            <v>1935.03</v>
          </cell>
          <cell r="CS136">
            <v>11427.45</v>
          </cell>
          <cell r="CT136">
            <v>11164.94</v>
          </cell>
          <cell r="CU136">
            <v>9.69</v>
          </cell>
          <cell r="CV136">
            <v>252.82</v>
          </cell>
          <cell r="CW136">
            <v>7985.61</v>
          </cell>
          <cell r="CX136">
            <v>0</v>
          </cell>
          <cell r="CY136">
            <v>231.31</v>
          </cell>
          <cell r="CZ136">
            <v>257.58</v>
          </cell>
          <cell r="DA136">
            <v>2117.42</v>
          </cell>
          <cell r="DB136">
            <v>5379.3</v>
          </cell>
          <cell r="DC136">
            <v>85029.45</v>
          </cell>
          <cell r="DD136">
            <v>0</v>
          </cell>
          <cell r="DE136">
            <v>2862.2</v>
          </cell>
          <cell r="DF136">
            <v>82167.25</v>
          </cell>
          <cell r="DG136">
            <v>1471.38</v>
          </cell>
          <cell r="DH136">
            <v>2416.71</v>
          </cell>
          <cell r="DI136">
            <v>775.68</v>
          </cell>
          <cell r="DJ136">
            <v>2.9</v>
          </cell>
          <cell r="DK136">
            <v>40.869999999999997</v>
          </cell>
          <cell r="DL136">
            <v>3236.16</v>
          </cell>
          <cell r="DM136">
            <v>14322.34</v>
          </cell>
          <cell r="DN136">
            <v>116333.89</v>
          </cell>
          <cell r="DO136">
            <v>83988.44</v>
          </cell>
          <cell r="DP136">
            <v>1267.31</v>
          </cell>
          <cell r="DQ136">
            <v>834.98</v>
          </cell>
          <cell r="DR136">
            <v>17791.89</v>
          </cell>
          <cell r="DS136">
            <v>281.75</v>
          </cell>
          <cell r="DT136">
            <v>103882.62</v>
          </cell>
          <cell r="DU136">
            <v>398.36</v>
          </cell>
          <cell r="DV136">
            <v>2051.04</v>
          </cell>
          <cell r="DW136">
            <v>2542.5500000000002</v>
          </cell>
          <cell r="DX136">
            <v>7234.99</v>
          </cell>
          <cell r="DY136">
            <v>277.10000000000002</v>
          </cell>
          <cell r="DZ136">
            <v>-82.97</v>
          </cell>
          <cell r="EA136">
            <v>12421.07</v>
          </cell>
          <cell r="EB136">
            <v>30.2</v>
          </cell>
          <cell r="EC136">
            <v>12451.27</v>
          </cell>
          <cell r="ED136">
            <v>33946</v>
          </cell>
          <cell r="EE136">
            <v>12533.81</v>
          </cell>
          <cell r="EF136">
            <v>0</v>
          </cell>
          <cell r="EG136">
            <v>12533.81</v>
          </cell>
          <cell r="EH136">
            <v>-9.18</v>
          </cell>
          <cell r="EI136">
            <v>0</v>
          </cell>
          <cell r="EJ136">
            <v>0</v>
          </cell>
          <cell r="EK136">
            <v>0</v>
          </cell>
          <cell r="EL136">
            <v>0</v>
          </cell>
          <cell r="EM136">
            <v>0</v>
          </cell>
          <cell r="EN136">
            <v>0</v>
          </cell>
          <cell r="EO136">
            <v>0</v>
          </cell>
          <cell r="EP136">
            <v>8.81</v>
          </cell>
          <cell r="EQ136">
            <v>45.95</v>
          </cell>
          <cell r="ER136">
            <v>-60.8</v>
          </cell>
          <cell r="ES136">
            <v>0</v>
          </cell>
          <cell r="ET136">
            <v>12</v>
          </cell>
          <cell r="EU136">
            <v>12421.07</v>
          </cell>
          <cell r="EV136">
            <v>12421.07</v>
          </cell>
          <cell r="EW136">
            <v>253.81</v>
          </cell>
          <cell r="EX136">
            <v>0</v>
          </cell>
          <cell r="EY136">
            <v>23.29</v>
          </cell>
          <cell r="EZ136">
            <v>0</v>
          </cell>
          <cell r="FA136">
            <v>30.2</v>
          </cell>
          <cell r="FB136">
            <v>834.98</v>
          </cell>
          <cell r="FC136">
            <v>0</v>
          </cell>
          <cell r="FD136">
            <v>2447.85</v>
          </cell>
          <cell r="FE136">
            <v>0</v>
          </cell>
          <cell r="FF136">
            <v>10561.3</v>
          </cell>
          <cell r="FG136">
            <v>65.8</v>
          </cell>
          <cell r="FH136">
            <v>0.71</v>
          </cell>
          <cell r="FI136">
            <v>-10.1</v>
          </cell>
          <cell r="FJ136">
            <v>10484.69</v>
          </cell>
          <cell r="FK136">
            <v>105397.27</v>
          </cell>
          <cell r="FL136">
            <v>9221.15</v>
          </cell>
          <cell r="FM136">
            <v>10484.69</v>
          </cell>
          <cell r="FN136">
            <v>14951.12</v>
          </cell>
          <cell r="FO136">
            <v>105397.27</v>
          </cell>
          <cell r="FP136">
            <v>113849.5</v>
          </cell>
          <cell r="FQ136">
            <v>8.7489000000000008</v>
          </cell>
          <cell r="FR136">
            <v>9.9478000000000009</v>
          </cell>
          <cell r="FS136">
            <v>14.185499999999999</v>
          </cell>
          <cell r="FT136">
            <v>9.2093000000000007</v>
          </cell>
          <cell r="FU136">
            <v>398.36</v>
          </cell>
          <cell r="FV136">
            <v>0</v>
          </cell>
          <cell r="FW136">
            <v>30.2</v>
          </cell>
          <cell r="FX136">
            <v>0</v>
          </cell>
          <cell r="FY136">
            <v>82.97</v>
          </cell>
          <cell r="FZ136">
            <v>0</v>
          </cell>
          <cell r="GA136">
            <v>0</v>
          </cell>
          <cell r="GB136">
            <v>0</v>
          </cell>
          <cell r="GC136">
            <v>834.98</v>
          </cell>
          <cell r="GD136">
            <v>2416.71</v>
          </cell>
          <cell r="GE136">
            <v>0.71</v>
          </cell>
          <cell r="GF136">
            <v>198.62</v>
          </cell>
          <cell r="GG136">
            <v>918949.55</v>
          </cell>
          <cell r="GH136">
            <v>0</v>
          </cell>
          <cell r="GI136">
            <v>0</v>
          </cell>
          <cell r="GJ136">
            <v>10561.3</v>
          </cell>
          <cell r="GK136">
            <v>1056.1300000000001</v>
          </cell>
          <cell r="GL136">
            <v>0.71</v>
          </cell>
          <cell r="GM136">
            <v>0</v>
          </cell>
          <cell r="GN136">
            <v>0</v>
          </cell>
          <cell r="GO136">
            <v>0.71</v>
          </cell>
          <cell r="GP136">
            <v>0</v>
          </cell>
          <cell r="GQ136">
            <v>0</v>
          </cell>
          <cell r="GR136">
            <v>0.71</v>
          </cell>
          <cell r="GS136">
            <v>0</v>
          </cell>
          <cell r="GT136">
            <v>0</v>
          </cell>
          <cell r="GU136">
            <v>45.95</v>
          </cell>
          <cell r="GV136">
            <v>918.95</v>
          </cell>
          <cell r="GW136">
            <v>0.05</v>
          </cell>
          <cell r="GX136">
            <v>0</v>
          </cell>
          <cell r="GY136">
            <v>0</v>
          </cell>
          <cell r="GZ136">
            <v>0</v>
          </cell>
          <cell r="HA136">
            <v>0</v>
          </cell>
          <cell r="HB136">
            <v>0</v>
          </cell>
          <cell r="HC136">
            <v>0</v>
          </cell>
          <cell r="HD136" t="str">
            <v>This includes compensation expenses slightly offset by employee stock ownership through benefit plans.</v>
          </cell>
          <cell r="HE136" t="str">
            <v>This is a portion of our venture capital.</v>
          </cell>
          <cell r="HF136">
            <v>23792913</v>
          </cell>
          <cell r="HG136">
            <v>1842696</v>
          </cell>
          <cell r="HH136">
            <v>46365178</v>
          </cell>
          <cell r="HI136">
            <v>367700000</v>
          </cell>
          <cell r="HJ136">
            <v>329500000</v>
          </cell>
          <cell r="HK136" t="str">
            <v>Line 69 - Cash dividends declared on common stock of the supplemental capital action information agrees to Line 13 of Schedule HI-A.  Line 76 - Other share repurchases of the supplemental capital action information would be included in line 16</v>
          </cell>
          <cell r="HL136">
            <v>3</v>
          </cell>
          <cell r="HM136">
            <v>2012</v>
          </cell>
          <cell r="HN136">
            <v>0</v>
          </cell>
          <cell r="HO136">
            <v>0</v>
          </cell>
          <cell r="HR136">
            <v>19011</v>
          </cell>
        </row>
        <row r="137">
          <cell r="A137" t="str">
            <v>1070345Q4 2012BHC Stress</v>
          </cell>
          <cell r="B137" t="str">
            <v>Fifth Third</v>
          </cell>
          <cell r="C137" t="str">
            <v>Q4 2012</v>
          </cell>
          <cell r="D137" t="str">
            <v>BHC Stress</v>
          </cell>
          <cell r="E137" t="str">
            <v>BHC</v>
          </cell>
          <cell r="F137" t="str">
            <v>FIFTH THIRD BC</v>
          </cell>
          <cell r="G137">
            <v>1070345</v>
          </cell>
          <cell r="H137" t="str">
            <v>Projected</v>
          </cell>
          <cell r="I137">
            <v>40927</v>
          </cell>
          <cell r="J137">
            <v>40927.443344907406</v>
          </cell>
          <cell r="K137" t="str">
            <v>Moodys Economy.com Protracted Slump Depression Scenario (4% Probability)Weakness in the economy causes unemployment rates to rise to a peak of 14.61% in mid 2013 and remain above 14% for the rest of the year.  GDP turns negative and remains neg</v>
          </cell>
          <cell r="L137">
            <v>50.92</v>
          </cell>
          <cell r="M137">
            <v>58.2</v>
          </cell>
          <cell r="N137">
            <v>6.45</v>
          </cell>
          <cell r="O137">
            <v>51.75</v>
          </cell>
          <cell r="P137">
            <v>159.78</v>
          </cell>
          <cell r="Q137">
            <v>146.13999999999999</v>
          </cell>
          <cell r="R137">
            <v>9.48</v>
          </cell>
          <cell r="S137">
            <v>4.17</v>
          </cell>
          <cell r="T137">
            <v>208.43</v>
          </cell>
          <cell r="U137">
            <v>101.59</v>
          </cell>
          <cell r="V137">
            <v>10.029999999999999</v>
          </cell>
          <cell r="W137">
            <v>96.81</v>
          </cell>
          <cell r="X137">
            <v>32.94</v>
          </cell>
          <cell r="Y137">
            <v>21.93</v>
          </cell>
          <cell r="Z137">
            <v>15.59</v>
          </cell>
          <cell r="AA137">
            <v>0</v>
          </cell>
          <cell r="AB137">
            <v>6.33</v>
          </cell>
          <cell r="AC137">
            <v>39.29</v>
          </cell>
          <cell r="AD137">
            <v>0</v>
          </cell>
          <cell r="AE137">
            <v>1.62</v>
          </cell>
          <cell r="AF137">
            <v>1.83</v>
          </cell>
          <cell r="AG137">
            <v>19.899999999999999</v>
          </cell>
          <cell r="AH137">
            <v>15.94</v>
          </cell>
          <cell r="AI137">
            <v>571.49</v>
          </cell>
          <cell r="AJ137">
            <v>43.87</v>
          </cell>
          <cell r="AK137">
            <v>0</v>
          </cell>
          <cell r="AL137">
            <v>5.44</v>
          </cell>
          <cell r="AM137">
            <v>5.44</v>
          </cell>
          <cell r="AN137">
            <v>0</v>
          </cell>
          <cell r="AO137">
            <v>0</v>
          </cell>
          <cell r="AP137">
            <v>0</v>
          </cell>
          <cell r="AQ137">
            <v>0</v>
          </cell>
          <cell r="AR137">
            <v>0</v>
          </cell>
          <cell r="AS137">
            <v>0</v>
          </cell>
          <cell r="AT137">
            <v>620.79999999999995</v>
          </cell>
          <cell r="AU137">
            <v>2862.2</v>
          </cell>
          <cell r="AV137">
            <v>615.37</v>
          </cell>
          <cell r="AW137">
            <v>571.49</v>
          </cell>
          <cell r="AX137">
            <v>-43.87</v>
          </cell>
          <cell r="AY137">
            <v>2862.2</v>
          </cell>
          <cell r="AZ137">
            <v>859.32</v>
          </cell>
          <cell r="BA137">
            <v>577.83000000000004</v>
          </cell>
          <cell r="BB137">
            <v>935.94</v>
          </cell>
          <cell r="BC137">
            <v>501.21</v>
          </cell>
          <cell r="BD137">
            <v>501.21</v>
          </cell>
          <cell r="BE137">
            <v>615.37</v>
          </cell>
          <cell r="BF137">
            <v>0</v>
          </cell>
          <cell r="BG137">
            <v>0</v>
          </cell>
          <cell r="BH137">
            <v>0</v>
          </cell>
          <cell r="BI137">
            <v>0</v>
          </cell>
          <cell r="BJ137">
            <v>0</v>
          </cell>
          <cell r="BK137">
            <v>184.88</v>
          </cell>
          <cell r="BL137">
            <v>-114.16</v>
          </cell>
          <cell r="BM137">
            <v>-91.31</v>
          </cell>
          <cell r="BN137">
            <v>-22.85</v>
          </cell>
          <cell r="BO137">
            <v>0</v>
          </cell>
          <cell r="BP137">
            <v>-22.85</v>
          </cell>
          <cell r="BQ137">
            <v>0</v>
          </cell>
          <cell r="BR137">
            <v>-22.85</v>
          </cell>
          <cell r="BS137">
            <v>79.984233000000003</v>
          </cell>
          <cell r="BT137">
            <v>79.92</v>
          </cell>
          <cell r="BU137">
            <v>33.5</v>
          </cell>
          <cell r="BV137">
            <v>33.5</v>
          </cell>
          <cell r="BW137">
            <v>79.92</v>
          </cell>
          <cell r="BY137">
            <v>334.75</v>
          </cell>
          <cell r="BZ137">
            <v>14986.62</v>
          </cell>
          <cell r="CA137">
            <v>15321.37</v>
          </cell>
          <cell r="CB137">
            <v>37130.61</v>
          </cell>
          <cell r="CC137">
            <v>15553.56</v>
          </cell>
          <cell r="CD137">
            <v>9357.4699999999993</v>
          </cell>
          <cell r="CE137">
            <v>664.47</v>
          </cell>
          <cell r="CF137">
            <v>8693</v>
          </cell>
          <cell r="CG137">
            <v>12219.58</v>
          </cell>
          <cell r="CH137">
            <v>2667.24</v>
          </cell>
          <cell r="CI137">
            <v>533.20000000000005</v>
          </cell>
          <cell r="CJ137">
            <v>9019.14</v>
          </cell>
          <cell r="CK137">
            <v>6444.26</v>
          </cell>
          <cell r="CL137">
            <v>0</v>
          </cell>
          <cell r="CM137">
            <v>0</v>
          </cell>
          <cell r="CN137">
            <v>27042</v>
          </cell>
          <cell r="CO137">
            <v>25174.66</v>
          </cell>
          <cell r="CP137">
            <v>1293.19</v>
          </cell>
          <cell r="CQ137">
            <v>574.16</v>
          </cell>
          <cell r="CR137">
            <v>1944.57</v>
          </cell>
          <cell r="CS137">
            <v>11183.08</v>
          </cell>
          <cell r="CT137">
            <v>10917.02</v>
          </cell>
          <cell r="CU137">
            <v>10.51</v>
          </cell>
          <cell r="CV137">
            <v>255.56</v>
          </cell>
          <cell r="CW137">
            <v>7990.2</v>
          </cell>
          <cell r="CX137">
            <v>0</v>
          </cell>
          <cell r="CY137">
            <v>239.31</v>
          </cell>
          <cell r="CZ137">
            <v>266.08</v>
          </cell>
          <cell r="DA137">
            <v>2157.8000000000002</v>
          </cell>
          <cell r="DB137">
            <v>5327.01</v>
          </cell>
          <cell r="DC137">
            <v>85290.46</v>
          </cell>
          <cell r="DD137">
            <v>0</v>
          </cell>
          <cell r="DE137">
            <v>2862.2</v>
          </cell>
          <cell r="DF137">
            <v>82428.259999999995</v>
          </cell>
          <cell r="DG137">
            <v>1426.99</v>
          </cell>
          <cell r="DH137">
            <v>2416.71</v>
          </cell>
          <cell r="DI137">
            <v>813.22</v>
          </cell>
          <cell r="DJ137">
            <v>2.7</v>
          </cell>
          <cell r="DK137">
            <v>40.869999999999997</v>
          </cell>
          <cell r="DL137">
            <v>3273.5</v>
          </cell>
          <cell r="DM137">
            <v>14466.03</v>
          </cell>
          <cell r="DN137">
            <v>116916.14</v>
          </cell>
          <cell r="DO137">
            <v>84559.2</v>
          </cell>
          <cell r="DP137">
            <v>1218.33</v>
          </cell>
          <cell r="DQ137">
            <v>834.98</v>
          </cell>
          <cell r="DR137">
            <v>17992.77</v>
          </cell>
          <cell r="DS137">
            <v>281.75</v>
          </cell>
          <cell r="DT137">
            <v>104605.28</v>
          </cell>
          <cell r="DU137">
            <v>398.36</v>
          </cell>
          <cell r="DV137">
            <v>2051.04</v>
          </cell>
          <cell r="DW137">
            <v>2508.6</v>
          </cell>
          <cell r="DX137">
            <v>7203.33</v>
          </cell>
          <cell r="DY137">
            <v>202.3</v>
          </cell>
          <cell r="DZ137">
            <v>-82.97</v>
          </cell>
          <cell r="EA137">
            <v>12280.67</v>
          </cell>
          <cell r="EB137">
            <v>30.2</v>
          </cell>
          <cell r="EC137">
            <v>12310.87</v>
          </cell>
          <cell r="ED137">
            <v>34200</v>
          </cell>
          <cell r="EE137">
            <v>12421.07</v>
          </cell>
          <cell r="EF137">
            <v>0</v>
          </cell>
          <cell r="EG137">
            <v>12421.07</v>
          </cell>
          <cell r="EH137">
            <v>-22.85</v>
          </cell>
          <cell r="EI137">
            <v>0</v>
          </cell>
          <cell r="EJ137">
            <v>0</v>
          </cell>
          <cell r="EK137">
            <v>0</v>
          </cell>
          <cell r="EL137">
            <v>0</v>
          </cell>
          <cell r="EM137">
            <v>0</v>
          </cell>
          <cell r="EN137">
            <v>0</v>
          </cell>
          <cell r="EO137">
            <v>0</v>
          </cell>
          <cell r="EP137">
            <v>8.81</v>
          </cell>
          <cell r="EQ137">
            <v>45.95</v>
          </cell>
          <cell r="ER137">
            <v>-74.8</v>
          </cell>
          <cell r="ES137">
            <v>0</v>
          </cell>
          <cell r="ET137">
            <v>12</v>
          </cell>
          <cell r="EU137">
            <v>12280.67</v>
          </cell>
          <cell r="EV137">
            <v>12280.67</v>
          </cell>
          <cell r="EW137">
            <v>179.01</v>
          </cell>
          <cell r="EX137">
            <v>0</v>
          </cell>
          <cell r="EY137">
            <v>23.29</v>
          </cell>
          <cell r="EZ137">
            <v>0</v>
          </cell>
          <cell r="FA137">
            <v>30.2</v>
          </cell>
          <cell r="FB137">
            <v>834.98</v>
          </cell>
          <cell r="FC137">
            <v>0</v>
          </cell>
          <cell r="FD137">
            <v>2448.0500000000002</v>
          </cell>
          <cell r="FE137">
            <v>0</v>
          </cell>
          <cell r="FF137">
            <v>10495.49</v>
          </cell>
          <cell r="FG137">
            <v>65.599999999999994</v>
          </cell>
          <cell r="FH137">
            <v>3.71</v>
          </cell>
          <cell r="FI137">
            <v>-10.1</v>
          </cell>
          <cell r="FJ137">
            <v>10416.08</v>
          </cell>
          <cell r="FK137">
            <v>105756.28</v>
          </cell>
          <cell r="FL137">
            <v>9152.5400000000009</v>
          </cell>
          <cell r="FM137">
            <v>10416.08</v>
          </cell>
          <cell r="FN137">
            <v>14785</v>
          </cell>
          <cell r="FO137">
            <v>105756.28</v>
          </cell>
          <cell r="FP137">
            <v>114329.13</v>
          </cell>
          <cell r="FQ137">
            <v>8.6544000000000008</v>
          </cell>
          <cell r="FR137">
            <v>9.8491</v>
          </cell>
          <cell r="FS137">
            <v>13.9803</v>
          </cell>
          <cell r="FT137">
            <v>9.1105999999999998</v>
          </cell>
          <cell r="FU137">
            <v>398.36</v>
          </cell>
          <cell r="FV137">
            <v>0</v>
          </cell>
          <cell r="FW137">
            <v>30.2</v>
          </cell>
          <cell r="FX137">
            <v>0</v>
          </cell>
          <cell r="FY137">
            <v>82.97</v>
          </cell>
          <cell r="FZ137">
            <v>0</v>
          </cell>
          <cell r="GA137">
            <v>0</v>
          </cell>
          <cell r="GB137">
            <v>0</v>
          </cell>
          <cell r="GC137">
            <v>834.98</v>
          </cell>
          <cell r="GD137">
            <v>2416.71</v>
          </cell>
          <cell r="GE137">
            <v>3.71</v>
          </cell>
          <cell r="GF137">
            <v>58.36</v>
          </cell>
          <cell r="GG137">
            <v>918949.55</v>
          </cell>
          <cell r="GH137">
            <v>0</v>
          </cell>
          <cell r="GI137">
            <v>0</v>
          </cell>
          <cell r="GJ137">
            <v>10495.49</v>
          </cell>
          <cell r="GK137">
            <v>1049.55</v>
          </cell>
          <cell r="GL137">
            <v>3.71</v>
          </cell>
          <cell r="GM137">
            <v>0</v>
          </cell>
          <cell r="GN137">
            <v>0</v>
          </cell>
          <cell r="GO137">
            <v>3.71</v>
          </cell>
          <cell r="GP137">
            <v>0</v>
          </cell>
          <cell r="GQ137">
            <v>0</v>
          </cell>
          <cell r="GR137">
            <v>3.71</v>
          </cell>
          <cell r="GS137">
            <v>0</v>
          </cell>
          <cell r="GT137">
            <v>0</v>
          </cell>
          <cell r="GU137">
            <v>45.95</v>
          </cell>
          <cell r="GV137">
            <v>918.95</v>
          </cell>
          <cell r="GW137">
            <v>0.05</v>
          </cell>
          <cell r="GX137">
            <v>0</v>
          </cell>
          <cell r="GY137">
            <v>0</v>
          </cell>
          <cell r="GZ137">
            <v>0</v>
          </cell>
          <cell r="HA137">
            <v>0</v>
          </cell>
          <cell r="HB137">
            <v>0</v>
          </cell>
          <cell r="HC137">
            <v>0</v>
          </cell>
          <cell r="HD137" t="str">
            <v>This includes compensation expenses slightly offset by employee stock ownership through benefit plans.</v>
          </cell>
          <cell r="HE137" t="str">
            <v>This is a portion of our venture capital.</v>
          </cell>
          <cell r="HF137">
            <v>23792913</v>
          </cell>
          <cell r="HG137">
            <v>1842696</v>
          </cell>
          <cell r="HH137">
            <v>46365178</v>
          </cell>
          <cell r="HI137">
            <v>367700000</v>
          </cell>
          <cell r="HJ137">
            <v>329500000</v>
          </cell>
          <cell r="HK137" t="str">
            <v>Line 69 - Cash dividends declared on common stock of the supplemental capital action information agrees to Line 13 of Schedule HI-A.  Line 76 - Other share repurchases of the supplemental capital action information would be included in line 16</v>
          </cell>
          <cell r="HL137">
            <v>4</v>
          </cell>
          <cell r="HM137">
            <v>2012</v>
          </cell>
          <cell r="HN137">
            <v>0</v>
          </cell>
          <cell r="HO137">
            <v>0</v>
          </cell>
          <cell r="HR137">
            <v>19011</v>
          </cell>
        </row>
        <row r="138">
          <cell r="A138" t="str">
            <v>1070345Q1 2013BHC Stress</v>
          </cell>
          <cell r="B138" t="str">
            <v>Fifth Third</v>
          </cell>
          <cell r="C138" t="str">
            <v>Q1 2013</v>
          </cell>
          <cell r="D138" t="str">
            <v>BHC Stress</v>
          </cell>
          <cell r="E138" t="str">
            <v>BHC</v>
          </cell>
          <cell r="F138" t="str">
            <v>FIFTH THIRD BC</v>
          </cell>
          <cell r="G138">
            <v>1070345</v>
          </cell>
          <cell r="H138" t="str">
            <v>Projected</v>
          </cell>
          <cell r="I138">
            <v>40927</v>
          </cell>
          <cell r="J138">
            <v>40927.443344907406</v>
          </cell>
          <cell r="K138" t="str">
            <v>Moodys Economy.com Protracted Slump Depression Scenario (4% Probability)Weakness in the economy causes unemployment rates to rise to a peak of 14.61% in mid 2013 and remain above 14% for the rest of the year.  GDP turns negative and remains neg</v>
          </cell>
          <cell r="L138">
            <v>47.58</v>
          </cell>
          <cell r="M138">
            <v>82.57</v>
          </cell>
          <cell r="N138">
            <v>7.87</v>
          </cell>
          <cell r="O138">
            <v>74.709999999999994</v>
          </cell>
          <cell r="P138">
            <v>144.49</v>
          </cell>
          <cell r="Q138">
            <v>132.44999999999999</v>
          </cell>
          <cell r="R138">
            <v>8.39</v>
          </cell>
          <cell r="S138">
            <v>3.65</v>
          </cell>
          <cell r="T138">
            <v>189</v>
          </cell>
          <cell r="U138">
            <v>92.93</v>
          </cell>
          <cell r="V138">
            <v>8.94</v>
          </cell>
          <cell r="W138">
            <v>87.13</v>
          </cell>
          <cell r="X138">
            <v>47.83</v>
          </cell>
          <cell r="Y138">
            <v>25.75</v>
          </cell>
          <cell r="Z138">
            <v>17.05</v>
          </cell>
          <cell r="AA138">
            <v>0</v>
          </cell>
          <cell r="AB138">
            <v>8.6999999999999993</v>
          </cell>
          <cell r="AC138">
            <v>37.96</v>
          </cell>
          <cell r="AD138">
            <v>0</v>
          </cell>
          <cell r="AE138">
            <v>1.52</v>
          </cell>
          <cell r="AF138">
            <v>1.66</v>
          </cell>
          <cell r="AG138">
            <v>19.8</v>
          </cell>
          <cell r="AH138">
            <v>14.98</v>
          </cell>
          <cell r="AI138">
            <v>575.17999999999995</v>
          </cell>
          <cell r="AJ138">
            <v>41.38</v>
          </cell>
          <cell r="AK138">
            <v>0</v>
          </cell>
          <cell r="AL138">
            <v>6.52</v>
          </cell>
          <cell r="AM138">
            <v>6.52</v>
          </cell>
          <cell r="AN138">
            <v>0</v>
          </cell>
          <cell r="AO138">
            <v>0</v>
          </cell>
          <cell r="AP138">
            <v>0</v>
          </cell>
          <cell r="AQ138">
            <v>0</v>
          </cell>
          <cell r="AR138">
            <v>0</v>
          </cell>
          <cell r="AS138">
            <v>0</v>
          </cell>
          <cell r="AT138">
            <v>623.08000000000004</v>
          </cell>
          <cell r="AU138">
            <v>2862.2</v>
          </cell>
          <cell r="AV138">
            <v>567.57000000000005</v>
          </cell>
          <cell r="AW138">
            <v>575.17999999999995</v>
          </cell>
          <cell r="AX138">
            <v>-41.38</v>
          </cell>
          <cell r="AY138">
            <v>2813.21</v>
          </cell>
          <cell r="AZ138">
            <v>843.59</v>
          </cell>
          <cell r="BA138">
            <v>526.61</v>
          </cell>
          <cell r="BB138">
            <v>943.14</v>
          </cell>
          <cell r="BC138">
            <v>427.06</v>
          </cell>
          <cell r="BD138">
            <v>427.06</v>
          </cell>
          <cell r="BE138">
            <v>567.57000000000005</v>
          </cell>
          <cell r="BF138">
            <v>0</v>
          </cell>
          <cell r="BG138">
            <v>0</v>
          </cell>
          <cell r="BH138">
            <v>0</v>
          </cell>
          <cell r="BI138">
            <v>0</v>
          </cell>
          <cell r="BJ138">
            <v>0</v>
          </cell>
          <cell r="BK138">
            <v>174.88</v>
          </cell>
          <cell r="BL138">
            <v>-140.5</v>
          </cell>
          <cell r="BM138">
            <v>3.08</v>
          </cell>
          <cell r="BN138">
            <v>-143.58000000000001</v>
          </cell>
          <cell r="BO138">
            <v>0</v>
          </cell>
          <cell r="BP138">
            <v>-143.58000000000001</v>
          </cell>
          <cell r="BQ138">
            <v>0</v>
          </cell>
          <cell r="BR138">
            <v>-143.58000000000001</v>
          </cell>
          <cell r="BS138">
            <v>-2.1921708</v>
          </cell>
          <cell r="BT138">
            <v>79.92</v>
          </cell>
          <cell r="BU138">
            <v>35.5</v>
          </cell>
          <cell r="BV138">
            <v>36</v>
          </cell>
          <cell r="BW138">
            <v>79.42</v>
          </cell>
          <cell r="BY138">
            <v>334.75</v>
          </cell>
          <cell r="BZ138">
            <v>15060.13</v>
          </cell>
          <cell r="CA138">
            <v>15394.87</v>
          </cell>
          <cell r="CB138">
            <v>36862.99</v>
          </cell>
          <cell r="CC138">
            <v>15541.13</v>
          </cell>
          <cell r="CD138">
            <v>9247.67</v>
          </cell>
          <cell r="CE138">
            <v>656.67</v>
          </cell>
          <cell r="CF138">
            <v>8591</v>
          </cell>
          <cell r="CG138">
            <v>12074.19</v>
          </cell>
          <cell r="CH138">
            <v>2625.74</v>
          </cell>
          <cell r="CI138">
            <v>533.32000000000005</v>
          </cell>
          <cell r="CJ138">
            <v>8915.1299999999992</v>
          </cell>
          <cell r="CK138">
            <v>6354.15</v>
          </cell>
          <cell r="CL138">
            <v>0</v>
          </cell>
          <cell r="CM138">
            <v>0</v>
          </cell>
          <cell r="CN138">
            <v>27808.19</v>
          </cell>
          <cell r="CO138">
            <v>25909.45</v>
          </cell>
          <cell r="CP138">
            <v>1316.83</v>
          </cell>
          <cell r="CQ138">
            <v>581.91</v>
          </cell>
          <cell r="CR138">
            <v>1923.92</v>
          </cell>
          <cell r="CS138">
            <v>10992.62</v>
          </cell>
          <cell r="CT138">
            <v>10731.61</v>
          </cell>
          <cell r="CU138">
            <v>10.53</v>
          </cell>
          <cell r="CV138">
            <v>250.48</v>
          </cell>
          <cell r="CW138">
            <v>8197.19</v>
          </cell>
          <cell r="CX138">
            <v>0</v>
          </cell>
          <cell r="CY138">
            <v>241.13</v>
          </cell>
          <cell r="CZ138">
            <v>268.95999999999998</v>
          </cell>
          <cell r="DA138">
            <v>2223</v>
          </cell>
          <cell r="DB138">
            <v>5464.1</v>
          </cell>
          <cell r="DC138">
            <v>85784.9</v>
          </cell>
          <cell r="DD138">
            <v>0</v>
          </cell>
          <cell r="DE138">
            <v>2813.21</v>
          </cell>
          <cell r="DF138">
            <v>82971.7</v>
          </cell>
          <cell r="DG138">
            <v>1371</v>
          </cell>
          <cell r="DH138">
            <v>2416.71</v>
          </cell>
          <cell r="DI138">
            <v>852.61</v>
          </cell>
          <cell r="DJ138">
            <v>2.5</v>
          </cell>
          <cell r="DK138">
            <v>40.869999999999997</v>
          </cell>
          <cell r="DL138">
            <v>3312.68</v>
          </cell>
          <cell r="DM138">
            <v>14333</v>
          </cell>
          <cell r="DN138">
            <v>117383.26</v>
          </cell>
          <cell r="DO138">
            <v>84408.89</v>
          </cell>
          <cell r="DP138">
            <v>1157.6300000000001</v>
          </cell>
          <cell r="DQ138">
            <v>556.92999999999995</v>
          </cell>
          <cell r="DR138">
            <v>19180.009999999998</v>
          </cell>
          <cell r="DS138">
            <v>276.75</v>
          </cell>
          <cell r="DT138">
            <v>105303.46</v>
          </cell>
          <cell r="DU138">
            <v>398.36</v>
          </cell>
          <cell r="DV138">
            <v>2051.04</v>
          </cell>
          <cell r="DW138">
            <v>2474.65</v>
          </cell>
          <cell r="DX138">
            <v>7051.01</v>
          </cell>
          <cell r="DY138">
            <v>157.5</v>
          </cell>
          <cell r="DZ138">
            <v>-82.97</v>
          </cell>
          <cell r="EA138">
            <v>12049.6</v>
          </cell>
          <cell r="EB138">
            <v>30.2</v>
          </cell>
          <cell r="EC138">
            <v>12079.8</v>
          </cell>
          <cell r="ED138">
            <v>34588</v>
          </cell>
          <cell r="EE138">
            <v>12280.67</v>
          </cell>
          <cell r="EF138">
            <v>0</v>
          </cell>
          <cell r="EG138">
            <v>12280.67</v>
          </cell>
          <cell r="EH138">
            <v>-143.58000000000001</v>
          </cell>
          <cell r="EI138">
            <v>0</v>
          </cell>
          <cell r="EJ138">
            <v>0</v>
          </cell>
          <cell r="EK138">
            <v>0</v>
          </cell>
          <cell r="EL138">
            <v>0</v>
          </cell>
          <cell r="EM138">
            <v>0</v>
          </cell>
          <cell r="EN138">
            <v>0</v>
          </cell>
          <cell r="EO138">
            <v>0</v>
          </cell>
          <cell r="EP138">
            <v>8.74</v>
          </cell>
          <cell r="EQ138">
            <v>45.95</v>
          </cell>
          <cell r="ER138">
            <v>-44.8</v>
          </cell>
          <cell r="ES138">
            <v>0</v>
          </cell>
          <cell r="ET138">
            <v>12</v>
          </cell>
          <cell r="EU138">
            <v>12049.6</v>
          </cell>
          <cell r="EV138">
            <v>12049.6</v>
          </cell>
          <cell r="EW138">
            <v>134.21</v>
          </cell>
          <cell r="EX138">
            <v>0</v>
          </cell>
          <cell r="EY138">
            <v>23.29</v>
          </cell>
          <cell r="EZ138">
            <v>0</v>
          </cell>
          <cell r="FA138">
            <v>30.2</v>
          </cell>
          <cell r="FB138">
            <v>556.92999999999995</v>
          </cell>
          <cell r="FC138">
            <v>0</v>
          </cell>
          <cell r="FD138">
            <v>2448.25</v>
          </cell>
          <cell r="FE138">
            <v>0</v>
          </cell>
          <cell r="FF138">
            <v>10030.969999999999</v>
          </cell>
          <cell r="FG138">
            <v>65.400000000000006</v>
          </cell>
          <cell r="FH138">
            <v>6.03</v>
          </cell>
          <cell r="FI138">
            <v>-10.1</v>
          </cell>
          <cell r="FJ138">
            <v>9949.44</v>
          </cell>
          <cell r="FK138">
            <v>106311.34</v>
          </cell>
          <cell r="FL138">
            <v>8963.9500000000007</v>
          </cell>
          <cell r="FM138">
            <v>9949.44</v>
          </cell>
          <cell r="FN138">
            <v>14030.3</v>
          </cell>
          <cell r="FO138">
            <v>106311.34</v>
          </cell>
          <cell r="FP138">
            <v>114915.94</v>
          </cell>
          <cell r="FQ138">
            <v>8.4318000000000008</v>
          </cell>
          <cell r="FR138">
            <v>9.3588000000000005</v>
          </cell>
          <cell r="FS138">
            <v>13.1974</v>
          </cell>
          <cell r="FT138">
            <v>8.6579999999999995</v>
          </cell>
          <cell r="FU138">
            <v>398.36</v>
          </cell>
          <cell r="FV138">
            <v>0</v>
          </cell>
          <cell r="FW138">
            <v>30.2</v>
          </cell>
          <cell r="FX138">
            <v>0</v>
          </cell>
          <cell r="FY138">
            <v>82.97</v>
          </cell>
          <cell r="FZ138">
            <v>0</v>
          </cell>
          <cell r="GA138">
            <v>0</v>
          </cell>
          <cell r="GB138">
            <v>0</v>
          </cell>
          <cell r="GC138">
            <v>556.92999999999995</v>
          </cell>
          <cell r="GD138">
            <v>2416.71</v>
          </cell>
          <cell r="GE138">
            <v>6.03</v>
          </cell>
          <cell r="GF138">
            <v>26.03</v>
          </cell>
          <cell r="GG138">
            <v>918949.55</v>
          </cell>
          <cell r="GH138">
            <v>0</v>
          </cell>
          <cell r="GI138">
            <v>0</v>
          </cell>
          <cell r="GJ138">
            <v>10030.969999999999</v>
          </cell>
          <cell r="GK138">
            <v>1003.1</v>
          </cell>
          <cell r="GL138">
            <v>6.03</v>
          </cell>
          <cell r="GM138">
            <v>0</v>
          </cell>
          <cell r="GN138">
            <v>0</v>
          </cell>
          <cell r="GO138">
            <v>6.03</v>
          </cell>
          <cell r="GP138">
            <v>0</v>
          </cell>
          <cell r="GQ138">
            <v>0</v>
          </cell>
          <cell r="GR138">
            <v>6.03</v>
          </cell>
          <cell r="GS138">
            <v>0</v>
          </cell>
          <cell r="GT138">
            <v>0</v>
          </cell>
          <cell r="GU138">
            <v>45.95</v>
          </cell>
          <cell r="GV138">
            <v>918.95</v>
          </cell>
          <cell r="GW138">
            <v>0.05</v>
          </cell>
          <cell r="GX138">
            <v>0</v>
          </cell>
          <cell r="GY138">
            <v>0</v>
          </cell>
          <cell r="GZ138">
            <v>0</v>
          </cell>
          <cell r="HA138">
            <v>0</v>
          </cell>
          <cell r="HB138">
            <v>0</v>
          </cell>
          <cell r="HC138">
            <v>0</v>
          </cell>
          <cell r="HD138" t="str">
            <v>This includes compensation expenses slightly offset by employee stock ownership through benefit plans.</v>
          </cell>
          <cell r="HE138" t="str">
            <v>This is a portion of our venture capital.</v>
          </cell>
          <cell r="HF138">
            <v>23792913</v>
          </cell>
          <cell r="HG138">
            <v>1842696</v>
          </cell>
          <cell r="HH138">
            <v>46365178</v>
          </cell>
          <cell r="HI138">
            <v>367700000</v>
          </cell>
          <cell r="HJ138">
            <v>329500000</v>
          </cell>
          <cell r="HK138" t="str">
            <v>Line 69 - Cash dividends declared on common stock of the supplemental capital action information agrees to Line 13 of Schedule HI-A.  Line 76 - Other share repurchases of the supplemental capital action information would be included in line 16</v>
          </cell>
          <cell r="HL138">
            <v>1</v>
          </cell>
          <cell r="HM138">
            <v>2013</v>
          </cell>
          <cell r="HN138">
            <v>0</v>
          </cell>
          <cell r="HO138">
            <v>0</v>
          </cell>
          <cell r="HR138">
            <v>19011</v>
          </cell>
        </row>
        <row r="139">
          <cell r="A139" t="str">
            <v>1070345Q2 2013BHC Stress</v>
          </cell>
          <cell r="B139" t="str">
            <v>Fifth Third</v>
          </cell>
          <cell r="C139" t="str">
            <v>Q2 2013</v>
          </cell>
          <cell r="D139" t="str">
            <v>BHC Stress</v>
          </cell>
          <cell r="E139" t="str">
            <v>BHC</v>
          </cell>
          <cell r="F139" t="str">
            <v>FIFTH THIRD BC</v>
          </cell>
          <cell r="G139">
            <v>1070345</v>
          </cell>
          <cell r="H139" t="str">
            <v>Projected</v>
          </cell>
          <cell r="I139">
            <v>40927</v>
          </cell>
          <cell r="J139">
            <v>40927.443344907406</v>
          </cell>
          <cell r="K139" t="str">
            <v>Moodys Economy.com Protracted Slump Depression Scenario (4% Probability)Weakness in the economy causes unemployment rates to rise to a peak of 14.61% in mid 2013 and remain above 14% for the rest of the year.  GDP turns negative and remains neg</v>
          </cell>
          <cell r="L139">
            <v>44.17</v>
          </cell>
          <cell r="M139">
            <v>77.260000000000005</v>
          </cell>
          <cell r="N139">
            <v>7.3</v>
          </cell>
          <cell r="O139">
            <v>69.97</v>
          </cell>
          <cell r="P139">
            <v>120.69</v>
          </cell>
          <cell r="Q139">
            <v>110.97</v>
          </cell>
          <cell r="R139">
            <v>6.78</v>
          </cell>
          <cell r="S139">
            <v>2.94</v>
          </cell>
          <cell r="T139">
            <v>156.68</v>
          </cell>
          <cell r="U139">
            <v>77.56</v>
          </cell>
          <cell r="V139">
            <v>7.29</v>
          </cell>
          <cell r="W139">
            <v>71.83</v>
          </cell>
          <cell r="X139">
            <v>39.119999999999997</v>
          </cell>
          <cell r="Y139">
            <v>20.29</v>
          </cell>
          <cell r="Z139">
            <v>12.98</v>
          </cell>
          <cell r="AA139">
            <v>0</v>
          </cell>
          <cell r="AB139">
            <v>7.31</v>
          </cell>
          <cell r="AC139">
            <v>32.29</v>
          </cell>
          <cell r="AD139">
            <v>0</v>
          </cell>
          <cell r="AE139">
            <v>1.32</v>
          </cell>
          <cell r="AF139">
            <v>1.39</v>
          </cell>
          <cell r="AG139">
            <v>16.87</v>
          </cell>
          <cell r="AH139">
            <v>12.71</v>
          </cell>
          <cell r="AI139">
            <v>490.5</v>
          </cell>
          <cell r="AJ139">
            <v>35.549999999999997</v>
          </cell>
          <cell r="AK139">
            <v>0</v>
          </cell>
          <cell r="AL139">
            <v>5.67</v>
          </cell>
          <cell r="AM139">
            <v>5.67</v>
          </cell>
          <cell r="AN139">
            <v>0</v>
          </cell>
          <cell r="AO139">
            <v>0</v>
          </cell>
          <cell r="AP139">
            <v>0</v>
          </cell>
          <cell r="AQ139">
            <v>0</v>
          </cell>
          <cell r="AR139">
            <v>0</v>
          </cell>
          <cell r="AS139">
            <v>0</v>
          </cell>
          <cell r="AT139">
            <v>531.72</v>
          </cell>
          <cell r="AU139">
            <v>2813.21</v>
          </cell>
          <cell r="AV139">
            <v>401.05</v>
          </cell>
          <cell r="AW139">
            <v>490.5</v>
          </cell>
          <cell r="AX139">
            <v>-35.549999999999997</v>
          </cell>
          <cell r="AY139">
            <v>2688.21</v>
          </cell>
          <cell r="AZ139">
            <v>844.34</v>
          </cell>
          <cell r="BA139">
            <v>560.29999999999995</v>
          </cell>
          <cell r="BB139">
            <v>915.48</v>
          </cell>
          <cell r="BC139">
            <v>489.17</v>
          </cell>
          <cell r="BD139">
            <v>489.17</v>
          </cell>
          <cell r="BE139">
            <v>401.05</v>
          </cell>
          <cell r="BF139">
            <v>0</v>
          </cell>
          <cell r="BG139">
            <v>0</v>
          </cell>
          <cell r="BH139">
            <v>0</v>
          </cell>
          <cell r="BI139">
            <v>0</v>
          </cell>
          <cell r="BJ139">
            <v>0</v>
          </cell>
          <cell r="BK139">
            <v>164.88</v>
          </cell>
          <cell r="BL139">
            <v>88.12</v>
          </cell>
          <cell r="BM139">
            <v>8.56</v>
          </cell>
          <cell r="BN139">
            <v>79.56</v>
          </cell>
          <cell r="BO139">
            <v>0</v>
          </cell>
          <cell r="BP139">
            <v>79.56</v>
          </cell>
          <cell r="BQ139">
            <v>0</v>
          </cell>
          <cell r="BR139">
            <v>79.56</v>
          </cell>
          <cell r="BS139">
            <v>9.7140263000000004</v>
          </cell>
          <cell r="BT139">
            <v>79.92</v>
          </cell>
          <cell r="BU139">
            <v>37.5</v>
          </cell>
          <cell r="BV139">
            <v>38</v>
          </cell>
          <cell r="BW139">
            <v>79.42</v>
          </cell>
          <cell r="BY139">
            <v>334.75</v>
          </cell>
          <cell r="BZ139">
            <v>15011.77</v>
          </cell>
          <cell r="CA139">
            <v>15346.52</v>
          </cell>
          <cell r="CB139">
            <v>36607.120000000003</v>
          </cell>
          <cell r="CC139">
            <v>15569.09</v>
          </cell>
          <cell r="CD139">
            <v>9118.5</v>
          </cell>
          <cell r="CE139">
            <v>647.5</v>
          </cell>
          <cell r="CF139">
            <v>8471</v>
          </cell>
          <cell r="CG139">
            <v>11919.52</v>
          </cell>
          <cell r="CH139">
            <v>2592.9699999999998</v>
          </cell>
          <cell r="CI139">
            <v>525.52</v>
          </cell>
          <cell r="CJ139">
            <v>8801.0300000000007</v>
          </cell>
          <cell r="CK139">
            <v>6280.14</v>
          </cell>
          <cell r="CL139">
            <v>0</v>
          </cell>
          <cell r="CM139">
            <v>0</v>
          </cell>
          <cell r="CN139">
            <v>28358.3</v>
          </cell>
          <cell r="CO139">
            <v>26440.36</v>
          </cell>
          <cell r="CP139">
            <v>1332.09</v>
          </cell>
          <cell r="CQ139">
            <v>585.85</v>
          </cell>
          <cell r="CR139">
            <v>1892.14</v>
          </cell>
          <cell r="CS139">
            <v>10836.04</v>
          </cell>
          <cell r="CT139">
            <v>10579.61</v>
          </cell>
          <cell r="CU139">
            <v>8.2200000000000006</v>
          </cell>
          <cell r="CV139">
            <v>248.21</v>
          </cell>
          <cell r="CW139">
            <v>8315.51</v>
          </cell>
          <cell r="CX139">
            <v>0</v>
          </cell>
          <cell r="CY139">
            <v>241.58</v>
          </cell>
          <cell r="CZ139">
            <v>270.17</v>
          </cell>
          <cell r="DA139">
            <v>2269.94</v>
          </cell>
          <cell r="DB139">
            <v>5533.82</v>
          </cell>
          <cell r="DC139">
            <v>86009.1</v>
          </cell>
          <cell r="DD139">
            <v>0</v>
          </cell>
          <cell r="DE139">
            <v>2688.21</v>
          </cell>
          <cell r="DF139">
            <v>83320.899999999994</v>
          </cell>
          <cell r="DG139">
            <v>1324.18</v>
          </cell>
          <cell r="DH139">
            <v>2416.71</v>
          </cell>
          <cell r="DI139">
            <v>891.99</v>
          </cell>
          <cell r="DJ139">
            <v>2.2999999999999998</v>
          </cell>
          <cell r="DK139">
            <v>40.869999999999997</v>
          </cell>
          <cell r="DL139">
            <v>3351.87</v>
          </cell>
          <cell r="DM139">
            <v>14430.89</v>
          </cell>
          <cell r="DN139">
            <v>117774.35</v>
          </cell>
          <cell r="DO139">
            <v>85365.3</v>
          </cell>
          <cell r="DP139">
            <v>1105.99</v>
          </cell>
          <cell r="DQ139">
            <v>556.92999999999995</v>
          </cell>
          <cell r="DR139">
            <v>18716.96</v>
          </cell>
          <cell r="DS139">
            <v>266.75</v>
          </cell>
          <cell r="DT139">
            <v>105745.18</v>
          </cell>
          <cell r="DU139">
            <v>398.36</v>
          </cell>
          <cell r="DV139">
            <v>2051.04</v>
          </cell>
          <cell r="DW139">
            <v>2440.69</v>
          </cell>
          <cell r="DX139">
            <v>7121.85</v>
          </cell>
          <cell r="DY139">
            <v>70</v>
          </cell>
          <cell r="DZ139">
            <v>-82.97</v>
          </cell>
          <cell r="EA139">
            <v>11998.97</v>
          </cell>
          <cell r="EB139">
            <v>30.2</v>
          </cell>
          <cell r="EC139">
            <v>12029.18</v>
          </cell>
          <cell r="ED139">
            <v>35016</v>
          </cell>
          <cell r="EE139">
            <v>12049.6</v>
          </cell>
          <cell r="EF139">
            <v>0</v>
          </cell>
          <cell r="EG139">
            <v>12049.6</v>
          </cell>
          <cell r="EH139">
            <v>79.56</v>
          </cell>
          <cell r="EI139">
            <v>0</v>
          </cell>
          <cell r="EJ139">
            <v>0</v>
          </cell>
          <cell r="EK139">
            <v>0</v>
          </cell>
          <cell r="EL139">
            <v>0</v>
          </cell>
          <cell r="EM139">
            <v>0</v>
          </cell>
          <cell r="EN139">
            <v>0</v>
          </cell>
          <cell r="EO139">
            <v>0</v>
          </cell>
          <cell r="EP139">
            <v>8.7200000000000006</v>
          </cell>
          <cell r="EQ139">
            <v>45.96</v>
          </cell>
          <cell r="ER139">
            <v>-87.5</v>
          </cell>
          <cell r="ES139">
            <v>0</v>
          </cell>
          <cell r="ET139">
            <v>12</v>
          </cell>
          <cell r="EU139">
            <v>11998.97</v>
          </cell>
          <cell r="EV139">
            <v>11998.97</v>
          </cell>
          <cell r="EW139">
            <v>46.71</v>
          </cell>
          <cell r="EX139">
            <v>0</v>
          </cell>
          <cell r="EY139">
            <v>23.29</v>
          </cell>
          <cell r="EZ139">
            <v>0</v>
          </cell>
          <cell r="FA139">
            <v>30.2</v>
          </cell>
          <cell r="FB139">
            <v>556.92999999999995</v>
          </cell>
          <cell r="FC139">
            <v>0</v>
          </cell>
          <cell r="FD139">
            <v>2448.4499999999998</v>
          </cell>
          <cell r="FE139">
            <v>0</v>
          </cell>
          <cell r="FF139">
            <v>10067.65</v>
          </cell>
          <cell r="FG139">
            <v>65.2</v>
          </cell>
          <cell r="FH139">
            <v>3.54</v>
          </cell>
          <cell r="FI139">
            <v>-10.1</v>
          </cell>
          <cell r="FJ139">
            <v>9988.81</v>
          </cell>
          <cell r="FK139">
            <v>106705.98</v>
          </cell>
          <cell r="FL139">
            <v>9003.32</v>
          </cell>
          <cell r="FM139">
            <v>9988.81</v>
          </cell>
          <cell r="FN139">
            <v>13887.61</v>
          </cell>
          <cell r="FO139">
            <v>106705.98</v>
          </cell>
          <cell r="FP139">
            <v>115242.09</v>
          </cell>
          <cell r="FQ139">
            <v>8.4375</v>
          </cell>
          <cell r="FR139">
            <v>9.3611000000000004</v>
          </cell>
          <cell r="FS139">
            <v>13.014799999999999</v>
          </cell>
          <cell r="FT139">
            <v>8.6677</v>
          </cell>
          <cell r="FU139">
            <v>398.36</v>
          </cell>
          <cell r="FV139">
            <v>0</v>
          </cell>
          <cell r="FW139">
            <v>30.2</v>
          </cell>
          <cell r="FX139">
            <v>0</v>
          </cell>
          <cell r="FY139">
            <v>82.97</v>
          </cell>
          <cell r="FZ139">
            <v>0</v>
          </cell>
          <cell r="GA139">
            <v>0</v>
          </cell>
          <cell r="GB139">
            <v>0</v>
          </cell>
          <cell r="GC139">
            <v>556.92999999999995</v>
          </cell>
          <cell r="GD139">
            <v>2416.71</v>
          </cell>
          <cell r="GE139">
            <v>30.21</v>
          </cell>
          <cell r="GF139">
            <v>0</v>
          </cell>
          <cell r="GG139">
            <v>919290.46</v>
          </cell>
          <cell r="GH139">
            <v>0</v>
          </cell>
          <cell r="GI139">
            <v>0</v>
          </cell>
          <cell r="GJ139">
            <v>10067.65</v>
          </cell>
          <cell r="GK139">
            <v>1006.77</v>
          </cell>
          <cell r="GL139">
            <v>30.21</v>
          </cell>
          <cell r="GM139">
            <v>0</v>
          </cell>
          <cell r="GN139">
            <v>26.67</v>
          </cell>
          <cell r="GO139">
            <v>3.54</v>
          </cell>
          <cell r="GP139">
            <v>0</v>
          </cell>
          <cell r="GQ139">
            <v>0</v>
          </cell>
          <cell r="GR139">
            <v>3.54</v>
          </cell>
          <cell r="GS139">
            <v>0</v>
          </cell>
          <cell r="GT139">
            <v>0</v>
          </cell>
          <cell r="GU139">
            <v>45.96</v>
          </cell>
          <cell r="GV139">
            <v>919.29</v>
          </cell>
          <cell r="GW139">
            <v>0.05</v>
          </cell>
          <cell r="GX139">
            <v>0.34</v>
          </cell>
          <cell r="GY139">
            <v>0</v>
          </cell>
          <cell r="GZ139">
            <v>0.34</v>
          </cell>
          <cell r="HA139">
            <v>0</v>
          </cell>
          <cell r="HB139">
            <v>0</v>
          </cell>
          <cell r="HC139">
            <v>0</v>
          </cell>
          <cell r="HD139" t="str">
            <v>This includes compensation expenses slightly offset by employee stock ownership through benefit plans.</v>
          </cell>
          <cell r="HE139" t="str">
            <v>This is a portion of our venture capital.</v>
          </cell>
          <cell r="HF139">
            <v>23792913</v>
          </cell>
          <cell r="HG139">
            <v>1842696</v>
          </cell>
          <cell r="HH139">
            <v>46365178</v>
          </cell>
          <cell r="HI139">
            <v>367700000</v>
          </cell>
          <cell r="HJ139">
            <v>329500000</v>
          </cell>
          <cell r="HK139" t="str">
            <v>Line 69 - Cash dividends declared on common stock of the supplemental capital action information agrees to Line 13 of Schedule HI-A.  Line 76 - Other share repurchases of the supplemental capital action information would be included in line 16</v>
          </cell>
          <cell r="HL139">
            <v>2</v>
          </cell>
          <cell r="HM139">
            <v>2013</v>
          </cell>
          <cell r="HN139">
            <v>0</v>
          </cell>
          <cell r="HO139">
            <v>0</v>
          </cell>
          <cell r="HR139">
            <v>19011</v>
          </cell>
        </row>
        <row r="140">
          <cell r="A140" t="str">
            <v>1070345Q3 2013BHC Stress</v>
          </cell>
          <cell r="B140" t="str">
            <v>Fifth Third</v>
          </cell>
          <cell r="C140" t="str">
            <v>Q3 2013</v>
          </cell>
          <cell r="D140" t="str">
            <v>BHC Stress</v>
          </cell>
          <cell r="E140" t="str">
            <v>BHC</v>
          </cell>
          <cell r="F140" t="str">
            <v>FIFTH THIRD BC</v>
          </cell>
          <cell r="G140">
            <v>1070345</v>
          </cell>
          <cell r="H140" t="str">
            <v>Projected</v>
          </cell>
          <cell r="I140">
            <v>40927</v>
          </cell>
          <cell r="J140">
            <v>40927.443344907406</v>
          </cell>
          <cell r="K140" t="str">
            <v>Moodys Economy.com Protracted Slump Depression Scenario (4% Probability)Weakness in the economy causes unemployment rates to rise to a peak of 14.61% in mid 2013 and remain above 14% for the rest of the year.  GDP turns negative and remains neg</v>
          </cell>
          <cell r="L140">
            <v>36.68</v>
          </cell>
          <cell r="M140">
            <v>66.36</v>
          </cell>
          <cell r="N140">
            <v>6.27</v>
          </cell>
          <cell r="O140">
            <v>60.08</v>
          </cell>
          <cell r="P140">
            <v>105.32</v>
          </cell>
          <cell r="Q140">
            <v>97.09</v>
          </cell>
          <cell r="R140">
            <v>5.73</v>
          </cell>
          <cell r="S140">
            <v>2.5</v>
          </cell>
          <cell r="T140">
            <v>136.03</v>
          </cell>
          <cell r="U140">
            <v>67.91</v>
          </cell>
          <cell r="V140">
            <v>6.24</v>
          </cell>
          <cell r="W140">
            <v>61.87</v>
          </cell>
          <cell r="X140">
            <v>37.76</v>
          </cell>
          <cell r="Y140">
            <v>24.69</v>
          </cell>
          <cell r="Z140">
            <v>15.89</v>
          </cell>
          <cell r="AA140">
            <v>0</v>
          </cell>
          <cell r="AB140">
            <v>8.8000000000000007</v>
          </cell>
          <cell r="AC140">
            <v>27.53</v>
          </cell>
          <cell r="AD140">
            <v>0</v>
          </cell>
          <cell r="AE140">
            <v>1.1200000000000001</v>
          </cell>
          <cell r="AF140">
            <v>1.18</v>
          </cell>
          <cell r="AG140">
            <v>14.07</v>
          </cell>
          <cell r="AH140">
            <v>11.16</v>
          </cell>
          <cell r="AI140">
            <v>434.37</v>
          </cell>
          <cell r="AJ140">
            <v>30.83</v>
          </cell>
          <cell r="AK140">
            <v>0</v>
          </cell>
          <cell r="AL140">
            <v>11.11</v>
          </cell>
          <cell r="AM140">
            <v>11.11</v>
          </cell>
          <cell r="AN140">
            <v>0</v>
          </cell>
          <cell r="AO140">
            <v>0</v>
          </cell>
          <cell r="AP140">
            <v>0</v>
          </cell>
          <cell r="AQ140">
            <v>0</v>
          </cell>
          <cell r="AR140">
            <v>0</v>
          </cell>
          <cell r="AS140">
            <v>0</v>
          </cell>
          <cell r="AT140">
            <v>476.32</v>
          </cell>
          <cell r="AU140">
            <v>2688.21</v>
          </cell>
          <cell r="AV140">
            <v>290.2</v>
          </cell>
          <cell r="AW140">
            <v>434.37</v>
          </cell>
          <cell r="AX140">
            <v>-30.83</v>
          </cell>
          <cell r="AY140">
            <v>2513.21</v>
          </cell>
          <cell r="AZ140">
            <v>861.46</v>
          </cell>
          <cell r="BA140">
            <v>566.73</v>
          </cell>
          <cell r="BB140">
            <v>907.13</v>
          </cell>
          <cell r="BC140">
            <v>521.05999999999995</v>
          </cell>
          <cell r="BD140">
            <v>521.05999999999995</v>
          </cell>
          <cell r="BE140">
            <v>290.2</v>
          </cell>
          <cell r="BF140">
            <v>0</v>
          </cell>
          <cell r="BG140">
            <v>0</v>
          </cell>
          <cell r="BH140">
            <v>0</v>
          </cell>
          <cell r="BI140">
            <v>0</v>
          </cell>
          <cell r="BJ140">
            <v>0</v>
          </cell>
          <cell r="BK140">
            <v>154.88</v>
          </cell>
          <cell r="BL140">
            <v>230.86</v>
          </cell>
          <cell r="BM140">
            <v>16.04</v>
          </cell>
          <cell r="BN140">
            <v>214.82</v>
          </cell>
          <cell r="BO140">
            <v>0</v>
          </cell>
          <cell r="BP140">
            <v>214.82</v>
          </cell>
          <cell r="BQ140">
            <v>0</v>
          </cell>
          <cell r="BR140">
            <v>214.82</v>
          </cell>
          <cell r="BS140">
            <v>6.9479338000000004</v>
          </cell>
          <cell r="BT140">
            <v>79.92</v>
          </cell>
          <cell r="BU140">
            <v>37.5</v>
          </cell>
          <cell r="BV140">
            <v>37.5</v>
          </cell>
          <cell r="BW140">
            <v>79.92</v>
          </cell>
          <cell r="BY140">
            <v>334.75</v>
          </cell>
          <cell r="BZ140">
            <v>15017.82</v>
          </cell>
          <cell r="CA140">
            <v>15352.56</v>
          </cell>
          <cell r="CB140">
            <v>36284.75</v>
          </cell>
          <cell r="CC140">
            <v>15520.99</v>
          </cell>
          <cell r="CD140">
            <v>8990.4</v>
          </cell>
          <cell r="CE140">
            <v>638.4</v>
          </cell>
          <cell r="CF140">
            <v>8352</v>
          </cell>
          <cell r="CG140">
            <v>11773.36</v>
          </cell>
          <cell r="CH140">
            <v>2557.08</v>
          </cell>
          <cell r="CI140">
            <v>521.41999999999996</v>
          </cell>
          <cell r="CJ140">
            <v>8694.86</v>
          </cell>
          <cell r="CK140">
            <v>6200.77</v>
          </cell>
          <cell r="CL140">
            <v>0</v>
          </cell>
          <cell r="CM140">
            <v>0</v>
          </cell>
          <cell r="CN140">
            <v>28875.4</v>
          </cell>
          <cell r="CO140">
            <v>26941.25</v>
          </cell>
          <cell r="CP140">
            <v>1345.25</v>
          </cell>
          <cell r="CQ140">
            <v>588.9</v>
          </cell>
          <cell r="CR140">
            <v>1858.99</v>
          </cell>
          <cell r="CS140">
            <v>10846.72</v>
          </cell>
          <cell r="CT140">
            <v>10582.45</v>
          </cell>
          <cell r="CU140">
            <v>9.93</v>
          </cell>
          <cell r="CV140">
            <v>254.34</v>
          </cell>
          <cell r="CW140">
            <v>8396.77</v>
          </cell>
          <cell r="CX140">
            <v>0</v>
          </cell>
          <cell r="CY140">
            <v>241.59</v>
          </cell>
          <cell r="CZ140">
            <v>270.93</v>
          </cell>
          <cell r="DA140">
            <v>2314.11</v>
          </cell>
          <cell r="DB140">
            <v>5570.14</v>
          </cell>
          <cell r="DC140">
            <v>86262.64</v>
          </cell>
          <cell r="DD140">
            <v>0</v>
          </cell>
          <cell r="DE140">
            <v>2513.21</v>
          </cell>
          <cell r="DF140">
            <v>83749.429999999993</v>
          </cell>
          <cell r="DG140">
            <v>1268.2</v>
          </cell>
          <cell r="DH140">
            <v>2416.71</v>
          </cell>
          <cell r="DI140">
            <v>931.38</v>
          </cell>
          <cell r="DJ140">
            <v>2.1</v>
          </cell>
          <cell r="DK140">
            <v>40.869999999999997</v>
          </cell>
          <cell r="DL140">
            <v>3391.06</v>
          </cell>
          <cell r="DM140">
            <v>14553.24</v>
          </cell>
          <cell r="DN140">
            <v>118314.5</v>
          </cell>
          <cell r="DO140">
            <v>86004.92</v>
          </cell>
          <cell r="DP140">
            <v>1045.07</v>
          </cell>
          <cell r="DQ140">
            <v>556.92999999999995</v>
          </cell>
          <cell r="DR140">
            <v>18581.34</v>
          </cell>
          <cell r="DS140">
            <v>256.75</v>
          </cell>
          <cell r="DT140">
            <v>106188.26</v>
          </cell>
          <cell r="DU140">
            <v>398.36</v>
          </cell>
          <cell r="DV140">
            <v>2051.04</v>
          </cell>
          <cell r="DW140">
            <v>2379.14</v>
          </cell>
          <cell r="DX140">
            <v>7327.86</v>
          </cell>
          <cell r="DY140">
            <v>22.6</v>
          </cell>
          <cell r="DZ140">
            <v>-82.97</v>
          </cell>
          <cell r="EA140">
            <v>12096.04</v>
          </cell>
          <cell r="EB140">
            <v>30.2</v>
          </cell>
          <cell r="EC140">
            <v>12126.24</v>
          </cell>
          <cell r="ED140">
            <v>35393</v>
          </cell>
          <cell r="EE140">
            <v>11998.97</v>
          </cell>
          <cell r="EF140">
            <v>0</v>
          </cell>
          <cell r="EG140">
            <v>11998.97</v>
          </cell>
          <cell r="EH140">
            <v>214.82</v>
          </cell>
          <cell r="EI140">
            <v>0</v>
          </cell>
          <cell r="EJ140">
            <v>0</v>
          </cell>
          <cell r="EK140">
            <v>0</v>
          </cell>
          <cell r="EL140">
            <v>0</v>
          </cell>
          <cell r="EM140">
            <v>0</v>
          </cell>
          <cell r="EN140">
            <v>0</v>
          </cell>
          <cell r="EO140">
            <v>0</v>
          </cell>
          <cell r="EP140">
            <v>8.81</v>
          </cell>
          <cell r="EQ140">
            <v>73.540000000000006</v>
          </cell>
          <cell r="ER140">
            <v>-47.4</v>
          </cell>
          <cell r="ES140">
            <v>0</v>
          </cell>
          <cell r="ET140">
            <v>12</v>
          </cell>
          <cell r="EU140">
            <v>12096.04</v>
          </cell>
          <cell r="EV140">
            <v>12096.04</v>
          </cell>
          <cell r="EW140">
            <v>-0.69</v>
          </cell>
          <cell r="EX140">
            <v>0</v>
          </cell>
          <cell r="EY140">
            <v>23.29</v>
          </cell>
          <cell r="EZ140">
            <v>0</v>
          </cell>
          <cell r="FA140">
            <v>30.2</v>
          </cell>
          <cell r="FB140">
            <v>556.92999999999995</v>
          </cell>
          <cell r="FC140">
            <v>0</v>
          </cell>
          <cell r="FD140">
            <v>2448.65</v>
          </cell>
          <cell r="FE140">
            <v>0</v>
          </cell>
          <cell r="FF140">
            <v>10211.91</v>
          </cell>
          <cell r="FG140">
            <v>65</v>
          </cell>
          <cell r="FH140">
            <v>0</v>
          </cell>
          <cell r="FI140">
            <v>-10.1</v>
          </cell>
          <cell r="FJ140">
            <v>10136.81</v>
          </cell>
          <cell r="FK140">
            <v>107177.74</v>
          </cell>
          <cell r="FL140">
            <v>9151.32</v>
          </cell>
          <cell r="FM140">
            <v>10136.81</v>
          </cell>
          <cell r="FN140">
            <v>13951.5</v>
          </cell>
          <cell r="FO140">
            <v>107177.74</v>
          </cell>
          <cell r="FP140">
            <v>115760.91</v>
          </cell>
          <cell r="FQ140">
            <v>8.5385000000000009</v>
          </cell>
          <cell r="FR140">
            <v>9.4579000000000004</v>
          </cell>
          <cell r="FS140">
            <v>13.017200000000001</v>
          </cell>
          <cell r="FT140">
            <v>8.7567000000000004</v>
          </cell>
          <cell r="FU140">
            <v>398.36</v>
          </cell>
          <cell r="FV140">
            <v>0</v>
          </cell>
          <cell r="FW140">
            <v>30.2</v>
          </cell>
          <cell r="FX140">
            <v>0</v>
          </cell>
          <cell r="FY140">
            <v>82.97</v>
          </cell>
          <cell r="FZ140">
            <v>0</v>
          </cell>
          <cell r="GA140">
            <v>0</v>
          </cell>
          <cell r="GB140">
            <v>0</v>
          </cell>
          <cell r="GC140">
            <v>556.92999999999995</v>
          </cell>
          <cell r="GD140">
            <v>2416.71</v>
          </cell>
          <cell r="GE140">
            <v>56.57</v>
          </cell>
          <cell r="GF140">
            <v>2.21</v>
          </cell>
          <cell r="GG140">
            <v>919290.46</v>
          </cell>
          <cell r="GH140">
            <v>0</v>
          </cell>
          <cell r="GI140">
            <v>0</v>
          </cell>
          <cell r="GJ140">
            <v>10211.91</v>
          </cell>
          <cell r="GK140">
            <v>1021.19</v>
          </cell>
          <cell r="GL140">
            <v>56.57</v>
          </cell>
          <cell r="GM140">
            <v>0</v>
          </cell>
          <cell r="GN140">
            <v>31.67</v>
          </cell>
          <cell r="GO140">
            <v>24.9</v>
          </cell>
          <cell r="GP140">
            <v>25</v>
          </cell>
          <cell r="GQ140">
            <v>25</v>
          </cell>
          <cell r="GR140">
            <v>0</v>
          </cell>
          <cell r="GS140">
            <v>104</v>
          </cell>
          <cell r="GT140">
            <v>394</v>
          </cell>
          <cell r="GU140">
            <v>73.540000000000006</v>
          </cell>
          <cell r="GV140">
            <v>919.29</v>
          </cell>
          <cell r="GW140">
            <v>0.08</v>
          </cell>
          <cell r="GX140">
            <v>0</v>
          </cell>
          <cell r="GY140">
            <v>0</v>
          </cell>
          <cell r="GZ140">
            <v>0</v>
          </cell>
          <cell r="HA140">
            <v>0</v>
          </cell>
          <cell r="HB140">
            <v>0</v>
          </cell>
          <cell r="HC140">
            <v>0</v>
          </cell>
          <cell r="HD140" t="str">
            <v>This includes compensation expenses slightly offset by employee stock ownership through benefit plans.</v>
          </cell>
          <cell r="HE140" t="str">
            <v>This is a portion of our venture capital.</v>
          </cell>
          <cell r="HF140">
            <v>23792913</v>
          </cell>
          <cell r="HG140">
            <v>1842696</v>
          </cell>
          <cell r="HH140">
            <v>46365178</v>
          </cell>
          <cell r="HI140">
            <v>367700000</v>
          </cell>
          <cell r="HJ140">
            <v>329500000</v>
          </cell>
          <cell r="HK140" t="str">
            <v>Line 69 - Cash dividends declared on common stock of the supplemental capital action information agrees to Line 13 of Schedule HI-A.  Line 76 - Other share repurchases of the supplemental capital action information would be included in line 16</v>
          </cell>
          <cell r="HL140">
            <v>3</v>
          </cell>
          <cell r="HM140">
            <v>2013</v>
          </cell>
          <cell r="HN140">
            <v>0</v>
          </cell>
          <cell r="HO140">
            <v>0</v>
          </cell>
          <cell r="HR140">
            <v>19011</v>
          </cell>
        </row>
        <row r="141">
          <cell r="A141" t="str">
            <v>1070345Q4 2013BHC Stress</v>
          </cell>
          <cell r="B141" t="str">
            <v>Fifth Third</v>
          </cell>
          <cell r="C141" t="str">
            <v>Q4 2013</v>
          </cell>
          <cell r="D141" t="str">
            <v>BHC Stress</v>
          </cell>
          <cell r="E141" t="str">
            <v>BHC</v>
          </cell>
          <cell r="F141" t="str">
            <v>FIFTH THIRD BC</v>
          </cell>
          <cell r="G141">
            <v>1070345</v>
          </cell>
          <cell r="H141" t="str">
            <v>Projected</v>
          </cell>
          <cell r="I141">
            <v>40927</v>
          </cell>
          <cell r="J141">
            <v>40927.443344907406</v>
          </cell>
          <cell r="K141" t="str">
            <v>Moodys Economy.com Protracted Slump Depression Scenario (4% Probability)Weakness in the economy causes unemployment rates to rise to a peak of 14.61% in mid 2013 and remain above 14% for the rest of the year.  GDP turns negative and remains neg</v>
          </cell>
          <cell r="L141">
            <v>35.53</v>
          </cell>
          <cell r="M141">
            <v>65.25</v>
          </cell>
          <cell r="N141">
            <v>6.13</v>
          </cell>
          <cell r="O141">
            <v>59.12</v>
          </cell>
          <cell r="P141">
            <v>94.54</v>
          </cell>
          <cell r="Q141">
            <v>86.92</v>
          </cell>
          <cell r="R141">
            <v>5.33</v>
          </cell>
          <cell r="S141">
            <v>2.2999999999999998</v>
          </cell>
          <cell r="T141">
            <v>121.76</v>
          </cell>
          <cell r="U141">
            <v>59.84</v>
          </cell>
          <cell r="V141">
            <v>5.76</v>
          </cell>
          <cell r="W141">
            <v>56.16</v>
          </cell>
          <cell r="X141">
            <v>41.05</v>
          </cell>
          <cell r="Y141">
            <v>21.59</v>
          </cell>
          <cell r="Z141">
            <v>15.99</v>
          </cell>
          <cell r="AA141">
            <v>0</v>
          </cell>
          <cell r="AB141">
            <v>5.6</v>
          </cell>
          <cell r="AC141">
            <v>23.99</v>
          </cell>
          <cell r="AD141">
            <v>0</v>
          </cell>
          <cell r="AE141">
            <v>0.96</v>
          </cell>
          <cell r="AF141">
            <v>1.05</v>
          </cell>
          <cell r="AG141">
            <v>12.2</v>
          </cell>
          <cell r="AH141">
            <v>9.7899999999999991</v>
          </cell>
          <cell r="AI141">
            <v>403.72</v>
          </cell>
          <cell r="AJ141">
            <v>27.57</v>
          </cell>
          <cell r="AK141">
            <v>0</v>
          </cell>
          <cell r="AL141">
            <v>69.069999999999993</v>
          </cell>
          <cell r="AM141">
            <v>69.069999999999993</v>
          </cell>
          <cell r="AN141">
            <v>0</v>
          </cell>
          <cell r="AO141">
            <v>0</v>
          </cell>
          <cell r="AP141">
            <v>0</v>
          </cell>
          <cell r="AQ141">
            <v>0</v>
          </cell>
          <cell r="AR141">
            <v>0</v>
          </cell>
          <cell r="AS141">
            <v>0</v>
          </cell>
          <cell r="AT141">
            <v>500.36</v>
          </cell>
          <cell r="AU141">
            <v>2513.21</v>
          </cell>
          <cell r="AV141">
            <v>206.29</v>
          </cell>
          <cell r="AW141">
            <v>403.72</v>
          </cell>
          <cell r="AX141">
            <v>-27.57</v>
          </cell>
          <cell r="AY141">
            <v>2288.21</v>
          </cell>
          <cell r="AZ141">
            <v>869.53</v>
          </cell>
          <cell r="BA141">
            <v>567.37</v>
          </cell>
          <cell r="BB141">
            <v>899.48</v>
          </cell>
          <cell r="BC141">
            <v>537.41999999999996</v>
          </cell>
          <cell r="BD141">
            <v>537.41999999999996</v>
          </cell>
          <cell r="BE141">
            <v>206.29</v>
          </cell>
          <cell r="BF141">
            <v>0</v>
          </cell>
          <cell r="BG141">
            <v>0</v>
          </cell>
          <cell r="BH141">
            <v>0</v>
          </cell>
          <cell r="BI141">
            <v>0</v>
          </cell>
          <cell r="BJ141">
            <v>0</v>
          </cell>
          <cell r="BK141">
            <v>139.88</v>
          </cell>
          <cell r="BL141">
            <v>331.13</v>
          </cell>
          <cell r="BM141">
            <v>22.86</v>
          </cell>
          <cell r="BN141">
            <v>308.27</v>
          </cell>
          <cell r="BO141">
            <v>0</v>
          </cell>
          <cell r="BP141">
            <v>308.27</v>
          </cell>
          <cell r="BQ141">
            <v>0</v>
          </cell>
          <cell r="BR141">
            <v>308.27</v>
          </cell>
          <cell r="BS141">
            <v>6.9036330000000001</v>
          </cell>
          <cell r="BT141">
            <v>79.92</v>
          </cell>
          <cell r="BU141">
            <v>35.5</v>
          </cell>
          <cell r="BV141">
            <v>35</v>
          </cell>
          <cell r="BW141">
            <v>80.42</v>
          </cell>
          <cell r="BY141">
            <v>334.75</v>
          </cell>
          <cell r="BZ141">
            <v>14962.97</v>
          </cell>
          <cell r="CA141">
            <v>15297.71</v>
          </cell>
          <cell r="CB141">
            <v>36040.019999999997</v>
          </cell>
          <cell r="CC141">
            <v>15415.99</v>
          </cell>
          <cell r="CD141">
            <v>8990.4</v>
          </cell>
          <cell r="CE141">
            <v>638.4</v>
          </cell>
          <cell r="CF141">
            <v>8352</v>
          </cell>
          <cell r="CG141">
            <v>11633.63</v>
          </cell>
          <cell r="CH141">
            <v>2521.35</v>
          </cell>
          <cell r="CI141">
            <v>516.35</v>
          </cell>
          <cell r="CJ141">
            <v>8595.93</v>
          </cell>
          <cell r="CK141">
            <v>6128.98</v>
          </cell>
          <cell r="CL141">
            <v>0</v>
          </cell>
          <cell r="CM141">
            <v>0</v>
          </cell>
          <cell r="CN141">
            <v>29354.94</v>
          </cell>
          <cell r="CO141">
            <v>27410.69</v>
          </cell>
          <cell r="CP141">
            <v>1354.89</v>
          </cell>
          <cell r="CQ141">
            <v>589.36</v>
          </cell>
          <cell r="CR141">
            <v>1824.24</v>
          </cell>
          <cell r="CS141">
            <v>10782.42</v>
          </cell>
          <cell r="CT141">
            <v>10514.98</v>
          </cell>
          <cell r="CU141">
            <v>10.220000000000001</v>
          </cell>
          <cell r="CV141">
            <v>257.22000000000003</v>
          </cell>
          <cell r="CW141">
            <v>8442.7000000000007</v>
          </cell>
          <cell r="CX141">
            <v>0</v>
          </cell>
          <cell r="CY141">
            <v>240.23</v>
          </cell>
          <cell r="CZ141">
            <v>270.33</v>
          </cell>
          <cell r="DA141">
            <v>2355.7800000000002</v>
          </cell>
          <cell r="DB141">
            <v>5576.36</v>
          </cell>
          <cell r="DC141">
            <v>86444.33</v>
          </cell>
          <cell r="DD141">
            <v>0</v>
          </cell>
          <cell r="DE141">
            <v>2288.21</v>
          </cell>
          <cell r="DF141">
            <v>84156.12</v>
          </cell>
          <cell r="DG141">
            <v>1225.45</v>
          </cell>
          <cell r="DH141">
            <v>2416.71</v>
          </cell>
          <cell r="DI141">
            <v>970.77</v>
          </cell>
          <cell r="DJ141">
            <v>1.9</v>
          </cell>
          <cell r="DK141">
            <v>40.869999999999997</v>
          </cell>
          <cell r="DL141">
            <v>3430.24</v>
          </cell>
          <cell r="DM141">
            <v>14734.4</v>
          </cell>
          <cell r="DN141">
            <v>118843.93</v>
          </cell>
          <cell r="DO141">
            <v>86545.36</v>
          </cell>
          <cell r="DP141">
            <v>997.25</v>
          </cell>
          <cell r="DQ141">
            <v>556.92999999999995</v>
          </cell>
          <cell r="DR141">
            <v>18392.939999999999</v>
          </cell>
          <cell r="DS141">
            <v>241.75</v>
          </cell>
          <cell r="DT141">
            <v>106492.48</v>
          </cell>
          <cell r="DU141">
            <v>398.36</v>
          </cell>
          <cell r="DV141">
            <v>2051.04</v>
          </cell>
          <cell r="DW141">
            <v>2317.6</v>
          </cell>
          <cell r="DX141">
            <v>7627.32</v>
          </cell>
          <cell r="DY141">
            <v>9.9</v>
          </cell>
          <cell r="DZ141">
            <v>-82.97</v>
          </cell>
          <cell r="EA141">
            <v>12321.25</v>
          </cell>
          <cell r="EB141">
            <v>30.2</v>
          </cell>
          <cell r="EC141">
            <v>12351.45</v>
          </cell>
          <cell r="ED141">
            <v>35725</v>
          </cell>
          <cell r="EE141">
            <v>12096.04</v>
          </cell>
          <cell r="EF141">
            <v>0</v>
          </cell>
          <cell r="EG141">
            <v>12096.04</v>
          </cell>
          <cell r="EH141">
            <v>308.27</v>
          </cell>
          <cell r="EI141">
            <v>0</v>
          </cell>
          <cell r="EJ141">
            <v>0</v>
          </cell>
          <cell r="EK141">
            <v>0</v>
          </cell>
          <cell r="EL141">
            <v>0</v>
          </cell>
          <cell r="EM141">
            <v>0</v>
          </cell>
          <cell r="EN141">
            <v>0</v>
          </cell>
          <cell r="EO141">
            <v>0</v>
          </cell>
          <cell r="EP141">
            <v>8.81</v>
          </cell>
          <cell r="EQ141">
            <v>73.540000000000006</v>
          </cell>
          <cell r="ER141">
            <v>-12.7</v>
          </cell>
          <cell r="ES141">
            <v>0</v>
          </cell>
          <cell r="ET141">
            <v>12</v>
          </cell>
          <cell r="EU141">
            <v>12321.25</v>
          </cell>
          <cell r="EV141">
            <v>12321.25</v>
          </cell>
          <cell r="EW141">
            <v>-13.39</v>
          </cell>
          <cell r="EX141">
            <v>0</v>
          </cell>
          <cell r="EY141">
            <v>23.29</v>
          </cell>
          <cell r="EZ141">
            <v>0</v>
          </cell>
          <cell r="FA141">
            <v>30.2</v>
          </cell>
          <cell r="FB141">
            <v>556.92999999999995</v>
          </cell>
          <cell r="FC141">
            <v>0</v>
          </cell>
          <cell r="FD141">
            <v>2448.85</v>
          </cell>
          <cell r="FE141">
            <v>0</v>
          </cell>
          <cell r="FF141">
            <v>10449.629999999999</v>
          </cell>
          <cell r="FG141">
            <v>64.8</v>
          </cell>
          <cell r="FH141">
            <v>0</v>
          </cell>
          <cell r="FI141">
            <v>-10.1</v>
          </cell>
          <cell r="FJ141">
            <v>10374.73</v>
          </cell>
          <cell r="FK141">
            <v>107629.52</v>
          </cell>
          <cell r="FL141">
            <v>9389.24</v>
          </cell>
          <cell r="FM141">
            <v>10374.73</v>
          </cell>
          <cell r="FN141">
            <v>14055.07</v>
          </cell>
          <cell r="FO141">
            <v>107629.52</v>
          </cell>
          <cell r="FP141">
            <v>116305.56</v>
          </cell>
          <cell r="FQ141">
            <v>8.7236999999999991</v>
          </cell>
          <cell r="FR141">
            <v>9.6393000000000004</v>
          </cell>
          <cell r="FS141">
            <v>13.0587</v>
          </cell>
          <cell r="FT141">
            <v>8.9201999999999995</v>
          </cell>
          <cell r="FU141">
            <v>398.36</v>
          </cell>
          <cell r="FV141">
            <v>0</v>
          </cell>
          <cell r="FW141">
            <v>30.2</v>
          </cell>
          <cell r="FX141">
            <v>0</v>
          </cell>
          <cell r="FY141">
            <v>82.97</v>
          </cell>
          <cell r="FZ141">
            <v>0</v>
          </cell>
          <cell r="GA141">
            <v>0</v>
          </cell>
          <cell r="GB141">
            <v>0</v>
          </cell>
          <cell r="GC141">
            <v>556.92999999999995</v>
          </cell>
          <cell r="GD141">
            <v>2416.71</v>
          </cell>
          <cell r="GE141">
            <v>68.09</v>
          </cell>
          <cell r="GF141">
            <v>10.35</v>
          </cell>
          <cell r="GG141">
            <v>919290.46</v>
          </cell>
          <cell r="GH141">
            <v>0</v>
          </cell>
          <cell r="GI141">
            <v>0</v>
          </cell>
          <cell r="GJ141">
            <v>10449.629999999999</v>
          </cell>
          <cell r="GK141">
            <v>1044.96</v>
          </cell>
          <cell r="GL141">
            <v>68.09</v>
          </cell>
          <cell r="GM141">
            <v>0</v>
          </cell>
          <cell r="GN141">
            <v>31.67</v>
          </cell>
          <cell r="GO141">
            <v>36.42</v>
          </cell>
          <cell r="GP141">
            <v>37</v>
          </cell>
          <cell r="GQ141">
            <v>37</v>
          </cell>
          <cell r="GR141">
            <v>0</v>
          </cell>
          <cell r="GS141">
            <v>138</v>
          </cell>
          <cell r="GT141">
            <v>525</v>
          </cell>
          <cell r="GU141">
            <v>73.540000000000006</v>
          </cell>
          <cell r="GV141">
            <v>919.29</v>
          </cell>
          <cell r="GW141">
            <v>0.08</v>
          </cell>
          <cell r="GX141">
            <v>0</v>
          </cell>
          <cell r="GY141">
            <v>0</v>
          </cell>
          <cell r="GZ141">
            <v>0</v>
          </cell>
          <cell r="HA141">
            <v>0</v>
          </cell>
          <cell r="HB141">
            <v>0</v>
          </cell>
          <cell r="HC141">
            <v>0</v>
          </cell>
          <cell r="HD141" t="str">
            <v>This includes compensation expenses slightly offset by employee stock ownership through benefit plans.</v>
          </cell>
          <cell r="HE141" t="str">
            <v>This is a portion of our venture capital.</v>
          </cell>
          <cell r="HF141">
            <v>23792913</v>
          </cell>
          <cell r="HG141">
            <v>1842696</v>
          </cell>
          <cell r="HH141">
            <v>46365178</v>
          </cell>
          <cell r="HI141">
            <v>367700000</v>
          </cell>
          <cell r="HJ141">
            <v>329500000</v>
          </cell>
          <cell r="HK141" t="str">
            <v>Line 69 - Cash dividends declared on common stock of the supplemental capital action information agrees to Line 13 of Schedule HI-A.  Line 76 - Other share repurchases of the supplemental capital action information would be included in line 16</v>
          </cell>
          <cell r="HL141">
            <v>4</v>
          </cell>
          <cell r="HM141">
            <v>2013</v>
          </cell>
          <cell r="HN141">
            <v>0</v>
          </cell>
          <cell r="HO141">
            <v>0</v>
          </cell>
          <cell r="HR141">
            <v>19011</v>
          </cell>
        </row>
        <row r="142">
          <cell r="A142" t="str">
            <v>1070345Q3 2011Supervisory Baseline</v>
          </cell>
          <cell r="B142" t="str">
            <v>Fifth Third</v>
          </cell>
          <cell r="C142" t="str">
            <v>Q3 2011</v>
          </cell>
          <cell r="D142" t="str">
            <v>Supervisory Baseline</v>
          </cell>
          <cell r="E142" t="str">
            <v>BHC</v>
          </cell>
          <cell r="F142" t="str">
            <v>FIFTH THIRD BC</v>
          </cell>
          <cell r="G142">
            <v>1070345</v>
          </cell>
          <cell r="H142" t="str">
            <v>Actual</v>
          </cell>
          <cell r="I142">
            <v>40927</v>
          </cell>
          <cell r="J142">
            <v>40927.445393518516</v>
          </cell>
          <cell r="K142" t="str">
            <v>Supervisory Base ScenarioThe supervisory base scenario is generally in line with FITBs. Real GDP between the two is roughly the same with growth in 2012 in the mid 250 bps range and growth around 2.75% in 2013.  The two base scenarios end in 4Q</v>
          </cell>
          <cell r="L142">
            <v>41</v>
          </cell>
          <cell r="M142">
            <v>53.23</v>
          </cell>
          <cell r="N142">
            <v>6.84</v>
          </cell>
          <cell r="O142">
            <v>46.38</v>
          </cell>
          <cell r="P142">
            <v>36.33</v>
          </cell>
          <cell r="Q142">
            <v>28.78</v>
          </cell>
          <cell r="R142">
            <v>4.3899999999999997</v>
          </cell>
          <cell r="S142">
            <v>3.16</v>
          </cell>
          <cell r="T142">
            <v>77.459999999999994</v>
          </cell>
          <cell r="U142">
            <v>54.28</v>
          </cell>
          <cell r="V142">
            <v>2.17</v>
          </cell>
          <cell r="W142">
            <v>21.01</v>
          </cell>
          <cell r="X142">
            <v>18.13</v>
          </cell>
          <cell r="Y142">
            <v>17.27</v>
          </cell>
          <cell r="Z142">
            <v>5.52</v>
          </cell>
          <cell r="AA142">
            <v>0</v>
          </cell>
          <cell r="AB142">
            <v>11.75</v>
          </cell>
          <cell r="AC142">
            <v>18.920000000000002</v>
          </cell>
          <cell r="AD142">
            <v>0</v>
          </cell>
          <cell r="AE142">
            <v>6.43</v>
          </cell>
          <cell r="AF142">
            <v>12.29</v>
          </cell>
          <cell r="AG142">
            <v>0</v>
          </cell>
          <cell r="AH142">
            <v>0.2</v>
          </cell>
          <cell r="AI142">
            <v>261.51</v>
          </cell>
          <cell r="AJ142">
            <v>0</v>
          </cell>
          <cell r="AK142">
            <v>0</v>
          </cell>
          <cell r="AL142">
            <v>8.6300000000000008</v>
          </cell>
          <cell r="AM142">
            <v>8.6300000000000008</v>
          </cell>
          <cell r="AN142">
            <v>0</v>
          </cell>
          <cell r="AO142">
            <v>0</v>
          </cell>
          <cell r="AP142">
            <v>0</v>
          </cell>
          <cell r="AQ142">
            <v>0</v>
          </cell>
          <cell r="AR142">
            <v>0</v>
          </cell>
          <cell r="AS142">
            <v>0</v>
          </cell>
          <cell r="AT142">
            <v>261.51</v>
          </cell>
          <cell r="AU142">
            <v>2614.33</v>
          </cell>
          <cell r="AV142">
            <v>86.63</v>
          </cell>
          <cell r="AW142">
            <v>261.51</v>
          </cell>
          <cell r="AX142">
            <v>-0.31</v>
          </cell>
          <cell r="AY142">
            <v>2439.14</v>
          </cell>
          <cell r="AZ142">
            <v>901.99</v>
          </cell>
          <cell r="BA142">
            <v>665.06</v>
          </cell>
          <cell r="BB142">
            <v>946.46</v>
          </cell>
          <cell r="BC142">
            <v>616.29999999999995</v>
          </cell>
          <cell r="BD142">
            <v>616.29999999999995</v>
          </cell>
          <cell r="BE142">
            <v>86.63</v>
          </cell>
          <cell r="BF142">
            <v>0</v>
          </cell>
          <cell r="BG142">
            <v>0</v>
          </cell>
          <cell r="BH142">
            <v>2.46</v>
          </cell>
          <cell r="BI142">
            <v>0</v>
          </cell>
          <cell r="BJ142">
            <v>39.01</v>
          </cell>
          <cell r="BK142">
            <v>174.88</v>
          </cell>
          <cell r="BL142">
            <v>529.70000000000005</v>
          </cell>
          <cell r="BM142">
            <v>147.94</v>
          </cell>
          <cell r="BN142">
            <v>381.77</v>
          </cell>
          <cell r="BO142">
            <v>0</v>
          </cell>
          <cell r="BP142">
            <v>381.77</v>
          </cell>
          <cell r="BQ142">
            <v>0.37</v>
          </cell>
          <cell r="BR142">
            <v>381.39</v>
          </cell>
          <cell r="BS142">
            <v>27.929016000000001</v>
          </cell>
          <cell r="BT142">
            <v>79.92</v>
          </cell>
          <cell r="BU142">
            <v>20.49</v>
          </cell>
          <cell r="BV142">
            <v>31.12</v>
          </cell>
          <cell r="BW142">
            <v>69.3</v>
          </cell>
          <cell r="BX142" t="str">
            <v>Operational Risk Expense</v>
          </cell>
          <cell r="BY142">
            <v>334.75</v>
          </cell>
          <cell r="BZ142">
            <v>15384.95</v>
          </cell>
          <cell r="CA142">
            <v>15719.69</v>
          </cell>
          <cell r="CB142">
            <v>35855.18</v>
          </cell>
          <cell r="CC142">
            <v>12087.9</v>
          </cell>
          <cell r="CD142">
            <v>10407.35</v>
          </cell>
          <cell r="CE142">
            <v>795.51</v>
          </cell>
          <cell r="CF142">
            <v>9611.84</v>
          </cell>
          <cell r="CG142">
            <v>13207.29</v>
          </cell>
          <cell r="CH142">
            <v>3307.17</v>
          </cell>
          <cell r="CI142">
            <v>729.2</v>
          </cell>
          <cell r="CJ142">
            <v>9170.92</v>
          </cell>
          <cell r="CK142">
            <v>5938.18</v>
          </cell>
          <cell r="CL142">
            <v>152.63999999999999</v>
          </cell>
          <cell r="CM142">
            <v>0</v>
          </cell>
          <cell r="CN142">
            <v>24307</v>
          </cell>
          <cell r="CO142">
            <v>22849</v>
          </cell>
          <cell r="CP142">
            <v>1018</v>
          </cell>
          <cell r="CQ142">
            <v>440</v>
          </cell>
          <cell r="CR142">
            <v>1866.03</v>
          </cell>
          <cell r="CS142">
            <v>13789</v>
          </cell>
          <cell r="CT142">
            <v>10903.42</v>
          </cell>
          <cell r="CU142">
            <v>0</v>
          </cell>
          <cell r="CV142">
            <v>2886</v>
          </cell>
          <cell r="CW142">
            <v>7005.16</v>
          </cell>
          <cell r="CX142">
            <v>0</v>
          </cell>
          <cell r="CY142">
            <v>174.89</v>
          </cell>
          <cell r="CZ142">
            <v>200.54</v>
          </cell>
          <cell r="DA142">
            <v>1826.77</v>
          </cell>
          <cell r="DB142">
            <v>4802.96</v>
          </cell>
          <cell r="DC142">
            <v>81055.38</v>
          </cell>
          <cell r="DD142">
            <v>0</v>
          </cell>
          <cell r="DE142">
            <v>2439.14</v>
          </cell>
          <cell r="DF142">
            <v>78616.240000000005</v>
          </cell>
          <cell r="DG142">
            <v>1637.57</v>
          </cell>
          <cell r="DH142">
            <v>2416.71</v>
          </cell>
          <cell r="DI142">
            <v>662.26</v>
          </cell>
          <cell r="DJ142">
            <v>3.7</v>
          </cell>
          <cell r="DK142">
            <v>40.869999999999997</v>
          </cell>
          <cell r="DL142">
            <v>3123.54</v>
          </cell>
          <cell r="DM142">
            <v>15807.69</v>
          </cell>
          <cell r="DN142">
            <v>114904.74</v>
          </cell>
          <cell r="DO142">
            <v>82301.679999999993</v>
          </cell>
          <cell r="DP142">
            <v>1412.49</v>
          </cell>
          <cell r="DQ142">
            <v>2328.13</v>
          </cell>
          <cell r="DR142">
            <v>15803.73</v>
          </cell>
          <cell r="DS142">
            <v>256.75</v>
          </cell>
          <cell r="DT142">
            <v>101846.03</v>
          </cell>
          <cell r="DU142">
            <v>398.36</v>
          </cell>
          <cell r="DV142">
            <v>2051.04</v>
          </cell>
          <cell r="DW142">
            <v>2780.16</v>
          </cell>
          <cell r="DX142">
            <v>7322.52</v>
          </cell>
          <cell r="DY142">
            <v>541.79999999999995</v>
          </cell>
          <cell r="DZ142">
            <v>-65.38</v>
          </cell>
          <cell r="EA142">
            <v>13028.51</v>
          </cell>
          <cell r="EB142">
            <v>30.2</v>
          </cell>
          <cell r="EC142">
            <v>13058.71</v>
          </cell>
          <cell r="ED142">
            <v>32713.11</v>
          </cell>
          <cell r="EE142">
            <v>12571.91</v>
          </cell>
          <cell r="EF142">
            <v>0</v>
          </cell>
          <cell r="EG142">
            <v>12571.91</v>
          </cell>
          <cell r="EH142">
            <v>381.39</v>
          </cell>
          <cell r="EI142">
            <v>0</v>
          </cell>
          <cell r="EJ142">
            <v>0</v>
          </cell>
          <cell r="EK142">
            <v>0.01</v>
          </cell>
          <cell r="EL142">
            <v>0.02</v>
          </cell>
          <cell r="EM142">
            <v>0</v>
          </cell>
          <cell r="EN142">
            <v>0</v>
          </cell>
          <cell r="EO142">
            <v>0</v>
          </cell>
          <cell r="EP142">
            <v>8.74</v>
          </cell>
          <cell r="EQ142">
            <v>73.599999999999994</v>
          </cell>
          <cell r="ER142">
            <v>145.79</v>
          </cell>
          <cell r="ES142">
            <v>0</v>
          </cell>
          <cell r="ET142">
            <v>11.72</v>
          </cell>
          <cell r="EU142">
            <v>13028.51</v>
          </cell>
          <cell r="EV142">
            <v>13028.51</v>
          </cell>
          <cell r="EW142">
            <v>518.51</v>
          </cell>
          <cell r="EX142">
            <v>0</v>
          </cell>
          <cell r="EY142">
            <v>23.29</v>
          </cell>
          <cell r="EZ142">
            <v>0</v>
          </cell>
          <cell r="FA142">
            <v>30.2</v>
          </cell>
          <cell r="FB142">
            <v>2272.86</v>
          </cell>
          <cell r="FC142">
            <v>0</v>
          </cell>
          <cell r="FD142">
            <v>2447.0500000000002</v>
          </cell>
          <cell r="FE142">
            <v>0</v>
          </cell>
          <cell r="FF142">
            <v>12342.71</v>
          </cell>
          <cell r="FG142">
            <v>66.599999999999994</v>
          </cell>
          <cell r="FH142">
            <v>0</v>
          </cell>
          <cell r="FI142">
            <v>-10.1</v>
          </cell>
          <cell r="FJ142">
            <v>12266.01</v>
          </cell>
          <cell r="FK142">
            <v>102562.11</v>
          </cell>
          <cell r="FL142">
            <v>9564.59</v>
          </cell>
          <cell r="FM142">
            <v>12266.01</v>
          </cell>
          <cell r="FN142">
            <v>16663.47</v>
          </cell>
          <cell r="FO142">
            <v>102562.11</v>
          </cell>
          <cell r="FP142">
            <v>110664.38</v>
          </cell>
          <cell r="FQ142">
            <v>9.3256999999999994</v>
          </cell>
          <cell r="FR142">
            <v>11.9596</v>
          </cell>
          <cell r="FS142">
            <v>16.247199999999999</v>
          </cell>
          <cell r="FT142">
            <v>11.084</v>
          </cell>
          <cell r="FU142">
            <v>398.36</v>
          </cell>
          <cell r="FV142">
            <v>0</v>
          </cell>
          <cell r="FW142">
            <v>30.2</v>
          </cell>
          <cell r="FX142">
            <v>0</v>
          </cell>
          <cell r="FY142">
            <v>65.38</v>
          </cell>
          <cell r="FZ142">
            <v>0</v>
          </cell>
          <cell r="GA142">
            <v>0</v>
          </cell>
          <cell r="GB142">
            <v>0</v>
          </cell>
          <cell r="GC142">
            <v>2272.86</v>
          </cell>
          <cell r="GD142">
            <v>2416.71</v>
          </cell>
          <cell r="GE142">
            <v>0</v>
          </cell>
          <cell r="GF142">
            <v>593.70000000000005</v>
          </cell>
          <cell r="GG142">
            <v>919778.51</v>
          </cell>
          <cell r="GH142">
            <v>0</v>
          </cell>
          <cell r="GI142">
            <v>0</v>
          </cell>
          <cell r="GJ142">
            <v>12342.71</v>
          </cell>
          <cell r="GK142">
            <v>1234.27</v>
          </cell>
          <cell r="GL142">
            <v>0</v>
          </cell>
          <cell r="GM142">
            <v>0</v>
          </cell>
          <cell r="GN142">
            <v>0</v>
          </cell>
          <cell r="GO142">
            <v>0</v>
          </cell>
          <cell r="GP142">
            <v>0</v>
          </cell>
          <cell r="GQ142">
            <v>0</v>
          </cell>
          <cell r="GR142">
            <v>0</v>
          </cell>
          <cell r="GS142">
            <v>0</v>
          </cell>
          <cell r="GT142">
            <v>0</v>
          </cell>
          <cell r="GU142">
            <v>73.599999999999994</v>
          </cell>
          <cell r="GV142">
            <v>919.78</v>
          </cell>
          <cell r="GW142">
            <v>8.0019140000000002E-2</v>
          </cell>
          <cell r="GX142">
            <v>0</v>
          </cell>
          <cell r="GY142">
            <v>0</v>
          </cell>
          <cell r="GZ142">
            <v>0</v>
          </cell>
          <cell r="HA142">
            <v>0</v>
          </cell>
          <cell r="HB142">
            <v>0</v>
          </cell>
          <cell r="HC142">
            <v>0</v>
          </cell>
          <cell r="HD142" t="str">
            <v>This includes compensation expenses slightly offset by employee stock ownership through benefit plans.  Beginning in 2Q12, this also includes our share repurchases.</v>
          </cell>
          <cell r="HE142" t="str">
            <v>This is a portion of our venture capital.</v>
          </cell>
          <cell r="HF142">
            <v>23792913</v>
          </cell>
          <cell r="HG142">
            <v>1842696</v>
          </cell>
          <cell r="HH142">
            <v>46365178</v>
          </cell>
          <cell r="HI142">
            <v>367700000</v>
          </cell>
          <cell r="HJ142">
            <v>329500000</v>
          </cell>
          <cell r="HK142" t="str">
            <v>Line 69 - Cash dividends declared on common stock of the supplemental capital action information agrees to Line 13 of Schedule HI-A.  Line 76 - Other share repurchases of the supplemental capital action information is included in line 16 - Othe</v>
          </cell>
          <cell r="HL142">
            <v>3</v>
          </cell>
          <cell r="HM142">
            <v>2011</v>
          </cell>
          <cell r="HN142">
            <v>0</v>
          </cell>
          <cell r="HO142">
            <v>39.01</v>
          </cell>
          <cell r="HR142">
            <v>19011</v>
          </cell>
        </row>
        <row r="143">
          <cell r="A143" t="str">
            <v>1070345Q4 2011Supervisory Baseline</v>
          </cell>
          <cell r="B143" t="str">
            <v>Fifth Third</v>
          </cell>
          <cell r="C143" t="str">
            <v>Q4 2011</v>
          </cell>
          <cell r="D143" t="str">
            <v>Supervisory Baseline</v>
          </cell>
          <cell r="E143" t="str">
            <v>BHC</v>
          </cell>
          <cell r="F143" t="str">
            <v>FIFTH THIRD BC</v>
          </cell>
          <cell r="G143">
            <v>1070345</v>
          </cell>
          <cell r="H143" t="str">
            <v>Projected</v>
          </cell>
          <cell r="I143">
            <v>40927</v>
          </cell>
          <cell r="J143">
            <v>40927.445393518516</v>
          </cell>
          <cell r="K143" t="str">
            <v>Supervisory Base ScenarioThe supervisory base scenario is generally in line with FITBs. Real GDP between the two is roughly the same with growth in 2012 in the mid 250 bps range and growth around 2.75% in 2013.  The two base scenarios end in 4Q</v>
          </cell>
          <cell r="L143">
            <v>41.77</v>
          </cell>
          <cell r="M143">
            <v>48.13</v>
          </cell>
          <cell r="N143">
            <v>5.95</v>
          </cell>
          <cell r="O143">
            <v>42.18</v>
          </cell>
          <cell r="P143">
            <v>53.38</v>
          </cell>
          <cell r="Q143">
            <v>48.97</v>
          </cell>
          <cell r="R143">
            <v>3.02</v>
          </cell>
          <cell r="S143">
            <v>1.38</v>
          </cell>
          <cell r="T143">
            <v>60.29</v>
          </cell>
          <cell r="U143">
            <v>21.53</v>
          </cell>
          <cell r="V143">
            <v>3.27</v>
          </cell>
          <cell r="W143">
            <v>35.479999999999997</v>
          </cell>
          <cell r="X143">
            <v>22.98</v>
          </cell>
          <cell r="Y143">
            <v>21.52</v>
          </cell>
          <cell r="Z143">
            <v>13.13</v>
          </cell>
          <cell r="AA143">
            <v>0</v>
          </cell>
          <cell r="AB143">
            <v>8.39</v>
          </cell>
          <cell r="AC143">
            <v>8.89</v>
          </cell>
          <cell r="AD143">
            <v>0</v>
          </cell>
          <cell r="AE143">
            <v>0.52</v>
          </cell>
          <cell r="AF143">
            <v>0.63</v>
          </cell>
          <cell r="AG143">
            <v>2.98</v>
          </cell>
          <cell r="AH143">
            <v>4.7699999999999996</v>
          </cell>
          <cell r="AI143">
            <v>256.95999999999998</v>
          </cell>
          <cell r="AJ143">
            <v>9</v>
          </cell>
          <cell r="AK143">
            <v>0</v>
          </cell>
          <cell r="AL143">
            <v>22</v>
          </cell>
          <cell r="AM143">
            <v>22</v>
          </cell>
          <cell r="AN143">
            <v>0</v>
          </cell>
          <cell r="AO143">
            <v>0</v>
          </cell>
          <cell r="AP143">
            <v>0</v>
          </cell>
          <cell r="AQ143">
            <v>0</v>
          </cell>
          <cell r="AR143">
            <v>0</v>
          </cell>
          <cell r="AS143">
            <v>0</v>
          </cell>
          <cell r="AT143">
            <v>287.95999999999998</v>
          </cell>
          <cell r="AU143">
            <v>2439.14</v>
          </cell>
          <cell r="AV143">
            <v>91.05</v>
          </cell>
          <cell r="AW143">
            <v>256.95999999999998</v>
          </cell>
          <cell r="AX143">
            <v>-9</v>
          </cell>
          <cell r="AY143">
            <v>2264.23</v>
          </cell>
          <cell r="AZ143">
            <v>905.92</v>
          </cell>
          <cell r="BA143">
            <v>620.87</v>
          </cell>
          <cell r="BB143">
            <v>964.94</v>
          </cell>
          <cell r="BC143">
            <v>561.85</v>
          </cell>
          <cell r="BD143">
            <v>561.85</v>
          </cell>
          <cell r="BE143">
            <v>91.05</v>
          </cell>
          <cell r="BF143">
            <v>0</v>
          </cell>
          <cell r="BG143">
            <v>0</v>
          </cell>
          <cell r="BH143">
            <v>0</v>
          </cell>
          <cell r="BI143">
            <v>0</v>
          </cell>
          <cell r="BJ143">
            <v>0</v>
          </cell>
          <cell r="BK143">
            <v>154.88</v>
          </cell>
          <cell r="BL143">
            <v>470.8</v>
          </cell>
          <cell r="BM143">
            <v>128.72</v>
          </cell>
          <cell r="BN143">
            <v>342.08</v>
          </cell>
          <cell r="BO143">
            <v>0</v>
          </cell>
          <cell r="BP143">
            <v>342.08</v>
          </cell>
          <cell r="BQ143">
            <v>-0.17</v>
          </cell>
          <cell r="BR143">
            <v>342.25</v>
          </cell>
          <cell r="BS143">
            <v>27.340696999999999</v>
          </cell>
          <cell r="BT143">
            <v>69.3</v>
          </cell>
          <cell r="BU143">
            <v>15.7</v>
          </cell>
          <cell r="BV143">
            <v>20.2</v>
          </cell>
          <cell r="BW143">
            <v>64.8</v>
          </cell>
          <cell r="BX143" t="str">
            <v>Operational Risk Expense</v>
          </cell>
          <cell r="BY143">
            <v>334.75</v>
          </cell>
          <cell r="BZ143">
            <v>14710.72</v>
          </cell>
          <cell r="CA143">
            <v>15045.47</v>
          </cell>
          <cell r="CB143">
            <v>35738.199999999997</v>
          </cell>
          <cell r="CC143">
            <v>13711.06</v>
          </cell>
          <cell r="CD143">
            <v>9841.8700000000008</v>
          </cell>
          <cell r="CE143">
            <v>698.87</v>
          </cell>
          <cell r="CF143">
            <v>9143</v>
          </cell>
          <cell r="CG143">
            <v>12185.27</v>
          </cell>
          <cell r="CH143">
            <v>2603.09</v>
          </cell>
          <cell r="CI143">
            <v>663.79</v>
          </cell>
          <cell r="CJ143">
            <v>8918.4</v>
          </cell>
          <cell r="CK143">
            <v>5937.04</v>
          </cell>
          <cell r="CL143">
            <v>0</v>
          </cell>
          <cell r="CM143">
            <v>0</v>
          </cell>
          <cell r="CN143">
            <v>25626.07</v>
          </cell>
          <cell r="CO143">
            <v>24078.1</v>
          </cell>
          <cell r="CP143">
            <v>1093.22</v>
          </cell>
          <cell r="CQ143">
            <v>454.75</v>
          </cell>
          <cell r="CR143">
            <v>1917.93</v>
          </cell>
          <cell r="CS143">
            <v>11835.8</v>
          </cell>
          <cell r="CT143">
            <v>11519.33</v>
          </cell>
          <cell r="CU143">
            <v>13.16</v>
          </cell>
          <cell r="CV143">
            <v>303.31</v>
          </cell>
          <cell r="CW143">
            <v>7227.26</v>
          </cell>
          <cell r="CX143">
            <v>0</v>
          </cell>
          <cell r="CY143">
            <v>174.48</v>
          </cell>
          <cell r="CZ143">
            <v>201.97</v>
          </cell>
          <cell r="DA143">
            <v>2052.41</v>
          </cell>
          <cell r="DB143">
            <v>4798.3999999999996</v>
          </cell>
          <cell r="DC143">
            <v>82345.259999999995</v>
          </cell>
          <cell r="DD143">
            <v>0</v>
          </cell>
          <cell r="DE143">
            <v>2264.23</v>
          </cell>
          <cell r="DF143">
            <v>80081.03</v>
          </cell>
          <cell r="DG143">
            <v>1496.97</v>
          </cell>
          <cell r="DH143">
            <v>2416.71</v>
          </cell>
          <cell r="DI143">
            <v>724.14</v>
          </cell>
          <cell r="DJ143">
            <v>3.5</v>
          </cell>
          <cell r="DK143">
            <v>40.869999999999997</v>
          </cell>
          <cell r="DL143">
            <v>3185.22</v>
          </cell>
          <cell r="DM143">
            <v>14499.91</v>
          </cell>
          <cell r="DN143">
            <v>114308.61</v>
          </cell>
          <cell r="DO143">
            <v>83740.86</v>
          </cell>
          <cell r="DP143">
            <v>1306.02</v>
          </cell>
          <cell r="DQ143">
            <v>2272.4699999999998</v>
          </cell>
          <cell r="DR143">
            <v>13804.6</v>
          </cell>
          <cell r="DS143">
            <v>236.75</v>
          </cell>
          <cell r="DT143">
            <v>101123.95</v>
          </cell>
          <cell r="DU143">
            <v>398.36</v>
          </cell>
          <cell r="DV143">
            <v>2051.04</v>
          </cell>
          <cell r="DW143">
            <v>2736.26</v>
          </cell>
          <cell r="DX143">
            <v>7655.96</v>
          </cell>
          <cell r="DY143">
            <v>395.8</v>
          </cell>
          <cell r="DZ143">
            <v>-82.97</v>
          </cell>
          <cell r="EA143">
            <v>13154.45</v>
          </cell>
          <cell r="EB143">
            <v>30.2</v>
          </cell>
          <cell r="EC143">
            <v>13184.65</v>
          </cell>
          <cell r="ED143">
            <v>33048</v>
          </cell>
          <cell r="EE143">
            <v>13028.51</v>
          </cell>
          <cell r="EF143">
            <v>0</v>
          </cell>
          <cell r="EG143">
            <v>13028.51</v>
          </cell>
          <cell r="EH143">
            <v>342.25</v>
          </cell>
          <cell r="EI143">
            <v>0</v>
          </cell>
          <cell r="EJ143">
            <v>0</v>
          </cell>
          <cell r="EK143">
            <v>0</v>
          </cell>
          <cell r="EL143">
            <v>0</v>
          </cell>
          <cell r="EM143">
            <v>0</v>
          </cell>
          <cell r="EN143">
            <v>0</v>
          </cell>
          <cell r="EO143">
            <v>0</v>
          </cell>
          <cell r="EP143">
            <v>8.81</v>
          </cell>
          <cell r="EQ143">
            <v>73.489999999999995</v>
          </cell>
          <cell r="ER143">
            <v>-146</v>
          </cell>
          <cell r="ES143">
            <v>0</v>
          </cell>
          <cell r="ET143">
            <v>12</v>
          </cell>
          <cell r="EU143">
            <v>13154.45</v>
          </cell>
          <cell r="EV143">
            <v>13154.45</v>
          </cell>
          <cell r="EW143">
            <v>372.51</v>
          </cell>
          <cell r="EX143">
            <v>0</v>
          </cell>
          <cell r="EY143">
            <v>23.29</v>
          </cell>
          <cell r="EZ143">
            <v>0</v>
          </cell>
          <cell r="FA143">
            <v>30.2</v>
          </cell>
          <cell r="FB143">
            <v>2272.4699999999998</v>
          </cell>
          <cell r="FC143">
            <v>0</v>
          </cell>
          <cell r="FD143">
            <v>2447.25</v>
          </cell>
          <cell r="FE143">
            <v>0</v>
          </cell>
          <cell r="FF143">
            <v>12614.08</v>
          </cell>
          <cell r="FG143">
            <v>66.400000000000006</v>
          </cell>
          <cell r="FH143">
            <v>0</v>
          </cell>
          <cell r="FI143">
            <v>-10.1</v>
          </cell>
          <cell r="FJ143">
            <v>12537.58</v>
          </cell>
          <cell r="FK143">
            <v>103497.8</v>
          </cell>
          <cell r="FL143">
            <v>9836.5400000000009</v>
          </cell>
          <cell r="FM143">
            <v>12537.58</v>
          </cell>
          <cell r="FN143">
            <v>16814.27</v>
          </cell>
          <cell r="FO143">
            <v>103497.8</v>
          </cell>
          <cell r="FP143">
            <v>111923.57</v>
          </cell>
          <cell r="FQ143">
            <v>9.5040999999999993</v>
          </cell>
          <cell r="FR143">
            <v>12.113899999999999</v>
          </cell>
          <cell r="FS143">
            <v>16.245999999999999</v>
          </cell>
          <cell r="FT143">
            <v>11.2019</v>
          </cell>
          <cell r="FU143">
            <v>398.36</v>
          </cell>
          <cell r="FV143">
            <v>0</v>
          </cell>
          <cell r="FW143">
            <v>30.2</v>
          </cell>
          <cell r="FX143">
            <v>0</v>
          </cell>
          <cell r="FY143">
            <v>82.97</v>
          </cell>
          <cell r="FZ143">
            <v>0</v>
          </cell>
          <cell r="GA143">
            <v>0</v>
          </cell>
          <cell r="GB143">
            <v>0</v>
          </cell>
          <cell r="GC143">
            <v>2272.4699999999998</v>
          </cell>
          <cell r="GD143">
            <v>2416.71</v>
          </cell>
          <cell r="GE143">
            <v>0</v>
          </cell>
          <cell r="GF143">
            <v>604.79</v>
          </cell>
          <cell r="GG143">
            <v>918671.77</v>
          </cell>
          <cell r="GH143">
            <v>0</v>
          </cell>
          <cell r="GI143">
            <v>0</v>
          </cell>
          <cell r="GJ143">
            <v>12614.08</v>
          </cell>
          <cell r="GK143">
            <v>1261.4100000000001</v>
          </cell>
          <cell r="GL143">
            <v>0</v>
          </cell>
          <cell r="GM143">
            <v>0</v>
          </cell>
          <cell r="GN143">
            <v>0</v>
          </cell>
          <cell r="GO143">
            <v>0</v>
          </cell>
          <cell r="GP143">
            <v>0</v>
          </cell>
          <cell r="GQ143">
            <v>0</v>
          </cell>
          <cell r="GR143">
            <v>0</v>
          </cell>
          <cell r="GS143">
            <v>0</v>
          </cell>
          <cell r="GT143">
            <v>0</v>
          </cell>
          <cell r="GU143">
            <v>73.489999999999995</v>
          </cell>
          <cell r="GV143">
            <v>918.67</v>
          </cell>
          <cell r="GW143">
            <v>0.08</v>
          </cell>
          <cell r="GX143">
            <v>0</v>
          </cell>
          <cell r="GY143">
            <v>0</v>
          </cell>
          <cell r="GZ143">
            <v>0</v>
          </cell>
          <cell r="HA143">
            <v>0</v>
          </cell>
          <cell r="HB143">
            <v>0</v>
          </cell>
          <cell r="HC143">
            <v>0</v>
          </cell>
          <cell r="HD143" t="str">
            <v>This includes compensation expenses slightly offset by employee stock ownership through benefit plans.  Beginning in 2Q12, this also includes our share repurchases.</v>
          </cell>
          <cell r="HE143" t="str">
            <v>This is a portion of our venture capital.</v>
          </cell>
          <cell r="HF143">
            <v>23792913</v>
          </cell>
          <cell r="HG143">
            <v>1842696</v>
          </cell>
          <cell r="HH143">
            <v>46365178</v>
          </cell>
          <cell r="HI143">
            <v>367700000</v>
          </cell>
          <cell r="HJ143">
            <v>329500000</v>
          </cell>
          <cell r="HK143" t="str">
            <v>Line 69 - Cash dividends declared on common stock of the supplemental capital action information agrees to Line 13 of Schedule HI-A.  Line 76 - Other share repurchases of the supplemental capital action information is included in line 16 - Othe</v>
          </cell>
          <cell r="HL143">
            <v>4</v>
          </cell>
          <cell r="HM143">
            <v>2011</v>
          </cell>
          <cell r="HN143">
            <v>0</v>
          </cell>
          <cell r="HO143">
            <v>0</v>
          </cell>
          <cell r="HR143">
            <v>19011</v>
          </cell>
        </row>
        <row r="144">
          <cell r="A144" t="str">
            <v>1070345Q1 2012Supervisory Baseline</v>
          </cell>
          <cell r="B144" t="str">
            <v>Fifth Third</v>
          </cell>
          <cell r="C144" t="str">
            <v>Q1 2012</v>
          </cell>
          <cell r="D144" t="str">
            <v>Supervisory Baseline</v>
          </cell>
          <cell r="E144" t="str">
            <v>BHC</v>
          </cell>
          <cell r="F144" t="str">
            <v>FIFTH THIRD BC</v>
          </cell>
          <cell r="G144">
            <v>1070345</v>
          </cell>
          <cell r="H144" t="str">
            <v>Projected</v>
          </cell>
          <cell r="I144">
            <v>40927</v>
          </cell>
          <cell r="J144">
            <v>40927.445393518516</v>
          </cell>
          <cell r="K144" t="str">
            <v>Supervisory Base ScenarioThe supervisory base scenario is generally in line with FITBs. Real GDP between the two is roughly the same with growth in 2012 in the mid 250 bps range and growth around 2.75% in 2013.  The two base scenarios end in 4Q</v>
          </cell>
          <cell r="L144">
            <v>37.85</v>
          </cell>
          <cell r="M144">
            <v>45.15</v>
          </cell>
          <cell r="N144">
            <v>5.63</v>
          </cell>
          <cell r="O144">
            <v>39.53</v>
          </cell>
          <cell r="P144">
            <v>45.62</v>
          </cell>
          <cell r="Q144">
            <v>41.57</v>
          </cell>
          <cell r="R144">
            <v>2.85</v>
          </cell>
          <cell r="S144">
            <v>1.2</v>
          </cell>
          <cell r="T144">
            <v>53.6</v>
          </cell>
          <cell r="U144">
            <v>24.2</v>
          </cell>
          <cell r="V144">
            <v>2.8</v>
          </cell>
          <cell r="W144">
            <v>26.6</v>
          </cell>
          <cell r="X144">
            <v>26.73</v>
          </cell>
          <cell r="Y144">
            <v>18.32</v>
          </cell>
          <cell r="Z144">
            <v>12.62</v>
          </cell>
          <cell r="AA144">
            <v>0</v>
          </cell>
          <cell r="AB144">
            <v>5.7</v>
          </cell>
          <cell r="AC144">
            <v>9.3699999999999992</v>
          </cell>
          <cell r="AD144">
            <v>0</v>
          </cell>
          <cell r="AE144">
            <v>0.35</v>
          </cell>
          <cell r="AF144">
            <v>0.48</v>
          </cell>
          <cell r="AG144">
            <v>4.88</v>
          </cell>
          <cell r="AH144">
            <v>3.66</v>
          </cell>
          <cell r="AI144">
            <v>236.64</v>
          </cell>
          <cell r="AJ144">
            <v>8</v>
          </cell>
          <cell r="AK144">
            <v>0</v>
          </cell>
          <cell r="AL144">
            <v>11</v>
          </cell>
          <cell r="AM144">
            <v>11</v>
          </cell>
          <cell r="AN144">
            <v>0</v>
          </cell>
          <cell r="AO144">
            <v>0</v>
          </cell>
          <cell r="AP144">
            <v>0</v>
          </cell>
          <cell r="AQ144">
            <v>0</v>
          </cell>
          <cell r="AR144">
            <v>0</v>
          </cell>
          <cell r="AS144">
            <v>0</v>
          </cell>
          <cell r="AT144">
            <v>255.64</v>
          </cell>
          <cell r="AU144">
            <v>2264.23</v>
          </cell>
          <cell r="AV144">
            <v>94.63</v>
          </cell>
          <cell r="AW144">
            <v>236.64</v>
          </cell>
          <cell r="AX144">
            <v>-8</v>
          </cell>
          <cell r="AY144">
            <v>2114.21</v>
          </cell>
          <cell r="AZ144">
            <v>896.54</v>
          </cell>
          <cell r="BA144">
            <v>614.26</v>
          </cell>
          <cell r="BB144">
            <v>974.43</v>
          </cell>
          <cell r="BC144">
            <v>536.38</v>
          </cell>
          <cell r="BD144">
            <v>536.38</v>
          </cell>
          <cell r="BE144">
            <v>94.63</v>
          </cell>
          <cell r="BF144">
            <v>0</v>
          </cell>
          <cell r="BG144">
            <v>0</v>
          </cell>
          <cell r="BH144">
            <v>0</v>
          </cell>
          <cell r="BI144">
            <v>0</v>
          </cell>
          <cell r="BJ144">
            <v>0</v>
          </cell>
          <cell r="BK144">
            <v>144.88</v>
          </cell>
          <cell r="BL144">
            <v>441.75</v>
          </cell>
          <cell r="BM144">
            <v>121.36</v>
          </cell>
          <cell r="BN144">
            <v>320.39999999999998</v>
          </cell>
          <cell r="BO144">
            <v>0</v>
          </cell>
          <cell r="BP144">
            <v>320.39999999999998</v>
          </cell>
          <cell r="BQ144">
            <v>0</v>
          </cell>
          <cell r="BR144">
            <v>320.39999999999998</v>
          </cell>
          <cell r="BS144">
            <v>27.472552</v>
          </cell>
          <cell r="BT144">
            <v>64.8</v>
          </cell>
          <cell r="BU144">
            <v>16</v>
          </cell>
          <cell r="BV144">
            <v>16.5</v>
          </cell>
          <cell r="BW144">
            <v>64.3</v>
          </cell>
          <cell r="BX144" t="str">
            <v>Operational Risk Expense</v>
          </cell>
          <cell r="BY144">
            <v>334.75</v>
          </cell>
          <cell r="BZ144">
            <v>14695.09</v>
          </cell>
          <cell r="CA144">
            <v>15029.84</v>
          </cell>
          <cell r="CB144">
            <v>35867.94</v>
          </cell>
          <cell r="CC144">
            <v>13821.57</v>
          </cell>
          <cell r="CD144">
            <v>9747.14</v>
          </cell>
          <cell r="CE144">
            <v>692.14</v>
          </cell>
          <cell r="CF144">
            <v>9055</v>
          </cell>
          <cell r="CG144">
            <v>12299.23</v>
          </cell>
          <cell r="CH144">
            <v>2681.87</v>
          </cell>
          <cell r="CI144">
            <v>613.53</v>
          </cell>
          <cell r="CJ144">
            <v>9003.84</v>
          </cell>
          <cell r="CK144">
            <v>6172.16</v>
          </cell>
          <cell r="CL144">
            <v>0</v>
          </cell>
          <cell r="CM144">
            <v>0</v>
          </cell>
          <cell r="CN144">
            <v>26065.02</v>
          </cell>
          <cell r="CO144">
            <v>24447.26</v>
          </cell>
          <cell r="CP144">
            <v>1139.79</v>
          </cell>
          <cell r="CQ144">
            <v>477.97</v>
          </cell>
          <cell r="CR144">
            <v>2022.79</v>
          </cell>
          <cell r="CS144">
            <v>11998.24</v>
          </cell>
          <cell r="CT144">
            <v>11728.47</v>
          </cell>
          <cell r="CU144">
            <v>8.86</v>
          </cell>
          <cell r="CV144">
            <v>260.91000000000003</v>
          </cell>
          <cell r="CW144">
            <v>7526.01</v>
          </cell>
          <cell r="CX144">
            <v>0</v>
          </cell>
          <cell r="CY144">
            <v>186.74</v>
          </cell>
          <cell r="CZ144">
            <v>214.22</v>
          </cell>
          <cell r="DA144">
            <v>2087.4899999999998</v>
          </cell>
          <cell r="DB144">
            <v>5037.55</v>
          </cell>
          <cell r="DC144">
            <v>83480</v>
          </cell>
          <cell r="DD144">
            <v>0</v>
          </cell>
          <cell r="DE144">
            <v>2114.21</v>
          </cell>
          <cell r="DF144">
            <v>81365.789999999994</v>
          </cell>
          <cell r="DG144">
            <v>1443.14</v>
          </cell>
          <cell r="DH144">
            <v>2416.71</v>
          </cell>
          <cell r="DI144">
            <v>752.23</v>
          </cell>
          <cell r="DJ144">
            <v>3.3</v>
          </cell>
          <cell r="DK144">
            <v>40.869999999999997</v>
          </cell>
          <cell r="DL144">
            <v>3213.11</v>
          </cell>
          <cell r="DM144">
            <v>14114.7</v>
          </cell>
          <cell r="DN144">
            <v>115166.57</v>
          </cell>
          <cell r="DO144">
            <v>81597.91</v>
          </cell>
          <cell r="DP144">
            <v>1247.92</v>
          </cell>
          <cell r="DQ144">
            <v>834.98</v>
          </cell>
          <cell r="DR144">
            <v>18082.32</v>
          </cell>
          <cell r="DS144">
            <v>226.75</v>
          </cell>
          <cell r="DT144">
            <v>101763.13</v>
          </cell>
          <cell r="DU144">
            <v>398.36</v>
          </cell>
          <cell r="DV144">
            <v>2051.04</v>
          </cell>
          <cell r="DW144">
            <v>2656.39</v>
          </cell>
          <cell r="DX144">
            <v>7967.62</v>
          </cell>
          <cell r="DY144">
            <v>382.8</v>
          </cell>
          <cell r="DZ144">
            <v>-82.97</v>
          </cell>
          <cell r="EA144">
            <v>13373.25</v>
          </cell>
          <cell r="EB144">
            <v>30.2</v>
          </cell>
          <cell r="EC144">
            <v>13403.45</v>
          </cell>
          <cell r="ED144">
            <v>33851</v>
          </cell>
          <cell r="EE144">
            <v>13154.45</v>
          </cell>
          <cell r="EF144">
            <v>0</v>
          </cell>
          <cell r="EG144">
            <v>13154.45</v>
          </cell>
          <cell r="EH144">
            <v>320.39999999999998</v>
          </cell>
          <cell r="EI144">
            <v>0</v>
          </cell>
          <cell r="EJ144">
            <v>0</v>
          </cell>
          <cell r="EK144">
            <v>0</v>
          </cell>
          <cell r="EL144">
            <v>0</v>
          </cell>
          <cell r="EM144">
            <v>0</v>
          </cell>
          <cell r="EN144">
            <v>0</v>
          </cell>
          <cell r="EO144">
            <v>0</v>
          </cell>
          <cell r="EP144">
            <v>8.74</v>
          </cell>
          <cell r="EQ144">
            <v>91.87</v>
          </cell>
          <cell r="ER144">
            <v>-13</v>
          </cell>
          <cell r="ES144">
            <v>0</v>
          </cell>
          <cell r="ET144">
            <v>12</v>
          </cell>
          <cell r="EU144">
            <v>13373.25</v>
          </cell>
          <cell r="EV144">
            <v>13373.25</v>
          </cell>
          <cell r="EW144">
            <v>359.51</v>
          </cell>
          <cell r="EX144">
            <v>0</v>
          </cell>
          <cell r="EY144">
            <v>23.29</v>
          </cell>
          <cell r="EZ144">
            <v>0</v>
          </cell>
          <cell r="FA144">
            <v>30.2</v>
          </cell>
          <cell r="FB144">
            <v>834.98</v>
          </cell>
          <cell r="FC144">
            <v>0</v>
          </cell>
          <cell r="FD144">
            <v>2447.4499999999998</v>
          </cell>
          <cell r="FE144">
            <v>0</v>
          </cell>
          <cell r="FF144">
            <v>11408.17</v>
          </cell>
          <cell r="FG144">
            <v>66.2</v>
          </cell>
          <cell r="FH144">
            <v>0</v>
          </cell>
          <cell r="FI144">
            <v>-10.1</v>
          </cell>
          <cell r="FJ144">
            <v>11331.87</v>
          </cell>
          <cell r="FK144">
            <v>104704.7</v>
          </cell>
          <cell r="FL144">
            <v>10068.33</v>
          </cell>
          <cell r="FM144">
            <v>11331.87</v>
          </cell>
          <cell r="FN144">
            <v>15368.65</v>
          </cell>
          <cell r="FO144">
            <v>104704.7</v>
          </cell>
          <cell r="FP144">
            <v>112433.75</v>
          </cell>
          <cell r="FQ144">
            <v>9.6158999999999999</v>
          </cell>
          <cell r="FR144">
            <v>10.822699999999999</v>
          </cell>
          <cell r="FS144">
            <v>14.678100000000001</v>
          </cell>
          <cell r="FT144">
            <v>10.0787</v>
          </cell>
          <cell r="FU144">
            <v>398.36</v>
          </cell>
          <cell r="FV144">
            <v>0</v>
          </cell>
          <cell r="FW144">
            <v>30.2</v>
          </cell>
          <cell r="FX144">
            <v>0</v>
          </cell>
          <cell r="FY144">
            <v>82.97</v>
          </cell>
          <cell r="FZ144">
            <v>0</v>
          </cell>
          <cell r="GA144">
            <v>0</v>
          </cell>
          <cell r="GB144">
            <v>0</v>
          </cell>
          <cell r="GC144">
            <v>834.98</v>
          </cell>
          <cell r="GD144">
            <v>2416.71</v>
          </cell>
          <cell r="GE144">
            <v>0</v>
          </cell>
          <cell r="GF144">
            <v>643.91999999999996</v>
          </cell>
          <cell r="GG144">
            <v>918671.77</v>
          </cell>
          <cell r="GH144">
            <v>0</v>
          </cell>
          <cell r="GI144">
            <v>0</v>
          </cell>
          <cell r="GJ144">
            <v>11408.17</v>
          </cell>
          <cell r="GK144">
            <v>1140.82</v>
          </cell>
          <cell r="GL144">
            <v>0</v>
          </cell>
          <cell r="GM144">
            <v>0</v>
          </cell>
          <cell r="GN144">
            <v>0</v>
          </cell>
          <cell r="GO144">
            <v>0</v>
          </cell>
          <cell r="GP144">
            <v>0</v>
          </cell>
          <cell r="GQ144">
            <v>0</v>
          </cell>
          <cell r="GR144">
            <v>0</v>
          </cell>
          <cell r="GS144">
            <v>0</v>
          </cell>
          <cell r="GT144">
            <v>0</v>
          </cell>
          <cell r="GU144">
            <v>91.87</v>
          </cell>
          <cell r="GV144">
            <v>918.67</v>
          </cell>
          <cell r="GW144">
            <v>0.1</v>
          </cell>
          <cell r="GX144">
            <v>0</v>
          </cell>
          <cell r="GY144">
            <v>0</v>
          </cell>
          <cell r="GZ144">
            <v>0</v>
          </cell>
          <cell r="HA144">
            <v>0</v>
          </cell>
          <cell r="HB144">
            <v>0</v>
          </cell>
          <cell r="HC144">
            <v>0</v>
          </cell>
          <cell r="HD144" t="str">
            <v>This includes compensation expenses slightly offset by employee stock ownership through benefit plans.  Beginning in 2Q12, this also includes our share repurchases.</v>
          </cell>
          <cell r="HE144" t="str">
            <v>This is a portion of our venture capital.</v>
          </cell>
          <cell r="HF144">
            <v>23792913</v>
          </cell>
          <cell r="HG144">
            <v>1842696</v>
          </cell>
          <cell r="HH144">
            <v>46365178</v>
          </cell>
          <cell r="HI144">
            <v>367700000</v>
          </cell>
          <cell r="HJ144">
            <v>329500000</v>
          </cell>
          <cell r="HK144" t="str">
            <v>Line 69 - Cash dividends declared on common stock of the supplemental capital action information agrees to Line 13 of Schedule HI-A.  Line 76 - Other share repurchases of the supplemental capital action information is included in line 16 - Othe</v>
          </cell>
          <cell r="HL144">
            <v>1</v>
          </cell>
          <cell r="HM144">
            <v>2012</v>
          </cell>
          <cell r="HN144">
            <v>0</v>
          </cell>
          <cell r="HO144">
            <v>0</v>
          </cell>
          <cell r="HR144">
            <v>19011</v>
          </cell>
        </row>
        <row r="145">
          <cell r="A145" t="str">
            <v>1070345Q2 2012Supervisory Baseline</v>
          </cell>
          <cell r="B145" t="str">
            <v>Fifth Third</v>
          </cell>
          <cell r="C145" t="str">
            <v>Q2 2012</v>
          </cell>
          <cell r="D145" t="str">
            <v>Supervisory Baseline</v>
          </cell>
          <cell r="E145" t="str">
            <v>BHC</v>
          </cell>
          <cell r="F145" t="str">
            <v>FIFTH THIRD BC</v>
          </cell>
          <cell r="G145">
            <v>1070345</v>
          </cell>
          <cell r="H145" t="str">
            <v>Projected</v>
          </cell>
          <cell r="I145">
            <v>40927</v>
          </cell>
          <cell r="J145">
            <v>40927.445393518516</v>
          </cell>
          <cell r="K145" t="str">
            <v>Supervisory Base ScenarioThe supervisory base scenario is generally in line with FITBs. Real GDP between the two is roughly the same with growth in 2012 in the mid 250 bps range and growth around 2.75% in 2013.  The two base scenarios end in 4Q</v>
          </cell>
          <cell r="L145">
            <v>35.54</v>
          </cell>
          <cell r="M145">
            <v>42.45</v>
          </cell>
          <cell r="N145">
            <v>5.3</v>
          </cell>
          <cell r="O145">
            <v>37.14</v>
          </cell>
          <cell r="P145">
            <v>47.58</v>
          </cell>
          <cell r="Q145">
            <v>43.55</v>
          </cell>
          <cell r="R145">
            <v>2.89</v>
          </cell>
          <cell r="S145">
            <v>1.1399999999999999</v>
          </cell>
          <cell r="T145">
            <v>54.96</v>
          </cell>
          <cell r="U145">
            <v>26.19</v>
          </cell>
          <cell r="V145">
            <v>2.7</v>
          </cell>
          <cell r="W145">
            <v>26.07</v>
          </cell>
          <cell r="X145">
            <v>21.86</v>
          </cell>
          <cell r="Y145">
            <v>14.64</v>
          </cell>
          <cell r="Z145">
            <v>9.61</v>
          </cell>
          <cell r="AA145">
            <v>0</v>
          </cell>
          <cell r="AB145">
            <v>5.04</v>
          </cell>
          <cell r="AC145">
            <v>9.73</v>
          </cell>
          <cell r="AD145">
            <v>0</v>
          </cell>
          <cell r="AE145">
            <v>0.52</v>
          </cell>
          <cell r="AF145">
            <v>0.54</v>
          </cell>
          <cell r="AG145">
            <v>5.04</v>
          </cell>
          <cell r="AH145">
            <v>3.62</v>
          </cell>
          <cell r="AI145">
            <v>226.76</v>
          </cell>
          <cell r="AJ145">
            <v>9</v>
          </cell>
          <cell r="AK145">
            <v>0</v>
          </cell>
          <cell r="AL145">
            <v>12</v>
          </cell>
          <cell r="AM145">
            <v>12</v>
          </cell>
          <cell r="AN145">
            <v>0</v>
          </cell>
          <cell r="AO145">
            <v>0</v>
          </cell>
          <cell r="AP145">
            <v>0</v>
          </cell>
          <cell r="AQ145">
            <v>0</v>
          </cell>
          <cell r="AR145">
            <v>0</v>
          </cell>
          <cell r="AS145">
            <v>0</v>
          </cell>
          <cell r="AT145">
            <v>247.75</v>
          </cell>
          <cell r="AU145">
            <v>2114.21</v>
          </cell>
          <cell r="AV145">
            <v>105.74</v>
          </cell>
          <cell r="AW145">
            <v>226.76</v>
          </cell>
          <cell r="AX145">
            <v>-9</v>
          </cell>
          <cell r="AY145">
            <v>1984.2</v>
          </cell>
          <cell r="AZ145">
            <v>906.33</v>
          </cell>
          <cell r="BA145">
            <v>609.76</v>
          </cell>
          <cell r="BB145">
            <v>966.41</v>
          </cell>
          <cell r="BC145">
            <v>549.67999999999995</v>
          </cell>
          <cell r="BD145">
            <v>549.67999999999995</v>
          </cell>
          <cell r="BE145">
            <v>105.74</v>
          </cell>
          <cell r="BF145">
            <v>0</v>
          </cell>
          <cell r="BG145">
            <v>0</v>
          </cell>
          <cell r="BH145">
            <v>0</v>
          </cell>
          <cell r="BI145">
            <v>0</v>
          </cell>
          <cell r="BJ145">
            <v>0</v>
          </cell>
          <cell r="BK145">
            <v>135.88</v>
          </cell>
          <cell r="BL145">
            <v>443.95</v>
          </cell>
          <cell r="BM145">
            <v>143.04</v>
          </cell>
          <cell r="BN145">
            <v>300.89999999999998</v>
          </cell>
          <cell r="BO145">
            <v>0</v>
          </cell>
          <cell r="BP145">
            <v>300.89999999999998</v>
          </cell>
          <cell r="BQ145">
            <v>0</v>
          </cell>
          <cell r="BR145">
            <v>300.89999999999998</v>
          </cell>
          <cell r="BS145">
            <v>32.219844999999999</v>
          </cell>
          <cell r="BT145">
            <v>64.3</v>
          </cell>
          <cell r="BU145">
            <v>16</v>
          </cell>
          <cell r="BV145">
            <v>16.5</v>
          </cell>
          <cell r="BW145">
            <v>63.8</v>
          </cell>
          <cell r="BX145" t="str">
            <v>Operational Risk Expense</v>
          </cell>
          <cell r="BY145">
            <v>334.75</v>
          </cell>
          <cell r="BZ145">
            <v>14964.71</v>
          </cell>
          <cell r="CA145">
            <v>15299.45</v>
          </cell>
          <cell r="CB145">
            <v>35640.19</v>
          </cell>
          <cell r="CC145">
            <v>13732.96</v>
          </cell>
          <cell r="CD145">
            <v>9645.9500000000007</v>
          </cell>
          <cell r="CE145">
            <v>684.95</v>
          </cell>
          <cell r="CF145">
            <v>8961</v>
          </cell>
          <cell r="CG145">
            <v>12261.28</v>
          </cell>
          <cell r="CH145">
            <v>2712.66</v>
          </cell>
          <cell r="CI145">
            <v>566.42999999999995</v>
          </cell>
          <cell r="CJ145">
            <v>8982.19</v>
          </cell>
          <cell r="CK145">
            <v>6303.33</v>
          </cell>
          <cell r="CL145">
            <v>0</v>
          </cell>
          <cell r="CM145">
            <v>0</v>
          </cell>
          <cell r="CN145">
            <v>26835.02</v>
          </cell>
          <cell r="CO145">
            <v>25132.880000000001</v>
          </cell>
          <cell r="CP145">
            <v>1196.42</v>
          </cell>
          <cell r="CQ145">
            <v>505.72</v>
          </cell>
          <cell r="CR145">
            <v>2138.09</v>
          </cell>
          <cell r="CS145">
            <v>12413.13</v>
          </cell>
          <cell r="CT145">
            <v>12141.33</v>
          </cell>
          <cell r="CU145">
            <v>11.48</v>
          </cell>
          <cell r="CV145">
            <v>260.31</v>
          </cell>
          <cell r="CW145">
            <v>7742.63</v>
          </cell>
          <cell r="CX145">
            <v>0</v>
          </cell>
          <cell r="CY145">
            <v>200.51</v>
          </cell>
          <cell r="CZ145">
            <v>228.42</v>
          </cell>
          <cell r="DA145">
            <v>2148.67</v>
          </cell>
          <cell r="DB145">
            <v>5165.03</v>
          </cell>
          <cell r="DC145">
            <v>84769.06</v>
          </cell>
          <cell r="DD145">
            <v>0</v>
          </cell>
          <cell r="DE145">
            <v>1984.2</v>
          </cell>
          <cell r="DF145">
            <v>82784.86</v>
          </cell>
          <cell r="DG145">
            <v>1383.44</v>
          </cell>
          <cell r="DH145">
            <v>2416.71</v>
          </cell>
          <cell r="DI145">
            <v>780.31</v>
          </cell>
          <cell r="DJ145">
            <v>3.1</v>
          </cell>
          <cell r="DK145">
            <v>40.869999999999997</v>
          </cell>
          <cell r="DL145">
            <v>3240.99</v>
          </cell>
          <cell r="DM145">
            <v>14150.01</v>
          </cell>
          <cell r="DN145">
            <v>116858.76</v>
          </cell>
          <cell r="DO145">
            <v>83207.08</v>
          </cell>
          <cell r="DP145">
            <v>1183.8499999999999</v>
          </cell>
          <cell r="DQ145">
            <v>834.98</v>
          </cell>
          <cell r="DR145">
            <v>18250.919999999998</v>
          </cell>
          <cell r="DS145">
            <v>217.75</v>
          </cell>
          <cell r="DT145">
            <v>103476.82</v>
          </cell>
          <cell r="DU145">
            <v>398.36</v>
          </cell>
          <cell r="DV145">
            <v>2036.6</v>
          </cell>
          <cell r="DW145">
            <v>2592.37</v>
          </cell>
          <cell r="DX145">
            <v>8072.07</v>
          </cell>
          <cell r="DY145">
            <v>335.3</v>
          </cell>
          <cell r="DZ145">
            <v>-82.97</v>
          </cell>
          <cell r="EA145">
            <v>13351.73</v>
          </cell>
          <cell r="EB145">
            <v>30.2</v>
          </cell>
          <cell r="EC145">
            <v>13381.93</v>
          </cell>
          <cell r="ED145">
            <v>34488</v>
          </cell>
          <cell r="EE145">
            <v>13373.25</v>
          </cell>
          <cell r="EF145">
            <v>0</v>
          </cell>
          <cell r="EG145">
            <v>13373.25</v>
          </cell>
          <cell r="EH145">
            <v>300.89999999999998</v>
          </cell>
          <cell r="EI145">
            <v>0</v>
          </cell>
          <cell r="EJ145">
            <v>0</v>
          </cell>
          <cell r="EK145">
            <v>0</v>
          </cell>
          <cell r="EL145">
            <v>0</v>
          </cell>
          <cell r="EM145">
            <v>0</v>
          </cell>
          <cell r="EN145">
            <v>0</v>
          </cell>
          <cell r="EO145">
            <v>0</v>
          </cell>
          <cell r="EP145">
            <v>8.7200000000000006</v>
          </cell>
          <cell r="EQ145">
            <v>90.46</v>
          </cell>
          <cell r="ER145">
            <v>-47.5</v>
          </cell>
          <cell r="ES145">
            <v>0</v>
          </cell>
          <cell r="ET145">
            <v>-175.74</v>
          </cell>
          <cell r="EU145">
            <v>13351.73</v>
          </cell>
          <cell r="EV145">
            <v>13351.73</v>
          </cell>
          <cell r="EW145">
            <v>312.01</v>
          </cell>
          <cell r="EX145">
            <v>0</v>
          </cell>
          <cell r="EY145">
            <v>23.29</v>
          </cell>
          <cell r="EZ145">
            <v>0</v>
          </cell>
          <cell r="FA145">
            <v>30.2</v>
          </cell>
          <cell r="FB145">
            <v>834.98</v>
          </cell>
          <cell r="FC145">
            <v>0</v>
          </cell>
          <cell r="FD145">
            <v>2447.65</v>
          </cell>
          <cell r="FE145">
            <v>0</v>
          </cell>
          <cell r="FF145">
            <v>11433.96</v>
          </cell>
          <cell r="FG145">
            <v>66</v>
          </cell>
          <cell r="FH145">
            <v>0</v>
          </cell>
          <cell r="FI145">
            <v>-10.1</v>
          </cell>
          <cell r="FJ145">
            <v>11357.86</v>
          </cell>
          <cell r="FK145">
            <v>106111.12</v>
          </cell>
          <cell r="FL145">
            <v>10094.32</v>
          </cell>
          <cell r="FM145">
            <v>11357.86</v>
          </cell>
          <cell r="FN145">
            <v>15382.21</v>
          </cell>
          <cell r="FO145">
            <v>106111.12</v>
          </cell>
          <cell r="FP145">
            <v>113876.76</v>
          </cell>
          <cell r="FQ145">
            <v>9.5129999999999999</v>
          </cell>
          <cell r="FR145">
            <v>10.7037</v>
          </cell>
          <cell r="FS145">
            <v>14.4963</v>
          </cell>
          <cell r="FT145">
            <v>9.9738000000000007</v>
          </cell>
          <cell r="FU145">
            <v>398.36</v>
          </cell>
          <cell r="FV145">
            <v>0</v>
          </cell>
          <cell r="FW145">
            <v>30.2</v>
          </cell>
          <cell r="FX145">
            <v>0</v>
          </cell>
          <cell r="FY145">
            <v>82.97</v>
          </cell>
          <cell r="FZ145">
            <v>0</v>
          </cell>
          <cell r="GA145">
            <v>0</v>
          </cell>
          <cell r="GB145">
            <v>0</v>
          </cell>
          <cell r="GC145">
            <v>834.98</v>
          </cell>
          <cell r="GD145">
            <v>2416.71</v>
          </cell>
          <cell r="GE145">
            <v>0</v>
          </cell>
          <cell r="GF145">
            <v>685.66</v>
          </cell>
          <cell r="GG145">
            <v>904638.47</v>
          </cell>
          <cell r="GH145">
            <v>0</v>
          </cell>
          <cell r="GI145">
            <v>0</v>
          </cell>
          <cell r="GJ145">
            <v>11433.96</v>
          </cell>
          <cell r="GK145">
            <v>1143.4000000000001</v>
          </cell>
          <cell r="GL145">
            <v>0</v>
          </cell>
          <cell r="GM145">
            <v>0</v>
          </cell>
          <cell r="GN145">
            <v>0</v>
          </cell>
          <cell r="GO145">
            <v>0</v>
          </cell>
          <cell r="GP145">
            <v>0</v>
          </cell>
          <cell r="GQ145">
            <v>0</v>
          </cell>
          <cell r="GR145">
            <v>0</v>
          </cell>
          <cell r="GS145">
            <v>0</v>
          </cell>
          <cell r="GT145">
            <v>0</v>
          </cell>
          <cell r="GU145">
            <v>90.46</v>
          </cell>
          <cell r="GV145">
            <v>904.64</v>
          </cell>
          <cell r="GW145">
            <v>0.1</v>
          </cell>
          <cell r="GX145">
            <v>0.41</v>
          </cell>
          <cell r="GY145">
            <v>0</v>
          </cell>
          <cell r="GZ145">
            <v>0.41</v>
          </cell>
          <cell r="HA145">
            <v>0</v>
          </cell>
          <cell r="HB145">
            <v>187.74</v>
          </cell>
          <cell r="HC145">
            <v>187.74</v>
          </cell>
          <cell r="HD145" t="str">
            <v>This includes compensation expenses slightly offset by employee stock ownership through benefit plans.  Beginning in 2Q12, this also includes our share repurchases.</v>
          </cell>
          <cell r="HE145" t="str">
            <v>This is a portion of our venture capital.</v>
          </cell>
          <cell r="HF145">
            <v>23792913</v>
          </cell>
          <cell r="HG145">
            <v>1842696</v>
          </cell>
          <cell r="HH145">
            <v>46365178</v>
          </cell>
          <cell r="HI145">
            <v>367700000</v>
          </cell>
          <cell r="HJ145">
            <v>329500000</v>
          </cell>
          <cell r="HK145" t="str">
            <v>Line 69 - Cash dividends declared on common stock of the supplemental capital action information agrees to Line 13 of Schedule HI-A.  Line 76 - Other share repurchases of the supplemental capital action information is included in line 16 - Othe</v>
          </cell>
          <cell r="HL145">
            <v>2</v>
          </cell>
          <cell r="HM145">
            <v>2012</v>
          </cell>
          <cell r="HN145">
            <v>0</v>
          </cell>
          <cell r="HO145">
            <v>0</v>
          </cell>
          <cell r="HR145">
            <v>19011</v>
          </cell>
        </row>
        <row r="146">
          <cell r="A146" t="str">
            <v>1070345Q3 2012Supervisory Baseline</v>
          </cell>
          <cell r="B146" t="str">
            <v>Fifth Third</v>
          </cell>
          <cell r="C146" t="str">
            <v>Q3 2012</v>
          </cell>
          <cell r="D146" t="str">
            <v>Supervisory Baseline</v>
          </cell>
          <cell r="E146" t="str">
            <v>BHC</v>
          </cell>
          <cell r="F146" t="str">
            <v>FIFTH THIRD BC</v>
          </cell>
          <cell r="G146">
            <v>1070345</v>
          </cell>
          <cell r="H146" t="str">
            <v>Projected</v>
          </cell>
          <cell r="I146">
            <v>40927</v>
          </cell>
          <cell r="J146">
            <v>40927.445393518516</v>
          </cell>
          <cell r="K146" t="str">
            <v>Supervisory Base ScenarioThe supervisory base scenario is generally in line with FITBs. Real GDP between the two is roughly the same with growth in 2012 in the mid 250 bps range and growth around 2.75% in 2013.  The two base scenarios end in 4Q</v>
          </cell>
          <cell r="L146">
            <v>29.43</v>
          </cell>
          <cell r="M146">
            <v>36.49</v>
          </cell>
          <cell r="N146">
            <v>4.58</v>
          </cell>
          <cell r="O146">
            <v>31.91</v>
          </cell>
          <cell r="P146">
            <v>44.57</v>
          </cell>
          <cell r="Q146">
            <v>41.31</v>
          </cell>
          <cell r="R146">
            <v>2.31</v>
          </cell>
          <cell r="S146">
            <v>0.94</v>
          </cell>
          <cell r="T146">
            <v>54.15</v>
          </cell>
          <cell r="U146">
            <v>28.37</v>
          </cell>
          <cell r="V146">
            <v>1.95</v>
          </cell>
          <cell r="W146">
            <v>23.82</v>
          </cell>
          <cell r="X146">
            <v>21.1</v>
          </cell>
          <cell r="Y146">
            <v>17.88</v>
          </cell>
          <cell r="Z146">
            <v>11.76</v>
          </cell>
          <cell r="AA146">
            <v>0</v>
          </cell>
          <cell r="AB146">
            <v>6.12</v>
          </cell>
          <cell r="AC146">
            <v>11.33</v>
          </cell>
          <cell r="AD146">
            <v>0</v>
          </cell>
          <cell r="AE146">
            <v>0.55000000000000004</v>
          </cell>
          <cell r="AF146">
            <v>0.52</v>
          </cell>
          <cell r="AG146">
            <v>5.91</v>
          </cell>
          <cell r="AH146">
            <v>4.3499999999999996</v>
          </cell>
          <cell r="AI146">
            <v>214.94</v>
          </cell>
          <cell r="AJ146">
            <v>8</v>
          </cell>
          <cell r="AK146">
            <v>0</v>
          </cell>
          <cell r="AL146">
            <v>16</v>
          </cell>
          <cell r="AM146">
            <v>16</v>
          </cell>
          <cell r="AN146">
            <v>0</v>
          </cell>
          <cell r="AO146">
            <v>0</v>
          </cell>
          <cell r="AP146">
            <v>0</v>
          </cell>
          <cell r="AQ146">
            <v>0</v>
          </cell>
          <cell r="AR146">
            <v>0</v>
          </cell>
          <cell r="AS146">
            <v>0</v>
          </cell>
          <cell r="AT146">
            <v>238.94</v>
          </cell>
          <cell r="AU146">
            <v>1984.2</v>
          </cell>
          <cell r="AV146">
            <v>97.95</v>
          </cell>
          <cell r="AW146">
            <v>214.94</v>
          </cell>
          <cell r="AX146">
            <v>-8</v>
          </cell>
          <cell r="AY146">
            <v>1859.2</v>
          </cell>
          <cell r="AZ146">
            <v>925.56</v>
          </cell>
          <cell r="BA146">
            <v>611.89</v>
          </cell>
          <cell r="BB146">
            <v>962.09</v>
          </cell>
          <cell r="BC146">
            <v>575.36</v>
          </cell>
          <cell r="BD146">
            <v>575.36</v>
          </cell>
          <cell r="BE146">
            <v>97.95</v>
          </cell>
          <cell r="BF146">
            <v>0</v>
          </cell>
          <cell r="BG146">
            <v>0</v>
          </cell>
          <cell r="BH146">
            <v>0</v>
          </cell>
          <cell r="BI146">
            <v>0</v>
          </cell>
          <cell r="BJ146">
            <v>0</v>
          </cell>
          <cell r="BK146">
            <v>127.88</v>
          </cell>
          <cell r="BL146">
            <v>477.42</v>
          </cell>
          <cell r="BM146">
            <v>131.38</v>
          </cell>
          <cell r="BN146">
            <v>346.04</v>
          </cell>
          <cell r="BO146">
            <v>0</v>
          </cell>
          <cell r="BP146">
            <v>346.04</v>
          </cell>
          <cell r="BQ146">
            <v>0</v>
          </cell>
          <cell r="BR146">
            <v>346.04</v>
          </cell>
          <cell r="BS146">
            <v>27.518747000000001</v>
          </cell>
          <cell r="BT146">
            <v>63.8</v>
          </cell>
          <cell r="BU146">
            <v>16</v>
          </cell>
          <cell r="BV146">
            <v>16.5</v>
          </cell>
          <cell r="BW146">
            <v>63.3</v>
          </cell>
          <cell r="BX146" t="str">
            <v>Operational Risk Expense</v>
          </cell>
          <cell r="BY146">
            <v>334.75</v>
          </cell>
          <cell r="BZ146">
            <v>14960.79</v>
          </cell>
          <cell r="CA146">
            <v>15295.53</v>
          </cell>
          <cell r="CB146">
            <v>35433.96</v>
          </cell>
          <cell r="CC146">
            <v>13655.68</v>
          </cell>
          <cell r="CD146">
            <v>9550.15</v>
          </cell>
          <cell r="CE146">
            <v>678.15</v>
          </cell>
          <cell r="CF146">
            <v>8872</v>
          </cell>
          <cell r="CG146">
            <v>12228.13</v>
          </cell>
          <cell r="CH146">
            <v>2748.14</v>
          </cell>
          <cell r="CI146">
            <v>515.85</v>
          </cell>
          <cell r="CJ146">
            <v>8964.14</v>
          </cell>
          <cell r="CK146">
            <v>6447.89</v>
          </cell>
          <cell r="CL146">
            <v>0</v>
          </cell>
          <cell r="CM146">
            <v>0</v>
          </cell>
          <cell r="CN146">
            <v>27554.62</v>
          </cell>
          <cell r="CO146">
            <v>25770.51</v>
          </cell>
          <cell r="CP146">
            <v>1251.71</v>
          </cell>
          <cell r="CQ146">
            <v>532.4</v>
          </cell>
          <cell r="CR146">
            <v>2257.79</v>
          </cell>
          <cell r="CS146">
            <v>12932.23</v>
          </cell>
          <cell r="CT146">
            <v>12663.52</v>
          </cell>
          <cell r="CU146">
            <v>9.74</v>
          </cell>
          <cell r="CV146">
            <v>258.97000000000003</v>
          </cell>
          <cell r="CW146">
            <v>8152.38</v>
          </cell>
          <cell r="CX146">
            <v>0</v>
          </cell>
          <cell r="CY146">
            <v>213.78</v>
          </cell>
          <cell r="CZ146">
            <v>242.08</v>
          </cell>
          <cell r="DA146">
            <v>2207.56</v>
          </cell>
          <cell r="DB146">
            <v>5488.96</v>
          </cell>
          <cell r="DC146">
            <v>86330.98</v>
          </cell>
          <cell r="DD146">
            <v>0</v>
          </cell>
          <cell r="DE146">
            <v>1859.2</v>
          </cell>
          <cell r="DF146">
            <v>84471.78</v>
          </cell>
          <cell r="DG146">
            <v>1328.3</v>
          </cell>
          <cell r="DH146">
            <v>2416.71</v>
          </cell>
          <cell r="DI146">
            <v>808.4</v>
          </cell>
          <cell r="DJ146">
            <v>2.9</v>
          </cell>
          <cell r="DK146">
            <v>40.869999999999997</v>
          </cell>
          <cell r="DL146">
            <v>3268.88</v>
          </cell>
          <cell r="DM146">
            <v>14262.43</v>
          </cell>
          <cell r="DN146">
            <v>118626.93</v>
          </cell>
          <cell r="DO146">
            <v>84818.98</v>
          </cell>
          <cell r="DP146">
            <v>1124.23</v>
          </cell>
          <cell r="DQ146">
            <v>834.98</v>
          </cell>
          <cell r="DR146">
            <v>18459.78</v>
          </cell>
          <cell r="DS146">
            <v>209.75</v>
          </cell>
          <cell r="DT146">
            <v>105237.97</v>
          </cell>
          <cell r="DU146">
            <v>398.36</v>
          </cell>
          <cell r="DV146">
            <v>2023.12</v>
          </cell>
          <cell r="DW146">
            <v>2510.91</v>
          </cell>
          <cell r="DX146">
            <v>8234.0400000000009</v>
          </cell>
          <cell r="DY146">
            <v>275.3</v>
          </cell>
          <cell r="DZ146">
            <v>-82.97</v>
          </cell>
          <cell r="EA146">
            <v>13358.76</v>
          </cell>
          <cell r="EB146">
            <v>30.2</v>
          </cell>
          <cell r="EC146">
            <v>13388.96</v>
          </cell>
          <cell r="ED146">
            <v>35149</v>
          </cell>
          <cell r="EE146">
            <v>13351.73</v>
          </cell>
          <cell r="EF146">
            <v>0</v>
          </cell>
          <cell r="EG146">
            <v>13351.73</v>
          </cell>
          <cell r="EH146">
            <v>346.04</v>
          </cell>
          <cell r="EI146">
            <v>0</v>
          </cell>
          <cell r="EJ146">
            <v>0</v>
          </cell>
          <cell r="EK146">
            <v>0</v>
          </cell>
          <cell r="EL146">
            <v>0</v>
          </cell>
          <cell r="EM146">
            <v>0</v>
          </cell>
          <cell r="EN146">
            <v>0</v>
          </cell>
          <cell r="EO146">
            <v>0</v>
          </cell>
          <cell r="EP146">
            <v>8.81</v>
          </cell>
          <cell r="EQ146">
            <v>106.94</v>
          </cell>
          <cell r="ER146">
            <v>-60</v>
          </cell>
          <cell r="ES146">
            <v>0</v>
          </cell>
          <cell r="ET146">
            <v>-163.26</v>
          </cell>
          <cell r="EU146">
            <v>13358.76</v>
          </cell>
          <cell r="EV146">
            <v>13358.76</v>
          </cell>
          <cell r="EW146">
            <v>252.01</v>
          </cell>
          <cell r="EX146">
            <v>0</v>
          </cell>
          <cell r="EY146">
            <v>23.29</v>
          </cell>
          <cell r="EZ146">
            <v>0</v>
          </cell>
          <cell r="FA146">
            <v>30.2</v>
          </cell>
          <cell r="FB146">
            <v>834.98</v>
          </cell>
          <cell r="FC146">
            <v>0</v>
          </cell>
          <cell r="FD146">
            <v>2447.85</v>
          </cell>
          <cell r="FE146">
            <v>0</v>
          </cell>
          <cell r="FF146">
            <v>11500.78</v>
          </cell>
          <cell r="FG146">
            <v>65.8</v>
          </cell>
          <cell r="FH146">
            <v>0</v>
          </cell>
          <cell r="FI146">
            <v>-10.1</v>
          </cell>
          <cell r="FJ146">
            <v>11424.88</v>
          </cell>
          <cell r="FK146">
            <v>107688.03</v>
          </cell>
          <cell r="FL146">
            <v>10161.35</v>
          </cell>
          <cell r="FM146">
            <v>11424.88</v>
          </cell>
          <cell r="FN146">
            <v>15428.95</v>
          </cell>
          <cell r="FO146">
            <v>107688.03</v>
          </cell>
          <cell r="FP146">
            <v>115581.4</v>
          </cell>
          <cell r="FQ146">
            <v>9.4359000000000002</v>
          </cell>
          <cell r="FR146">
            <v>10.6092</v>
          </cell>
          <cell r="FS146">
            <v>14.327500000000001</v>
          </cell>
          <cell r="FT146">
            <v>9.8847000000000005</v>
          </cell>
          <cell r="FU146">
            <v>398.36</v>
          </cell>
          <cell r="FV146">
            <v>0</v>
          </cell>
          <cell r="FW146">
            <v>30.2</v>
          </cell>
          <cell r="FX146">
            <v>0</v>
          </cell>
          <cell r="FY146">
            <v>82.97</v>
          </cell>
          <cell r="FZ146">
            <v>0</v>
          </cell>
          <cell r="GA146">
            <v>0</v>
          </cell>
          <cell r="GB146">
            <v>0</v>
          </cell>
          <cell r="GC146">
            <v>834.98</v>
          </cell>
          <cell r="GD146">
            <v>2416.71</v>
          </cell>
          <cell r="GE146">
            <v>0</v>
          </cell>
          <cell r="GF146">
            <v>702.87</v>
          </cell>
          <cell r="GG146">
            <v>891157.15</v>
          </cell>
          <cell r="GH146">
            <v>0</v>
          </cell>
          <cell r="GI146">
            <v>0</v>
          </cell>
          <cell r="GJ146">
            <v>11500.78</v>
          </cell>
          <cell r="GK146">
            <v>1150.08</v>
          </cell>
          <cell r="GL146">
            <v>0</v>
          </cell>
          <cell r="GM146">
            <v>0</v>
          </cell>
          <cell r="GN146">
            <v>0</v>
          </cell>
          <cell r="GO146">
            <v>0</v>
          </cell>
          <cell r="GP146">
            <v>0</v>
          </cell>
          <cell r="GQ146">
            <v>0</v>
          </cell>
          <cell r="GR146">
            <v>0</v>
          </cell>
          <cell r="GS146">
            <v>0</v>
          </cell>
          <cell r="GT146">
            <v>0</v>
          </cell>
          <cell r="GU146">
            <v>106.94</v>
          </cell>
          <cell r="GV146">
            <v>891.16</v>
          </cell>
          <cell r="GW146">
            <v>0.12</v>
          </cell>
          <cell r="GX146">
            <v>0</v>
          </cell>
          <cell r="GY146">
            <v>0</v>
          </cell>
          <cell r="GZ146">
            <v>0</v>
          </cell>
          <cell r="HA146">
            <v>0</v>
          </cell>
          <cell r="HB146">
            <v>175.26</v>
          </cell>
          <cell r="HC146">
            <v>175.26</v>
          </cell>
          <cell r="HD146" t="str">
            <v>This includes compensation expenses slightly offset by employee stock ownership through benefit plans.  Beginning in 2Q12, this also includes our share repurchases.</v>
          </cell>
          <cell r="HE146" t="str">
            <v>This is a portion of our venture capital.</v>
          </cell>
          <cell r="HF146">
            <v>23792913</v>
          </cell>
          <cell r="HG146">
            <v>1842696</v>
          </cell>
          <cell r="HH146">
            <v>46365178</v>
          </cell>
          <cell r="HI146">
            <v>367700000</v>
          </cell>
          <cell r="HJ146">
            <v>329500000</v>
          </cell>
          <cell r="HK146" t="str">
            <v>Line 69 - Cash dividends declared on common stock of the supplemental capital action information agrees to Line 13 of Schedule HI-A.  Line 76 - Other share repurchases of the supplemental capital action information is included in line 16 - Othe</v>
          </cell>
          <cell r="HL146">
            <v>3</v>
          </cell>
          <cell r="HM146">
            <v>2012</v>
          </cell>
          <cell r="HN146">
            <v>0</v>
          </cell>
          <cell r="HO146">
            <v>0</v>
          </cell>
          <cell r="HR146">
            <v>19011</v>
          </cell>
        </row>
        <row r="147">
          <cell r="A147" t="str">
            <v>1070345Q4 2012Supervisory Baseline</v>
          </cell>
          <cell r="B147" t="str">
            <v>Fifth Third</v>
          </cell>
          <cell r="C147" t="str">
            <v>Q4 2012</v>
          </cell>
          <cell r="D147" t="str">
            <v>Supervisory Baseline</v>
          </cell>
          <cell r="E147" t="str">
            <v>BHC</v>
          </cell>
          <cell r="F147" t="str">
            <v>FIFTH THIRD BC</v>
          </cell>
          <cell r="G147">
            <v>1070345</v>
          </cell>
          <cell r="H147" t="str">
            <v>Projected</v>
          </cell>
          <cell r="I147">
            <v>40927</v>
          </cell>
          <cell r="J147">
            <v>40927.445393518516</v>
          </cell>
          <cell r="K147" t="str">
            <v>Supervisory Base ScenarioThe supervisory base scenario is generally in line with FITBs. Real GDP between the two is roughly the same with growth in 2012 in the mid 250 bps range and growth around 2.75% in 2013.  The two base scenarios end in 4Q</v>
          </cell>
          <cell r="L147">
            <v>28.72</v>
          </cell>
          <cell r="M147">
            <v>35.97</v>
          </cell>
          <cell r="N147">
            <v>4.51</v>
          </cell>
          <cell r="O147">
            <v>31.46</v>
          </cell>
          <cell r="P147">
            <v>44.59</v>
          </cell>
          <cell r="Q147">
            <v>40.78</v>
          </cell>
          <cell r="R147">
            <v>2.72</v>
          </cell>
          <cell r="S147">
            <v>1.1000000000000001</v>
          </cell>
          <cell r="T147">
            <v>50.48</v>
          </cell>
          <cell r="U147">
            <v>23.87</v>
          </cell>
          <cell r="V147">
            <v>2.37</v>
          </cell>
          <cell r="W147">
            <v>24.24</v>
          </cell>
          <cell r="X147">
            <v>22.94</v>
          </cell>
          <cell r="Y147">
            <v>15.74</v>
          </cell>
          <cell r="Z147">
            <v>11.83</v>
          </cell>
          <cell r="AA147">
            <v>0</v>
          </cell>
          <cell r="AB147">
            <v>3.91</v>
          </cell>
          <cell r="AC147">
            <v>8.9</v>
          </cell>
          <cell r="AD147">
            <v>0</v>
          </cell>
          <cell r="AE147">
            <v>0.45</v>
          </cell>
          <cell r="AF147">
            <v>0.5</v>
          </cell>
          <cell r="AG147">
            <v>4.25</v>
          </cell>
          <cell r="AH147">
            <v>3.71</v>
          </cell>
          <cell r="AI147">
            <v>207.35</v>
          </cell>
          <cell r="AJ147">
            <v>8</v>
          </cell>
          <cell r="AK147">
            <v>0</v>
          </cell>
          <cell r="AL147">
            <v>24</v>
          </cell>
          <cell r="AM147">
            <v>24</v>
          </cell>
          <cell r="AN147">
            <v>0</v>
          </cell>
          <cell r="AO147">
            <v>0</v>
          </cell>
          <cell r="AP147">
            <v>0</v>
          </cell>
          <cell r="AQ147">
            <v>0</v>
          </cell>
          <cell r="AR147">
            <v>0</v>
          </cell>
          <cell r="AS147">
            <v>0</v>
          </cell>
          <cell r="AT147">
            <v>239.35</v>
          </cell>
          <cell r="AU147">
            <v>1859.2</v>
          </cell>
          <cell r="AV147">
            <v>100.36</v>
          </cell>
          <cell r="AW147">
            <v>207.35</v>
          </cell>
          <cell r="AX147">
            <v>-8</v>
          </cell>
          <cell r="AY147">
            <v>1744.2</v>
          </cell>
          <cell r="AZ147">
            <v>936.62</v>
          </cell>
          <cell r="BA147">
            <v>628.84</v>
          </cell>
          <cell r="BB147">
            <v>962.68</v>
          </cell>
          <cell r="BC147">
            <v>602.78</v>
          </cell>
          <cell r="BD147">
            <v>602.78</v>
          </cell>
          <cell r="BE147">
            <v>100.36</v>
          </cell>
          <cell r="BF147">
            <v>0</v>
          </cell>
          <cell r="BG147">
            <v>0</v>
          </cell>
          <cell r="BH147">
            <v>0</v>
          </cell>
          <cell r="BI147">
            <v>0</v>
          </cell>
          <cell r="BJ147">
            <v>0</v>
          </cell>
          <cell r="BK147">
            <v>119.88</v>
          </cell>
          <cell r="BL147">
            <v>502.42</v>
          </cell>
          <cell r="BM147">
            <v>138.11000000000001</v>
          </cell>
          <cell r="BN147">
            <v>364.32</v>
          </cell>
          <cell r="BO147">
            <v>0</v>
          </cell>
          <cell r="BP147">
            <v>364.32</v>
          </cell>
          <cell r="BQ147">
            <v>0</v>
          </cell>
          <cell r="BR147">
            <v>364.32</v>
          </cell>
          <cell r="BS147">
            <v>27.488952999999999</v>
          </cell>
          <cell r="BT147">
            <v>63.3</v>
          </cell>
          <cell r="BU147">
            <v>16</v>
          </cell>
          <cell r="BV147">
            <v>16.5</v>
          </cell>
          <cell r="BW147">
            <v>62.8</v>
          </cell>
          <cell r="BX147" t="str">
            <v>Operational Risk Expense</v>
          </cell>
          <cell r="BY147">
            <v>334.75</v>
          </cell>
          <cell r="BZ147">
            <v>14965.92</v>
          </cell>
          <cell r="CA147">
            <v>15300.66</v>
          </cell>
          <cell r="CB147">
            <v>35724</v>
          </cell>
          <cell r="CC147">
            <v>13967</v>
          </cell>
          <cell r="CD147">
            <v>9582.44</v>
          </cell>
          <cell r="CE147">
            <v>680.44</v>
          </cell>
          <cell r="CF147">
            <v>8902</v>
          </cell>
          <cell r="CG147">
            <v>12174.55</v>
          </cell>
          <cell r="CH147">
            <v>2720.81</v>
          </cell>
          <cell r="CI147">
            <v>521.1</v>
          </cell>
          <cell r="CJ147">
            <v>8932.64</v>
          </cell>
          <cell r="CK147">
            <v>6404.65</v>
          </cell>
          <cell r="CL147">
            <v>0</v>
          </cell>
          <cell r="CM147">
            <v>0</v>
          </cell>
          <cell r="CN147">
            <v>28374.400000000001</v>
          </cell>
          <cell r="CO147">
            <v>26546.61</v>
          </cell>
          <cell r="CP147">
            <v>1282.73</v>
          </cell>
          <cell r="CQ147">
            <v>545.05999999999995</v>
          </cell>
          <cell r="CR147">
            <v>2385.21</v>
          </cell>
          <cell r="CS147">
            <v>13306.52</v>
          </cell>
          <cell r="CT147">
            <v>13037.32</v>
          </cell>
          <cell r="CU147">
            <v>10.65</v>
          </cell>
          <cell r="CV147">
            <v>258.55</v>
          </cell>
          <cell r="CW147">
            <v>8134.88</v>
          </cell>
          <cell r="CX147">
            <v>0</v>
          </cell>
          <cell r="CY147">
            <v>218.27</v>
          </cell>
          <cell r="CZ147">
            <v>247.6</v>
          </cell>
          <cell r="DA147">
            <v>2274.56</v>
          </cell>
          <cell r="DB147">
            <v>5394.45</v>
          </cell>
          <cell r="DC147">
            <v>87925.01</v>
          </cell>
          <cell r="DD147">
            <v>0</v>
          </cell>
          <cell r="DE147">
            <v>1744.2</v>
          </cell>
          <cell r="DF147">
            <v>86180.800000000003</v>
          </cell>
          <cell r="DG147">
            <v>1285.1199999999999</v>
          </cell>
          <cell r="DH147">
            <v>2416.71</v>
          </cell>
          <cell r="DI147">
            <v>836.49</v>
          </cell>
          <cell r="DJ147">
            <v>2.7</v>
          </cell>
          <cell r="DK147">
            <v>40.869999999999997</v>
          </cell>
          <cell r="DL147">
            <v>3296.77</v>
          </cell>
          <cell r="DM147">
            <v>14366.47</v>
          </cell>
          <cell r="DN147">
            <v>120429.84</v>
          </cell>
          <cell r="DO147">
            <v>85182.78</v>
          </cell>
          <cell r="DP147">
            <v>1076.46</v>
          </cell>
          <cell r="DQ147">
            <v>834.98</v>
          </cell>
          <cell r="DR147">
            <v>19935.73</v>
          </cell>
          <cell r="DS147">
            <v>201.75</v>
          </cell>
          <cell r="DT147">
            <v>107029.95</v>
          </cell>
          <cell r="DU147">
            <v>398.36</v>
          </cell>
          <cell r="DV147">
            <v>2009.64</v>
          </cell>
          <cell r="DW147">
            <v>2431.0700000000002</v>
          </cell>
          <cell r="DX147">
            <v>8414.2900000000009</v>
          </cell>
          <cell r="DY147">
            <v>199.3</v>
          </cell>
          <cell r="DZ147">
            <v>-82.97</v>
          </cell>
          <cell r="EA147">
            <v>13369.69</v>
          </cell>
          <cell r="EB147">
            <v>30.2</v>
          </cell>
          <cell r="EC147">
            <v>13399.89</v>
          </cell>
          <cell r="ED147">
            <v>35934</v>
          </cell>
          <cell r="EE147">
            <v>13358.76</v>
          </cell>
          <cell r="EF147">
            <v>0</v>
          </cell>
          <cell r="EG147">
            <v>13358.76</v>
          </cell>
          <cell r="EH147">
            <v>364.32</v>
          </cell>
          <cell r="EI147">
            <v>0</v>
          </cell>
          <cell r="EJ147">
            <v>0</v>
          </cell>
          <cell r="EK147">
            <v>0</v>
          </cell>
          <cell r="EL147">
            <v>0</v>
          </cell>
          <cell r="EM147">
            <v>0</v>
          </cell>
          <cell r="EN147">
            <v>0</v>
          </cell>
          <cell r="EO147">
            <v>0</v>
          </cell>
          <cell r="EP147">
            <v>8.81</v>
          </cell>
          <cell r="EQ147">
            <v>105.32</v>
          </cell>
          <cell r="ER147">
            <v>-76</v>
          </cell>
          <cell r="ES147">
            <v>0</v>
          </cell>
          <cell r="ET147">
            <v>-163.26</v>
          </cell>
          <cell r="EU147">
            <v>13369.69</v>
          </cell>
          <cell r="EV147">
            <v>13369.69</v>
          </cell>
          <cell r="EW147">
            <v>176.01</v>
          </cell>
          <cell r="EX147">
            <v>0</v>
          </cell>
          <cell r="EY147">
            <v>23.29</v>
          </cell>
          <cell r="EZ147">
            <v>0</v>
          </cell>
          <cell r="FA147">
            <v>30.2</v>
          </cell>
          <cell r="FB147">
            <v>834.98</v>
          </cell>
          <cell r="FC147">
            <v>0</v>
          </cell>
          <cell r="FD147">
            <v>2448.0500000000002</v>
          </cell>
          <cell r="FE147">
            <v>0</v>
          </cell>
          <cell r="FF147">
            <v>11587.51</v>
          </cell>
          <cell r="FG147">
            <v>65.599999999999994</v>
          </cell>
          <cell r="FH147">
            <v>0</v>
          </cell>
          <cell r="FI147">
            <v>-10.1</v>
          </cell>
          <cell r="FJ147">
            <v>11511.81</v>
          </cell>
          <cell r="FK147">
            <v>109264.76</v>
          </cell>
          <cell r="FL147">
            <v>10248.27</v>
          </cell>
          <cell r="FM147">
            <v>11511.81</v>
          </cell>
          <cell r="FN147">
            <v>15435.59</v>
          </cell>
          <cell r="FO147">
            <v>109264.76</v>
          </cell>
          <cell r="FP147">
            <v>117396.08</v>
          </cell>
          <cell r="FQ147">
            <v>9.3793000000000006</v>
          </cell>
          <cell r="FR147">
            <v>10.5357</v>
          </cell>
          <cell r="FS147">
            <v>14.126799999999999</v>
          </cell>
          <cell r="FT147">
            <v>9.8059999999999992</v>
          </cell>
          <cell r="FU147">
            <v>398.36</v>
          </cell>
          <cell r="FV147">
            <v>0</v>
          </cell>
          <cell r="FW147">
            <v>30.2</v>
          </cell>
          <cell r="FX147">
            <v>0</v>
          </cell>
          <cell r="FY147">
            <v>82.97</v>
          </cell>
          <cell r="FZ147">
            <v>0</v>
          </cell>
          <cell r="GA147">
            <v>0</v>
          </cell>
          <cell r="GB147">
            <v>0</v>
          </cell>
          <cell r="GC147">
            <v>834.98</v>
          </cell>
          <cell r="GD147">
            <v>2416.71</v>
          </cell>
          <cell r="GE147">
            <v>0</v>
          </cell>
          <cell r="GF147">
            <v>708.41</v>
          </cell>
          <cell r="GG147">
            <v>877675.83</v>
          </cell>
          <cell r="GH147">
            <v>0</v>
          </cell>
          <cell r="GI147">
            <v>0</v>
          </cell>
          <cell r="GJ147">
            <v>11587.51</v>
          </cell>
          <cell r="GK147">
            <v>1158.75</v>
          </cell>
          <cell r="GL147">
            <v>0</v>
          </cell>
          <cell r="GM147">
            <v>0</v>
          </cell>
          <cell r="GN147">
            <v>0</v>
          </cell>
          <cell r="GO147">
            <v>0</v>
          </cell>
          <cell r="GP147">
            <v>0</v>
          </cell>
          <cell r="GQ147">
            <v>0</v>
          </cell>
          <cell r="GR147">
            <v>0</v>
          </cell>
          <cell r="GS147">
            <v>0</v>
          </cell>
          <cell r="GT147">
            <v>0</v>
          </cell>
          <cell r="GU147">
            <v>105.32</v>
          </cell>
          <cell r="GV147">
            <v>877.68</v>
          </cell>
          <cell r="GW147">
            <v>0.12</v>
          </cell>
          <cell r="GX147">
            <v>0</v>
          </cell>
          <cell r="GY147">
            <v>0</v>
          </cell>
          <cell r="GZ147">
            <v>0</v>
          </cell>
          <cell r="HA147">
            <v>0</v>
          </cell>
          <cell r="HB147">
            <v>175.26</v>
          </cell>
          <cell r="HC147">
            <v>175.26</v>
          </cell>
          <cell r="HD147" t="str">
            <v>This includes compensation expenses slightly offset by employee stock ownership through benefit plans.  Beginning in 2Q12, this also includes our share repurchases.</v>
          </cell>
          <cell r="HE147" t="str">
            <v>This is a portion of our venture capital.</v>
          </cell>
          <cell r="HF147">
            <v>23792913</v>
          </cell>
          <cell r="HG147">
            <v>1842696</v>
          </cell>
          <cell r="HH147">
            <v>46365178</v>
          </cell>
          <cell r="HI147">
            <v>367700000</v>
          </cell>
          <cell r="HJ147">
            <v>329500000</v>
          </cell>
          <cell r="HK147" t="str">
            <v>Line 69 - Cash dividends declared on common stock of the supplemental capital action information agrees to Line 13 of Schedule HI-A.  Line 76 - Other share repurchases of the supplemental capital action information is included in line 16 - Othe</v>
          </cell>
          <cell r="HL147">
            <v>4</v>
          </cell>
          <cell r="HM147">
            <v>2012</v>
          </cell>
          <cell r="HN147">
            <v>0</v>
          </cell>
          <cell r="HO147">
            <v>0</v>
          </cell>
          <cell r="HR147">
            <v>19011</v>
          </cell>
        </row>
        <row r="148">
          <cell r="A148" t="str">
            <v>1070345Q1 2013Supervisory Baseline</v>
          </cell>
          <cell r="B148" t="str">
            <v>Fifth Third</v>
          </cell>
          <cell r="C148" t="str">
            <v>Q1 2013</v>
          </cell>
          <cell r="D148" t="str">
            <v>Supervisory Baseline</v>
          </cell>
          <cell r="E148" t="str">
            <v>BHC</v>
          </cell>
          <cell r="F148" t="str">
            <v>FIFTH THIRD BC</v>
          </cell>
          <cell r="G148">
            <v>1070345</v>
          </cell>
          <cell r="H148" t="str">
            <v>Projected</v>
          </cell>
          <cell r="I148">
            <v>40927</v>
          </cell>
          <cell r="J148">
            <v>40927.445393518516</v>
          </cell>
          <cell r="K148" t="str">
            <v>Supervisory Base ScenarioThe supervisory base scenario is generally in line with FITBs. Real GDP between the two is roughly the same with growth in 2012 in the mid 250 bps range and growth around 2.75% in 2013.  The two base scenarios end in 4Q</v>
          </cell>
          <cell r="L148">
            <v>25.95</v>
          </cell>
          <cell r="M148">
            <v>39.4</v>
          </cell>
          <cell r="N148">
            <v>5.03</v>
          </cell>
          <cell r="O148">
            <v>34.369999999999997</v>
          </cell>
          <cell r="P148">
            <v>38.79</v>
          </cell>
          <cell r="Q148">
            <v>35.57</v>
          </cell>
          <cell r="R148">
            <v>2.31</v>
          </cell>
          <cell r="S148">
            <v>0.91</v>
          </cell>
          <cell r="T148">
            <v>43.83</v>
          </cell>
          <cell r="U148">
            <v>21.09</v>
          </cell>
          <cell r="V148">
            <v>2</v>
          </cell>
          <cell r="W148">
            <v>20.74</v>
          </cell>
          <cell r="X148">
            <v>27.17</v>
          </cell>
          <cell r="Y148">
            <v>18.66</v>
          </cell>
          <cell r="Z148">
            <v>11.66</v>
          </cell>
          <cell r="AA148">
            <v>0</v>
          </cell>
          <cell r="AB148">
            <v>7</v>
          </cell>
          <cell r="AC148">
            <v>7.91</v>
          </cell>
          <cell r="AD148">
            <v>0</v>
          </cell>
          <cell r="AE148">
            <v>0.38</v>
          </cell>
          <cell r="AF148">
            <v>0.42</v>
          </cell>
          <cell r="AG148">
            <v>3.9</v>
          </cell>
          <cell r="AH148">
            <v>3.21</v>
          </cell>
          <cell r="AI148">
            <v>201.7</v>
          </cell>
          <cell r="AJ148">
            <v>7</v>
          </cell>
          <cell r="AK148">
            <v>0</v>
          </cell>
          <cell r="AL148">
            <v>82</v>
          </cell>
          <cell r="AM148">
            <v>82</v>
          </cell>
          <cell r="AN148">
            <v>0</v>
          </cell>
          <cell r="AO148">
            <v>0</v>
          </cell>
          <cell r="AP148">
            <v>0</v>
          </cell>
          <cell r="AQ148">
            <v>0</v>
          </cell>
          <cell r="AR148">
            <v>0</v>
          </cell>
          <cell r="AS148">
            <v>0</v>
          </cell>
          <cell r="AT148">
            <v>290.7</v>
          </cell>
          <cell r="AU148">
            <v>1744.2</v>
          </cell>
          <cell r="AV148">
            <v>103.7</v>
          </cell>
          <cell r="AW148">
            <v>201.7</v>
          </cell>
          <cell r="AX148">
            <v>-7</v>
          </cell>
          <cell r="AY148">
            <v>1639.2</v>
          </cell>
          <cell r="AZ148">
            <v>925.35</v>
          </cell>
          <cell r="BA148">
            <v>606.58000000000004</v>
          </cell>
          <cell r="BB148">
            <v>983.83</v>
          </cell>
          <cell r="BC148">
            <v>548.09</v>
          </cell>
          <cell r="BD148">
            <v>548.09</v>
          </cell>
          <cell r="BE148">
            <v>103.7</v>
          </cell>
          <cell r="BF148">
            <v>0</v>
          </cell>
          <cell r="BG148">
            <v>0</v>
          </cell>
          <cell r="BH148">
            <v>0</v>
          </cell>
          <cell r="BI148">
            <v>0</v>
          </cell>
          <cell r="BJ148">
            <v>0</v>
          </cell>
          <cell r="BK148">
            <v>111.88</v>
          </cell>
          <cell r="BL148">
            <v>444.39</v>
          </cell>
          <cell r="BM148">
            <v>137.97999999999999</v>
          </cell>
          <cell r="BN148">
            <v>306.41000000000003</v>
          </cell>
          <cell r="BO148">
            <v>0</v>
          </cell>
          <cell r="BP148">
            <v>306.41000000000003</v>
          </cell>
          <cell r="BQ148">
            <v>0</v>
          </cell>
          <cell r="BR148">
            <v>306.41000000000003</v>
          </cell>
          <cell r="BS148">
            <v>31.049303999999999</v>
          </cell>
          <cell r="BT148">
            <v>62.8</v>
          </cell>
          <cell r="BU148">
            <v>12.5</v>
          </cell>
          <cell r="BV148">
            <v>14</v>
          </cell>
          <cell r="BW148">
            <v>61.3</v>
          </cell>
          <cell r="BX148" t="str">
            <v>Operational Risk Expense</v>
          </cell>
          <cell r="BY148">
            <v>334.75</v>
          </cell>
          <cell r="BZ148">
            <v>14969.86</v>
          </cell>
          <cell r="CA148">
            <v>15304.6</v>
          </cell>
          <cell r="CB148">
            <v>35691.440000000002</v>
          </cell>
          <cell r="CC148">
            <v>13993.87</v>
          </cell>
          <cell r="CD148">
            <v>9493.1</v>
          </cell>
          <cell r="CE148">
            <v>674.1</v>
          </cell>
          <cell r="CF148">
            <v>8819</v>
          </cell>
          <cell r="CG148">
            <v>12204.47</v>
          </cell>
          <cell r="CH148">
            <v>2717.73</v>
          </cell>
          <cell r="CI148">
            <v>534.29999999999995</v>
          </cell>
          <cell r="CJ148">
            <v>8952.44</v>
          </cell>
          <cell r="CK148">
            <v>6385.83</v>
          </cell>
          <cell r="CL148">
            <v>0</v>
          </cell>
          <cell r="CM148">
            <v>0</v>
          </cell>
          <cell r="CN148">
            <v>29561.98</v>
          </cell>
          <cell r="CO148">
            <v>27701.38</v>
          </cell>
          <cell r="CP148">
            <v>1310.67</v>
          </cell>
          <cell r="CQ148">
            <v>549.92999999999995</v>
          </cell>
          <cell r="CR148">
            <v>2453.0100000000002</v>
          </cell>
          <cell r="CS148">
            <v>13589.74</v>
          </cell>
          <cell r="CT148">
            <v>13333.47</v>
          </cell>
          <cell r="CU148">
            <v>10.24</v>
          </cell>
          <cell r="CV148">
            <v>246.03</v>
          </cell>
          <cell r="CW148">
            <v>8297.39</v>
          </cell>
          <cell r="CX148">
            <v>0</v>
          </cell>
          <cell r="CY148">
            <v>216.94</v>
          </cell>
          <cell r="CZ148">
            <v>248.02</v>
          </cell>
          <cell r="DA148">
            <v>2376.62</v>
          </cell>
          <cell r="DB148">
            <v>5455.8</v>
          </cell>
          <cell r="DC148">
            <v>89593.55</v>
          </cell>
          <cell r="DD148">
            <v>0</v>
          </cell>
          <cell r="DE148">
            <v>1639.2</v>
          </cell>
          <cell r="DF148">
            <v>87954.35</v>
          </cell>
          <cell r="DG148">
            <v>1249.58</v>
          </cell>
          <cell r="DH148">
            <v>2416.71</v>
          </cell>
          <cell r="DI148">
            <v>863.81</v>
          </cell>
          <cell r="DJ148">
            <v>2.5</v>
          </cell>
          <cell r="DK148">
            <v>40.869999999999997</v>
          </cell>
          <cell r="DL148">
            <v>3323.89</v>
          </cell>
          <cell r="DM148">
            <v>14483.51</v>
          </cell>
          <cell r="DN148">
            <v>122315.94</v>
          </cell>
          <cell r="DO148">
            <v>84886.91</v>
          </cell>
          <cell r="DP148">
            <v>1036.21</v>
          </cell>
          <cell r="DQ148">
            <v>556.92999999999995</v>
          </cell>
          <cell r="DR148">
            <v>22424.62</v>
          </cell>
          <cell r="DS148">
            <v>193.75</v>
          </cell>
          <cell r="DT148">
            <v>108904.67</v>
          </cell>
          <cell r="DU148">
            <v>398.36</v>
          </cell>
          <cell r="DV148">
            <v>2001.37</v>
          </cell>
          <cell r="DW148">
            <v>2347</v>
          </cell>
          <cell r="DX148">
            <v>8587.99</v>
          </cell>
          <cell r="DY148">
            <v>129.30000000000001</v>
          </cell>
          <cell r="DZ148">
            <v>-82.97</v>
          </cell>
          <cell r="EA148">
            <v>13381.07</v>
          </cell>
          <cell r="EB148">
            <v>30.2</v>
          </cell>
          <cell r="EC148">
            <v>13411.27</v>
          </cell>
          <cell r="ED148">
            <v>36771</v>
          </cell>
          <cell r="EE148">
            <v>13369.69</v>
          </cell>
          <cell r="EF148">
            <v>0</v>
          </cell>
          <cell r="EG148">
            <v>13369.69</v>
          </cell>
          <cell r="EH148">
            <v>306.41000000000003</v>
          </cell>
          <cell r="EI148">
            <v>0</v>
          </cell>
          <cell r="EJ148">
            <v>0</v>
          </cell>
          <cell r="EK148">
            <v>0</v>
          </cell>
          <cell r="EL148">
            <v>0</v>
          </cell>
          <cell r="EM148">
            <v>0</v>
          </cell>
          <cell r="EN148">
            <v>0</v>
          </cell>
          <cell r="EO148">
            <v>0</v>
          </cell>
          <cell r="EP148">
            <v>8.74</v>
          </cell>
          <cell r="EQ148">
            <v>104.33</v>
          </cell>
          <cell r="ER148">
            <v>-70</v>
          </cell>
          <cell r="ES148">
            <v>0</v>
          </cell>
          <cell r="ET148">
            <v>-111.97</v>
          </cell>
          <cell r="EU148">
            <v>13381.07</v>
          </cell>
          <cell r="EV148">
            <v>13381.07</v>
          </cell>
          <cell r="EW148">
            <v>106.01</v>
          </cell>
          <cell r="EX148">
            <v>0</v>
          </cell>
          <cell r="EY148">
            <v>23.29</v>
          </cell>
          <cell r="EZ148">
            <v>0</v>
          </cell>
          <cell r="FA148">
            <v>30.2</v>
          </cell>
          <cell r="FB148">
            <v>556.92999999999995</v>
          </cell>
          <cell r="FC148">
            <v>0</v>
          </cell>
          <cell r="FD148">
            <v>2448.25</v>
          </cell>
          <cell r="FE148">
            <v>0</v>
          </cell>
          <cell r="FF148">
            <v>11390.64</v>
          </cell>
          <cell r="FG148">
            <v>65.400000000000006</v>
          </cell>
          <cell r="FH148">
            <v>0</v>
          </cell>
          <cell r="FI148">
            <v>-10.1</v>
          </cell>
          <cell r="FJ148">
            <v>11315.14</v>
          </cell>
          <cell r="FK148">
            <v>110987.77</v>
          </cell>
          <cell r="FL148">
            <v>10329.65</v>
          </cell>
          <cell r="FM148">
            <v>11315.14</v>
          </cell>
          <cell r="FN148">
            <v>14990.46</v>
          </cell>
          <cell r="FO148">
            <v>110987.77</v>
          </cell>
          <cell r="FP148">
            <v>119278.47</v>
          </cell>
          <cell r="FQ148">
            <v>9.3070000000000004</v>
          </cell>
          <cell r="FR148">
            <v>10.194900000000001</v>
          </cell>
          <cell r="FS148">
            <v>13.506399999999999</v>
          </cell>
          <cell r="FT148">
            <v>9.4863</v>
          </cell>
          <cell r="FU148">
            <v>398.36</v>
          </cell>
          <cell r="FV148">
            <v>0</v>
          </cell>
          <cell r="FW148">
            <v>30.2</v>
          </cell>
          <cell r="FX148">
            <v>0</v>
          </cell>
          <cell r="FY148">
            <v>82.97</v>
          </cell>
          <cell r="FZ148">
            <v>0</v>
          </cell>
          <cell r="GA148">
            <v>0</v>
          </cell>
          <cell r="GB148">
            <v>0</v>
          </cell>
          <cell r="GC148">
            <v>556.92999999999995</v>
          </cell>
          <cell r="GD148">
            <v>2416.71</v>
          </cell>
          <cell r="GE148">
            <v>0</v>
          </cell>
          <cell r="GF148">
            <v>698.62</v>
          </cell>
          <cell r="GG148">
            <v>869411.36</v>
          </cell>
          <cell r="GH148">
            <v>0</v>
          </cell>
          <cell r="GI148">
            <v>0</v>
          </cell>
          <cell r="GJ148">
            <v>11390.64</v>
          </cell>
          <cell r="GK148">
            <v>1139.06</v>
          </cell>
          <cell r="GL148">
            <v>0</v>
          </cell>
          <cell r="GM148">
            <v>0</v>
          </cell>
          <cell r="GN148">
            <v>0</v>
          </cell>
          <cell r="GO148">
            <v>0</v>
          </cell>
          <cell r="GP148">
            <v>0</v>
          </cell>
          <cell r="GQ148">
            <v>0</v>
          </cell>
          <cell r="GR148">
            <v>0</v>
          </cell>
          <cell r="GS148">
            <v>0</v>
          </cell>
          <cell r="GT148">
            <v>0</v>
          </cell>
          <cell r="GU148">
            <v>104.33</v>
          </cell>
          <cell r="GV148">
            <v>869.41</v>
          </cell>
          <cell r="GW148">
            <v>0.12</v>
          </cell>
          <cell r="GX148">
            <v>0</v>
          </cell>
          <cell r="GY148">
            <v>0</v>
          </cell>
          <cell r="GZ148">
            <v>0</v>
          </cell>
          <cell r="HA148">
            <v>0</v>
          </cell>
          <cell r="HB148">
            <v>123.97</v>
          </cell>
          <cell r="HC148">
            <v>123.97</v>
          </cell>
          <cell r="HD148" t="str">
            <v>This includes compensation expenses slightly offset by employee stock ownership through benefit plans.  Beginning in 2Q12, this also includes our share repurchases.</v>
          </cell>
          <cell r="HE148" t="str">
            <v>This is a portion of our venture capital.</v>
          </cell>
          <cell r="HF148">
            <v>23792913</v>
          </cell>
          <cell r="HG148">
            <v>1842696</v>
          </cell>
          <cell r="HH148">
            <v>46365178</v>
          </cell>
          <cell r="HI148">
            <v>367700000</v>
          </cell>
          <cell r="HJ148">
            <v>329500000</v>
          </cell>
          <cell r="HK148" t="str">
            <v>Line 69 - Cash dividends declared on common stock of the supplemental capital action information agrees to Line 13 of Schedule HI-A.  Line 76 - Other share repurchases of the supplemental capital action information is included in line 16 - Othe</v>
          </cell>
          <cell r="HL148">
            <v>1</v>
          </cell>
          <cell r="HM148">
            <v>2013</v>
          </cell>
          <cell r="HN148">
            <v>0</v>
          </cell>
          <cell r="HO148">
            <v>0</v>
          </cell>
          <cell r="HR148">
            <v>19011</v>
          </cell>
        </row>
        <row r="149">
          <cell r="A149" t="str">
            <v>1070345Q2 2013Supervisory Baseline</v>
          </cell>
          <cell r="B149" t="str">
            <v>Fifth Third</v>
          </cell>
          <cell r="C149" t="str">
            <v>Q2 2013</v>
          </cell>
          <cell r="D149" t="str">
            <v>Supervisory Baseline</v>
          </cell>
          <cell r="E149" t="str">
            <v>BHC</v>
          </cell>
          <cell r="F149" t="str">
            <v>FIFTH THIRD BC</v>
          </cell>
          <cell r="G149">
            <v>1070345</v>
          </cell>
          <cell r="H149" t="str">
            <v>Projected</v>
          </cell>
          <cell r="I149">
            <v>40927</v>
          </cell>
          <cell r="J149">
            <v>40927.445393518516</v>
          </cell>
          <cell r="K149" t="str">
            <v>Supervisory Base ScenarioThe supervisory base scenario is generally in line with FITBs. Real GDP between the two is roughly the same with growth in 2012 in the mid 250 bps range and growth around 2.75% in 2013.  The two base scenarios end in 4Q</v>
          </cell>
          <cell r="L149">
            <v>24.25</v>
          </cell>
          <cell r="M149">
            <v>36.93</v>
          </cell>
          <cell r="N149">
            <v>4.7</v>
          </cell>
          <cell r="O149">
            <v>32.229999999999997</v>
          </cell>
          <cell r="P149">
            <v>33.130000000000003</v>
          </cell>
          <cell r="Q149">
            <v>30.47</v>
          </cell>
          <cell r="R149">
            <v>1.92</v>
          </cell>
          <cell r="S149">
            <v>0.74</v>
          </cell>
          <cell r="T149">
            <v>36.81</v>
          </cell>
          <cell r="U149">
            <v>17.93</v>
          </cell>
          <cell r="V149">
            <v>1.64</v>
          </cell>
          <cell r="W149">
            <v>17.239999999999998</v>
          </cell>
          <cell r="X149">
            <v>22.22</v>
          </cell>
          <cell r="Y149">
            <v>14.77</v>
          </cell>
          <cell r="Z149">
            <v>8.8699999999999992</v>
          </cell>
          <cell r="AA149">
            <v>0</v>
          </cell>
          <cell r="AB149">
            <v>5.9</v>
          </cell>
          <cell r="AC149">
            <v>6.78</v>
          </cell>
          <cell r="AD149">
            <v>0</v>
          </cell>
          <cell r="AE149">
            <v>0.34</v>
          </cell>
          <cell r="AF149">
            <v>0.35</v>
          </cell>
          <cell r="AG149">
            <v>3.35</v>
          </cell>
          <cell r="AH149">
            <v>2.74</v>
          </cell>
          <cell r="AI149">
            <v>174.89</v>
          </cell>
          <cell r="AJ149">
            <v>6</v>
          </cell>
          <cell r="AK149">
            <v>0</v>
          </cell>
          <cell r="AL149">
            <v>125</v>
          </cell>
          <cell r="AM149">
            <v>125</v>
          </cell>
          <cell r="AN149">
            <v>0</v>
          </cell>
          <cell r="AO149">
            <v>0</v>
          </cell>
          <cell r="AP149">
            <v>0</v>
          </cell>
          <cell r="AQ149">
            <v>0</v>
          </cell>
          <cell r="AR149">
            <v>0</v>
          </cell>
          <cell r="AS149">
            <v>0</v>
          </cell>
          <cell r="AT149">
            <v>305.89</v>
          </cell>
          <cell r="AU149">
            <v>1639.2</v>
          </cell>
          <cell r="AV149">
            <v>90.89</v>
          </cell>
          <cell r="AW149">
            <v>174.89</v>
          </cell>
          <cell r="AX149">
            <v>-6</v>
          </cell>
          <cell r="AY149">
            <v>1549.2</v>
          </cell>
          <cell r="AZ149">
            <v>945.67</v>
          </cell>
          <cell r="BA149">
            <v>638.04</v>
          </cell>
          <cell r="BB149">
            <v>981.5</v>
          </cell>
          <cell r="BC149">
            <v>602.21</v>
          </cell>
          <cell r="BD149">
            <v>602.21</v>
          </cell>
          <cell r="BE149">
            <v>90.89</v>
          </cell>
          <cell r="BF149">
            <v>0</v>
          </cell>
          <cell r="BG149">
            <v>0</v>
          </cell>
          <cell r="BH149">
            <v>0</v>
          </cell>
          <cell r="BI149">
            <v>0</v>
          </cell>
          <cell r="BJ149">
            <v>0</v>
          </cell>
          <cell r="BK149">
            <v>103.88</v>
          </cell>
          <cell r="BL149">
            <v>511.32</v>
          </cell>
          <cell r="BM149">
            <v>144.08000000000001</v>
          </cell>
          <cell r="BN149">
            <v>367.24</v>
          </cell>
          <cell r="BO149">
            <v>0</v>
          </cell>
          <cell r="BP149">
            <v>367.24</v>
          </cell>
          <cell r="BQ149">
            <v>0</v>
          </cell>
          <cell r="BR149">
            <v>367.24</v>
          </cell>
          <cell r="BS149">
            <v>28.178049000000001</v>
          </cell>
          <cell r="BT149">
            <v>61.3</v>
          </cell>
          <cell r="BU149">
            <v>11.5</v>
          </cell>
          <cell r="BV149">
            <v>13</v>
          </cell>
          <cell r="BW149">
            <v>59.8</v>
          </cell>
          <cell r="BX149" t="str">
            <v>Operational Risk Expense</v>
          </cell>
          <cell r="BY149">
            <v>334.75</v>
          </cell>
          <cell r="BZ149">
            <v>14974.59</v>
          </cell>
          <cell r="CA149">
            <v>15309.34</v>
          </cell>
          <cell r="CB149">
            <v>35671.83</v>
          </cell>
          <cell r="CC149">
            <v>14026.74</v>
          </cell>
          <cell r="CD149">
            <v>9402.68</v>
          </cell>
          <cell r="CE149">
            <v>667.68</v>
          </cell>
          <cell r="CF149">
            <v>8735</v>
          </cell>
          <cell r="CG149">
            <v>12242.41</v>
          </cell>
          <cell r="CH149">
            <v>2732.92</v>
          </cell>
          <cell r="CI149">
            <v>530.38</v>
          </cell>
          <cell r="CJ149">
            <v>8979.1200000000008</v>
          </cell>
          <cell r="CK149">
            <v>6427.08</v>
          </cell>
          <cell r="CL149">
            <v>0</v>
          </cell>
          <cell r="CM149">
            <v>0</v>
          </cell>
          <cell r="CN149">
            <v>30641.09</v>
          </cell>
          <cell r="CO149">
            <v>28729.74</v>
          </cell>
          <cell r="CP149">
            <v>1348.73</v>
          </cell>
          <cell r="CQ149">
            <v>562.62</v>
          </cell>
          <cell r="CR149">
            <v>2510.5</v>
          </cell>
          <cell r="CS149">
            <v>13925.08</v>
          </cell>
          <cell r="CT149">
            <v>13660.26</v>
          </cell>
          <cell r="CU149">
            <v>8.86</v>
          </cell>
          <cell r="CV149">
            <v>255.95</v>
          </cell>
          <cell r="CW149">
            <v>8471.7000000000007</v>
          </cell>
          <cell r="CX149">
            <v>0</v>
          </cell>
          <cell r="CY149">
            <v>220.64</v>
          </cell>
          <cell r="CZ149">
            <v>253.06</v>
          </cell>
          <cell r="DA149">
            <v>2467.63</v>
          </cell>
          <cell r="DB149">
            <v>5530.36</v>
          </cell>
          <cell r="DC149">
            <v>91220.2</v>
          </cell>
          <cell r="DD149">
            <v>0</v>
          </cell>
          <cell r="DE149">
            <v>1549.2</v>
          </cell>
          <cell r="DF149">
            <v>89671</v>
          </cell>
          <cell r="DG149">
            <v>1204.8</v>
          </cell>
          <cell r="DH149">
            <v>2416.71</v>
          </cell>
          <cell r="DI149">
            <v>891.14</v>
          </cell>
          <cell r="DJ149">
            <v>2.2999999999999998</v>
          </cell>
          <cell r="DK149">
            <v>40.869999999999997</v>
          </cell>
          <cell r="DL149">
            <v>3351.02</v>
          </cell>
          <cell r="DM149">
            <v>14644.5</v>
          </cell>
          <cell r="DN149">
            <v>124180.65</v>
          </cell>
          <cell r="DO149">
            <v>87777.71</v>
          </cell>
          <cell r="DP149">
            <v>986.61</v>
          </cell>
          <cell r="DQ149">
            <v>556.92999999999995</v>
          </cell>
          <cell r="DR149">
            <v>21378.080000000002</v>
          </cell>
          <cell r="DS149">
            <v>185.75</v>
          </cell>
          <cell r="DT149">
            <v>110699.32</v>
          </cell>
          <cell r="DU149">
            <v>398.36</v>
          </cell>
          <cell r="DV149">
            <v>1991.89</v>
          </cell>
          <cell r="DW149">
            <v>2265.25</v>
          </cell>
          <cell r="DX149">
            <v>8804.2900000000009</v>
          </cell>
          <cell r="DY149">
            <v>74.3</v>
          </cell>
          <cell r="DZ149">
            <v>-82.97</v>
          </cell>
          <cell r="EA149">
            <v>13451.13</v>
          </cell>
          <cell r="EB149">
            <v>30.2</v>
          </cell>
          <cell r="EC149">
            <v>13481.33</v>
          </cell>
          <cell r="ED149">
            <v>37684</v>
          </cell>
          <cell r="EE149">
            <v>13381.07</v>
          </cell>
          <cell r="EF149">
            <v>0</v>
          </cell>
          <cell r="EG149">
            <v>13381.07</v>
          </cell>
          <cell r="EH149">
            <v>367.24</v>
          </cell>
          <cell r="EI149">
            <v>0</v>
          </cell>
          <cell r="EJ149">
            <v>0</v>
          </cell>
          <cell r="EK149">
            <v>0</v>
          </cell>
          <cell r="EL149">
            <v>0</v>
          </cell>
          <cell r="EM149">
            <v>0</v>
          </cell>
          <cell r="EN149">
            <v>0</v>
          </cell>
          <cell r="EO149">
            <v>0</v>
          </cell>
          <cell r="EP149">
            <v>8.7200000000000006</v>
          </cell>
          <cell r="EQ149">
            <v>103.23</v>
          </cell>
          <cell r="ER149">
            <v>-55</v>
          </cell>
          <cell r="ES149">
            <v>0</v>
          </cell>
          <cell r="ET149">
            <v>-130.22999999999999</v>
          </cell>
          <cell r="EU149">
            <v>13451.13</v>
          </cell>
          <cell r="EV149">
            <v>13451.13</v>
          </cell>
          <cell r="EW149">
            <v>51.01</v>
          </cell>
          <cell r="EX149">
            <v>0</v>
          </cell>
          <cell r="EY149">
            <v>23.29</v>
          </cell>
          <cell r="EZ149">
            <v>0</v>
          </cell>
          <cell r="FA149">
            <v>30.2</v>
          </cell>
          <cell r="FB149">
            <v>556.92999999999995</v>
          </cell>
          <cell r="FC149">
            <v>0</v>
          </cell>
          <cell r="FD149">
            <v>2448.4499999999998</v>
          </cell>
          <cell r="FE149">
            <v>0</v>
          </cell>
          <cell r="FF149">
            <v>11515.5</v>
          </cell>
          <cell r="FG149">
            <v>65.2</v>
          </cell>
          <cell r="FH149">
            <v>0</v>
          </cell>
          <cell r="FI149">
            <v>-10.1</v>
          </cell>
          <cell r="FJ149">
            <v>11440.2</v>
          </cell>
          <cell r="FK149">
            <v>112643.3</v>
          </cell>
          <cell r="FL149">
            <v>10454.709999999999</v>
          </cell>
          <cell r="FM149">
            <v>11440.2</v>
          </cell>
          <cell r="FN149">
            <v>14996.22</v>
          </cell>
          <cell r="FO149">
            <v>112643.3</v>
          </cell>
          <cell r="FP149">
            <v>121102.28</v>
          </cell>
          <cell r="FQ149">
            <v>9.2812999999999999</v>
          </cell>
          <cell r="FR149">
            <v>10.1561</v>
          </cell>
          <cell r="FS149">
            <v>13.313000000000001</v>
          </cell>
          <cell r="FT149">
            <v>9.4466999999999999</v>
          </cell>
          <cell r="FU149">
            <v>398.36</v>
          </cell>
          <cell r="FV149">
            <v>0</v>
          </cell>
          <cell r="FW149">
            <v>30.2</v>
          </cell>
          <cell r="FX149">
            <v>0</v>
          </cell>
          <cell r="FY149">
            <v>82.97</v>
          </cell>
          <cell r="FZ149">
            <v>0</v>
          </cell>
          <cell r="GA149">
            <v>0</v>
          </cell>
          <cell r="GB149">
            <v>0</v>
          </cell>
          <cell r="GC149">
            <v>556.92999999999995</v>
          </cell>
          <cell r="GD149">
            <v>2416.71</v>
          </cell>
          <cell r="GE149">
            <v>0</v>
          </cell>
          <cell r="GF149">
            <v>695.44</v>
          </cell>
          <cell r="GG149">
            <v>860262.83</v>
          </cell>
          <cell r="GH149">
            <v>0</v>
          </cell>
          <cell r="GI149">
            <v>0</v>
          </cell>
          <cell r="GJ149">
            <v>11515.5</v>
          </cell>
          <cell r="GK149">
            <v>1151.55</v>
          </cell>
          <cell r="GL149">
            <v>0</v>
          </cell>
          <cell r="GM149">
            <v>0</v>
          </cell>
          <cell r="GN149">
            <v>0</v>
          </cell>
          <cell r="GO149">
            <v>0</v>
          </cell>
          <cell r="GP149">
            <v>0</v>
          </cell>
          <cell r="GQ149">
            <v>0</v>
          </cell>
          <cell r="GR149">
            <v>0</v>
          </cell>
          <cell r="GS149">
            <v>0</v>
          </cell>
          <cell r="GT149">
            <v>0</v>
          </cell>
          <cell r="GU149">
            <v>103.23</v>
          </cell>
          <cell r="GV149">
            <v>860.26</v>
          </cell>
          <cell r="GW149">
            <v>0.12</v>
          </cell>
          <cell r="GX149">
            <v>0.33</v>
          </cell>
          <cell r="GY149">
            <v>0</v>
          </cell>
          <cell r="GZ149">
            <v>0.33</v>
          </cell>
          <cell r="HA149">
            <v>0</v>
          </cell>
          <cell r="HB149">
            <v>142.22999999999999</v>
          </cell>
          <cell r="HC149">
            <v>142.22999999999999</v>
          </cell>
          <cell r="HD149" t="str">
            <v>This includes compensation expenses slightly offset by employee stock ownership through benefit plans.  Beginning in 2Q12, this also includes our share repurchases.</v>
          </cell>
          <cell r="HE149" t="str">
            <v>This is a portion of our venture capital.</v>
          </cell>
          <cell r="HF149">
            <v>23792913</v>
          </cell>
          <cell r="HG149">
            <v>1842696</v>
          </cell>
          <cell r="HH149">
            <v>46365178</v>
          </cell>
          <cell r="HI149">
            <v>367700000</v>
          </cell>
          <cell r="HJ149">
            <v>329500000</v>
          </cell>
          <cell r="HK149" t="str">
            <v>Line 69 - Cash dividends declared on common stock of the supplemental capital action information agrees to Line 13 of Schedule HI-A.  Line 76 - Other share repurchases of the supplemental capital action information is included in line 16 - Othe</v>
          </cell>
          <cell r="HL149">
            <v>2</v>
          </cell>
          <cell r="HM149">
            <v>2013</v>
          </cell>
          <cell r="HN149">
            <v>0</v>
          </cell>
          <cell r="HO149">
            <v>0</v>
          </cell>
          <cell r="HR149">
            <v>19011</v>
          </cell>
        </row>
        <row r="150">
          <cell r="A150" t="str">
            <v>1070345Q3 2013Supervisory Baseline</v>
          </cell>
          <cell r="B150" t="str">
            <v>Fifth Third</v>
          </cell>
          <cell r="C150" t="str">
            <v>Q3 2013</v>
          </cell>
          <cell r="D150" t="str">
            <v>Supervisory Baseline</v>
          </cell>
          <cell r="E150" t="str">
            <v>BHC</v>
          </cell>
          <cell r="F150" t="str">
            <v>FIFTH THIRD BC</v>
          </cell>
          <cell r="G150">
            <v>1070345</v>
          </cell>
          <cell r="H150" t="str">
            <v>Projected</v>
          </cell>
          <cell r="I150">
            <v>40927</v>
          </cell>
          <cell r="J150">
            <v>40927.445393518516</v>
          </cell>
          <cell r="K150" t="str">
            <v>Supervisory Base ScenarioThe supervisory base scenario is generally in line with FITBs. Real GDP between the two is roughly the same with growth in 2012 in the mid 250 bps range and growth around 2.75% in 2013.  The two base scenarios end in 4Q</v>
          </cell>
          <cell r="L150">
            <v>20.13</v>
          </cell>
          <cell r="M150">
            <v>31.74</v>
          </cell>
          <cell r="N150">
            <v>4.05</v>
          </cell>
          <cell r="O150">
            <v>27.69</v>
          </cell>
          <cell r="P150">
            <v>31.42</v>
          </cell>
          <cell r="Q150">
            <v>28.95</v>
          </cell>
          <cell r="R150">
            <v>1.78</v>
          </cell>
          <cell r="S150">
            <v>0.69</v>
          </cell>
          <cell r="T150">
            <v>34.119999999999997</v>
          </cell>
          <cell r="U150">
            <v>16.649999999999999</v>
          </cell>
          <cell r="V150">
            <v>1.48</v>
          </cell>
          <cell r="W150">
            <v>15.99</v>
          </cell>
          <cell r="X150">
            <v>21.45</v>
          </cell>
          <cell r="Y150">
            <v>18.36</v>
          </cell>
          <cell r="Z150">
            <v>10.86</v>
          </cell>
          <cell r="AA150">
            <v>0</v>
          </cell>
          <cell r="AB150">
            <v>7.5</v>
          </cell>
          <cell r="AC150">
            <v>6.29</v>
          </cell>
          <cell r="AD150">
            <v>0</v>
          </cell>
          <cell r="AE150">
            <v>0.3</v>
          </cell>
          <cell r="AF150">
            <v>0.32</v>
          </cell>
          <cell r="AG150">
            <v>3.05</v>
          </cell>
          <cell r="AH150">
            <v>2.61</v>
          </cell>
          <cell r="AI150">
            <v>163.51</v>
          </cell>
          <cell r="AJ150">
            <v>6</v>
          </cell>
          <cell r="AK150">
            <v>0</v>
          </cell>
          <cell r="AL150">
            <v>169</v>
          </cell>
          <cell r="AM150">
            <v>169</v>
          </cell>
          <cell r="AN150">
            <v>0</v>
          </cell>
          <cell r="AO150">
            <v>0</v>
          </cell>
          <cell r="AP150">
            <v>0</v>
          </cell>
          <cell r="AQ150">
            <v>0</v>
          </cell>
          <cell r="AR150">
            <v>0</v>
          </cell>
          <cell r="AS150">
            <v>0</v>
          </cell>
          <cell r="AT150">
            <v>338.51</v>
          </cell>
          <cell r="AU150">
            <v>1549.2</v>
          </cell>
          <cell r="AV150">
            <v>93.5</v>
          </cell>
          <cell r="AW150">
            <v>163.51</v>
          </cell>
          <cell r="AX150">
            <v>-6</v>
          </cell>
          <cell r="AY150">
            <v>1473.2</v>
          </cell>
          <cell r="AZ150">
            <v>978.11</v>
          </cell>
          <cell r="BA150">
            <v>630.91</v>
          </cell>
          <cell r="BB150">
            <v>974.76</v>
          </cell>
          <cell r="BC150">
            <v>634.25</v>
          </cell>
          <cell r="BD150">
            <v>634.25</v>
          </cell>
          <cell r="BE150">
            <v>93.5</v>
          </cell>
          <cell r="BF150">
            <v>0</v>
          </cell>
          <cell r="BG150">
            <v>0</v>
          </cell>
          <cell r="BH150">
            <v>0</v>
          </cell>
          <cell r="BI150">
            <v>0</v>
          </cell>
          <cell r="BJ150">
            <v>0</v>
          </cell>
          <cell r="BK150">
            <v>95.88</v>
          </cell>
          <cell r="BL150">
            <v>540.75</v>
          </cell>
          <cell r="BM150">
            <v>152.75</v>
          </cell>
          <cell r="BN150">
            <v>388</v>
          </cell>
          <cell r="BO150">
            <v>0</v>
          </cell>
          <cell r="BP150">
            <v>388</v>
          </cell>
          <cell r="BQ150">
            <v>0</v>
          </cell>
          <cell r="BR150">
            <v>388</v>
          </cell>
          <cell r="BS150">
            <v>28.247803999999999</v>
          </cell>
          <cell r="BT150">
            <v>59.8</v>
          </cell>
          <cell r="BU150">
            <v>10.5</v>
          </cell>
          <cell r="BV150">
            <v>12</v>
          </cell>
          <cell r="BW150">
            <v>58.3</v>
          </cell>
          <cell r="BX150" t="str">
            <v>Operational Risk Expense</v>
          </cell>
          <cell r="BY150">
            <v>334.75</v>
          </cell>
          <cell r="BZ150">
            <v>14955.25</v>
          </cell>
          <cell r="CA150">
            <v>15290</v>
          </cell>
          <cell r="CB150">
            <v>35652.07</v>
          </cell>
          <cell r="CC150">
            <v>14051.89</v>
          </cell>
          <cell r="CD150">
            <v>9314.41</v>
          </cell>
          <cell r="CE150">
            <v>661.41</v>
          </cell>
          <cell r="CF150">
            <v>8653</v>
          </cell>
          <cell r="CG150">
            <v>12285.76</v>
          </cell>
          <cell r="CH150">
            <v>2743.32</v>
          </cell>
          <cell r="CI150">
            <v>531.79</v>
          </cell>
          <cell r="CJ150">
            <v>9010.66</v>
          </cell>
          <cell r="CK150">
            <v>6455.63</v>
          </cell>
          <cell r="CL150">
            <v>0</v>
          </cell>
          <cell r="CM150">
            <v>0</v>
          </cell>
          <cell r="CN150">
            <v>31678.720000000001</v>
          </cell>
          <cell r="CO150">
            <v>29718.58</v>
          </cell>
          <cell r="CP150">
            <v>1385.05</v>
          </cell>
          <cell r="CQ150">
            <v>575.09</v>
          </cell>
          <cell r="CR150">
            <v>2561.06</v>
          </cell>
          <cell r="CS150">
            <v>14314.59</v>
          </cell>
          <cell r="CT150">
            <v>14039.04</v>
          </cell>
          <cell r="CU150">
            <v>10.32</v>
          </cell>
          <cell r="CV150">
            <v>265.23</v>
          </cell>
          <cell r="CW150">
            <v>8652.0400000000009</v>
          </cell>
          <cell r="CX150">
            <v>0</v>
          </cell>
          <cell r="CY150">
            <v>224.31</v>
          </cell>
          <cell r="CZ150">
            <v>258.04000000000002</v>
          </cell>
          <cell r="DA150">
            <v>2554.98</v>
          </cell>
          <cell r="DB150">
            <v>5614.71</v>
          </cell>
          <cell r="DC150">
            <v>92858.48</v>
          </cell>
          <cell r="DD150">
            <v>0</v>
          </cell>
          <cell r="DE150">
            <v>1473.2</v>
          </cell>
          <cell r="DF150">
            <v>91385.279999999999</v>
          </cell>
          <cell r="DG150">
            <v>1134.8499999999999</v>
          </cell>
          <cell r="DH150">
            <v>2416.71</v>
          </cell>
          <cell r="DI150">
            <v>918.46</v>
          </cell>
          <cell r="DJ150">
            <v>2.1</v>
          </cell>
          <cell r="DK150">
            <v>40.869999999999997</v>
          </cell>
          <cell r="DL150">
            <v>3378.14</v>
          </cell>
          <cell r="DM150">
            <v>14807.88</v>
          </cell>
          <cell r="DN150">
            <v>125996.14</v>
          </cell>
          <cell r="DO150">
            <v>88721.65</v>
          </cell>
          <cell r="DP150">
            <v>911.71</v>
          </cell>
          <cell r="DQ150">
            <v>556.92999999999995</v>
          </cell>
          <cell r="DR150">
            <v>22253</v>
          </cell>
          <cell r="DS150">
            <v>177.75</v>
          </cell>
          <cell r="DT150">
            <v>112443.29</v>
          </cell>
          <cell r="DU150">
            <v>398.36</v>
          </cell>
          <cell r="DV150">
            <v>1981.88</v>
          </cell>
          <cell r="DW150">
            <v>2176.73</v>
          </cell>
          <cell r="DX150">
            <v>9033.34</v>
          </cell>
          <cell r="DY150">
            <v>15.3</v>
          </cell>
          <cell r="DZ150">
            <v>-82.97</v>
          </cell>
          <cell r="EA150">
            <v>13522.65</v>
          </cell>
          <cell r="EB150">
            <v>30.2</v>
          </cell>
          <cell r="EC150">
            <v>13552.85</v>
          </cell>
          <cell r="ED150">
            <v>38552</v>
          </cell>
          <cell r="EE150">
            <v>13451.13</v>
          </cell>
          <cell r="EF150">
            <v>0</v>
          </cell>
          <cell r="EG150">
            <v>13451.13</v>
          </cell>
          <cell r="EH150">
            <v>388</v>
          </cell>
          <cell r="EI150">
            <v>0</v>
          </cell>
          <cell r="EJ150">
            <v>0</v>
          </cell>
          <cell r="EK150">
            <v>0</v>
          </cell>
          <cell r="EL150">
            <v>0</v>
          </cell>
          <cell r="EM150">
            <v>0</v>
          </cell>
          <cell r="EN150">
            <v>0</v>
          </cell>
          <cell r="EO150">
            <v>0</v>
          </cell>
          <cell r="EP150">
            <v>8.81</v>
          </cell>
          <cell r="EQ150">
            <v>110.53</v>
          </cell>
          <cell r="ER150">
            <v>-59</v>
          </cell>
          <cell r="ES150">
            <v>0</v>
          </cell>
          <cell r="ET150">
            <v>-138.13</v>
          </cell>
          <cell r="EU150">
            <v>13522.65</v>
          </cell>
          <cell r="EV150">
            <v>13522.65</v>
          </cell>
          <cell r="EW150">
            <v>-7.99</v>
          </cell>
          <cell r="EX150">
            <v>0</v>
          </cell>
          <cell r="EY150">
            <v>23.29</v>
          </cell>
          <cell r="EZ150">
            <v>0</v>
          </cell>
          <cell r="FA150">
            <v>30.2</v>
          </cell>
          <cell r="FB150">
            <v>556.92999999999995</v>
          </cell>
          <cell r="FC150">
            <v>0</v>
          </cell>
          <cell r="FD150">
            <v>2448.65</v>
          </cell>
          <cell r="FE150">
            <v>0</v>
          </cell>
          <cell r="FF150">
            <v>11645.83</v>
          </cell>
          <cell r="FG150">
            <v>65</v>
          </cell>
          <cell r="FH150">
            <v>0</v>
          </cell>
          <cell r="FI150">
            <v>-10.1</v>
          </cell>
          <cell r="FJ150">
            <v>11570.73</v>
          </cell>
          <cell r="FK150">
            <v>114280.95</v>
          </cell>
          <cell r="FL150">
            <v>10585.23</v>
          </cell>
          <cell r="FM150">
            <v>11570.73</v>
          </cell>
          <cell r="FN150">
            <v>15117.21</v>
          </cell>
          <cell r="FO150">
            <v>114280.95</v>
          </cell>
          <cell r="FP150">
            <v>122956.52</v>
          </cell>
          <cell r="FQ150">
            <v>9.2624999999999993</v>
          </cell>
          <cell r="FR150">
            <v>10.1248</v>
          </cell>
          <cell r="FS150">
            <v>13.2281</v>
          </cell>
          <cell r="FT150">
            <v>9.4103999999999992</v>
          </cell>
          <cell r="FU150">
            <v>398.36</v>
          </cell>
          <cell r="FV150">
            <v>0</v>
          </cell>
          <cell r="FW150">
            <v>30.2</v>
          </cell>
          <cell r="FX150">
            <v>0</v>
          </cell>
          <cell r="FY150">
            <v>82.97</v>
          </cell>
          <cell r="FZ150">
            <v>0</v>
          </cell>
          <cell r="GA150">
            <v>0</v>
          </cell>
          <cell r="GB150">
            <v>0</v>
          </cell>
          <cell r="GC150">
            <v>556.92999999999995</v>
          </cell>
          <cell r="GD150">
            <v>2416.71</v>
          </cell>
          <cell r="GE150">
            <v>0</v>
          </cell>
          <cell r="GF150">
            <v>694.49</v>
          </cell>
          <cell r="GG150">
            <v>850254.29</v>
          </cell>
          <cell r="GH150">
            <v>0</v>
          </cell>
          <cell r="GI150">
            <v>0</v>
          </cell>
          <cell r="GJ150">
            <v>11645.83</v>
          </cell>
          <cell r="GK150">
            <v>1164.58</v>
          </cell>
          <cell r="GL150">
            <v>0</v>
          </cell>
          <cell r="GM150">
            <v>0</v>
          </cell>
          <cell r="GN150">
            <v>0</v>
          </cell>
          <cell r="GO150">
            <v>0</v>
          </cell>
          <cell r="GP150">
            <v>0</v>
          </cell>
          <cell r="GQ150">
            <v>0</v>
          </cell>
          <cell r="GR150">
            <v>0</v>
          </cell>
          <cell r="GS150">
            <v>0</v>
          </cell>
          <cell r="GT150">
            <v>0</v>
          </cell>
          <cell r="GU150">
            <v>110.53</v>
          </cell>
          <cell r="GV150">
            <v>850.25</v>
          </cell>
          <cell r="GW150">
            <v>0.13</v>
          </cell>
          <cell r="GX150">
            <v>0</v>
          </cell>
          <cell r="GY150">
            <v>0</v>
          </cell>
          <cell r="GZ150">
            <v>0</v>
          </cell>
          <cell r="HA150">
            <v>0</v>
          </cell>
          <cell r="HB150">
            <v>150.13</v>
          </cell>
          <cell r="HC150">
            <v>150.13</v>
          </cell>
          <cell r="HD150" t="str">
            <v>This includes compensation expenses slightly offset by employee stock ownership through benefit plans.  Beginning in 2Q12, this also includes our share repurchases.</v>
          </cell>
          <cell r="HE150" t="str">
            <v>This is a portion of our venture capital.</v>
          </cell>
          <cell r="HF150">
            <v>23792913</v>
          </cell>
          <cell r="HG150">
            <v>1842696</v>
          </cell>
          <cell r="HH150">
            <v>46365178</v>
          </cell>
          <cell r="HI150">
            <v>367700000</v>
          </cell>
          <cell r="HJ150">
            <v>329500000</v>
          </cell>
          <cell r="HK150" t="str">
            <v>Line 69 - Cash dividends declared on common stock of the supplemental capital action information agrees to Line 13 of Schedule HI-A.  Line 76 - Other share repurchases of the supplemental capital action information is included in line 16 - Othe</v>
          </cell>
          <cell r="HL150">
            <v>3</v>
          </cell>
          <cell r="HM150">
            <v>2013</v>
          </cell>
          <cell r="HN150">
            <v>0</v>
          </cell>
          <cell r="HO150">
            <v>0</v>
          </cell>
          <cell r="HR150">
            <v>19011</v>
          </cell>
        </row>
        <row r="151">
          <cell r="A151" t="str">
            <v>1070345Q4 2013Supervisory Baseline</v>
          </cell>
          <cell r="B151" t="str">
            <v>Fifth Third</v>
          </cell>
          <cell r="C151" t="str">
            <v>Q4 2013</v>
          </cell>
          <cell r="D151" t="str">
            <v>Supervisory Baseline</v>
          </cell>
          <cell r="E151" t="str">
            <v>BHC</v>
          </cell>
          <cell r="F151" t="str">
            <v>FIFTH THIRD BC</v>
          </cell>
          <cell r="G151">
            <v>1070345</v>
          </cell>
          <cell r="H151" t="str">
            <v>Projected</v>
          </cell>
          <cell r="I151">
            <v>40927</v>
          </cell>
          <cell r="J151">
            <v>40927.445393518516</v>
          </cell>
          <cell r="K151" t="str">
            <v>Supervisory Base ScenarioThe supervisory base scenario is generally in line with FITBs. Real GDP between the two is roughly the same with growth in 2012 in the mid 250 bps range and growth around 2.75% in 2013.  The two base scenarios end in 4Q</v>
          </cell>
          <cell r="L151">
            <v>19.600000000000001</v>
          </cell>
          <cell r="M151">
            <v>31.25</v>
          </cell>
          <cell r="N151">
            <v>3.98</v>
          </cell>
          <cell r="O151">
            <v>27.27</v>
          </cell>
          <cell r="P151">
            <v>29.06</v>
          </cell>
          <cell r="Q151">
            <v>26.72</v>
          </cell>
          <cell r="R151">
            <v>1.69</v>
          </cell>
          <cell r="S151">
            <v>0.65</v>
          </cell>
          <cell r="T151">
            <v>31.91</v>
          </cell>
          <cell r="U151">
            <v>15.43</v>
          </cell>
          <cell r="V151">
            <v>1.47</v>
          </cell>
          <cell r="W151">
            <v>15.02</v>
          </cell>
          <cell r="X151">
            <v>23.32</v>
          </cell>
          <cell r="Y151">
            <v>15.49</v>
          </cell>
          <cell r="Z151">
            <v>10.93</v>
          </cell>
          <cell r="AA151">
            <v>0</v>
          </cell>
          <cell r="AB151">
            <v>4.5599999999999996</v>
          </cell>
          <cell r="AC151">
            <v>5.7</v>
          </cell>
          <cell r="AD151">
            <v>0</v>
          </cell>
          <cell r="AE151">
            <v>0.27</v>
          </cell>
          <cell r="AF151">
            <v>0.28999999999999998</v>
          </cell>
          <cell r="AG151">
            <v>2.79</v>
          </cell>
          <cell r="AH151">
            <v>2.36</v>
          </cell>
          <cell r="AI151">
            <v>156.33000000000001</v>
          </cell>
          <cell r="AJ151">
            <v>5</v>
          </cell>
          <cell r="AK151">
            <v>0</v>
          </cell>
          <cell r="AL151">
            <v>187</v>
          </cell>
          <cell r="AM151">
            <v>187</v>
          </cell>
          <cell r="AN151">
            <v>0</v>
          </cell>
          <cell r="AO151">
            <v>0</v>
          </cell>
          <cell r="AP151">
            <v>0</v>
          </cell>
          <cell r="AQ151">
            <v>0</v>
          </cell>
          <cell r="AR151">
            <v>0</v>
          </cell>
          <cell r="AS151">
            <v>0</v>
          </cell>
          <cell r="AT151">
            <v>348.33</v>
          </cell>
          <cell r="AU151">
            <v>1473.2</v>
          </cell>
          <cell r="AV151">
            <v>91.34</v>
          </cell>
          <cell r="AW151">
            <v>156.33000000000001</v>
          </cell>
          <cell r="AX151">
            <v>-5</v>
          </cell>
          <cell r="AY151">
            <v>1403.21</v>
          </cell>
          <cell r="AZ151">
            <v>993.14</v>
          </cell>
          <cell r="BA151">
            <v>645.49</v>
          </cell>
          <cell r="BB151">
            <v>975.66</v>
          </cell>
          <cell r="BC151">
            <v>662.97</v>
          </cell>
          <cell r="BD151">
            <v>662.97</v>
          </cell>
          <cell r="BE151">
            <v>91.34</v>
          </cell>
          <cell r="BF151">
            <v>0</v>
          </cell>
          <cell r="BG151">
            <v>0</v>
          </cell>
          <cell r="BH151">
            <v>0</v>
          </cell>
          <cell r="BI151">
            <v>0</v>
          </cell>
          <cell r="BJ151">
            <v>0</v>
          </cell>
          <cell r="BK151">
            <v>87.88</v>
          </cell>
          <cell r="BL151">
            <v>571.63</v>
          </cell>
          <cell r="BM151">
            <v>161.44</v>
          </cell>
          <cell r="BN151">
            <v>410.2</v>
          </cell>
          <cell r="BO151">
            <v>0</v>
          </cell>
          <cell r="BP151">
            <v>410.2</v>
          </cell>
          <cell r="BQ151">
            <v>0</v>
          </cell>
          <cell r="BR151">
            <v>410.2</v>
          </cell>
          <cell r="BS151">
            <v>28.242045000000001</v>
          </cell>
          <cell r="BT151">
            <v>58.3</v>
          </cell>
          <cell r="BU151">
            <v>9.5</v>
          </cell>
          <cell r="BV151">
            <v>11</v>
          </cell>
          <cell r="BW151">
            <v>56.8</v>
          </cell>
          <cell r="BX151" t="str">
            <v>Operational Risk Expense</v>
          </cell>
          <cell r="BY151">
            <v>334.75</v>
          </cell>
          <cell r="BZ151">
            <v>14900.67</v>
          </cell>
          <cell r="CA151">
            <v>15235.42</v>
          </cell>
          <cell r="CB151">
            <v>35697.25</v>
          </cell>
          <cell r="CC151">
            <v>14039.01</v>
          </cell>
          <cell r="CD151">
            <v>9346.7000000000007</v>
          </cell>
          <cell r="CE151">
            <v>663.7</v>
          </cell>
          <cell r="CF151">
            <v>8683</v>
          </cell>
          <cell r="CG151">
            <v>12311.54</v>
          </cell>
          <cell r="CH151">
            <v>2750.51</v>
          </cell>
          <cell r="CI151">
            <v>528.97</v>
          </cell>
          <cell r="CJ151">
            <v>9032.06</v>
          </cell>
          <cell r="CK151">
            <v>6486.01</v>
          </cell>
          <cell r="CL151">
            <v>0</v>
          </cell>
          <cell r="CM151">
            <v>0</v>
          </cell>
          <cell r="CN151">
            <v>32682.639999999999</v>
          </cell>
          <cell r="CO151">
            <v>30677.95</v>
          </cell>
          <cell r="CP151">
            <v>1419.06</v>
          </cell>
          <cell r="CQ151">
            <v>585.62</v>
          </cell>
          <cell r="CR151">
            <v>2609.6</v>
          </cell>
          <cell r="CS151">
            <v>14564.97</v>
          </cell>
          <cell r="CT151">
            <v>14288.18</v>
          </cell>
          <cell r="CU151">
            <v>10.56</v>
          </cell>
          <cell r="CV151">
            <v>266.23</v>
          </cell>
          <cell r="CW151">
            <v>8817.2000000000007</v>
          </cell>
          <cell r="CX151">
            <v>0</v>
          </cell>
          <cell r="CY151">
            <v>226.99</v>
          </cell>
          <cell r="CZ151">
            <v>262.02</v>
          </cell>
          <cell r="DA151">
            <v>2640.04</v>
          </cell>
          <cell r="DB151">
            <v>5688.16</v>
          </cell>
          <cell r="DC151">
            <v>94371.66</v>
          </cell>
          <cell r="DD151">
            <v>0</v>
          </cell>
          <cell r="DE151">
            <v>1403.21</v>
          </cell>
          <cell r="DF151">
            <v>92968.45</v>
          </cell>
          <cell r="DG151">
            <v>1072.1400000000001</v>
          </cell>
          <cell r="DH151">
            <v>2416.71</v>
          </cell>
          <cell r="DI151">
            <v>945.79</v>
          </cell>
          <cell r="DJ151">
            <v>1.9</v>
          </cell>
          <cell r="DK151">
            <v>40.869999999999997</v>
          </cell>
          <cell r="DL151">
            <v>3405.26</v>
          </cell>
          <cell r="DM151">
            <v>15043.3</v>
          </cell>
          <cell r="DN151">
            <v>127724.58</v>
          </cell>
          <cell r="DO151">
            <v>90077.06</v>
          </cell>
          <cell r="DP151">
            <v>843.94</v>
          </cell>
          <cell r="DQ151">
            <v>556.92999999999995</v>
          </cell>
          <cell r="DR151">
            <v>22596.11</v>
          </cell>
          <cell r="DS151">
            <v>169.75</v>
          </cell>
          <cell r="DT151">
            <v>114074.04</v>
          </cell>
          <cell r="DU151">
            <v>398.36</v>
          </cell>
          <cell r="DV151">
            <v>1970.94</v>
          </cell>
          <cell r="DW151">
            <v>2082.17</v>
          </cell>
          <cell r="DX151">
            <v>9270.5400000000009</v>
          </cell>
          <cell r="DY151">
            <v>-18.7</v>
          </cell>
          <cell r="DZ151">
            <v>-82.97</v>
          </cell>
          <cell r="EA151">
            <v>13620.34</v>
          </cell>
          <cell r="EB151">
            <v>30.2</v>
          </cell>
          <cell r="EC151">
            <v>13650.54</v>
          </cell>
          <cell r="ED151">
            <v>39387</v>
          </cell>
          <cell r="EE151">
            <v>13522.65</v>
          </cell>
          <cell r="EF151">
            <v>0</v>
          </cell>
          <cell r="EG151">
            <v>13522.65</v>
          </cell>
          <cell r="EH151">
            <v>410.2</v>
          </cell>
          <cell r="EI151">
            <v>0</v>
          </cell>
          <cell r="EJ151">
            <v>0</v>
          </cell>
          <cell r="EK151">
            <v>0</v>
          </cell>
          <cell r="EL151">
            <v>0</v>
          </cell>
          <cell r="EM151">
            <v>0</v>
          </cell>
          <cell r="EN151">
            <v>0</v>
          </cell>
          <cell r="EO151">
            <v>0</v>
          </cell>
          <cell r="EP151">
            <v>8.81</v>
          </cell>
          <cell r="EQ151">
            <v>117.5</v>
          </cell>
          <cell r="ER151">
            <v>-34</v>
          </cell>
          <cell r="ES151">
            <v>0</v>
          </cell>
          <cell r="ET151">
            <v>-152.19</v>
          </cell>
          <cell r="EU151">
            <v>13620.34</v>
          </cell>
          <cell r="EV151">
            <v>13620.34</v>
          </cell>
          <cell r="EW151">
            <v>-41.99</v>
          </cell>
          <cell r="EX151">
            <v>0</v>
          </cell>
          <cell r="EY151">
            <v>23.29</v>
          </cell>
          <cell r="EZ151">
            <v>0</v>
          </cell>
          <cell r="FA151">
            <v>30.2</v>
          </cell>
          <cell r="FB151">
            <v>556.92999999999995</v>
          </cell>
          <cell r="FC151">
            <v>0</v>
          </cell>
          <cell r="FD151">
            <v>2448.85</v>
          </cell>
          <cell r="FE151">
            <v>0</v>
          </cell>
          <cell r="FF151">
            <v>11777.32</v>
          </cell>
          <cell r="FG151">
            <v>64.8</v>
          </cell>
          <cell r="FH151">
            <v>0</v>
          </cell>
          <cell r="FI151">
            <v>-10.1</v>
          </cell>
          <cell r="FJ151">
            <v>11702.42</v>
          </cell>
          <cell r="FK151">
            <v>115805.47</v>
          </cell>
          <cell r="FL151">
            <v>10716.93</v>
          </cell>
          <cell r="FM151">
            <v>11702.42</v>
          </cell>
          <cell r="FN151">
            <v>15149.67</v>
          </cell>
          <cell r="FO151">
            <v>115805.47</v>
          </cell>
          <cell r="FP151">
            <v>124714.66</v>
          </cell>
          <cell r="FQ151">
            <v>9.2542000000000009</v>
          </cell>
          <cell r="FR151">
            <v>10.1052</v>
          </cell>
          <cell r="FS151">
            <v>13.082000000000001</v>
          </cell>
          <cell r="FT151">
            <v>9.3834</v>
          </cell>
          <cell r="FU151">
            <v>398.36</v>
          </cell>
          <cell r="FV151">
            <v>0</v>
          </cell>
          <cell r="FW151">
            <v>30.2</v>
          </cell>
          <cell r="FX151">
            <v>0</v>
          </cell>
          <cell r="FY151">
            <v>82.97</v>
          </cell>
          <cell r="FZ151">
            <v>0</v>
          </cell>
          <cell r="GA151">
            <v>0</v>
          </cell>
          <cell r="GB151">
            <v>0</v>
          </cell>
          <cell r="GC151">
            <v>556.92999999999995</v>
          </cell>
          <cell r="GD151">
            <v>2416.71</v>
          </cell>
          <cell r="GE151">
            <v>0</v>
          </cell>
          <cell r="GF151">
            <v>706.85</v>
          </cell>
          <cell r="GG151">
            <v>839308.36</v>
          </cell>
          <cell r="GH151">
            <v>0</v>
          </cell>
          <cell r="GI151">
            <v>0</v>
          </cell>
          <cell r="GJ151">
            <v>11777.32</v>
          </cell>
          <cell r="GK151">
            <v>1177.73</v>
          </cell>
          <cell r="GL151">
            <v>0</v>
          </cell>
          <cell r="GM151">
            <v>0</v>
          </cell>
          <cell r="GN151">
            <v>0</v>
          </cell>
          <cell r="GO151">
            <v>0</v>
          </cell>
          <cell r="GP151">
            <v>0</v>
          </cell>
          <cell r="GQ151">
            <v>0</v>
          </cell>
          <cell r="GR151">
            <v>0</v>
          </cell>
          <cell r="GS151">
            <v>0</v>
          </cell>
          <cell r="GT151">
            <v>0</v>
          </cell>
          <cell r="GU151">
            <v>117.5</v>
          </cell>
          <cell r="GV151">
            <v>839.31</v>
          </cell>
          <cell r="GW151">
            <v>0.14000000000000001</v>
          </cell>
          <cell r="GX151">
            <v>0</v>
          </cell>
          <cell r="GY151">
            <v>0</v>
          </cell>
          <cell r="GZ151">
            <v>0</v>
          </cell>
          <cell r="HA151">
            <v>0</v>
          </cell>
          <cell r="HB151">
            <v>164.19</v>
          </cell>
          <cell r="HC151">
            <v>164.19</v>
          </cell>
          <cell r="HD151" t="str">
            <v>This includes compensation expenses slightly offset by employee stock ownership through benefit plans.  Beginning in 2Q12, this also includes our share repurchases.</v>
          </cell>
          <cell r="HE151" t="str">
            <v>This is a portion of our venture capital.</v>
          </cell>
          <cell r="HF151">
            <v>23792913</v>
          </cell>
          <cell r="HG151">
            <v>1842696</v>
          </cell>
          <cell r="HH151">
            <v>46365178</v>
          </cell>
          <cell r="HI151">
            <v>367700000</v>
          </cell>
          <cell r="HJ151">
            <v>329500000</v>
          </cell>
          <cell r="HK151" t="str">
            <v>Line 69 - Cash dividends declared on common stock of the supplemental capital action information agrees to Line 13 of Schedule HI-A.  Line 76 - Other share repurchases of the supplemental capital action information is included in line 16 - Othe</v>
          </cell>
          <cell r="HL151">
            <v>4</v>
          </cell>
          <cell r="HM151">
            <v>2013</v>
          </cell>
          <cell r="HN151">
            <v>0</v>
          </cell>
          <cell r="HO151">
            <v>0</v>
          </cell>
          <cell r="HR151">
            <v>19011</v>
          </cell>
        </row>
        <row r="152">
          <cell r="A152" t="str">
            <v>1070345Q3 2011Supervisory Stress</v>
          </cell>
          <cell r="B152" t="str">
            <v>Fifth Third</v>
          </cell>
          <cell r="C152" t="str">
            <v>Q3 2011</v>
          </cell>
          <cell r="D152" t="str">
            <v>Supervisory Stress</v>
          </cell>
          <cell r="E152" t="str">
            <v>BHC</v>
          </cell>
          <cell r="F152" t="str">
            <v>FIFTH THIRD BC</v>
          </cell>
          <cell r="G152">
            <v>1070345</v>
          </cell>
          <cell r="H152" t="str">
            <v>Actual</v>
          </cell>
          <cell r="I152">
            <v>40927</v>
          </cell>
          <cell r="J152">
            <v>40927.447511574072</v>
          </cell>
          <cell r="K152" t="str">
            <v>Supervisory Stress ScenarioOverall GDP assumptions are in line between the Fed stress and FITB severe scenarios.Real GDP under the Fed stress scenario is slightly worse than real GDP under the FITB severe scenario, with 2012 assumptions at -3.8</v>
          </cell>
          <cell r="L152">
            <v>41</v>
          </cell>
          <cell r="M152">
            <v>53.23</v>
          </cell>
          <cell r="N152">
            <v>6.84</v>
          </cell>
          <cell r="O152">
            <v>46.38</v>
          </cell>
          <cell r="P152">
            <v>36.33</v>
          </cell>
          <cell r="Q152">
            <v>28.78</v>
          </cell>
          <cell r="R152">
            <v>4.3899999999999997</v>
          </cell>
          <cell r="S152">
            <v>3.16</v>
          </cell>
          <cell r="T152">
            <v>77.459999999999994</v>
          </cell>
          <cell r="U152">
            <v>54.28</v>
          </cell>
          <cell r="V152">
            <v>2.17</v>
          </cell>
          <cell r="W152">
            <v>21.01</v>
          </cell>
          <cell r="X152">
            <v>18.13</v>
          </cell>
          <cell r="Y152">
            <v>17.27</v>
          </cell>
          <cell r="Z152">
            <v>5.52</v>
          </cell>
          <cell r="AA152">
            <v>0</v>
          </cell>
          <cell r="AB152">
            <v>11.75</v>
          </cell>
          <cell r="AC152">
            <v>18.920000000000002</v>
          </cell>
          <cell r="AD152">
            <v>0</v>
          </cell>
          <cell r="AE152">
            <v>6.43</v>
          </cell>
          <cell r="AF152">
            <v>12.29</v>
          </cell>
          <cell r="AG152">
            <v>0</v>
          </cell>
          <cell r="AH152">
            <v>0.2</v>
          </cell>
          <cell r="AI152">
            <v>261.51</v>
          </cell>
          <cell r="AJ152">
            <v>0</v>
          </cell>
          <cell r="AK152">
            <v>0</v>
          </cell>
          <cell r="AL152">
            <v>8.6300000000000008</v>
          </cell>
          <cell r="AM152">
            <v>8.6300000000000008</v>
          </cell>
          <cell r="AN152">
            <v>0</v>
          </cell>
          <cell r="AO152">
            <v>0</v>
          </cell>
          <cell r="AP152">
            <v>0</v>
          </cell>
          <cell r="AQ152">
            <v>0</v>
          </cell>
          <cell r="AR152">
            <v>0</v>
          </cell>
          <cell r="AS152">
            <v>0</v>
          </cell>
          <cell r="AT152">
            <v>261.51</v>
          </cell>
          <cell r="AU152">
            <v>2614.33</v>
          </cell>
          <cell r="AV152">
            <v>86.63</v>
          </cell>
          <cell r="AW152">
            <v>261.51</v>
          </cell>
          <cell r="AX152">
            <v>-0.31</v>
          </cell>
          <cell r="AY152">
            <v>2439.14</v>
          </cell>
          <cell r="AZ152">
            <v>901.99</v>
          </cell>
          <cell r="BA152">
            <v>665.06</v>
          </cell>
          <cell r="BB152">
            <v>946.46</v>
          </cell>
          <cell r="BC152">
            <v>616.29999999999995</v>
          </cell>
          <cell r="BD152">
            <v>616.29999999999995</v>
          </cell>
          <cell r="BE152">
            <v>86.63</v>
          </cell>
          <cell r="BF152">
            <v>0</v>
          </cell>
          <cell r="BG152">
            <v>0</v>
          </cell>
          <cell r="BH152">
            <v>2.46</v>
          </cell>
          <cell r="BI152">
            <v>0</v>
          </cell>
          <cell r="BJ152">
            <v>39.01</v>
          </cell>
          <cell r="BK152">
            <v>174.88</v>
          </cell>
          <cell r="BL152">
            <v>529.70000000000005</v>
          </cell>
          <cell r="BM152">
            <v>147.94</v>
          </cell>
          <cell r="BN152">
            <v>381.77</v>
          </cell>
          <cell r="BO152">
            <v>0</v>
          </cell>
          <cell r="BP152">
            <v>381.77</v>
          </cell>
          <cell r="BQ152">
            <v>0.37</v>
          </cell>
          <cell r="BR152">
            <v>381.39</v>
          </cell>
          <cell r="BS152">
            <v>27.929016000000001</v>
          </cell>
          <cell r="BT152">
            <v>79.92</v>
          </cell>
          <cell r="BU152">
            <v>20.49</v>
          </cell>
          <cell r="BV152">
            <v>31.12</v>
          </cell>
          <cell r="BW152">
            <v>69.3</v>
          </cell>
          <cell r="BX152" t="str">
            <v>Operational Risk Expense</v>
          </cell>
          <cell r="BY152">
            <v>334.75</v>
          </cell>
          <cell r="BZ152">
            <v>15384.95</v>
          </cell>
          <cell r="CA152">
            <v>15719.69</v>
          </cell>
          <cell r="CB152">
            <v>35855.18</v>
          </cell>
          <cell r="CC152">
            <v>12087.9</v>
          </cell>
          <cell r="CD152">
            <v>10407.35</v>
          </cell>
          <cell r="CE152">
            <v>795.51</v>
          </cell>
          <cell r="CF152">
            <v>9611.84</v>
          </cell>
          <cell r="CG152">
            <v>13207.29</v>
          </cell>
          <cell r="CH152">
            <v>3307.17</v>
          </cell>
          <cell r="CI152">
            <v>729.2</v>
          </cell>
          <cell r="CJ152">
            <v>9170.92</v>
          </cell>
          <cell r="CK152">
            <v>5938.18</v>
          </cell>
          <cell r="CL152">
            <v>152.63999999999999</v>
          </cell>
          <cell r="CM152">
            <v>0</v>
          </cell>
          <cell r="CN152">
            <v>24307</v>
          </cell>
          <cell r="CO152">
            <v>22849</v>
          </cell>
          <cell r="CP152">
            <v>1018</v>
          </cell>
          <cell r="CQ152">
            <v>440</v>
          </cell>
          <cell r="CR152">
            <v>1866.03</v>
          </cell>
          <cell r="CS152">
            <v>13789</v>
          </cell>
          <cell r="CT152">
            <v>10903.42</v>
          </cell>
          <cell r="CU152">
            <v>0</v>
          </cell>
          <cell r="CV152">
            <v>2886</v>
          </cell>
          <cell r="CW152">
            <v>7005.16</v>
          </cell>
          <cell r="CX152">
            <v>0</v>
          </cell>
          <cell r="CY152">
            <v>174.89</v>
          </cell>
          <cell r="CZ152">
            <v>200.54</v>
          </cell>
          <cell r="DA152">
            <v>1826.77</v>
          </cell>
          <cell r="DB152">
            <v>4802.96</v>
          </cell>
          <cell r="DC152">
            <v>81055.38</v>
          </cell>
          <cell r="DD152">
            <v>0</v>
          </cell>
          <cell r="DE152">
            <v>2439.14</v>
          </cell>
          <cell r="DF152">
            <v>78616.240000000005</v>
          </cell>
          <cell r="DG152">
            <v>1637.57</v>
          </cell>
          <cell r="DH152">
            <v>2416.71</v>
          </cell>
          <cell r="DI152">
            <v>662.26</v>
          </cell>
          <cell r="DJ152">
            <v>3.7</v>
          </cell>
          <cell r="DK152">
            <v>40.869999999999997</v>
          </cell>
          <cell r="DL152">
            <v>3123.54</v>
          </cell>
          <cell r="DM152">
            <v>15807.69</v>
          </cell>
          <cell r="DN152">
            <v>114904.74</v>
          </cell>
          <cell r="DO152">
            <v>82301.679999999993</v>
          </cell>
          <cell r="DP152">
            <v>1412.49</v>
          </cell>
          <cell r="DQ152">
            <v>2328.13</v>
          </cell>
          <cell r="DR152">
            <v>15803.73</v>
          </cell>
          <cell r="DS152">
            <v>256.75</v>
          </cell>
          <cell r="DT152">
            <v>101846.03</v>
          </cell>
          <cell r="DU152">
            <v>398.36</v>
          </cell>
          <cell r="DV152">
            <v>2051.04</v>
          </cell>
          <cell r="DW152">
            <v>2780.16</v>
          </cell>
          <cell r="DX152">
            <v>7322.52</v>
          </cell>
          <cell r="DY152">
            <v>541.79999999999995</v>
          </cell>
          <cell r="DZ152">
            <v>-65.38</v>
          </cell>
          <cell r="EA152">
            <v>13028.51</v>
          </cell>
          <cell r="EB152">
            <v>30.2</v>
          </cell>
          <cell r="EC152">
            <v>13058.71</v>
          </cell>
          <cell r="ED152">
            <v>32713.11</v>
          </cell>
          <cell r="EE152">
            <v>12571.91</v>
          </cell>
          <cell r="EF152">
            <v>0</v>
          </cell>
          <cell r="EG152">
            <v>12571.91</v>
          </cell>
          <cell r="EH152">
            <v>381.39</v>
          </cell>
          <cell r="EI152">
            <v>0</v>
          </cell>
          <cell r="EJ152">
            <v>0</v>
          </cell>
          <cell r="EK152">
            <v>0.01</v>
          </cell>
          <cell r="EL152">
            <v>0.02</v>
          </cell>
          <cell r="EM152">
            <v>0</v>
          </cell>
          <cell r="EN152">
            <v>0</v>
          </cell>
          <cell r="EO152">
            <v>0</v>
          </cell>
          <cell r="EP152">
            <v>8.74</v>
          </cell>
          <cell r="EQ152">
            <v>73.599999999999994</v>
          </cell>
          <cell r="ER152">
            <v>145.79</v>
          </cell>
          <cell r="ES152">
            <v>0</v>
          </cell>
          <cell r="ET152">
            <v>11.72</v>
          </cell>
          <cell r="EU152">
            <v>13028.51</v>
          </cell>
          <cell r="EV152">
            <v>13028.51</v>
          </cell>
          <cell r="EW152">
            <v>518.51</v>
          </cell>
          <cell r="EX152">
            <v>0</v>
          </cell>
          <cell r="EY152">
            <v>23.29</v>
          </cell>
          <cell r="EZ152">
            <v>0</v>
          </cell>
          <cell r="FA152">
            <v>30.2</v>
          </cell>
          <cell r="FB152">
            <v>2272.86</v>
          </cell>
          <cell r="FC152">
            <v>0</v>
          </cell>
          <cell r="FD152">
            <v>2447.0500000000002</v>
          </cell>
          <cell r="FE152">
            <v>0</v>
          </cell>
          <cell r="FF152">
            <v>12342.71</v>
          </cell>
          <cell r="FG152">
            <v>66.599999999999994</v>
          </cell>
          <cell r="FH152">
            <v>0</v>
          </cell>
          <cell r="FI152">
            <v>-10.1</v>
          </cell>
          <cell r="FJ152">
            <v>12266.01</v>
          </cell>
          <cell r="FK152">
            <v>102562.11</v>
          </cell>
          <cell r="FL152">
            <v>9564.59</v>
          </cell>
          <cell r="FM152">
            <v>12266.01</v>
          </cell>
          <cell r="FN152">
            <v>16663.47</v>
          </cell>
          <cell r="FO152">
            <v>102562.11</v>
          </cell>
          <cell r="FP152">
            <v>110664.38</v>
          </cell>
          <cell r="FQ152">
            <v>9.3256999999999994</v>
          </cell>
          <cell r="FR152">
            <v>11.9596</v>
          </cell>
          <cell r="FS152">
            <v>16.247199999999999</v>
          </cell>
          <cell r="FT152">
            <v>11.084</v>
          </cell>
          <cell r="FU152">
            <v>398.36</v>
          </cell>
          <cell r="FV152">
            <v>0</v>
          </cell>
          <cell r="FW152">
            <v>30.2</v>
          </cell>
          <cell r="FX152">
            <v>0</v>
          </cell>
          <cell r="FY152">
            <v>65.38</v>
          </cell>
          <cell r="FZ152">
            <v>0</v>
          </cell>
          <cell r="GA152">
            <v>0</v>
          </cell>
          <cell r="GB152">
            <v>0</v>
          </cell>
          <cell r="GC152">
            <v>2272.86</v>
          </cell>
          <cell r="GD152">
            <v>2416.71</v>
          </cell>
          <cell r="GE152">
            <v>0</v>
          </cell>
          <cell r="GF152">
            <v>593.70000000000005</v>
          </cell>
          <cell r="GG152">
            <v>919778.51</v>
          </cell>
          <cell r="GH152">
            <v>0</v>
          </cell>
          <cell r="GI152">
            <v>0</v>
          </cell>
          <cell r="GJ152">
            <v>12342.71</v>
          </cell>
          <cell r="GK152">
            <v>1234.27</v>
          </cell>
          <cell r="GL152">
            <v>0</v>
          </cell>
          <cell r="GM152">
            <v>0</v>
          </cell>
          <cell r="GN152">
            <v>0</v>
          </cell>
          <cell r="GO152">
            <v>0</v>
          </cell>
          <cell r="GP152">
            <v>0</v>
          </cell>
          <cell r="GQ152">
            <v>0</v>
          </cell>
          <cell r="GR152">
            <v>0</v>
          </cell>
          <cell r="GS152">
            <v>0</v>
          </cell>
          <cell r="GT152">
            <v>0</v>
          </cell>
          <cell r="GU152">
            <v>73.599999999999994</v>
          </cell>
          <cell r="GV152">
            <v>919.78</v>
          </cell>
          <cell r="GW152">
            <v>8.0019140000000002E-2</v>
          </cell>
          <cell r="GX152">
            <v>0</v>
          </cell>
          <cell r="GY152">
            <v>0</v>
          </cell>
          <cell r="GZ152">
            <v>0</v>
          </cell>
          <cell r="HA152">
            <v>0</v>
          </cell>
          <cell r="HB152">
            <v>0</v>
          </cell>
          <cell r="HC152">
            <v>0</v>
          </cell>
          <cell r="HD152" t="str">
            <v>This includes compensation expenses slightly offset by employee stock ownership through benefit plans.  Beginning in 2Q12, this also includes our share repurchases.</v>
          </cell>
          <cell r="HE152" t="str">
            <v>This is a portion of our venture capital.</v>
          </cell>
          <cell r="HF152">
            <v>23792913</v>
          </cell>
          <cell r="HG152">
            <v>1842696</v>
          </cell>
          <cell r="HH152">
            <v>46365178</v>
          </cell>
          <cell r="HI152">
            <v>367700000</v>
          </cell>
          <cell r="HJ152">
            <v>329500000</v>
          </cell>
          <cell r="HK152" t="str">
            <v>Line 69 - Cash dividends declared on common stock of the supplemental capital action information agrees to Line 13 of Schedule HI-A.  Line 76 - Other share repurchases of the supplemental capital action information is included in line 16 - Othe</v>
          </cell>
          <cell r="HL152">
            <v>3</v>
          </cell>
          <cell r="HM152">
            <v>2011</v>
          </cell>
          <cell r="HN152">
            <v>0</v>
          </cell>
          <cell r="HO152">
            <v>39.01</v>
          </cell>
          <cell r="HR152">
            <v>19011</v>
          </cell>
        </row>
        <row r="153">
          <cell r="A153" t="str">
            <v>1070345Q4 2011Supervisory Stress</v>
          </cell>
          <cell r="B153" t="str">
            <v>Fifth Third</v>
          </cell>
          <cell r="C153" t="str">
            <v>Q4 2011</v>
          </cell>
          <cell r="D153" t="str">
            <v>Supervisory Stress</v>
          </cell>
          <cell r="E153" t="str">
            <v>BHC</v>
          </cell>
          <cell r="F153" t="str">
            <v>FIFTH THIRD BC</v>
          </cell>
          <cell r="G153">
            <v>1070345</v>
          </cell>
          <cell r="H153" t="str">
            <v>Projected</v>
          </cell>
          <cell r="I153">
            <v>40927</v>
          </cell>
          <cell r="J153">
            <v>40927.447511574072</v>
          </cell>
          <cell r="K153" t="str">
            <v>Supervisory Stress ScenarioOverall GDP assumptions are in line between the Fed stress and FITB severe scenarios.Real GDP under the Fed stress scenario is slightly worse than real GDP under the FITB severe scenario, with 2012 assumptions at -3.8</v>
          </cell>
          <cell r="L153">
            <v>48.87</v>
          </cell>
          <cell r="M153">
            <v>48.74</v>
          </cell>
          <cell r="N153">
            <v>5.6</v>
          </cell>
          <cell r="O153">
            <v>43.14</v>
          </cell>
          <cell r="P153">
            <v>69.09</v>
          </cell>
          <cell r="Q153">
            <v>63.38</v>
          </cell>
          <cell r="R153">
            <v>3.9</v>
          </cell>
          <cell r="S153">
            <v>1.81</v>
          </cell>
          <cell r="T153">
            <v>78.37</v>
          </cell>
          <cell r="U153">
            <v>27.89</v>
          </cell>
          <cell r="V153">
            <v>4.24</v>
          </cell>
          <cell r="W153">
            <v>46.24</v>
          </cell>
          <cell r="X153">
            <v>32.44</v>
          </cell>
          <cell r="Y153">
            <v>23.24</v>
          </cell>
          <cell r="Z153">
            <v>13.76</v>
          </cell>
          <cell r="AA153">
            <v>0</v>
          </cell>
          <cell r="AB153">
            <v>9.48</v>
          </cell>
          <cell r="AC153">
            <v>11.51</v>
          </cell>
          <cell r="AD153">
            <v>0</v>
          </cell>
          <cell r="AE153">
            <v>0.68</v>
          </cell>
          <cell r="AF153">
            <v>0.82</v>
          </cell>
          <cell r="AG153">
            <v>3.87</v>
          </cell>
          <cell r="AH153">
            <v>6.13</v>
          </cell>
          <cell r="AI153">
            <v>312.26</v>
          </cell>
          <cell r="AJ153">
            <v>12</v>
          </cell>
          <cell r="AK153">
            <v>0</v>
          </cell>
          <cell r="AL153">
            <v>113.44</v>
          </cell>
          <cell r="AM153">
            <v>113.44</v>
          </cell>
          <cell r="AN153">
            <v>0</v>
          </cell>
          <cell r="AO153">
            <v>0</v>
          </cell>
          <cell r="AP153">
            <v>0</v>
          </cell>
          <cell r="AQ153">
            <v>0</v>
          </cell>
          <cell r="AR153">
            <v>0</v>
          </cell>
          <cell r="AS153">
            <v>0</v>
          </cell>
          <cell r="AT153">
            <v>437.7</v>
          </cell>
          <cell r="AU153">
            <v>2439.14</v>
          </cell>
          <cell r="AV153">
            <v>474.35</v>
          </cell>
          <cell r="AW153">
            <v>312.26</v>
          </cell>
          <cell r="AX153">
            <v>-12</v>
          </cell>
          <cell r="AY153">
            <v>2589.23</v>
          </cell>
          <cell r="AZ153">
            <v>901.26</v>
          </cell>
          <cell r="BA153">
            <v>620.87</v>
          </cell>
          <cell r="BB153">
            <v>998.2</v>
          </cell>
          <cell r="BC153">
            <v>523.92999999999995</v>
          </cell>
          <cell r="BD153">
            <v>523.92999999999995</v>
          </cell>
          <cell r="BE153">
            <v>474.35</v>
          </cell>
          <cell r="BF153">
            <v>0</v>
          </cell>
          <cell r="BG153">
            <v>0</v>
          </cell>
          <cell r="BH153">
            <v>0</v>
          </cell>
          <cell r="BI153">
            <v>0</v>
          </cell>
          <cell r="BJ153">
            <v>0</v>
          </cell>
          <cell r="BK153">
            <v>179.88</v>
          </cell>
          <cell r="BL153">
            <v>49.58</v>
          </cell>
          <cell r="BM153">
            <v>-25.76</v>
          </cell>
          <cell r="BN153">
            <v>75.34</v>
          </cell>
          <cell r="BO153">
            <v>0</v>
          </cell>
          <cell r="BP153">
            <v>75.34</v>
          </cell>
          <cell r="BQ153">
            <v>-0.17</v>
          </cell>
          <cell r="BR153">
            <v>75.510000000000005</v>
          </cell>
          <cell r="BS153">
            <v>-51.956434000000002</v>
          </cell>
          <cell r="BT153">
            <v>69.3</v>
          </cell>
          <cell r="BU153">
            <v>15.7</v>
          </cell>
          <cell r="BV153">
            <v>20.2</v>
          </cell>
          <cell r="BW153">
            <v>64.8</v>
          </cell>
          <cell r="BX153" t="str">
            <v>Operational Risk Expense</v>
          </cell>
          <cell r="BY153">
            <v>334.75</v>
          </cell>
          <cell r="BZ153">
            <v>14724.3</v>
          </cell>
          <cell r="CA153">
            <v>15059.05</v>
          </cell>
          <cell r="CB153">
            <v>35959.440000000002</v>
          </cell>
          <cell r="CC153">
            <v>13845.44</v>
          </cell>
          <cell r="CD153">
            <v>9814.9500000000007</v>
          </cell>
          <cell r="CE153">
            <v>696.95</v>
          </cell>
          <cell r="CF153">
            <v>9118</v>
          </cell>
          <cell r="CG153">
            <v>12299.05</v>
          </cell>
          <cell r="CH153">
            <v>2849.58</v>
          </cell>
          <cell r="CI153">
            <v>662.66</v>
          </cell>
          <cell r="CJ153">
            <v>8786.7999999999993</v>
          </cell>
          <cell r="CK153">
            <v>5819.75</v>
          </cell>
          <cell r="CL153">
            <v>0</v>
          </cell>
          <cell r="CM153">
            <v>0</v>
          </cell>
          <cell r="CN153">
            <v>25196.48</v>
          </cell>
          <cell r="CO153">
            <v>23657.439999999999</v>
          </cell>
          <cell r="CP153">
            <v>1084.75</v>
          </cell>
          <cell r="CQ153">
            <v>454.29</v>
          </cell>
          <cell r="CR153">
            <v>1897.75</v>
          </cell>
          <cell r="CS153">
            <v>11754.45</v>
          </cell>
          <cell r="CT153">
            <v>11491.79</v>
          </cell>
          <cell r="CU153">
            <v>12.42</v>
          </cell>
          <cell r="CV153">
            <v>250.24</v>
          </cell>
          <cell r="CW153">
            <v>6861.11</v>
          </cell>
          <cell r="CX153">
            <v>0</v>
          </cell>
          <cell r="CY153">
            <v>175.61</v>
          </cell>
          <cell r="CZ153">
            <v>202.53</v>
          </cell>
          <cell r="DA153">
            <v>2016.26</v>
          </cell>
          <cell r="DB153">
            <v>4466.71</v>
          </cell>
          <cell r="DC153">
            <v>81669.23</v>
          </cell>
          <cell r="DD153">
            <v>0</v>
          </cell>
          <cell r="DE153">
            <v>2589.23</v>
          </cell>
          <cell r="DF153">
            <v>79080</v>
          </cell>
          <cell r="DG153">
            <v>1511.72</v>
          </cell>
          <cell r="DH153">
            <v>2416.71</v>
          </cell>
          <cell r="DI153">
            <v>799.49</v>
          </cell>
          <cell r="DJ153">
            <v>3.5</v>
          </cell>
          <cell r="DK153">
            <v>40.869999999999997</v>
          </cell>
          <cell r="DL153">
            <v>3260.57</v>
          </cell>
          <cell r="DM153">
            <v>14323.69</v>
          </cell>
          <cell r="DN153">
            <v>113235.03</v>
          </cell>
          <cell r="DO153">
            <v>81518.2</v>
          </cell>
          <cell r="DP153">
            <v>1320.76</v>
          </cell>
          <cell r="DQ153">
            <v>2272.4699999999998</v>
          </cell>
          <cell r="DR153">
            <v>15478.67</v>
          </cell>
          <cell r="DS153">
            <v>261.75</v>
          </cell>
          <cell r="DT153">
            <v>100590.11</v>
          </cell>
          <cell r="DU153">
            <v>398.36</v>
          </cell>
          <cell r="DV153">
            <v>2051.04</v>
          </cell>
          <cell r="DW153">
            <v>2736.26</v>
          </cell>
          <cell r="DX153">
            <v>7389.22</v>
          </cell>
          <cell r="DY153">
            <v>122.8</v>
          </cell>
          <cell r="DZ153">
            <v>-82.97</v>
          </cell>
          <cell r="EA153">
            <v>12614.71</v>
          </cell>
          <cell r="EB153">
            <v>30.2</v>
          </cell>
          <cell r="EC153">
            <v>12644.91</v>
          </cell>
          <cell r="ED153">
            <v>33048</v>
          </cell>
          <cell r="EE153">
            <v>13028.51</v>
          </cell>
          <cell r="EF153">
            <v>0</v>
          </cell>
          <cell r="EG153">
            <v>13028.51</v>
          </cell>
          <cell r="EH153">
            <v>75.510000000000005</v>
          </cell>
          <cell r="EI153">
            <v>0</v>
          </cell>
          <cell r="EJ153">
            <v>0</v>
          </cell>
          <cell r="EK153">
            <v>0</v>
          </cell>
          <cell r="EL153">
            <v>0</v>
          </cell>
          <cell r="EM153">
            <v>0</v>
          </cell>
          <cell r="EN153">
            <v>0</v>
          </cell>
          <cell r="EO153">
            <v>0</v>
          </cell>
          <cell r="EP153">
            <v>8.81</v>
          </cell>
          <cell r="EQ153">
            <v>73.489999999999995</v>
          </cell>
          <cell r="ER153">
            <v>-419</v>
          </cell>
          <cell r="ES153">
            <v>0</v>
          </cell>
          <cell r="ET153">
            <v>12</v>
          </cell>
          <cell r="EU153">
            <v>12614.71</v>
          </cell>
          <cell r="EV153">
            <v>12614.71</v>
          </cell>
          <cell r="EW153">
            <v>99.51</v>
          </cell>
          <cell r="EX153">
            <v>0</v>
          </cell>
          <cell r="EY153">
            <v>23.29</v>
          </cell>
          <cell r="EZ153">
            <v>0</v>
          </cell>
          <cell r="FA153">
            <v>30.2</v>
          </cell>
          <cell r="FB153">
            <v>2272.4699999999998</v>
          </cell>
          <cell r="FC153">
            <v>0</v>
          </cell>
          <cell r="FD153">
            <v>2447.25</v>
          </cell>
          <cell r="FE153">
            <v>0</v>
          </cell>
          <cell r="FF153">
            <v>12347.34</v>
          </cell>
          <cell r="FG153">
            <v>66.400000000000006</v>
          </cell>
          <cell r="FH153">
            <v>0</v>
          </cell>
          <cell r="FI153">
            <v>-10.1</v>
          </cell>
          <cell r="FJ153">
            <v>12270.84</v>
          </cell>
          <cell r="FK153">
            <v>102522.51</v>
          </cell>
          <cell r="FL153">
            <v>9569.7999999999993</v>
          </cell>
          <cell r="FM153">
            <v>12270.84</v>
          </cell>
          <cell r="FN153">
            <v>16615.34</v>
          </cell>
          <cell r="FO153">
            <v>102522.51</v>
          </cell>
          <cell r="FP153">
            <v>111497.26</v>
          </cell>
          <cell r="FQ153">
            <v>9.3343000000000007</v>
          </cell>
          <cell r="FR153">
            <v>11.9689</v>
          </cell>
          <cell r="FS153">
            <v>16.206499999999998</v>
          </cell>
          <cell r="FT153">
            <v>11.0055</v>
          </cell>
          <cell r="FU153">
            <v>398.36</v>
          </cell>
          <cell r="FV153">
            <v>0</v>
          </cell>
          <cell r="FW153">
            <v>30.2</v>
          </cell>
          <cell r="FX153">
            <v>0</v>
          </cell>
          <cell r="FY153">
            <v>82.97</v>
          </cell>
          <cell r="FZ153">
            <v>0</v>
          </cell>
          <cell r="GA153">
            <v>0</v>
          </cell>
          <cell r="GB153">
            <v>0</v>
          </cell>
          <cell r="GC153">
            <v>2272.4699999999998</v>
          </cell>
          <cell r="GD153">
            <v>2416.71</v>
          </cell>
          <cell r="GE153">
            <v>0</v>
          </cell>
          <cell r="GF153">
            <v>317.24</v>
          </cell>
          <cell r="GG153">
            <v>918671.77</v>
          </cell>
          <cell r="GH153">
            <v>0</v>
          </cell>
          <cell r="GI153">
            <v>0</v>
          </cell>
          <cell r="GJ153">
            <v>12347.34</v>
          </cell>
          <cell r="GK153">
            <v>1234.73</v>
          </cell>
          <cell r="GL153">
            <v>0</v>
          </cell>
          <cell r="GM153">
            <v>0</v>
          </cell>
          <cell r="GN153">
            <v>0</v>
          </cell>
          <cell r="GO153">
            <v>0</v>
          </cell>
          <cell r="GP153">
            <v>0</v>
          </cell>
          <cell r="GQ153">
            <v>0</v>
          </cell>
          <cell r="GR153">
            <v>0</v>
          </cell>
          <cell r="GS153">
            <v>0</v>
          </cell>
          <cell r="GT153">
            <v>0</v>
          </cell>
          <cell r="GU153">
            <v>73.489999999999995</v>
          </cell>
          <cell r="GV153">
            <v>918.67</v>
          </cell>
          <cell r="GW153">
            <v>0.08</v>
          </cell>
          <cell r="GX153">
            <v>0</v>
          </cell>
          <cell r="GY153">
            <v>0</v>
          </cell>
          <cell r="GZ153">
            <v>0</v>
          </cell>
          <cell r="HA153">
            <v>0</v>
          </cell>
          <cell r="HB153">
            <v>0</v>
          </cell>
          <cell r="HC153">
            <v>0</v>
          </cell>
          <cell r="HD153" t="str">
            <v>This includes compensation expenses slightly offset by employee stock ownership through benefit plans.  Beginning in 2Q12, this also includes our share repurchases.</v>
          </cell>
          <cell r="HE153" t="str">
            <v>This is a portion of our venture capital.</v>
          </cell>
          <cell r="HF153">
            <v>23792913</v>
          </cell>
          <cell r="HG153">
            <v>1842696</v>
          </cell>
          <cell r="HH153">
            <v>46365178</v>
          </cell>
          <cell r="HI153">
            <v>367700000</v>
          </cell>
          <cell r="HJ153">
            <v>329500000</v>
          </cell>
          <cell r="HK153" t="str">
            <v>Line 69 - Cash dividends declared on common stock of the supplemental capital action information agrees to Line 13 of Schedule HI-A.  Line 76 - Other share repurchases of the supplemental capital action information is included in line 16 - Othe</v>
          </cell>
          <cell r="HL153">
            <v>4</v>
          </cell>
          <cell r="HM153">
            <v>2011</v>
          </cell>
          <cell r="HN153">
            <v>0</v>
          </cell>
          <cell r="HO153">
            <v>0</v>
          </cell>
          <cell r="HR153">
            <v>19011</v>
          </cell>
        </row>
        <row r="154">
          <cell r="A154" t="str">
            <v>1070345Q1 2012Supervisory Stress</v>
          </cell>
          <cell r="B154" t="str">
            <v>Fifth Third</v>
          </cell>
          <cell r="C154" t="str">
            <v>Q1 2012</v>
          </cell>
          <cell r="D154" t="str">
            <v>Supervisory Stress</v>
          </cell>
          <cell r="E154" t="str">
            <v>BHC</v>
          </cell>
          <cell r="F154" t="str">
            <v>FIFTH THIRD BC</v>
          </cell>
          <cell r="G154">
            <v>1070345</v>
          </cell>
          <cell r="H154" t="str">
            <v>Projected</v>
          </cell>
          <cell r="I154">
            <v>40927</v>
          </cell>
          <cell r="J154">
            <v>40927.447511574072</v>
          </cell>
          <cell r="K154" t="str">
            <v>Supervisory Stress ScenarioOverall GDP assumptions are in line between the Fed stress and FITB severe scenarios.Real GDP under the Fed stress scenario is slightly worse than real GDP under the FITB severe scenario, with 2012 assumptions at -3.8</v>
          </cell>
          <cell r="L154">
            <v>63.68</v>
          </cell>
          <cell r="M154">
            <v>66.39</v>
          </cell>
          <cell r="N154">
            <v>7.3</v>
          </cell>
          <cell r="O154">
            <v>59.1</v>
          </cell>
          <cell r="P154">
            <v>95.8</v>
          </cell>
          <cell r="Q154">
            <v>87.44</v>
          </cell>
          <cell r="R154">
            <v>5.73</v>
          </cell>
          <cell r="S154">
            <v>2.62</v>
          </cell>
          <cell r="T154">
            <v>124.62</v>
          </cell>
          <cell r="U154">
            <v>59.26</v>
          </cell>
          <cell r="V154">
            <v>6.65</v>
          </cell>
          <cell r="W154">
            <v>58.71</v>
          </cell>
          <cell r="X154">
            <v>35.93</v>
          </cell>
          <cell r="Y154">
            <v>23.25</v>
          </cell>
          <cell r="Z154">
            <v>15.42</v>
          </cell>
          <cell r="AA154">
            <v>0</v>
          </cell>
          <cell r="AB154">
            <v>7.83</v>
          </cell>
          <cell r="AC154">
            <v>22.82</v>
          </cell>
          <cell r="AD154">
            <v>0</v>
          </cell>
          <cell r="AE154">
            <v>0.76</v>
          </cell>
          <cell r="AF154">
            <v>1.1000000000000001</v>
          </cell>
          <cell r="AG154">
            <v>13.36</v>
          </cell>
          <cell r="AH154">
            <v>7.61</v>
          </cell>
          <cell r="AI154">
            <v>432.49</v>
          </cell>
          <cell r="AJ154">
            <v>19</v>
          </cell>
          <cell r="AK154">
            <v>0</v>
          </cell>
          <cell r="AL154">
            <v>91</v>
          </cell>
          <cell r="AM154">
            <v>91</v>
          </cell>
          <cell r="AN154">
            <v>0</v>
          </cell>
          <cell r="AO154">
            <v>0</v>
          </cell>
          <cell r="AP154">
            <v>0</v>
          </cell>
          <cell r="AQ154">
            <v>0</v>
          </cell>
          <cell r="AR154">
            <v>0</v>
          </cell>
          <cell r="AS154">
            <v>0</v>
          </cell>
          <cell r="AT154">
            <v>542.49</v>
          </cell>
          <cell r="AU154">
            <v>2589.23</v>
          </cell>
          <cell r="AV154">
            <v>526.48</v>
          </cell>
          <cell r="AW154">
            <v>432.49</v>
          </cell>
          <cell r="AX154">
            <v>-19</v>
          </cell>
          <cell r="AY154">
            <v>2664.21</v>
          </cell>
          <cell r="AZ154">
            <v>876.47</v>
          </cell>
          <cell r="BA154">
            <v>494.24</v>
          </cell>
          <cell r="BB154">
            <v>961.01</v>
          </cell>
          <cell r="BC154">
            <v>409.7</v>
          </cell>
          <cell r="BD154">
            <v>409.7</v>
          </cell>
          <cell r="BE154">
            <v>526.48</v>
          </cell>
          <cell r="BF154">
            <v>0</v>
          </cell>
          <cell r="BG154">
            <v>0</v>
          </cell>
          <cell r="BH154">
            <v>0</v>
          </cell>
          <cell r="BI154">
            <v>0</v>
          </cell>
          <cell r="BJ154">
            <v>0</v>
          </cell>
          <cell r="BK154">
            <v>184.88</v>
          </cell>
          <cell r="BL154">
            <v>-116.78</v>
          </cell>
          <cell r="BM154">
            <v>-194.63</v>
          </cell>
          <cell r="BN154">
            <v>77.849999999999994</v>
          </cell>
          <cell r="BO154">
            <v>0</v>
          </cell>
          <cell r="BP154">
            <v>77.849999999999994</v>
          </cell>
          <cell r="BQ154">
            <v>0</v>
          </cell>
          <cell r="BR154">
            <v>77.849999999999994</v>
          </cell>
          <cell r="BS154">
            <v>166.66381000000001</v>
          </cell>
          <cell r="BT154">
            <v>64.8</v>
          </cell>
          <cell r="BU154">
            <v>24.5</v>
          </cell>
          <cell r="BV154">
            <v>22.5</v>
          </cell>
          <cell r="BW154">
            <v>66.8</v>
          </cell>
          <cell r="BX154" t="str">
            <v>Operational Risk Expense</v>
          </cell>
          <cell r="BY154">
            <v>334.75</v>
          </cell>
          <cell r="BZ154">
            <v>14701.17</v>
          </cell>
          <cell r="CA154">
            <v>15035.92</v>
          </cell>
          <cell r="CB154">
            <v>34655.9</v>
          </cell>
          <cell r="CC154">
            <v>12689.95</v>
          </cell>
          <cell r="CD154">
            <v>9695.4699999999993</v>
          </cell>
          <cell r="CE154">
            <v>688.47</v>
          </cell>
          <cell r="CF154">
            <v>9007</v>
          </cell>
          <cell r="CG154">
            <v>12270.48</v>
          </cell>
          <cell r="CH154">
            <v>2917.29</v>
          </cell>
          <cell r="CI154">
            <v>612.27</v>
          </cell>
          <cell r="CJ154">
            <v>8740.92</v>
          </cell>
          <cell r="CK154">
            <v>5937.29</v>
          </cell>
          <cell r="CL154">
            <v>0</v>
          </cell>
          <cell r="CM154">
            <v>0</v>
          </cell>
          <cell r="CN154">
            <v>25358.02</v>
          </cell>
          <cell r="CO154">
            <v>23753.1</v>
          </cell>
          <cell r="CP154">
            <v>1126.1199999999999</v>
          </cell>
          <cell r="CQ154">
            <v>478.8</v>
          </cell>
          <cell r="CR154">
            <v>1930.2</v>
          </cell>
          <cell r="CS154">
            <v>11570.04</v>
          </cell>
          <cell r="CT154">
            <v>11305.26</v>
          </cell>
          <cell r="CU154">
            <v>9.0399999999999991</v>
          </cell>
          <cell r="CV154">
            <v>255.75</v>
          </cell>
          <cell r="CW154">
            <v>7122.94</v>
          </cell>
          <cell r="CX154">
            <v>0</v>
          </cell>
          <cell r="CY154">
            <v>189.52</v>
          </cell>
          <cell r="CZ154">
            <v>216.03</v>
          </cell>
          <cell r="DA154">
            <v>2027.26</v>
          </cell>
          <cell r="DB154">
            <v>4690.13</v>
          </cell>
          <cell r="DC154">
            <v>80637.100000000006</v>
          </cell>
          <cell r="DD154">
            <v>0</v>
          </cell>
          <cell r="DE154">
            <v>2664.21</v>
          </cell>
          <cell r="DF154">
            <v>77972.89</v>
          </cell>
          <cell r="DG154">
            <v>1505.84</v>
          </cell>
          <cell r="DH154">
            <v>2416.71</v>
          </cell>
          <cell r="DI154">
            <v>806.39</v>
          </cell>
          <cell r="DJ154">
            <v>3.3</v>
          </cell>
          <cell r="DK154">
            <v>40.869999999999997</v>
          </cell>
          <cell r="DL154">
            <v>3267.27</v>
          </cell>
          <cell r="DM154">
            <v>14075.3</v>
          </cell>
          <cell r="DN154">
            <v>111857.22</v>
          </cell>
          <cell r="DO154">
            <v>80810.06</v>
          </cell>
          <cell r="DP154">
            <v>1310.6199999999999</v>
          </cell>
          <cell r="DQ154">
            <v>834.98</v>
          </cell>
          <cell r="DR154">
            <v>16250.41</v>
          </cell>
          <cell r="DS154">
            <v>266.75</v>
          </cell>
          <cell r="DT154">
            <v>99206.06</v>
          </cell>
          <cell r="DU154">
            <v>398.36</v>
          </cell>
          <cell r="DV154">
            <v>2051.04</v>
          </cell>
          <cell r="DW154">
            <v>2656.39</v>
          </cell>
          <cell r="DX154">
            <v>7458.33</v>
          </cell>
          <cell r="DY154">
            <v>139.80000000000001</v>
          </cell>
          <cell r="DZ154">
            <v>-82.97</v>
          </cell>
          <cell r="EA154">
            <v>12620.96</v>
          </cell>
          <cell r="EB154">
            <v>30.2</v>
          </cell>
          <cell r="EC154">
            <v>12651.16</v>
          </cell>
          <cell r="ED154">
            <v>33307</v>
          </cell>
          <cell r="EE154">
            <v>12614.71</v>
          </cell>
          <cell r="EF154">
            <v>0</v>
          </cell>
          <cell r="EG154">
            <v>12614.71</v>
          </cell>
          <cell r="EH154">
            <v>77.849999999999994</v>
          </cell>
          <cell r="EI154">
            <v>0</v>
          </cell>
          <cell r="EJ154">
            <v>0</v>
          </cell>
          <cell r="EK154">
            <v>0</v>
          </cell>
          <cell r="EL154">
            <v>0</v>
          </cell>
          <cell r="EM154">
            <v>0</v>
          </cell>
          <cell r="EN154">
            <v>0</v>
          </cell>
          <cell r="EO154">
            <v>0</v>
          </cell>
          <cell r="EP154">
            <v>8.74</v>
          </cell>
          <cell r="EQ154">
            <v>91.87</v>
          </cell>
          <cell r="ER154">
            <v>17</v>
          </cell>
          <cell r="ES154">
            <v>0</v>
          </cell>
          <cell r="ET154">
            <v>12</v>
          </cell>
          <cell r="EU154">
            <v>12620.96</v>
          </cell>
          <cell r="EV154">
            <v>12620.96</v>
          </cell>
          <cell r="EW154">
            <v>116.51</v>
          </cell>
          <cell r="EX154">
            <v>0</v>
          </cell>
          <cell r="EY154">
            <v>23.29</v>
          </cell>
          <cell r="EZ154">
            <v>0</v>
          </cell>
          <cell r="FA154">
            <v>30.2</v>
          </cell>
          <cell r="FB154">
            <v>834.98</v>
          </cell>
          <cell r="FC154">
            <v>0</v>
          </cell>
          <cell r="FD154">
            <v>2447.4499999999998</v>
          </cell>
          <cell r="FE154">
            <v>0</v>
          </cell>
          <cell r="FF154">
            <v>10898.88</v>
          </cell>
          <cell r="FG154">
            <v>66.2</v>
          </cell>
          <cell r="FH154">
            <v>0</v>
          </cell>
          <cell r="FI154">
            <v>-10.1</v>
          </cell>
          <cell r="FJ154">
            <v>10822.58</v>
          </cell>
          <cell r="FK154">
            <v>101657.69</v>
          </cell>
          <cell r="FL154">
            <v>9559.0400000000009</v>
          </cell>
          <cell r="FM154">
            <v>10822.58</v>
          </cell>
          <cell r="FN154">
            <v>14966.27</v>
          </cell>
          <cell r="FO154">
            <v>101657.69</v>
          </cell>
          <cell r="FP154">
            <v>110706.25</v>
          </cell>
          <cell r="FQ154">
            <v>9.4032</v>
          </cell>
          <cell r="FR154">
            <v>10.646100000000001</v>
          </cell>
          <cell r="FS154">
            <v>14.722200000000001</v>
          </cell>
          <cell r="FT154">
            <v>9.7759</v>
          </cell>
          <cell r="FU154">
            <v>398.36</v>
          </cell>
          <cell r="FV154">
            <v>0</v>
          </cell>
          <cell r="FW154">
            <v>30.2</v>
          </cell>
          <cell r="FX154">
            <v>0</v>
          </cell>
          <cell r="FY154">
            <v>82.97</v>
          </cell>
          <cell r="FZ154">
            <v>0</v>
          </cell>
          <cell r="GA154">
            <v>0</v>
          </cell>
          <cell r="GB154">
            <v>0</v>
          </cell>
          <cell r="GC154">
            <v>834.98</v>
          </cell>
          <cell r="GD154">
            <v>2416.71</v>
          </cell>
          <cell r="GE154">
            <v>0</v>
          </cell>
          <cell r="GF154">
            <v>125.53</v>
          </cell>
          <cell r="GG154">
            <v>918671.77</v>
          </cell>
          <cell r="GH154">
            <v>0</v>
          </cell>
          <cell r="GI154">
            <v>0</v>
          </cell>
          <cell r="GJ154">
            <v>10898.88</v>
          </cell>
          <cell r="GK154">
            <v>1089.8900000000001</v>
          </cell>
          <cell r="GL154">
            <v>0</v>
          </cell>
          <cell r="GM154">
            <v>0</v>
          </cell>
          <cell r="GN154">
            <v>0</v>
          </cell>
          <cell r="GO154">
            <v>0</v>
          </cell>
          <cell r="GP154">
            <v>0</v>
          </cell>
          <cell r="GQ154">
            <v>0</v>
          </cell>
          <cell r="GR154">
            <v>0</v>
          </cell>
          <cell r="GS154">
            <v>0</v>
          </cell>
          <cell r="GT154">
            <v>0</v>
          </cell>
          <cell r="GU154">
            <v>91.87</v>
          </cell>
          <cell r="GV154">
            <v>918.67</v>
          </cell>
          <cell r="GW154">
            <v>0.1</v>
          </cell>
          <cell r="GX154">
            <v>0</v>
          </cell>
          <cell r="GY154">
            <v>0</v>
          </cell>
          <cell r="GZ154">
            <v>0</v>
          </cell>
          <cell r="HA154">
            <v>0</v>
          </cell>
          <cell r="HB154">
            <v>0</v>
          </cell>
          <cell r="HC154">
            <v>0</v>
          </cell>
          <cell r="HD154" t="str">
            <v>This includes compensation expenses slightly offset by employee stock ownership through benefit plans.  Beginning in 2Q12, this also includes our share repurchases.</v>
          </cell>
          <cell r="HE154" t="str">
            <v>This is a portion of our venture capital.</v>
          </cell>
          <cell r="HF154">
            <v>23792913</v>
          </cell>
          <cell r="HG154">
            <v>1842696</v>
          </cell>
          <cell r="HH154">
            <v>46365178</v>
          </cell>
          <cell r="HI154">
            <v>367700000</v>
          </cell>
          <cell r="HJ154">
            <v>329500000</v>
          </cell>
          <cell r="HK154" t="str">
            <v>Line 69 - Cash dividends declared on common stock of the supplemental capital action information agrees to Line 13 of Schedule HI-A.  Line 76 - Other share repurchases of the supplemental capital action information is included in line 16 - Othe</v>
          </cell>
          <cell r="HL154">
            <v>1</v>
          </cell>
          <cell r="HM154">
            <v>2012</v>
          </cell>
          <cell r="HN154">
            <v>0</v>
          </cell>
          <cell r="HO154">
            <v>0</v>
          </cell>
          <cell r="HR154">
            <v>19011</v>
          </cell>
        </row>
        <row r="155">
          <cell r="A155" t="str">
            <v>1070345Q2 2012Supervisory Stress</v>
          </cell>
          <cell r="B155" t="str">
            <v>Fifth Third</v>
          </cell>
          <cell r="C155" t="str">
            <v>Q2 2012</v>
          </cell>
          <cell r="D155" t="str">
            <v>Supervisory Stress</v>
          </cell>
          <cell r="E155" t="str">
            <v>BHC</v>
          </cell>
          <cell r="F155" t="str">
            <v>FIFTH THIRD BC</v>
          </cell>
          <cell r="G155">
            <v>1070345</v>
          </cell>
          <cell r="H155" t="str">
            <v>Projected</v>
          </cell>
          <cell r="I155">
            <v>40927</v>
          </cell>
          <cell r="J155">
            <v>40927.447511574072</v>
          </cell>
          <cell r="K155" t="str">
            <v>Supervisory Stress ScenarioOverall GDP assumptions are in line between the Fed stress and FITB severe scenarios.Real GDP under the Fed stress scenario is slightly worse than real GDP under the FITB severe scenario, with 2012 assumptions at -3.8</v>
          </cell>
          <cell r="L155">
            <v>60.24</v>
          </cell>
          <cell r="M155">
            <v>62.65</v>
          </cell>
          <cell r="N155">
            <v>6.96</v>
          </cell>
          <cell r="O155">
            <v>55.68</v>
          </cell>
          <cell r="P155">
            <v>108.34</v>
          </cell>
          <cell r="Q155">
            <v>99.37</v>
          </cell>
          <cell r="R155">
            <v>6.21</v>
          </cell>
          <cell r="S155">
            <v>2.76</v>
          </cell>
          <cell r="T155">
            <v>146.41999999999999</v>
          </cell>
          <cell r="U155">
            <v>71.7</v>
          </cell>
          <cell r="V155">
            <v>7.62</v>
          </cell>
          <cell r="W155">
            <v>67.099999999999994</v>
          </cell>
          <cell r="X155">
            <v>29.38</v>
          </cell>
          <cell r="Y155">
            <v>19.03</v>
          </cell>
          <cell r="Z155">
            <v>11.74</v>
          </cell>
          <cell r="AA155">
            <v>0</v>
          </cell>
          <cell r="AB155">
            <v>7.29</v>
          </cell>
          <cell r="AC155">
            <v>28.68</v>
          </cell>
          <cell r="AD155">
            <v>0</v>
          </cell>
          <cell r="AE155">
            <v>1.35</v>
          </cell>
          <cell r="AF155">
            <v>1.43</v>
          </cell>
          <cell r="AG155">
            <v>15.77</v>
          </cell>
          <cell r="AH155">
            <v>10.130000000000001</v>
          </cell>
          <cell r="AI155">
            <v>454.74</v>
          </cell>
          <cell r="AJ155">
            <v>28.65</v>
          </cell>
          <cell r="AK155">
            <v>0</v>
          </cell>
          <cell r="AL155">
            <v>82</v>
          </cell>
          <cell r="AM155">
            <v>82</v>
          </cell>
          <cell r="AN155">
            <v>0</v>
          </cell>
          <cell r="AO155">
            <v>0</v>
          </cell>
          <cell r="AP155">
            <v>0</v>
          </cell>
          <cell r="AQ155">
            <v>0</v>
          </cell>
          <cell r="AR155">
            <v>0</v>
          </cell>
          <cell r="AS155">
            <v>0</v>
          </cell>
          <cell r="AT155">
            <v>565.4</v>
          </cell>
          <cell r="AU155">
            <v>2664.21</v>
          </cell>
          <cell r="AV155">
            <v>483.38</v>
          </cell>
          <cell r="AW155">
            <v>454.74</v>
          </cell>
          <cell r="AX155">
            <v>-28.65</v>
          </cell>
          <cell r="AY155">
            <v>2664.19</v>
          </cell>
          <cell r="AZ155">
            <v>876.13</v>
          </cell>
          <cell r="BA155">
            <v>517.13</v>
          </cell>
          <cell r="BB155">
            <v>933.32</v>
          </cell>
          <cell r="BC155">
            <v>459.94</v>
          </cell>
          <cell r="BD155">
            <v>459.94</v>
          </cell>
          <cell r="BE155">
            <v>483.38</v>
          </cell>
          <cell r="BF155">
            <v>0</v>
          </cell>
          <cell r="BG155">
            <v>0</v>
          </cell>
          <cell r="BH155">
            <v>0</v>
          </cell>
          <cell r="BI155">
            <v>0</v>
          </cell>
          <cell r="BJ155">
            <v>0</v>
          </cell>
          <cell r="BK155">
            <v>189.88</v>
          </cell>
          <cell r="BL155">
            <v>-23.43</v>
          </cell>
          <cell r="BM155">
            <v>15.21</v>
          </cell>
          <cell r="BN155">
            <v>-38.64</v>
          </cell>
          <cell r="BO155">
            <v>0</v>
          </cell>
          <cell r="BP155">
            <v>-38.64</v>
          </cell>
          <cell r="BQ155">
            <v>0</v>
          </cell>
          <cell r="BR155">
            <v>-38.64</v>
          </cell>
          <cell r="BS155">
            <v>-64.916773000000006</v>
          </cell>
          <cell r="BT155">
            <v>66.8</v>
          </cell>
          <cell r="BU155">
            <v>23.5</v>
          </cell>
          <cell r="BV155">
            <v>22.5</v>
          </cell>
          <cell r="BW155">
            <v>67.8</v>
          </cell>
          <cell r="BX155" t="str">
            <v>Operational Risk Expense</v>
          </cell>
          <cell r="BY155">
            <v>334.75</v>
          </cell>
          <cell r="BZ155">
            <v>14959.2</v>
          </cell>
          <cell r="CA155">
            <v>15293.95</v>
          </cell>
          <cell r="CB155">
            <v>34552.6</v>
          </cell>
          <cell r="CC155">
            <v>12676.55</v>
          </cell>
          <cell r="CD155">
            <v>9564.14</v>
          </cell>
          <cell r="CE155">
            <v>679.14</v>
          </cell>
          <cell r="CF155">
            <v>8885</v>
          </cell>
          <cell r="CG155">
            <v>12311.9</v>
          </cell>
          <cell r="CH155">
            <v>2935.83</v>
          </cell>
          <cell r="CI155">
            <v>574.98</v>
          </cell>
          <cell r="CJ155">
            <v>8801.09</v>
          </cell>
          <cell r="CK155">
            <v>6111.94</v>
          </cell>
          <cell r="CL155">
            <v>0</v>
          </cell>
          <cell r="CM155">
            <v>0</v>
          </cell>
          <cell r="CN155">
            <v>25973.02</v>
          </cell>
          <cell r="CO155">
            <v>24243.16</v>
          </cell>
          <cell r="CP155">
            <v>1203.93</v>
          </cell>
          <cell r="CQ155">
            <v>525.94000000000005</v>
          </cell>
          <cell r="CR155">
            <v>1947.59</v>
          </cell>
          <cell r="CS155">
            <v>11384.31</v>
          </cell>
          <cell r="CT155">
            <v>11118.7</v>
          </cell>
          <cell r="CU155">
            <v>11.03</v>
          </cell>
          <cell r="CV155">
            <v>254.59</v>
          </cell>
          <cell r="CW155">
            <v>7374.71</v>
          </cell>
          <cell r="CX155">
            <v>0</v>
          </cell>
          <cell r="CY155">
            <v>214.88</v>
          </cell>
          <cell r="CZ155">
            <v>241.2</v>
          </cell>
          <cell r="DA155">
            <v>2071.81</v>
          </cell>
          <cell r="DB155">
            <v>4846.82</v>
          </cell>
          <cell r="DC155">
            <v>81232.240000000005</v>
          </cell>
          <cell r="DD155">
            <v>0</v>
          </cell>
          <cell r="DE155">
            <v>2664.19</v>
          </cell>
          <cell r="DF155">
            <v>78568.039999999994</v>
          </cell>
          <cell r="DG155">
            <v>1480.43</v>
          </cell>
          <cell r="DH155">
            <v>2416.71</v>
          </cell>
          <cell r="DI155">
            <v>813.29</v>
          </cell>
          <cell r="DJ155">
            <v>3.1</v>
          </cell>
          <cell r="DK155">
            <v>40.869999999999997</v>
          </cell>
          <cell r="DL155">
            <v>3273.97</v>
          </cell>
          <cell r="DM155">
            <v>14322.21</v>
          </cell>
          <cell r="DN155">
            <v>112938.6</v>
          </cell>
          <cell r="DO155">
            <v>81844.929999999993</v>
          </cell>
          <cell r="DP155">
            <v>1280.8399999999999</v>
          </cell>
          <cell r="DQ155">
            <v>834.98</v>
          </cell>
          <cell r="DR155">
            <v>16625.599999999999</v>
          </cell>
          <cell r="DS155">
            <v>271.75</v>
          </cell>
          <cell r="DT155">
            <v>100586.35</v>
          </cell>
          <cell r="DU155">
            <v>398.36</v>
          </cell>
          <cell r="DV155">
            <v>2030.18</v>
          </cell>
          <cell r="DW155">
            <v>2599.44</v>
          </cell>
          <cell r="DX155">
            <v>7223.24</v>
          </cell>
          <cell r="DY155">
            <v>153.80000000000001</v>
          </cell>
          <cell r="DZ155">
            <v>-82.97</v>
          </cell>
          <cell r="EA155">
            <v>12322.05</v>
          </cell>
          <cell r="EB155">
            <v>30.2</v>
          </cell>
          <cell r="EC155">
            <v>12352.25</v>
          </cell>
          <cell r="ED155">
            <v>33650</v>
          </cell>
          <cell r="EE155">
            <v>12620.96</v>
          </cell>
          <cell r="EF155">
            <v>0</v>
          </cell>
          <cell r="EG155">
            <v>12620.96</v>
          </cell>
          <cell r="EH155">
            <v>-38.64</v>
          </cell>
          <cell r="EI155">
            <v>0</v>
          </cell>
          <cell r="EJ155">
            <v>0</v>
          </cell>
          <cell r="EK155">
            <v>0</v>
          </cell>
          <cell r="EL155">
            <v>0</v>
          </cell>
          <cell r="EM155">
            <v>0</v>
          </cell>
          <cell r="EN155">
            <v>0</v>
          </cell>
          <cell r="EO155">
            <v>0</v>
          </cell>
          <cell r="EP155">
            <v>8.7200000000000006</v>
          </cell>
          <cell r="EQ155">
            <v>89.81</v>
          </cell>
          <cell r="ER155">
            <v>14</v>
          </cell>
          <cell r="ES155">
            <v>0</v>
          </cell>
          <cell r="ET155">
            <v>-175.74</v>
          </cell>
          <cell r="EU155">
            <v>12322.05</v>
          </cell>
          <cell r="EV155">
            <v>12322.05</v>
          </cell>
          <cell r="EW155">
            <v>130.51</v>
          </cell>
          <cell r="EX155">
            <v>0</v>
          </cell>
          <cell r="EY155">
            <v>23.29</v>
          </cell>
          <cell r="EZ155">
            <v>0</v>
          </cell>
          <cell r="FA155">
            <v>30.2</v>
          </cell>
          <cell r="FB155">
            <v>834.98</v>
          </cell>
          <cell r="FC155">
            <v>0</v>
          </cell>
          <cell r="FD155">
            <v>2447.65</v>
          </cell>
          <cell r="FE155">
            <v>0</v>
          </cell>
          <cell r="FF155">
            <v>10585.78</v>
          </cell>
          <cell r="FG155">
            <v>66</v>
          </cell>
          <cell r="FH155">
            <v>0</v>
          </cell>
          <cell r="FI155">
            <v>-10.1</v>
          </cell>
          <cell r="FJ155">
            <v>10509.68</v>
          </cell>
          <cell r="FK155">
            <v>102403.62</v>
          </cell>
          <cell r="FL155">
            <v>9246.14</v>
          </cell>
          <cell r="FM155">
            <v>10509.68</v>
          </cell>
          <cell r="FN155">
            <v>14702.69</v>
          </cell>
          <cell r="FO155">
            <v>102403.62</v>
          </cell>
          <cell r="FP155">
            <v>110368.53</v>
          </cell>
          <cell r="FQ155">
            <v>9.0290999999999997</v>
          </cell>
          <cell r="FR155">
            <v>10.263</v>
          </cell>
          <cell r="FS155">
            <v>14.3576</v>
          </cell>
          <cell r="FT155">
            <v>9.5222999999999995</v>
          </cell>
          <cell r="FU155">
            <v>398.36</v>
          </cell>
          <cell r="FV155">
            <v>0</v>
          </cell>
          <cell r="FW155">
            <v>30.2</v>
          </cell>
          <cell r="FX155">
            <v>0</v>
          </cell>
          <cell r="FY155">
            <v>82.97</v>
          </cell>
          <cell r="FZ155">
            <v>0</v>
          </cell>
          <cell r="GA155">
            <v>0</v>
          </cell>
          <cell r="GB155">
            <v>0</v>
          </cell>
          <cell r="GC155">
            <v>834.98</v>
          </cell>
          <cell r="GD155">
            <v>2416.71</v>
          </cell>
          <cell r="GE155">
            <v>0</v>
          </cell>
          <cell r="GF155">
            <v>117.82</v>
          </cell>
          <cell r="GG155">
            <v>898090.11</v>
          </cell>
          <cell r="GH155">
            <v>0</v>
          </cell>
          <cell r="GI155">
            <v>0</v>
          </cell>
          <cell r="GJ155">
            <v>10585.78</v>
          </cell>
          <cell r="GK155">
            <v>1058.58</v>
          </cell>
          <cell r="GL155">
            <v>0</v>
          </cell>
          <cell r="GM155">
            <v>0</v>
          </cell>
          <cell r="GN155">
            <v>0</v>
          </cell>
          <cell r="GO155">
            <v>0</v>
          </cell>
          <cell r="GP155">
            <v>0</v>
          </cell>
          <cell r="GQ155">
            <v>0</v>
          </cell>
          <cell r="GR155">
            <v>0</v>
          </cell>
          <cell r="GS155">
            <v>0</v>
          </cell>
          <cell r="GT155">
            <v>0</v>
          </cell>
          <cell r="GU155">
            <v>89.81</v>
          </cell>
          <cell r="GV155">
            <v>898.09</v>
          </cell>
          <cell r="GW155">
            <v>0.1</v>
          </cell>
          <cell r="GX155">
            <v>0.28000000000000003</v>
          </cell>
          <cell r="GY155">
            <v>0</v>
          </cell>
          <cell r="GZ155">
            <v>0.28000000000000003</v>
          </cell>
          <cell r="HA155">
            <v>0</v>
          </cell>
          <cell r="HB155">
            <v>187.74</v>
          </cell>
          <cell r="HC155">
            <v>187.74</v>
          </cell>
          <cell r="HD155" t="str">
            <v>This includes compensation expenses slightly offset by employee stock ownership through benefit plans.  Beginning in 2Q12, this also includes our share repurchases.</v>
          </cell>
          <cell r="HE155" t="str">
            <v>This is a portion of our venture capital.</v>
          </cell>
          <cell r="HF155">
            <v>23792913</v>
          </cell>
          <cell r="HG155">
            <v>1842696</v>
          </cell>
          <cell r="HH155">
            <v>46365178</v>
          </cell>
          <cell r="HI155">
            <v>367700000</v>
          </cell>
          <cell r="HJ155">
            <v>329500000</v>
          </cell>
          <cell r="HK155" t="str">
            <v>Line 69 - Cash dividends declared on common stock of the supplemental capital action information agrees to Line 13 of Schedule HI-A.  Line 76 - Other share repurchases of the supplemental capital action information is included in line 16 - Othe</v>
          </cell>
          <cell r="HL155">
            <v>2</v>
          </cell>
          <cell r="HM155">
            <v>2012</v>
          </cell>
          <cell r="HN155">
            <v>0</v>
          </cell>
          <cell r="HO155">
            <v>0</v>
          </cell>
          <cell r="HR155">
            <v>19011</v>
          </cell>
        </row>
        <row r="156">
          <cell r="A156" t="str">
            <v>1070345Q3 2012Supervisory Stress</v>
          </cell>
          <cell r="B156" t="str">
            <v>Fifth Third</v>
          </cell>
          <cell r="C156" t="str">
            <v>Q3 2012</v>
          </cell>
          <cell r="D156" t="str">
            <v>Supervisory Stress</v>
          </cell>
          <cell r="E156" t="str">
            <v>BHC</v>
          </cell>
          <cell r="F156" t="str">
            <v>FIFTH THIRD BC</v>
          </cell>
          <cell r="G156">
            <v>1070345</v>
          </cell>
          <cell r="H156" t="str">
            <v>Projected</v>
          </cell>
          <cell r="I156">
            <v>40927</v>
          </cell>
          <cell r="J156">
            <v>40927.447511574072</v>
          </cell>
          <cell r="K156" t="str">
            <v>Supervisory Stress ScenarioOverall GDP assumptions are in line between the Fed stress and FITB severe scenarios.Real GDP under the Fed stress scenario is slightly worse than real GDP under the FITB severe scenario, with 2012 assumptions at -3.8</v>
          </cell>
          <cell r="L156">
            <v>50.27</v>
          </cell>
          <cell r="M156">
            <v>54.12</v>
          </cell>
          <cell r="N156">
            <v>6.12</v>
          </cell>
          <cell r="O156">
            <v>48</v>
          </cell>
          <cell r="P156">
            <v>112.33</v>
          </cell>
          <cell r="Q156">
            <v>104.13</v>
          </cell>
          <cell r="R156">
            <v>5.59</v>
          </cell>
          <cell r="S156">
            <v>2.6</v>
          </cell>
          <cell r="T156">
            <v>158.80000000000001</v>
          </cell>
          <cell r="U156">
            <v>83.88</v>
          </cell>
          <cell r="V156">
            <v>6.19</v>
          </cell>
          <cell r="W156">
            <v>68.73</v>
          </cell>
          <cell r="X156">
            <v>28.36</v>
          </cell>
          <cell r="Y156">
            <v>23.03</v>
          </cell>
          <cell r="Z156">
            <v>14.37</v>
          </cell>
          <cell r="AA156">
            <v>0</v>
          </cell>
          <cell r="AB156">
            <v>8.66</v>
          </cell>
          <cell r="AC156">
            <v>36.96</v>
          </cell>
          <cell r="AD156">
            <v>0</v>
          </cell>
          <cell r="AE156">
            <v>1.61</v>
          </cell>
          <cell r="AF156">
            <v>1.52</v>
          </cell>
          <cell r="AG156">
            <v>20.32</v>
          </cell>
          <cell r="AH156">
            <v>13.53</v>
          </cell>
          <cell r="AI156">
            <v>463.87</v>
          </cell>
          <cell r="AJ156">
            <v>33.549999999999997</v>
          </cell>
          <cell r="AK156">
            <v>0</v>
          </cell>
          <cell r="AL156">
            <v>63</v>
          </cell>
          <cell r="AM156">
            <v>63</v>
          </cell>
          <cell r="AN156">
            <v>0</v>
          </cell>
          <cell r="AO156">
            <v>0</v>
          </cell>
          <cell r="AP156">
            <v>0</v>
          </cell>
          <cell r="AQ156">
            <v>0</v>
          </cell>
          <cell r="AR156">
            <v>0</v>
          </cell>
          <cell r="AS156">
            <v>0</v>
          </cell>
          <cell r="AT156">
            <v>560.41999999999996</v>
          </cell>
          <cell r="AU156">
            <v>2664.19</v>
          </cell>
          <cell r="AV156">
            <v>447.42</v>
          </cell>
          <cell r="AW156">
            <v>463.87</v>
          </cell>
          <cell r="AX156">
            <v>-33.549999999999997</v>
          </cell>
          <cell r="AY156">
            <v>2614.1999999999998</v>
          </cell>
          <cell r="AZ156">
            <v>876.91</v>
          </cell>
          <cell r="BA156">
            <v>521.38</v>
          </cell>
          <cell r="BB156">
            <v>918.53</v>
          </cell>
          <cell r="BC156">
            <v>479.76</v>
          </cell>
          <cell r="BD156">
            <v>479.76</v>
          </cell>
          <cell r="BE156">
            <v>447.42</v>
          </cell>
          <cell r="BF156">
            <v>0</v>
          </cell>
          <cell r="BG156">
            <v>0</v>
          </cell>
          <cell r="BH156">
            <v>0</v>
          </cell>
          <cell r="BI156">
            <v>0</v>
          </cell>
          <cell r="BJ156">
            <v>0</v>
          </cell>
          <cell r="BK156">
            <v>189.88</v>
          </cell>
          <cell r="BL156">
            <v>32.340000000000003</v>
          </cell>
          <cell r="BM156">
            <v>12.4</v>
          </cell>
          <cell r="BN156">
            <v>19.940000000000001</v>
          </cell>
          <cell r="BO156">
            <v>0</v>
          </cell>
          <cell r="BP156">
            <v>19.940000000000001</v>
          </cell>
          <cell r="BQ156">
            <v>0</v>
          </cell>
          <cell r="BR156">
            <v>19.940000000000001</v>
          </cell>
          <cell r="BS156">
            <v>38.342610000000001</v>
          </cell>
          <cell r="BT156">
            <v>67.8</v>
          </cell>
          <cell r="BU156">
            <v>25.75</v>
          </cell>
          <cell r="BV156">
            <v>25.2</v>
          </cell>
          <cell r="BW156">
            <v>68.349999999999994</v>
          </cell>
          <cell r="BX156" t="str">
            <v>Operational Risk Expense</v>
          </cell>
          <cell r="BY156">
            <v>334.75</v>
          </cell>
          <cell r="BZ156">
            <v>14943.53</v>
          </cell>
          <cell r="CA156">
            <v>15278.27</v>
          </cell>
          <cell r="CB156">
            <v>34481.25</v>
          </cell>
          <cell r="CC156">
            <v>12724.61</v>
          </cell>
          <cell r="CD156">
            <v>9433.9</v>
          </cell>
          <cell r="CE156">
            <v>669.9</v>
          </cell>
          <cell r="CF156">
            <v>8764</v>
          </cell>
          <cell r="CG156">
            <v>12322.75</v>
          </cell>
          <cell r="CH156">
            <v>2950.02</v>
          </cell>
          <cell r="CI156">
            <v>536.33000000000004</v>
          </cell>
          <cell r="CJ156">
            <v>8836.4</v>
          </cell>
          <cell r="CK156">
            <v>6267.59</v>
          </cell>
          <cell r="CL156">
            <v>0</v>
          </cell>
          <cell r="CM156">
            <v>0</v>
          </cell>
          <cell r="CN156">
            <v>26225.39</v>
          </cell>
          <cell r="CO156">
            <v>24394.22</v>
          </cell>
          <cell r="CP156">
            <v>1265.47</v>
          </cell>
          <cell r="CQ156">
            <v>565.70000000000005</v>
          </cell>
          <cell r="CR156">
            <v>1962.14</v>
          </cell>
          <cell r="CS156">
            <v>11342.96</v>
          </cell>
          <cell r="CT156">
            <v>11080.9</v>
          </cell>
          <cell r="CU156">
            <v>9.6199999999999992</v>
          </cell>
          <cell r="CV156">
            <v>252.44</v>
          </cell>
          <cell r="CW156">
            <v>7585.96</v>
          </cell>
          <cell r="CX156">
            <v>0</v>
          </cell>
          <cell r="CY156">
            <v>237.17</v>
          </cell>
          <cell r="CZ156">
            <v>262.93</v>
          </cell>
          <cell r="DA156">
            <v>2088.16</v>
          </cell>
          <cell r="DB156">
            <v>4997.7</v>
          </cell>
          <cell r="DC156">
            <v>81597.7</v>
          </cell>
          <cell r="DD156">
            <v>0</v>
          </cell>
          <cell r="DE156">
            <v>2614.1999999999998</v>
          </cell>
          <cell r="DF156">
            <v>78983.509999999995</v>
          </cell>
          <cell r="DG156">
            <v>1410.97</v>
          </cell>
          <cell r="DH156">
            <v>2416.71</v>
          </cell>
          <cell r="DI156">
            <v>820.19</v>
          </cell>
          <cell r="DJ156">
            <v>2.9</v>
          </cell>
          <cell r="DK156">
            <v>40.869999999999997</v>
          </cell>
          <cell r="DL156">
            <v>3280.67</v>
          </cell>
          <cell r="DM156">
            <v>14181.06</v>
          </cell>
          <cell r="DN156">
            <v>113134.49</v>
          </cell>
          <cell r="DO156">
            <v>81358.5</v>
          </cell>
          <cell r="DP156">
            <v>1206.9000000000001</v>
          </cell>
          <cell r="DQ156">
            <v>834.98</v>
          </cell>
          <cell r="DR156">
            <v>17617.419999999998</v>
          </cell>
          <cell r="DS156">
            <v>271.75</v>
          </cell>
          <cell r="DT156">
            <v>101017.8</v>
          </cell>
          <cell r="DU156">
            <v>398.36</v>
          </cell>
          <cell r="DV156">
            <v>2010.71</v>
          </cell>
          <cell r="DW156">
            <v>2525.48</v>
          </cell>
          <cell r="DX156">
            <v>7059.1</v>
          </cell>
          <cell r="DY156">
            <v>175.8</v>
          </cell>
          <cell r="DZ156">
            <v>-82.97</v>
          </cell>
          <cell r="EA156">
            <v>12086.48</v>
          </cell>
          <cell r="EB156">
            <v>30.2</v>
          </cell>
          <cell r="EC156">
            <v>12116.69</v>
          </cell>
          <cell r="ED156">
            <v>33946</v>
          </cell>
          <cell r="EE156">
            <v>12322.05</v>
          </cell>
          <cell r="EF156">
            <v>0</v>
          </cell>
          <cell r="EG156">
            <v>12322.05</v>
          </cell>
          <cell r="EH156">
            <v>19.940000000000001</v>
          </cell>
          <cell r="EI156">
            <v>0</v>
          </cell>
          <cell r="EJ156">
            <v>0</v>
          </cell>
          <cell r="EK156">
            <v>0</v>
          </cell>
          <cell r="EL156">
            <v>0</v>
          </cell>
          <cell r="EM156">
            <v>0</v>
          </cell>
          <cell r="EN156">
            <v>0</v>
          </cell>
          <cell r="EO156">
            <v>0</v>
          </cell>
          <cell r="EP156">
            <v>8.81</v>
          </cell>
          <cell r="EQ156">
            <v>105.43</v>
          </cell>
          <cell r="ER156">
            <v>22</v>
          </cell>
          <cell r="ES156">
            <v>0</v>
          </cell>
          <cell r="ET156">
            <v>-163.26</v>
          </cell>
          <cell r="EU156">
            <v>12086.48</v>
          </cell>
          <cell r="EV156">
            <v>12086.48</v>
          </cell>
          <cell r="EW156">
            <v>152.51</v>
          </cell>
          <cell r="EX156">
            <v>0</v>
          </cell>
          <cell r="EY156">
            <v>23.29</v>
          </cell>
          <cell r="EZ156">
            <v>0</v>
          </cell>
          <cell r="FA156">
            <v>30.2</v>
          </cell>
          <cell r="FB156">
            <v>834.98</v>
          </cell>
          <cell r="FC156">
            <v>0</v>
          </cell>
          <cell r="FD156">
            <v>2447.85</v>
          </cell>
          <cell r="FE156">
            <v>0</v>
          </cell>
          <cell r="FF156">
            <v>10328.01</v>
          </cell>
          <cell r="FG156">
            <v>65.8</v>
          </cell>
          <cell r="FH156">
            <v>0</v>
          </cell>
          <cell r="FI156">
            <v>-10.1</v>
          </cell>
          <cell r="FJ156">
            <v>10252.11</v>
          </cell>
          <cell r="FK156">
            <v>102786.48</v>
          </cell>
          <cell r="FL156">
            <v>8988.57</v>
          </cell>
          <cell r="FM156">
            <v>10252.11</v>
          </cell>
          <cell r="FN156">
            <v>14447.91</v>
          </cell>
          <cell r="FO156">
            <v>102786.48</v>
          </cell>
          <cell r="FP156">
            <v>110639.06</v>
          </cell>
          <cell r="FQ156">
            <v>8.7448999999999995</v>
          </cell>
          <cell r="FR156">
            <v>9.9741999999999997</v>
          </cell>
          <cell r="FS156">
            <v>14.0562</v>
          </cell>
          <cell r="FT156">
            <v>9.2662999999999993</v>
          </cell>
          <cell r="FU156">
            <v>398.36</v>
          </cell>
          <cell r="FV156">
            <v>0</v>
          </cell>
          <cell r="FW156">
            <v>30.2</v>
          </cell>
          <cell r="FX156">
            <v>0</v>
          </cell>
          <cell r="FY156">
            <v>82.97</v>
          </cell>
          <cell r="FZ156">
            <v>0</v>
          </cell>
          <cell r="GA156">
            <v>0</v>
          </cell>
          <cell r="GB156">
            <v>0</v>
          </cell>
          <cell r="GC156">
            <v>834.98</v>
          </cell>
          <cell r="GD156">
            <v>2416.71</v>
          </cell>
          <cell r="GE156">
            <v>0</v>
          </cell>
          <cell r="GF156">
            <v>101.24</v>
          </cell>
          <cell r="GG156">
            <v>878617.09</v>
          </cell>
          <cell r="GH156">
            <v>0</v>
          </cell>
          <cell r="GI156">
            <v>0</v>
          </cell>
          <cell r="GJ156">
            <v>10328.01</v>
          </cell>
          <cell r="GK156">
            <v>1032.8</v>
          </cell>
          <cell r="GL156">
            <v>0</v>
          </cell>
          <cell r="GM156">
            <v>0</v>
          </cell>
          <cell r="GN156">
            <v>0</v>
          </cell>
          <cell r="GO156">
            <v>0</v>
          </cell>
          <cell r="GP156">
            <v>0</v>
          </cell>
          <cell r="GQ156">
            <v>0</v>
          </cell>
          <cell r="GR156">
            <v>0</v>
          </cell>
          <cell r="GS156">
            <v>0</v>
          </cell>
          <cell r="GT156">
            <v>0</v>
          </cell>
          <cell r="GU156">
            <v>105.43</v>
          </cell>
          <cell r="GV156">
            <v>878.62</v>
          </cell>
          <cell r="GW156">
            <v>0.12</v>
          </cell>
          <cell r="GX156">
            <v>0</v>
          </cell>
          <cell r="GY156">
            <v>0</v>
          </cell>
          <cell r="GZ156">
            <v>0</v>
          </cell>
          <cell r="HA156">
            <v>0</v>
          </cell>
          <cell r="HB156">
            <v>175.26</v>
          </cell>
          <cell r="HC156">
            <v>175.26</v>
          </cell>
          <cell r="HD156" t="str">
            <v>This includes compensation expenses slightly offset by employee stock ownership through benefit plans.  Beginning in 2Q12, this also includes our share repurchases.</v>
          </cell>
          <cell r="HE156" t="str">
            <v>This is a portion of our venture capital.</v>
          </cell>
          <cell r="HF156">
            <v>23792913</v>
          </cell>
          <cell r="HG156">
            <v>1842696</v>
          </cell>
          <cell r="HH156">
            <v>46365178</v>
          </cell>
          <cell r="HI156">
            <v>367700000</v>
          </cell>
          <cell r="HJ156">
            <v>329500000</v>
          </cell>
          <cell r="HK156" t="str">
            <v>Line 69 - Cash dividends declared on common stock of the supplemental capital action information agrees to Line 13 of Schedule HI-A.  Line 76 - Other share repurchases of the supplemental capital action information is included in line 16 - Othe</v>
          </cell>
          <cell r="HL156">
            <v>3</v>
          </cell>
          <cell r="HM156">
            <v>2012</v>
          </cell>
          <cell r="HN156">
            <v>0</v>
          </cell>
          <cell r="HO156">
            <v>0</v>
          </cell>
          <cell r="HR156">
            <v>19011</v>
          </cell>
        </row>
        <row r="157">
          <cell r="A157" t="str">
            <v>1070345Q4 2012Supervisory Stress</v>
          </cell>
          <cell r="B157" t="str">
            <v>Fifth Third</v>
          </cell>
          <cell r="C157" t="str">
            <v>Q4 2012</v>
          </cell>
          <cell r="D157" t="str">
            <v>Supervisory Stress</v>
          </cell>
          <cell r="E157" t="str">
            <v>BHC</v>
          </cell>
          <cell r="F157" t="str">
            <v>FIFTH THIRD BC</v>
          </cell>
          <cell r="G157">
            <v>1070345</v>
          </cell>
          <cell r="H157" t="str">
            <v>Projected</v>
          </cell>
          <cell r="I157">
            <v>40927</v>
          </cell>
          <cell r="J157">
            <v>40927.447511574072</v>
          </cell>
          <cell r="K157" t="str">
            <v>Supervisory Stress ScenarioOverall GDP assumptions are in line between the Fed stress and FITB severe scenarios.Real GDP under the Fed stress scenario is slightly worse than real GDP under the FITB severe scenario, with 2012 assumptions at -3.8</v>
          </cell>
          <cell r="L157">
            <v>49.38</v>
          </cell>
          <cell r="M157">
            <v>53.46</v>
          </cell>
          <cell r="N157">
            <v>6.08</v>
          </cell>
          <cell r="O157">
            <v>47.38</v>
          </cell>
          <cell r="P157">
            <v>118.61</v>
          </cell>
          <cell r="Q157">
            <v>108.44</v>
          </cell>
          <cell r="R157">
            <v>6.96</v>
          </cell>
          <cell r="S157">
            <v>3.21</v>
          </cell>
          <cell r="T157">
            <v>162.49</v>
          </cell>
          <cell r="U157">
            <v>78.459999999999994</v>
          </cell>
          <cell r="V157">
            <v>8.11</v>
          </cell>
          <cell r="W157">
            <v>75.92</v>
          </cell>
          <cell r="X157">
            <v>30.83</v>
          </cell>
          <cell r="Y157">
            <v>20.39</v>
          </cell>
          <cell r="Z157">
            <v>14.46</v>
          </cell>
          <cell r="AA157">
            <v>0</v>
          </cell>
          <cell r="AB157">
            <v>5.92</v>
          </cell>
          <cell r="AC157">
            <v>31.93</v>
          </cell>
          <cell r="AD157">
            <v>0</v>
          </cell>
          <cell r="AE157">
            <v>1.4</v>
          </cell>
          <cell r="AF157">
            <v>1.57</v>
          </cell>
          <cell r="AG157">
            <v>15.73</v>
          </cell>
          <cell r="AH157">
            <v>13.23</v>
          </cell>
          <cell r="AI157">
            <v>467.09</v>
          </cell>
          <cell r="AJ157">
            <v>36.54</v>
          </cell>
          <cell r="AK157">
            <v>0</v>
          </cell>
          <cell r="AL157">
            <v>45</v>
          </cell>
          <cell r="AM157">
            <v>45</v>
          </cell>
          <cell r="AN157">
            <v>0</v>
          </cell>
          <cell r="AO157">
            <v>0</v>
          </cell>
          <cell r="AP157">
            <v>0</v>
          </cell>
          <cell r="AQ157">
            <v>0</v>
          </cell>
          <cell r="AR157">
            <v>0</v>
          </cell>
          <cell r="AS157">
            <v>0</v>
          </cell>
          <cell r="AT157">
            <v>548.63</v>
          </cell>
          <cell r="AU157">
            <v>2614.1999999999998</v>
          </cell>
          <cell r="AV157">
            <v>453.62</v>
          </cell>
          <cell r="AW157">
            <v>467.09</v>
          </cell>
          <cell r="AX157">
            <v>-36.54</v>
          </cell>
          <cell r="AY157">
            <v>2564.19</v>
          </cell>
          <cell r="AZ157">
            <v>874.72</v>
          </cell>
          <cell r="BA157">
            <v>516.53</v>
          </cell>
          <cell r="BB157">
            <v>929.09</v>
          </cell>
          <cell r="BC157">
            <v>462.17</v>
          </cell>
          <cell r="BD157">
            <v>462.17</v>
          </cell>
          <cell r="BE157">
            <v>453.62</v>
          </cell>
          <cell r="BF157">
            <v>0</v>
          </cell>
          <cell r="BG157">
            <v>0</v>
          </cell>
          <cell r="BH157">
            <v>0</v>
          </cell>
          <cell r="BI157">
            <v>0</v>
          </cell>
          <cell r="BJ157">
            <v>0</v>
          </cell>
          <cell r="BK157">
            <v>184.88</v>
          </cell>
          <cell r="BL157">
            <v>8.5399999999999991</v>
          </cell>
          <cell r="BM157">
            <v>3.52</v>
          </cell>
          <cell r="BN157">
            <v>5.03</v>
          </cell>
          <cell r="BO157">
            <v>0</v>
          </cell>
          <cell r="BP157">
            <v>5.03</v>
          </cell>
          <cell r="BQ157">
            <v>0</v>
          </cell>
          <cell r="BR157">
            <v>5.03</v>
          </cell>
          <cell r="BS157">
            <v>41.217798999999999</v>
          </cell>
          <cell r="BT157">
            <v>68.349999999999994</v>
          </cell>
          <cell r="BU157">
            <v>28</v>
          </cell>
          <cell r="BV157">
            <v>27.3</v>
          </cell>
          <cell r="BW157">
            <v>69.05</v>
          </cell>
          <cell r="BX157" t="str">
            <v>Operational Risk Expense</v>
          </cell>
          <cell r="BY157">
            <v>334.75</v>
          </cell>
          <cell r="BZ157">
            <v>14940.35</v>
          </cell>
          <cell r="CA157">
            <v>15275.09</v>
          </cell>
          <cell r="CB157">
            <v>34455.67</v>
          </cell>
          <cell r="CC157">
            <v>12741.04</v>
          </cell>
          <cell r="CD157">
            <v>9426.36</v>
          </cell>
          <cell r="CE157">
            <v>669.36</v>
          </cell>
          <cell r="CF157">
            <v>8757</v>
          </cell>
          <cell r="CG157">
            <v>12288.26</v>
          </cell>
          <cell r="CH157">
            <v>2924.47</v>
          </cell>
          <cell r="CI157">
            <v>543.29999999999995</v>
          </cell>
          <cell r="CJ157">
            <v>8820.49</v>
          </cell>
          <cell r="CK157">
            <v>6242.92</v>
          </cell>
          <cell r="CL157">
            <v>0</v>
          </cell>
          <cell r="CM157">
            <v>0</v>
          </cell>
          <cell r="CN157">
            <v>26671.88</v>
          </cell>
          <cell r="CO157">
            <v>24794.28</v>
          </cell>
          <cell r="CP157">
            <v>1294</v>
          </cell>
          <cell r="CQ157">
            <v>583.59</v>
          </cell>
          <cell r="CR157">
            <v>1983.68</v>
          </cell>
          <cell r="CS157">
            <v>11222.95</v>
          </cell>
          <cell r="CT157">
            <v>10961.76</v>
          </cell>
          <cell r="CU157">
            <v>10.27</v>
          </cell>
          <cell r="CV157">
            <v>250.93</v>
          </cell>
          <cell r="CW157">
            <v>7593.75</v>
          </cell>
          <cell r="CX157">
            <v>0</v>
          </cell>
          <cell r="CY157">
            <v>246.05</v>
          </cell>
          <cell r="CZ157">
            <v>272.04000000000002</v>
          </cell>
          <cell r="DA157">
            <v>2121.44</v>
          </cell>
          <cell r="DB157">
            <v>4954.22</v>
          </cell>
          <cell r="DC157">
            <v>81927.92</v>
          </cell>
          <cell r="DD157">
            <v>0</v>
          </cell>
          <cell r="DE157">
            <v>2564.19</v>
          </cell>
          <cell r="DF157">
            <v>79363.73</v>
          </cell>
          <cell r="DG157">
            <v>1342.71</v>
          </cell>
          <cell r="DH157">
            <v>2416.71</v>
          </cell>
          <cell r="DI157">
            <v>827.1</v>
          </cell>
          <cell r="DJ157">
            <v>2.7</v>
          </cell>
          <cell r="DK157">
            <v>40.869999999999997</v>
          </cell>
          <cell r="DL157">
            <v>3287.38</v>
          </cell>
          <cell r="DM157">
            <v>14578.72</v>
          </cell>
          <cell r="DN157">
            <v>113847.62</v>
          </cell>
          <cell r="DO157">
            <v>82236.259999999995</v>
          </cell>
          <cell r="DP157">
            <v>1134.05</v>
          </cell>
          <cell r="DQ157">
            <v>834.98</v>
          </cell>
          <cell r="DR157">
            <v>17781.29</v>
          </cell>
          <cell r="DS157">
            <v>266.75</v>
          </cell>
          <cell r="DT157">
            <v>101986.58</v>
          </cell>
          <cell r="DU157">
            <v>398.36</v>
          </cell>
          <cell r="DV157">
            <v>1991.24</v>
          </cell>
          <cell r="DW157">
            <v>2453.85</v>
          </cell>
          <cell r="DX157">
            <v>6880.06</v>
          </cell>
          <cell r="DY157">
            <v>190.3</v>
          </cell>
          <cell r="DZ157">
            <v>-82.97</v>
          </cell>
          <cell r="EA157">
            <v>11830.85</v>
          </cell>
          <cell r="EB157">
            <v>30.2</v>
          </cell>
          <cell r="EC157">
            <v>11861.05</v>
          </cell>
          <cell r="ED157">
            <v>34200</v>
          </cell>
          <cell r="EE157">
            <v>12086.48</v>
          </cell>
          <cell r="EF157">
            <v>0</v>
          </cell>
          <cell r="EG157">
            <v>12086.48</v>
          </cell>
          <cell r="EH157">
            <v>5.03</v>
          </cell>
          <cell r="EI157">
            <v>0</v>
          </cell>
          <cell r="EJ157">
            <v>0</v>
          </cell>
          <cell r="EK157">
            <v>0</v>
          </cell>
          <cell r="EL157">
            <v>0</v>
          </cell>
          <cell r="EM157">
            <v>0</v>
          </cell>
          <cell r="EN157">
            <v>0</v>
          </cell>
          <cell r="EO157">
            <v>0</v>
          </cell>
          <cell r="EP157">
            <v>8.81</v>
          </cell>
          <cell r="EQ157">
            <v>103.1</v>
          </cell>
          <cell r="ER157">
            <v>14.5</v>
          </cell>
          <cell r="ES157">
            <v>0</v>
          </cell>
          <cell r="ET157">
            <v>-163.26</v>
          </cell>
          <cell r="EU157">
            <v>11830.85</v>
          </cell>
          <cell r="EV157">
            <v>11830.85</v>
          </cell>
          <cell r="EW157">
            <v>167.01</v>
          </cell>
          <cell r="EX157">
            <v>0</v>
          </cell>
          <cell r="EY157">
            <v>23.29</v>
          </cell>
          <cell r="EZ157">
            <v>0</v>
          </cell>
          <cell r="FA157">
            <v>30.2</v>
          </cell>
          <cell r="FB157">
            <v>834.98</v>
          </cell>
          <cell r="FC157">
            <v>0</v>
          </cell>
          <cell r="FD157">
            <v>2448.0500000000002</v>
          </cell>
          <cell r="FE157">
            <v>0</v>
          </cell>
          <cell r="FF157">
            <v>10057.67</v>
          </cell>
          <cell r="FG157">
            <v>65.599999999999994</v>
          </cell>
          <cell r="FH157">
            <v>0</v>
          </cell>
          <cell r="FI157">
            <v>-10.1</v>
          </cell>
          <cell r="FJ157">
            <v>9981.9699999999993</v>
          </cell>
          <cell r="FK157">
            <v>103238.86</v>
          </cell>
          <cell r="FL157">
            <v>8718.43</v>
          </cell>
          <cell r="FM157">
            <v>9981.9699999999993</v>
          </cell>
          <cell r="FN157">
            <v>14113.43</v>
          </cell>
          <cell r="FO157">
            <v>103238.86</v>
          </cell>
          <cell r="FP157">
            <v>111142.98</v>
          </cell>
          <cell r="FQ157">
            <v>8.4449000000000005</v>
          </cell>
          <cell r="FR157">
            <v>9.6687999999999992</v>
          </cell>
          <cell r="FS157">
            <v>13.6707</v>
          </cell>
          <cell r="FT157">
            <v>8.9811999999999994</v>
          </cell>
          <cell r="FU157">
            <v>398.36</v>
          </cell>
          <cell r="FV157">
            <v>0</v>
          </cell>
          <cell r="FW157">
            <v>30.2</v>
          </cell>
          <cell r="FX157">
            <v>0</v>
          </cell>
          <cell r="FY157">
            <v>82.97</v>
          </cell>
          <cell r="FZ157">
            <v>0</v>
          </cell>
          <cell r="GA157">
            <v>0</v>
          </cell>
          <cell r="GB157">
            <v>0</v>
          </cell>
          <cell r="GC157">
            <v>834.98</v>
          </cell>
          <cell r="GD157">
            <v>2416.71</v>
          </cell>
          <cell r="GE157">
            <v>0</v>
          </cell>
          <cell r="GF157">
            <v>166.75</v>
          </cell>
          <cell r="GG157">
            <v>859144.07</v>
          </cell>
          <cell r="GH157">
            <v>0</v>
          </cell>
          <cell r="GI157">
            <v>0</v>
          </cell>
          <cell r="GJ157">
            <v>10057.67</v>
          </cell>
          <cell r="GK157">
            <v>1005.77</v>
          </cell>
          <cell r="GL157">
            <v>0</v>
          </cell>
          <cell r="GM157">
            <v>0</v>
          </cell>
          <cell r="GN157">
            <v>0</v>
          </cell>
          <cell r="GO157">
            <v>0</v>
          </cell>
          <cell r="GP157">
            <v>0</v>
          </cell>
          <cell r="GQ157">
            <v>0</v>
          </cell>
          <cell r="GR157">
            <v>0</v>
          </cell>
          <cell r="GS157">
            <v>0</v>
          </cell>
          <cell r="GT157">
            <v>0</v>
          </cell>
          <cell r="GU157">
            <v>103.1</v>
          </cell>
          <cell r="GV157">
            <v>859.14</v>
          </cell>
          <cell r="GW157">
            <v>0.12</v>
          </cell>
          <cell r="GX157">
            <v>0</v>
          </cell>
          <cell r="GY157">
            <v>0</v>
          </cell>
          <cell r="GZ157">
            <v>0</v>
          </cell>
          <cell r="HA157">
            <v>0</v>
          </cell>
          <cell r="HB157">
            <v>175.26</v>
          </cell>
          <cell r="HC157">
            <v>175.26</v>
          </cell>
          <cell r="HD157" t="str">
            <v>This includes compensation expenses slightly offset by employee stock ownership through benefit plans.  Beginning in 2Q12, this also includes our share repurchases.</v>
          </cell>
          <cell r="HE157" t="str">
            <v>This is a portion of our venture capital.</v>
          </cell>
          <cell r="HF157">
            <v>23792913</v>
          </cell>
          <cell r="HG157">
            <v>1842696</v>
          </cell>
          <cell r="HH157">
            <v>46365178</v>
          </cell>
          <cell r="HI157">
            <v>367700000</v>
          </cell>
          <cell r="HJ157">
            <v>329500000</v>
          </cell>
          <cell r="HK157" t="str">
            <v>Line 69 - Cash dividends declared on common stock of the supplemental capital action information agrees to Line 13 of Schedule HI-A.  Line 76 - Other share repurchases of the supplemental capital action information is included in line 16 - Othe</v>
          </cell>
          <cell r="HL157">
            <v>4</v>
          </cell>
          <cell r="HM157">
            <v>2012</v>
          </cell>
          <cell r="HN157">
            <v>0</v>
          </cell>
          <cell r="HO157">
            <v>0</v>
          </cell>
          <cell r="HR157">
            <v>19011</v>
          </cell>
        </row>
        <row r="158">
          <cell r="A158" t="str">
            <v>1070345Q1 2013Supervisory Stress</v>
          </cell>
          <cell r="B158" t="str">
            <v>Fifth Third</v>
          </cell>
          <cell r="C158" t="str">
            <v>Q1 2013</v>
          </cell>
          <cell r="D158" t="str">
            <v>Supervisory Stress</v>
          </cell>
          <cell r="E158" t="str">
            <v>BHC</v>
          </cell>
          <cell r="F158" t="str">
            <v>FIFTH THIRD BC</v>
          </cell>
          <cell r="G158">
            <v>1070345</v>
          </cell>
          <cell r="H158" t="str">
            <v>Projected</v>
          </cell>
          <cell r="I158">
            <v>40927</v>
          </cell>
          <cell r="J158">
            <v>40927.447511574072</v>
          </cell>
          <cell r="K158" t="str">
            <v>Supervisory Stress ScenarioOverall GDP assumptions are in line between the Fed stress and FITB severe scenarios.Real GDP under the Fed stress scenario is slightly worse than real GDP under the FITB severe scenario, with 2012 assumptions at -3.8</v>
          </cell>
          <cell r="L158">
            <v>42.07</v>
          </cell>
          <cell r="M158">
            <v>75.52</v>
          </cell>
          <cell r="N158">
            <v>7.63</v>
          </cell>
          <cell r="O158">
            <v>67.89</v>
          </cell>
          <cell r="P158">
            <v>104.12</v>
          </cell>
          <cell r="Q158">
            <v>95.35</v>
          </cell>
          <cell r="R158">
            <v>6.01</v>
          </cell>
          <cell r="S158">
            <v>2.76</v>
          </cell>
          <cell r="T158">
            <v>143.97999999999999</v>
          </cell>
          <cell r="U158">
            <v>69.95</v>
          </cell>
          <cell r="V158">
            <v>7.08</v>
          </cell>
          <cell r="W158">
            <v>66.95</v>
          </cell>
          <cell r="X158">
            <v>43.44</v>
          </cell>
          <cell r="Y158">
            <v>24.02</v>
          </cell>
          <cell r="Z158">
            <v>15.78</v>
          </cell>
          <cell r="AA158">
            <v>0</v>
          </cell>
          <cell r="AB158">
            <v>8.23</v>
          </cell>
          <cell r="AC158">
            <v>29.16</v>
          </cell>
          <cell r="AD158">
            <v>0</v>
          </cell>
          <cell r="AE158">
            <v>1.27</v>
          </cell>
          <cell r="AF158">
            <v>1.38</v>
          </cell>
          <cell r="AG158">
            <v>14.32</v>
          </cell>
          <cell r="AH158">
            <v>12.19</v>
          </cell>
          <cell r="AI158">
            <v>462.32</v>
          </cell>
          <cell r="AJ158">
            <v>34.25</v>
          </cell>
          <cell r="AK158">
            <v>0</v>
          </cell>
          <cell r="AL158">
            <v>31</v>
          </cell>
          <cell r="AM158">
            <v>31</v>
          </cell>
          <cell r="AN158">
            <v>0</v>
          </cell>
          <cell r="AO158">
            <v>0</v>
          </cell>
          <cell r="AP158">
            <v>0</v>
          </cell>
          <cell r="AQ158">
            <v>0</v>
          </cell>
          <cell r="AR158">
            <v>0</v>
          </cell>
          <cell r="AS158">
            <v>0</v>
          </cell>
          <cell r="AT158">
            <v>527.57000000000005</v>
          </cell>
          <cell r="AU158">
            <v>2564.19</v>
          </cell>
          <cell r="AV158">
            <v>396.57</v>
          </cell>
          <cell r="AW158">
            <v>462.32</v>
          </cell>
          <cell r="AX158">
            <v>-34.25</v>
          </cell>
          <cell r="AY158">
            <v>2464.1999999999998</v>
          </cell>
          <cell r="AZ158">
            <v>855.91</v>
          </cell>
          <cell r="BA158">
            <v>477.35</v>
          </cell>
          <cell r="BB158">
            <v>933.51</v>
          </cell>
          <cell r="BC158">
            <v>399.75</v>
          </cell>
          <cell r="BD158">
            <v>399.75</v>
          </cell>
          <cell r="BE158">
            <v>396.57</v>
          </cell>
          <cell r="BF158">
            <v>0</v>
          </cell>
          <cell r="BG158">
            <v>0</v>
          </cell>
          <cell r="BH158">
            <v>0</v>
          </cell>
          <cell r="BI158">
            <v>0</v>
          </cell>
          <cell r="BJ158">
            <v>0</v>
          </cell>
          <cell r="BK158">
            <v>174.88</v>
          </cell>
          <cell r="BL158">
            <v>3.18</v>
          </cell>
          <cell r="BM158">
            <v>13.18</v>
          </cell>
          <cell r="BN158">
            <v>-10</v>
          </cell>
          <cell r="BO158">
            <v>0</v>
          </cell>
          <cell r="BP158">
            <v>-10</v>
          </cell>
          <cell r="BQ158">
            <v>0</v>
          </cell>
          <cell r="BR158">
            <v>-10</v>
          </cell>
          <cell r="BS158">
            <v>414.46541000000002</v>
          </cell>
          <cell r="BT158">
            <v>69.05</v>
          </cell>
          <cell r="BU158">
            <v>28.75</v>
          </cell>
          <cell r="BV158">
            <v>28.5</v>
          </cell>
          <cell r="BW158">
            <v>69.3</v>
          </cell>
          <cell r="BX158" t="str">
            <v>Operational Risk Expense</v>
          </cell>
          <cell r="BY158">
            <v>334.75</v>
          </cell>
          <cell r="BZ158">
            <v>14939.83</v>
          </cell>
          <cell r="CA158">
            <v>15274.58</v>
          </cell>
          <cell r="CB158">
            <v>34105.910000000003</v>
          </cell>
          <cell r="CC158">
            <v>12622.29</v>
          </cell>
          <cell r="CD158">
            <v>9300.42</v>
          </cell>
          <cell r="CE158">
            <v>660.42</v>
          </cell>
          <cell r="CF158">
            <v>8640</v>
          </cell>
          <cell r="CG158">
            <v>12183.2</v>
          </cell>
          <cell r="CH158">
            <v>2884.64</v>
          </cell>
          <cell r="CI158">
            <v>545.58000000000004</v>
          </cell>
          <cell r="CJ158">
            <v>8752.98</v>
          </cell>
          <cell r="CK158">
            <v>6181.03</v>
          </cell>
          <cell r="CL158">
            <v>0</v>
          </cell>
          <cell r="CM158">
            <v>0</v>
          </cell>
          <cell r="CN158">
            <v>27323.3</v>
          </cell>
          <cell r="CO158">
            <v>25415.55</v>
          </cell>
          <cell r="CP158">
            <v>1315.76</v>
          </cell>
          <cell r="CQ158">
            <v>591.99</v>
          </cell>
          <cell r="CR158">
            <v>1974.59</v>
          </cell>
          <cell r="CS158">
            <v>11070.19</v>
          </cell>
          <cell r="CT158">
            <v>10824.81</v>
          </cell>
          <cell r="CU158">
            <v>9.92</v>
          </cell>
          <cell r="CV158">
            <v>235.46</v>
          </cell>
          <cell r="CW158">
            <v>7756.01</v>
          </cell>
          <cell r="CX158">
            <v>0</v>
          </cell>
          <cell r="CY158">
            <v>248.67</v>
          </cell>
          <cell r="CZ158">
            <v>275.5</v>
          </cell>
          <cell r="DA158">
            <v>2175.9299999999998</v>
          </cell>
          <cell r="DB158">
            <v>5055.92</v>
          </cell>
          <cell r="DC158">
            <v>82230</v>
          </cell>
          <cell r="DD158">
            <v>0</v>
          </cell>
          <cell r="DE158">
            <v>2464.1999999999998</v>
          </cell>
          <cell r="DF158">
            <v>79765.81</v>
          </cell>
          <cell r="DG158">
            <v>1285.67</v>
          </cell>
          <cell r="DH158">
            <v>2416.71</v>
          </cell>
          <cell r="DI158">
            <v>833.95</v>
          </cell>
          <cell r="DJ158">
            <v>2.5</v>
          </cell>
          <cell r="DK158">
            <v>40.869999999999997</v>
          </cell>
          <cell r="DL158">
            <v>3294.03</v>
          </cell>
          <cell r="DM158">
            <v>14561.28</v>
          </cell>
          <cell r="DN158">
            <v>114181.36</v>
          </cell>
          <cell r="DO158">
            <v>83056.33</v>
          </cell>
          <cell r="DP158">
            <v>1072.3</v>
          </cell>
          <cell r="DQ158">
            <v>556.92999999999995</v>
          </cell>
          <cell r="DR158">
            <v>17856.21</v>
          </cell>
          <cell r="DS158">
            <v>256.75</v>
          </cell>
          <cell r="DT158">
            <v>102541.77</v>
          </cell>
          <cell r="DU158">
            <v>398.36</v>
          </cell>
          <cell r="DV158">
            <v>1979.97</v>
          </cell>
          <cell r="DW158">
            <v>2375.38</v>
          </cell>
          <cell r="DX158">
            <v>6737.36</v>
          </cell>
          <cell r="DY158">
            <v>201.3</v>
          </cell>
          <cell r="DZ158">
            <v>-82.97</v>
          </cell>
          <cell r="EA158">
            <v>11609.4</v>
          </cell>
          <cell r="EB158">
            <v>30.2</v>
          </cell>
          <cell r="EC158">
            <v>11639.6</v>
          </cell>
          <cell r="ED158">
            <v>34588</v>
          </cell>
          <cell r="EE158">
            <v>11830.85</v>
          </cell>
          <cell r="EF158">
            <v>0</v>
          </cell>
          <cell r="EG158">
            <v>11830.85</v>
          </cell>
          <cell r="EH158">
            <v>-10</v>
          </cell>
          <cell r="EI158">
            <v>0</v>
          </cell>
          <cell r="EJ158">
            <v>0</v>
          </cell>
          <cell r="EK158">
            <v>0</v>
          </cell>
          <cell r="EL158">
            <v>0</v>
          </cell>
          <cell r="EM158">
            <v>0</v>
          </cell>
          <cell r="EN158">
            <v>0</v>
          </cell>
          <cell r="EO158">
            <v>0</v>
          </cell>
          <cell r="EP158">
            <v>8.74</v>
          </cell>
          <cell r="EQ158">
            <v>101.74</v>
          </cell>
          <cell r="ER158">
            <v>11</v>
          </cell>
          <cell r="ES158">
            <v>0</v>
          </cell>
          <cell r="ET158">
            <v>-111.97</v>
          </cell>
          <cell r="EU158">
            <v>11609.4</v>
          </cell>
          <cell r="EV158">
            <v>11609.4</v>
          </cell>
          <cell r="EW158">
            <v>178.01</v>
          </cell>
          <cell r="EX158">
            <v>0</v>
          </cell>
          <cell r="EY158">
            <v>23.29</v>
          </cell>
          <cell r="EZ158">
            <v>0</v>
          </cell>
          <cell r="FA158">
            <v>30.2</v>
          </cell>
          <cell r="FB158">
            <v>556.92999999999995</v>
          </cell>
          <cell r="FC158">
            <v>0</v>
          </cell>
          <cell r="FD158">
            <v>2448.25</v>
          </cell>
          <cell r="FE158">
            <v>0</v>
          </cell>
          <cell r="FF158">
            <v>9546.9699999999993</v>
          </cell>
          <cell r="FG158">
            <v>65.400000000000006</v>
          </cell>
          <cell r="FH158">
            <v>0</v>
          </cell>
          <cell r="FI158">
            <v>-10.1</v>
          </cell>
          <cell r="FJ158">
            <v>9471.4699999999993</v>
          </cell>
          <cell r="FK158">
            <v>103674.48</v>
          </cell>
          <cell r="FL158">
            <v>8485.98</v>
          </cell>
          <cell r="FM158">
            <v>9471.4699999999993</v>
          </cell>
          <cell r="FN158">
            <v>13368.38</v>
          </cell>
          <cell r="FO158">
            <v>103674.48</v>
          </cell>
          <cell r="FP158">
            <v>111616.92</v>
          </cell>
          <cell r="FQ158">
            <v>8.1852</v>
          </cell>
          <cell r="FR158">
            <v>9.1357999999999997</v>
          </cell>
          <cell r="FS158">
            <v>12.894600000000001</v>
          </cell>
          <cell r="FT158">
            <v>8.4856999999999996</v>
          </cell>
          <cell r="FU158">
            <v>398.36</v>
          </cell>
          <cell r="FV158">
            <v>0</v>
          </cell>
          <cell r="FW158">
            <v>30.2</v>
          </cell>
          <cell r="FX158">
            <v>0</v>
          </cell>
          <cell r="FY158">
            <v>82.97</v>
          </cell>
          <cell r="FZ158">
            <v>0</v>
          </cell>
          <cell r="GA158">
            <v>0</v>
          </cell>
          <cell r="GB158">
            <v>0</v>
          </cell>
          <cell r="GC158">
            <v>556.92999999999995</v>
          </cell>
          <cell r="GD158">
            <v>2416.71</v>
          </cell>
          <cell r="GE158">
            <v>0</v>
          </cell>
          <cell r="GF158">
            <v>178.66</v>
          </cell>
          <cell r="GG158">
            <v>847874.35</v>
          </cell>
          <cell r="GH158">
            <v>0</v>
          </cell>
          <cell r="GI158">
            <v>0</v>
          </cell>
          <cell r="GJ158">
            <v>9546.9699999999993</v>
          </cell>
          <cell r="GK158">
            <v>954.7</v>
          </cell>
          <cell r="GL158">
            <v>0</v>
          </cell>
          <cell r="GM158">
            <v>0</v>
          </cell>
          <cell r="GN158">
            <v>0</v>
          </cell>
          <cell r="GO158">
            <v>0</v>
          </cell>
          <cell r="GP158">
            <v>0</v>
          </cell>
          <cell r="GQ158">
            <v>0</v>
          </cell>
          <cell r="GR158">
            <v>0</v>
          </cell>
          <cell r="GS158">
            <v>0</v>
          </cell>
          <cell r="GT158">
            <v>0</v>
          </cell>
          <cell r="GU158">
            <v>101.74</v>
          </cell>
          <cell r="GV158">
            <v>847.87</v>
          </cell>
          <cell r="GW158">
            <v>0.12</v>
          </cell>
          <cell r="GX158">
            <v>0</v>
          </cell>
          <cell r="GY158">
            <v>0</v>
          </cell>
          <cell r="GZ158">
            <v>0</v>
          </cell>
          <cell r="HA158">
            <v>0</v>
          </cell>
          <cell r="HB158">
            <v>123.97</v>
          </cell>
          <cell r="HC158">
            <v>123.97</v>
          </cell>
          <cell r="HD158" t="str">
            <v>This includes compensation expenses slightly offset by employee stock ownership through benefit plans.  Beginning in 2Q12, this also includes our share repurchases.</v>
          </cell>
          <cell r="HE158" t="str">
            <v>This is a portion of our venture capital.</v>
          </cell>
          <cell r="HF158">
            <v>23792913</v>
          </cell>
          <cell r="HG158">
            <v>1842696</v>
          </cell>
          <cell r="HH158">
            <v>46365178</v>
          </cell>
          <cell r="HI158">
            <v>367700000</v>
          </cell>
          <cell r="HJ158">
            <v>329500000</v>
          </cell>
          <cell r="HK158" t="str">
            <v>Line 69 - Cash dividends declared on common stock of the supplemental capital action information agrees to Line 13 of Schedule HI-A.  Line 76 - Other share repurchases of the supplemental capital action information is included in line 16 - Othe</v>
          </cell>
          <cell r="HL158">
            <v>1</v>
          </cell>
          <cell r="HM158">
            <v>2013</v>
          </cell>
          <cell r="HN158">
            <v>0</v>
          </cell>
          <cell r="HO158">
            <v>0</v>
          </cell>
          <cell r="HR158">
            <v>19011</v>
          </cell>
        </row>
        <row r="159">
          <cell r="A159" t="str">
            <v>1070345Q2 2013Supervisory Stress</v>
          </cell>
          <cell r="B159" t="str">
            <v>Fifth Third</v>
          </cell>
          <cell r="C159" t="str">
            <v>Q2 2013</v>
          </cell>
          <cell r="D159" t="str">
            <v>Supervisory Stress</v>
          </cell>
          <cell r="E159" t="str">
            <v>BHC</v>
          </cell>
          <cell r="F159" t="str">
            <v>FIFTH THIRD BC</v>
          </cell>
          <cell r="G159">
            <v>1070345</v>
          </cell>
          <cell r="H159" t="str">
            <v>Projected</v>
          </cell>
          <cell r="I159">
            <v>40927</v>
          </cell>
          <cell r="J159">
            <v>40927.447511574072</v>
          </cell>
          <cell r="K159" t="str">
            <v>Supervisory Stress ScenarioOverall GDP assumptions are in line between the Fed stress and FITB severe scenarios.Real GDP under the Fed stress scenario is slightly worse than real GDP under the FITB severe scenario, with 2012 assumptions at -3.8</v>
          </cell>
          <cell r="L159">
            <v>39.1</v>
          </cell>
          <cell r="M159">
            <v>70.72</v>
          </cell>
          <cell r="N159">
            <v>7.1</v>
          </cell>
          <cell r="O159">
            <v>63.62</v>
          </cell>
          <cell r="P159">
            <v>88.31</v>
          </cell>
          <cell r="Q159">
            <v>81.14</v>
          </cell>
          <cell r="R159">
            <v>4.93</v>
          </cell>
          <cell r="S159">
            <v>2.23</v>
          </cell>
          <cell r="T159">
            <v>120.52</v>
          </cell>
          <cell r="U159">
            <v>59.22</v>
          </cell>
          <cell r="V159">
            <v>5.76</v>
          </cell>
          <cell r="W159">
            <v>55.54</v>
          </cell>
          <cell r="X159">
            <v>35.53</v>
          </cell>
          <cell r="Y159">
            <v>18.96</v>
          </cell>
          <cell r="Z159">
            <v>12.01</v>
          </cell>
          <cell r="AA159">
            <v>0</v>
          </cell>
          <cell r="AB159">
            <v>6.95</v>
          </cell>
          <cell r="AC159">
            <v>25.29</v>
          </cell>
          <cell r="AD159">
            <v>0</v>
          </cell>
          <cell r="AE159">
            <v>1.1100000000000001</v>
          </cell>
          <cell r="AF159">
            <v>1.1499999999999999</v>
          </cell>
          <cell r="AG159">
            <v>12.55</v>
          </cell>
          <cell r="AH159">
            <v>10.47</v>
          </cell>
          <cell r="AI159">
            <v>398.43</v>
          </cell>
          <cell r="AJ159">
            <v>29.65</v>
          </cell>
          <cell r="AK159">
            <v>0</v>
          </cell>
          <cell r="AL159">
            <v>25</v>
          </cell>
          <cell r="AM159">
            <v>25</v>
          </cell>
          <cell r="AN159">
            <v>0</v>
          </cell>
          <cell r="AO159">
            <v>0</v>
          </cell>
          <cell r="AP159">
            <v>0</v>
          </cell>
          <cell r="AQ159">
            <v>0</v>
          </cell>
          <cell r="AR159">
            <v>0</v>
          </cell>
          <cell r="AS159">
            <v>0</v>
          </cell>
          <cell r="AT159">
            <v>453.08</v>
          </cell>
          <cell r="AU159">
            <v>2464.1999999999998</v>
          </cell>
          <cell r="AV159">
            <v>278.08</v>
          </cell>
          <cell r="AW159">
            <v>398.43</v>
          </cell>
          <cell r="AX159">
            <v>-29.65</v>
          </cell>
          <cell r="AY159">
            <v>2314.1999999999998</v>
          </cell>
          <cell r="AZ159">
            <v>853.32</v>
          </cell>
          <cell r="BA159">
            <v>523.67999999999995</v>
          </cell>
          <cell r="BB159">
            <v>909.83</v>
          </cell>
          <cell r="BC159">
            <v>467.17</v>
          </cell>
          <cell r="BD159">
            <v>467.17</v>
          </cell>
          <cell r="BE159">
            <v>278.08</v>
          </cell>
          <cell r="BF159">
            <v>0</v>
          </cell>
          <cell r="BG159">
            <v>0</v>
          </cell>
          <cell r="BH159">
            <v>0</v>
          </cell>
          <cell r="BI159">
            <v>0</v>
          </cell>
          <cell r="BJ159">
            <v>0</v>
          </cell>
          <cell r="BK159">
            <v>164.88</v>
          </cell>
          <cell r="BL159">
            <v>189.08</v>
          </cell>
          <cell r="BM159">
            <v>32.54</v>
          </cell>
          <cell r="BN159">
            <v>156.55000000000001</v>
          </cell>
          <cell r="BO159">
            <v>0</v>
          </cell>
          <cell r="BP159">
            <v>156.55000000000001</v>
          </cell>
          <cell r="BQ159">
            <v>0</v>
          </cell>
          <cell r="BR159">
            <v>156.55000000000001</v>
          </cell>
          <cell r="BS159">
            <v>17.209647</v>
          </cell>
          <cell r="BT159">
            <v>69.3</v>
          </cell>
          <cell r="BU159">
            <v>30</v>
          </cell>
          <cell r="BV159">
            <v>29.5</v>
          </cell>
          <cell r="BW159">
            <v>69.8</v>
          </cell>
          <cell r="BX159" t="str">
            <v>Operational Risk Expense</v>
          </cell>
          <cell r="BY159">
            <v>334.75</v>
          </cell>
          <cell r="BZ159">
            <v>14942.68</v>
          </cell>
          <cell r="CA159">
            <v>15277.43</v>
          </cell>
          <cell r="CB159">
            <v>33834.92</v>
          </cell>
          <cell r="CC159">
            <v>12630.39</v>
          </cell>
          <cell r="CD159">
            <v>9168.02</v>
          </cell>
          <cell r="CE159">
            <v>651.02</v>
          </cell>
          <cell r="CF159">
            <v>8517</v>
          </cell>
          <cell r="CG159">
            <v>12036.51</v>
          </cell>
          <cell r="CH159">
            <v>2849.74</v>
          </cell>
          <cell r="CI159">
            <v>529.47</v>
          </cell>
          <cell r="CJ159">
            <v>8657.2999999999993</v>
          </cell>
          <cell r="CK159">
            <v>6146.84</v>
          </cell>
          <cell r="CL159">
            <v>0</v>
          </cell>
          <cell r="CM159">
            <v>0</v>
          </cell>
          <cell r="CN159">
            <v>27857.32</v>
          </cell>
          <cell r="CO159">
            <v>25936.58</v>
          </cell>
          <cell r="CP159">
            <v>1328.12</v>
          </cell>
          <cell r="CQ159">
            <v>592.62</v>
          </cell>
          <cell r="CR159">
            <v>1955.38</v>
          </cell>
          <cell r="CS159">
            <v>11003.38</v>
          </cell>
          <cell r="CT159">
            <v>10750.72</v>
          </cell>
          <cell r="CU159">
            <v>8.2200000000000006</v>
          </cell>
          <cell r="CV159">
            <v>244.44</v>
          </cell>
          <cell r="CW159">
            <v>7852.89</v>
          </cell>
          <cell r="CX159">
            <v>0</v>
          </cell>
          <cell r="CY159">
            <v>247.33</v>
          </cell>
          <cell r="CZ159">
            <v>274.94</v>
          </cell>
          <cell r="DA159">
            <v>2222.0700000000002</v>
          </cell>
          <cell r="DB159">
            <v>5108.5600000000004</v>
          </cell>
          <cell r="DC159">
            <v>82503.88</v>
          </cell>
          <cell r="DD159">
            <v>0</v>
          </cell>
          <cell r="DE159">
            <v>2314.1999999999998</v>
          </cell>
          <cell r="DF159">
            <v>80189.679999999993</v>
          </cell>
          <cell r="DG159">
            <v>1225.5999999999999</v>
          </cell>
          <cell r="DH159">
            <v>2416.71</v>
          </cell>
          <cell r="DI159">
            <v>840.81</v>
          </cell>
          <cell r="DJ159">
            <v>2.2999999999999998</v>
          </cell>
          <cell r="DK159">
            <v>40.869999999999997</v>
          </cell>
          <cell r="DL159">
            <v>3300.69</v>
          </cell>
          <cell r="DM159">
            <v>14658.57</v>
          </cell>
          <cell r="DN159">
            <v>114651.97</v>
          </cell>
          <cell r="DO159">
            <v>84238.55</v>
          </cell>
          <cell r="DP159">
            <v>1007.41</v>
          </cell>
          <cell r="DQ159">
            <v>556.92999999999995</v>
          </cell>
          <cell r="DR159">
            <v>17299.12</v>
          </cell>
          <cell r="DS159">
            <v>246.75</v>
          </cell>
          <cell r="DT159">
            <v>103102.01</v>
          </cell>
          <cell r="DU159">
            <v>398.36</v>
          </cell>
          <cell r="DV159">
            <v>1967.04</v>
          </cell>
          <cell r="DW159">
            <v>2300.0700000000002</v>
          </cell>
          <cell r="DX159">
            <v>6742.96</v>
          </cell>
          <cell r="DY159">
            <v>194.3</v>
          </cell>
          <cell r="DZ159">
            <v>-82.97</v>
          </cell>
          <cell r="EA159">
            <v>11519.76</v>
          </cell>
          <cell r="EB159">
            <v>30.2</v>
          </cell>
          <cell r="EC159">
            <v>11549.97</v>
          </cell>
          <cell r="ED159">
            <v>35016</v>
          </cell>
          <cell r="EE159">
            <v>11609.4</v>
          </cell>
          <cell r="EF159">
            <v>0</v>
          </cell>
          <cell r="EG159">
            <v>11609.4</v>
          </cell>
          <cell r="EH159">
            <v>156.55000000000001</v>
          </cell>
          <cell r="EI159">
            <v>0</v>
          </cell>
          <cell r="EJ159">
            <v>0</v>
          </cell>
          <cell r="EK159">
            <v>0</v>
          </cell>
          <cell r="EL159">
            <v>0</v>
          </cell>
          <cell r="EM159">
            <v>0</v>
          </cell>
          <cell r="EN159">
            <v>0</v>
          </cell>
          <cell r="EO159">
            <v>0</v>
          </cell>
          <cell r="EP159">
            <v>8.7200000000000006</v>
          </cell>
          <cell r="EQ159">
            <v>100.23</v>
          </cell>
          <cell r="ER159">
            <v>-7</v>
          </cell>
          <cell r="ES159">
            <v>0</v>
          </cell>
          <cell r="ET159">
            <v>-130.22999999999999</v>
          </cell>
          <cell r="EU159">
            <v>11519.76</v>
          </cell>
          <cell r="EV159">
            <v>11519.76</v>
          </cell>
          <cell r="EW159">
            <v>171.01</v>
          </cell>
          <cell r="EX159">
            <v>0</v>
          </cell>
          <cell r="EY159">
            <v>23.29</v>
          </cell>
          <cell r="EZ159">
            <v>0</v>
          </cell>
          <cell r="FA159">
            <v>30.2</v>
          </cell>
          <cell r="FB159">
            <v>556.92999999999995</v>
          </cell>
          <cell r="FC159">
            <v>0</v>
          </cell>
          <cell r="FD159">
            <v>2448.4499999999998</v>
          </cell>
          <cell r="FE159">
            <v>0</v>
          </cell>
          <cell r="FF159">
            <v>9464.14</v>
          </cell>
          <cell r="FG159">
            <v>65.2</v>
          </cell>
          <cell r="FH159">
            <v>0</v>
          </cell>
          <cell r="FI159">
            <v>-10.1</v>
          </cell>
          <cell r="FJ159">
            <v>9388.84</v>
          </cell>
          <cell r="FK159">
            <v>104121.79</v>
          </cell>
          <cell r="FL159">
            <v>8403.35</v>
          </cell>
          <cell r="FM159">
            <v>9388.84</v>
          </cell>
          <cell r="FN159">
            <v>13141.33</v>
          </cell>
          <cell r="FO159">
            <v>104121.79</v>
          </cell>
          <cell r="FP159">
            <v>112044.91</v>
          </cell>
          <cell r="FQ159">
            <v>8.0707000000000004</v>
          </cell>
          <cell r="FR159">
            <v>9.0172000000000008</v>
          </cell>
          <cell r="FS159">
            <v>12.6211</v>
          </cell>
          <cell r="FT159">
            <v>8.3795000000000002</v>
          </cell>
          <cell r="FU159">
            <v>398.36</v>
          </cell>
          <cell r="FV159">
            <v>0</v>
          </cell>
          <cell r="FW159">
            <v>30.2</v>
          </cell>
          <cell r="FX159">
            <v>0</v>
          </cell>
          <cell r="FY159">
            <v>82.97</v>
          </cell>
          <cell r="FZ159">
            <v>0</v>
          </cell>
          <cell r="GA159">
            <v>0</v>
          </cell>
          <cell r="GB159">
            <v>0</v>
          </cell>
          <cell r="GC159">
            <v>556.92999999999995</v>
          </cell>
          <cell r="GD159">
            <v>2416.71</v>
          </cell>
          <cell r="GE159">
            <v>0</v>
          </cell>
          <cell r="GF159">
            <v>199.85</v>
          </cell>
          <cell r="GG159">
            <v>835285.44</v>
          </cell>
          <cell r="GH159">
            <v>0</v>
          </cell>
          <cell r="GI159">
            <v>0</v>
          </cell>
          <cell r="GJ159">
            <v>9464.14</v>
          </cell>
          <cell r="GK159">
            <v>946.41</v>
          </cell>
          <cell r="GL159">
            <v>0</v>
          </cell>
          <cell r="GM159">
            <v>0</v>
          </cell>
          <cell r="GN159">
            <v>0</v>
          </cell>
          <cell r="GO159">
            <v>0</v>
          </cell>
          <cell r="GP159">
            <v>0</v>
          </cell>
          <cell r="GQ159">
            <v>0</v>
          </cell>
          <cell r="GR159">
            <v>0</v>
          </cell>
          <cell r="GS159">
            <v>0</v>
          </cell>
          <cell r="GT159">
            <v>0</v>
          </cell>
          <cell r="GU159">
            <v>100.23</v>
          </cell>
          <cell r="GV159">
            <v>835.29</v>
          </cell>
          <cell r="GW159">
            <v>0.12</v>
          </cell>
          <cell r="GX159">
            <v>0.34</v>
          </cell>
          <cell r="GY159">
            <v>0</v>
          </cell>
          <cell r="GZ159">
            <v>0.34</v>
          </cell>
          <cell r="HA159">
            <v>0</v>
          </cell>
          <cell r="HB159">
            <v>142.22999999999999</v>
          </cell>
          <cell r="HC159">
            <v>142.22999999999999</v>
          </cell>
          <cell r="HD159" t="str">
            <v>This includes compensation expenses slightly offset by employee stock ownership through benefit plans.  Beginning in 2Q12, this also includes our share repurchases.</v>
          </cell>
          <cell r="HE159" t="str">
            <v>This is a portion of our venture capital.</v>
          </cell>
          <cell r="HF159">
            <v>23792913</v>
          </cell>
          <cell r="HG159">
            <v>1842696</v>
          </cell>
          <cell r="HH159">
            <v>46365178</v>
          </cell>
          <cell r="HI159">
            <v>367700000</v>
          </cell>
          <cell r="HJ159">
            <v>329500000</v>
          </cell>
          <cell r="HK159" t="str">
            <v>Line 69 - Cash dividends declared on common stock of the supplemental capital action information agrees to Line 13 of Schedule HI-A.  Line 76 - Other share repurchases of the supplemental capital action information is included in line 16 - Othe</v>
          </cell>
          <cell r="HL159">
            <v>2</v>
          </cell>
          <cell r="HM159">
            <v>2013</v>
          </cell>
          <cell r="HN159">
            <v>0</v>
          </cell>
          <cell r="HO159">
            <v>0</v>
          </cell>
          <cell r="HR159">
            <v>19011</v>
          </cell>
        </row>
        <row r="160">
          <cell r="A160" t="str">
            <v>1070345Q3 2013Supervisory Stress</v>
          </cell>
          <cell r="B160" t="str">
            <v>Fifth Third</v>
          </cell>
          <cell r="C160" t="str">
            <v>Q3 2013</v>
          </cell>
          <cell r="D160" t="str">
            <v>Supervisory Stress</v>
          </cell>
          <cell r="E160" t="str">
            <v>BHC</v>
          </cell>
          <cell r="F160" t="str">
            <v>FIFTH THIRD BC</v>
          </cell>
          <cell r="G160">
            <v>1070345</v>
          </cell>
          <cell r="H160" t="str">
            <v>Projected</v>
          </cell>
          <cell r="I160">
            <v>40927</v>
          </cell>
          <cell r="J160">
            <v>40927.447511574072</v>
          </cell>
          <cell r="K160" t="str">
            <v>Supervisory Stress ScenarioOverall GDP assumptions are in line between the Fed stress and FITB severe scenarios.Real GDP under the Fed stress scenario is slightly worse than real GDP under the FITB severe scenario, with 2012 assumptions at -3.8</v>
          </cell>
          <cell r="L160">
            <v>32.520000000000003</v>
          </cell>
          <cell r="M160">
            <v>60.78</v>
          </cell>
          <cell r="N160">
            <v>6.13</v>
          </cell>
          <cell r="O160">
            <v>54.66</v>
          </cell>
          <cell r="P160">
            <v>81.95</v>
          </cell>
          <cell r="Q160">
            <v>75.45</v>
          </cell>
          <cell r="R160">
            <v>4.4800000000000004</v>
          </cell>
          <cell r="S160">
            <v>2.02</v>
          </cell>
          <cell r="T160">
            <v>109.86</v>
          </cell>
          <cell r="U160">
            <v>54.34</v>
          </cell>
          <cell r="V160">
            <v>5.0599999999999996</v>
          </cell>
          <cell r="W160">
            <v>50.46</v>
          </cell>
          <cell r="X160">
            <v>34.299999999999997</v>
          </cell>
          <cell r="Y160">
            <v>23.24</v>
          </cell>
          <cell r="Z160">
            <v>14.7</v>
          </cell>
          <cell r="AA160">
            <v>0</v>
          </cell>
          <cell r="AB160">
            <v>8.5399999999999991</v>
          </cell>
          <cell r="AC160">
            <v>22.64</v>
          </cell>
          <cell r="AD160">
            <v>0</v>
          </cell>
          <cell r="AE160">
            <v>0.97</v>
          </cell>
          <cell r="AF160">
            <v>1.02</v>
          </cell>
          <cell r="AG160">
            <v>11.08</v>
          </cell>
          <cell r="AH160">
            <v>9.57</v>
          </cell>
          <cell r="AI160">
            <v>365.29</v>
          </cell>
          <cell r="AJ160">
            <v>26.13</v>
          </cell>
          <cell r="AK160">
            <v>0</v>
          </cell>
          <cell r="AL160">
            <v>17</v>
          </cell>
          <cell r="AM160">
            <v>17</v>
          </cell>
          <cell r="AN160">
            <v>0</v>
          </cell>
          <cell r="AO160">
            <v>0</v>
          </cell>
          <cell r="AP160">
            <v>0</v>
          </cell>
          <cell r="AQ160">
            <v>0</v>
          </cell>
          <cell r="AR160">
            <v>0</v>
          </cell>
          <cell r="AS160">
            <v>0</v>
          </cell>
          <cell r="AT160">
            <v>408.41</v>
          </cell>
          <cell r="AU160">
            <v>2314.1999999999998</v>
          </cell>
          <cell r="AV160">
            <v>241.42</v>
          </cell>
          <cell r="AW160">
            <v>365.29</v>
          </cell>
          <cell r="AX160">
            <v>-26.13</v>
          </cell>
          <cell r="AY160">
            <v>2164.1999999999998</v>
          </cell>
          <cell r="AZ160">
            <v>863.74</v>
          </cell>
          <cell r="BA160">
            <v>532.85</v>
          </cell>
          <cell r="BB160">
            <v>909.62</v>
          </cell>
          <cell r="BC160">
            <v>486.97</v>
          </cell>
          <cell r="BD160">
            <v>486.97</v>
          </cell>
          <cell r="BE160">
            <v>241.42</v>
          </cell>
          <cell r="BF160">
            <v>0</v>
          </cell>
          <cell r="BG160">
            <v>0</v>
          </cell>
          <cell r="BH160">
            <v>0</v>
          </cell>
          <cell r="BI160">
            <v>0</v>
          </cell>
          <cell r="BJ160">
            <v>0</v>
          </cell>
          <cell r="BK160">
            <v>154.88</v>
          </cell>
          <cell r="BL160">
            <v>245.55</v>
          </cell>
          <cell r="BM160">
            <v>39.22</v>
          </cell>
          <cell r="BN160">
            <v>206.33</v>
          </cell>
          <cell r="BO160">
            <v>0</v>
          </cell>
          <cell r="BP160">
            <v>206.33</v>
          </cell>
          <cell r="BQ160">
            <v>0</v>
          </cell>
          <cell r="BR160">
            <v>206.33</v>
          </cell>
          <cell r="BS160">
            <v>15.972307000000001</v>
          </cell>
          <cell r="BT160">
            <v>69.8</v>
          </cell>
          <cell r="BU160">
            <v>32.25</v>
          </cell>
          <cell r="BV160">
            <v>32.25</v>
          </cell>
          <cell r="BW160">
            <v>69.8</v>
          </cell>
          <cell r="BX160" t="str">
            <v>Operational Risk Expense</v>
          </cell>
          <cell r="BY160">
            <v>334.75</v>
          </cell>
          <cell r="BZ160">
            <v>14924.84</v>
          </cell>
          <cell r="CA160">
            <v>15259.59</v>
          </cell>
          <cell r="CB160">
            <v>33585.120000000003</v>
          </cell>
          <cell r="CC160">
            <v>12672.63</v>
          </cell>
          <cell r="CD160">
            <v>9033.4599999999991</v>
          </cell>
          <cell r="CE160">
            <v>641.46</v>
          </cell>
          <cell r="CF160">
            <v>8392</v>
          </cell>
          <cell r="CG160">
            <v>11879.03</v>
          </cell>
          <cell r="CH160">
            <v>2810.91</v>
          </cell>
          <cell r="CI160">
            <v>513.99</v>
          </cell>
          <cell r="CJ160">
            <v>8554.1299999999992</v>
          </cell>
          <cell r="CK160">
            <v>6102.41</v>
          </cell>
          <cell r="CL160">
            <v>0</v>
          </cell>
          <cell r="CM160">
            <v>0</v>
          </cell>
          <cell r="CN160">
            <v>28320.9</v>
          </cell>
          <cell r="CO160">
            <v>26398.23</v>
          </cell>
          <cell r="CP160">
            <v>1333.67</v>
          </cell>
          <cell r="CQ160">
            <v>589</v>
          </cell>
          <cell r="CR160">
            <v>1934.26</v>
          </cell>
          <cell r="CS160">
            <v>11124.82</v>
          </cell>
          <cell r="CT160">
            <v>10862.29</v>
          </cell>
          <cell r="CU160">
            <v>9.82</v>
          </cell>
          <cell r="CV160">
            <v>252.71</v>
          </cell>
          <cell r="CW160">
            <v>7946.52</v>
          </cell>
          <cell r="CX160">
            <v>0</v>
          </cell>
          <cell r="CY160">
            <v>243.75</v>
          </cell>
          <cell r="CZ160">
            <v>272.14999999999998</v>
          </cell>
          <cell r="DA160">
            <v>2262.9499999999998</v>
          </cell>
          <cell r="DB160">
            <v>5167.67</v>
          </cell>
          <cell r="DC160">
            <v>82911.63</v>
          </cell>
          <cell r="DD160">
            <v>0</v>
          </cell>
          <cell r="DE160">
            <v>2164.1999999999998</v>
          </cell>
          <cell r="DF160">
            <v>80747.429999999993</v>
          </cell>
          <cell r="DG160">
            <v>1170.8699999999999</v>
          </cell>
          <cell r="DH160">
            <v>2416.71</v>
          </cell>
          <cell r="DI160">
            <v>847.67</v>
          </cell>
          <cell r="DJ160">
            <v>2.1</v>
          </cell>
          <cell r="DK160">
            <v>40.869999999999997</v>
          </cell>
          <cell r="DL160">
            <v>3307.35</v>
          </cell>
          <cell r="DM160">
            <v>14848.35</v>
          </cell>
          <cell r="DN160">
            <v>115333.6</v>
          </cell>
          <cell r="DO160">
            <v>85115.11</v>
          </cell>
          <cell r="DP160">
            <v>947.74</v>
          </cell>
          <cell r="DQ160">
            <v>556.92999999999995</v>
          </cell>
          <cell r="DR160">
            <v>17210.29</v>
          </cell>
          <cell r="DS160">
            <v>236.75</v>
          </cell>
          <cell r="DT160">
            <v>103830.06</v>
          </cell>
          <cell r="DU160">
            <v>398.36</v>
          </cell>
          <cell r="DV160">
            <v>1953.39</v>
          </cell>
          <cell r="DW160">
            <v>2218.91</v>
          </cell>
          <cell r="DX160">
            <v>6790.35</v>
          </cell>
          <cell r="DY160">
            <v>195.3</v>
          </cell>
          <cell r="DZ160">
            <v>-82.97</v>
          </cell>
          <cell r="EA160">
            <v>11473.34</v>
          </cell>
          <cell r="EB160">
            <v>30.2</v>
          </cell>
          <cell r="EC160">
            <v>11503.54</v>
          </cell>
          <cell r="ED160">
            <v>35393</v>
          </cell>
          <cell r="EE160">
            <v>11519.76</v>
          </cell>
          <cell r="EF160">
            <v>0</v>
          </cell>
          <cell r="EG160">
            <v>11519.76</v>
          </cell>
          <cell r="EH160">
            <v>206.33</v>
          </cell>
          <cell r="EI160">
            <v>0</v>
          </cell>
          <cell r="EJ160">
            <v>0</v>
          </cell>
          <cell r="EK160">
            <v>0</v>
          </cell>
          <cell r="EL160">
            <v>0</v>
          </cell>
          <cell r="EM160">
            <v>0</v>
          </cell>
          <cell r="EN160">
            <v>0</v>
          </cell>
          <cell r="EO160">
            <v>0</v>
          </cell>
          <cell r="EP160">
            <v>8.81</v>
          </cell>
          <cell r="EQ160">
            <v>106.81</v>
          </cell>
          <cell r="ER160">
            <v>1</v>
          </cell>
          <cell r="ES160">
            <v>0</v>
          </cell>
          <cell r="ET160">
            <v>-138.13</v>
          </cell>
          <cell r="EU160">
            <v>11473.34</v>
          </cell>
          <cell r="EV160">
            <v>11473.34</v>
          </cell>
          <cell r="EW160">
            <v>172.01</v>
          </cell>
          <cell r="EX160">
            <v>0</v>
          </cell>
          <cell r="EY160">
            <v>23.29</v>
          </cell>
          <cell r="EZ160">
            <v>0</v>
          </cell>
          <cell r="FA160">
            <v>30.2</v>
          </cell>
          <cell r="FB160">
            <v>556.92999999999995</v>
          </cell>
          <cell r="FC160">
            <v>0</v>
          </cell>
          <cell r="FD160">
            <v>2448.65</v>
          </cell>
          <cell r="FE160">
            <v>0</v>
          </cell>
          <cell r="FF160">
            <v>9416.51</v>
          </cell>
          <cell r="FG160">
            <v>65</v>
          </cell>
          <cell r="FH160">
            <v>0</v>
          </cell>
          <cell r="FI160">
            <v>-10.1</v>
          </cell>
          <cell r="FJ160">
            <v>9341.41</v>
          </cell>
          <cell r="FK160">
            <v>104676.36</v>
          </cell>
          <cell r="FL160">
            <v>8355.92</v>
          </cell>
          <cell r="FM160">
            <v>9341.41</v>
          </cell>
          <cell r="FN160">
            <v>13075.84</v>
          </cell>
          <cell r="FO160">
            <v>104676.36</v>
          </cell>
          <cell r="FP160">
            <v>112679.77</v>
          </cell>
          <cell r="FQ160">
            <v>7.9825999999999997</v>
          </cell>
          <cell r="FR160">
            <v>8.9240999999999993</v>
          </cell>
          <cell r="FS160">
            <v>12.4917</v>
          </cell>
          <cell r="FT160">
            <v>8.2902000000000005</v>
          </cell>
          <cell r="FU160">
            <v>398.36</v>
          </cell>
          <cell r="FV160">
            <v>0</v>
          </cell>
          <cell r="FW160">
            <v>30.2</v>
          </cell>
          <cell r="FX160">
            <v>0</v>
          </cell>
          <cell r="FY160">
            <v>82.97</v>
          </cell>
          <cell r="FZ160">
            <v>0</v>
          </cell>
          <cell r="GA160">
            <v>0</v>
          </cell>
          <cell r="GB160">
            <v>0</v>
          </cell>
          <cell r="GC160">
            <v>556.92999999999995</v>
          </cell>
          <cell r="GD160">
            <v>2416.71</v>
          </cell>
          <cell r="GE160">
            <v>0</v>
          </cell>
          <cell r="GF160">
            <v>233.44</v>
          </cell>
          <cell r="GG160">
            <v>821637.42</v>
          </cell>
          <cell r="GH160">
            <v>0</v>
          </cell>
          <cell r="GI160">
            <v>0</v>
          </cell>
          <cell r="GJ160">
            <v>9416.51</v>
          </cell>
          <cell r="GK160">
            <v>941.65</v>
          </cell>
          <cell r="GL160">
            <v>0</v>
          </cell>
          <cell r="GM160">
            <v>0</v>
          </cell>
          <cell r="GN160">
            <v>0</v>
          </cell>
          <cell r="GO160">
            <v>0</v>
          </cell>
          <cell r="GP160">
            <v>0</v>
          </cell>
          <cell r="GQ160">
            <v>0</v>
          </cell>
          <cell r="GR160">
            <v>0</v>
          </cell>
          <cell r="GS160">
            <v>0</v>
          </cell>
          <cell r="GT160">
            <v>0</v>
          </cell>
          <cell r="GU160">
            <v>106.81</v>
          </cell>
          <cell r="GV160">
            <v>821.64</v>
          </cell>
          <cell r="GW160">
            <v>0.13</v>
          </cell>
          <cell r="GX160">
            <v>0</v>
          </cell>
          <cell r="GY160">
            <v>0</v>
          </cell>
          <cell r="GZ160">
            <v>0</v>
          </cell>
          <cell r="HA160">
            <v>0</v>
          </cell>
          <cell r="HB160">
            <v>150.13</v>
          </cell>
          <cell r="HC160">
            <v>150.13</v>
          </cell>
          <cell r="HD160" t="str">
            <v>This includes compensation expenses slightly offset by employee stock ownership through benefit plans.  Beginning in 2Q12, this also includes our share repurchases.</v>
          </cell>
          <cell r="HE160" t="str">
            <v>This is a portion of our venture capital.</v>
          </cell>
          <cell r="HF160">
            <v>23792913</v>
          </cell>
          <cell r="HG160">
            <v>1842696</v>
          </cell>
          <cell r="HH160">
            <v>46365178</v>
          </cell>
          <cell r="HI160">
            <v>367700000</v>
          </cell>
          <cell r="HJ160">
            <v>329500000</v>
          </cell>
          <cell r="HK160" t="str">
            <v>Line 69 - Cash dividends declared on common stock of the supplemental capital action information agrees to Line 13 of Schedule HI-A.  Line 76 - Other share repurchases of the supplemental capital action information is included in line 16 - Othe</v>
          </cell>
          <cell r="HL160">
            <v>3</v>
          </cell>
          <cell r="HM160">
            <v>2013</v>
          </cell>
          <cell r="HN160">
            <v>0</v>
          </cell>
          <cell r="HO160">
            <v>0</v>
          </cell>
          <cell r="HR160">
            <v>19011</v>
          </cell>
        </row>
        <row r="161">
          <cell r="A161" t="str">
            <v>1070345Q4 2013Supervisory Stress</v>
          </cell>
          <cell r="B161" t="str">
            <v>Fifth Third</v>
          </cell>
          <cell r="C161" t="str">
            <v>Q4 2013</v>
          </cell>
          <cell r="D161" t="str">
            <v>Supervisory Stress</v>
          </cell>
          <cell r="E161" t="str">
            <v>BHC</v>
          </cell>
          <cell r="F161" t="str">
            <v>FIFTH THIRD BC</v>
          </cell>
          <cell r="G161">
            <v>1070345</v>
          </cell>
          <cell r="H161" t="str">
            <v>Projected</v>
          </cell>
          <cell r="I161">
            <v>40927</v>
          </cell>
          <cell r="J161">
            <v>40927.447511574072</v>
          </cell>
          <cell r="K161" t="str">
            <v>Supervisory Stress ScenarioOverall GDP assumptions are in line between the Fed stress and FITB severe scenarios.Real GDP under the Fed stress scenario is slightly worse than real GDP under the FITB severe scenario, with 2012 assumptions at -3.8</v>
          </cell>
          <cell r="L161">
            <v>31.43</v>
          </cell>
          <cell r="M161">
            <v>59.75</v>
          </cell>
          <cell r="N161">
            <v>5.97</v>
          </cell>
          <cell r="O161">
            <v>53.78</v>
          </cell>
          <cell r="P161">
            <v>70.989999999999995</v>
          </cell>
          <cell r="Q161">
            <v>65.28</v>
          </cell>
          <cell r="R161">
            <v>3.95</v>
          </cell>
          <cell r="S161">
            <v>1.76</v>
          </cell>
          <cell r="T161">
            <v>94.72</v>
          </cell>
          <cell r="U161">
            <v>46.66</v>
          </cell>
          <cell r="V161">
            <v>4.5199999999999996</v>
          </cell>
          <cell r="W161">
            <v>43.54</v>
          </cell>
          <cell r="X161">
            <v>37.29</v>
          </cell>
          <cell r="Y161">
            <v>20.14</v>
          </cell>
          <cell r="Z161">
            <v>14.8</v>
          </cell>
          <cell r="AA161">
            <v>0</v>
          </cell>
          <cell r="AB161">
            <v>5.34</v>
          </cell>
          <cell r="AC161">
            <v>19.600000000000001</v>
          </cell>
          <cell r="AD161">
            <v>0</v>
          </cell>
          <cell r="AE161">
            <v>0.79</v>
          </cell>
          <cell r="AF161">
            <v>0.86</v>
          </cell>
          <cell r="AG161">
            <v>9.7799999999999994</v>
          </cell>
          <cell r="AH161">
            <v>8.17</v>
          </cell>
          <cell r="AI161">
            <v>333.92</v>
          </cell>
          <cell r="AJ161">
            <v>23.98</v>
          </cell>
          <cell r="AK161">
            <v>0</v>
          </cell>
          <cell r="AL161">
            <v>15</v>
          </cell>
          <cell r="AM161">
            <v>15</v>
          </cell>
          <cell r="AN161">
            <v>0</v>
          </cell>
          <cell r="AO161">
            <v>0</v>
          </cell>
          <cell r="AP161">
            <v>0</v>
          </cell>
          <cell r="AQ161">
            <v>0</v>
          </cell>
          <cell r="AR161">
            <v>0</v>
          </cell>
          <cell r="AS161">
            <v>0</v>
          </cell>
          <cell r="AT161">
            <v>372.9</v>
          </cell>
          <cell r="AU161">
            <v>2164.1999999999998</v>
          </cell>
          <cell r="AV161">
            <v>206.9</v>
          </cell>
          <cell r="AW161">
            <v>333.92</v>
          </cell>
          <cell r="AX161">
            <v>-23.98</v>
          </cell>
          <cell r="AY161">
            <v>2013.2</v>
          </cell>
          <cell r="AZ161">
            <v>870.97</v>
          </cell>
          <cell r="BA161">
            <v>544.22</v>
          </cell>
          <cell r="BB161">
            <v>914.08</v>
          </cell>
          <cell r="BC161">
            <v>501.1</v>
          </cell>
          <cell r="BD161">
            <v>501.1</v>
          </cell>
          <cell r="BE161">
            <v>206.9</v>
          </cell>
          <cell r="BF161">
            <v>0</v>
          </cell>
          <cell r="BG161">
            <v>0</v>
          </cell>
          <cell r="BH161">
            <v>0</v>
          </cell>
          <cell r="BI161">
            <v>0</v>
          </cell>
          <cell r="BJ161">
            <v>0</v>
          </cell>
          <cell r="BK161">
            <v>139.88</v>
          </cell>
          <cell r="BL161">
            <v>294.2</v>
          </cell>
          <cell r="BM161">
            <v>46.92</v>
          </cell>
          <cell r="BN161">
            <v>247.29</v>
          </cell>
          <cell r="BO161">
            <v>0</v>
          </cell>
          <cell r="BP161">
            <v>247.29</v>
          </cell>
          <cell r="BQ161">
            <v>0</v>
          </cell>
          <cell r="BR161">
            <v>247.29</v>
          </cell>
          <cell r="BS161">
            <v>15.948333999999999</v>
          </cell>
          <cell r="BT161">
            <v>69.8</v>
          </cell>
          <cell r="BU161">
            <v>35.5</v>
          </cell>
          <cell r="BV161">
            <v>35</v>
          </cell>
          <cell r="BW161">
            <v>70.3</v>
          </cell>
          <cell r="BX161" t="str">
            <v>Operational Risk Expense</v>
          </cell>
          <cell r="BY161">
            <v>334.75</v>
          </cell>
          <cell r="BZ161">
            <v>14873.03</v>
          </cell>
          <cell r="CA161">
            <v>15207.77</v>
          </cell>
          <cell r="CB161">
            <v>33445.47</v>
          </cell>
          <cell r="CC161">
            <v>12709.03</v>
          </cell>
          <cell r="CD161">
            <v>9011.93</v>
          </cell>
          <cell r="CE161">
            <v>639.92999999999995</v>
          </cell>
          <cell r="CF161">
            <v>8372</v>
          </cell>
          <cell r="CG161">
            <v>11724.51</v>
          </cell>
          <cell r="CH161">
            <v>2771.28</v>
          </cell>
          <cell r="CI161">
            <v>498.59</v>
          </cell>
          <cell r="CJ161">
            <v>8454.65</v>
          </cell>
          <cell r="CK161">
            <v>6059.5</v>
          </cell>
          <cell r="CL161">
            <v>0</v>
          </cell>
          <cell r="CM161">
            <v>0</v>
          </cell>
          <cell r="CN161">
            <v>28734.6</v>
          </cell>
          <cell r="CO161">
            <v>26815.360000000001</v>
          </cell>
          <cell r="CP161">
            <v>1335.9</v>
          </cell>
          <cell r="CQ161">
            <v>583.34</v>
          </cell>
          <cell r="CR161">
            <v>1910.81</v>
          </cell>
          <cell r="CS161">
            <v>11123.66</v>
          </cell>
          <cell r="CT161">
            <v>10862.27</v>
          </cell>
          <cell r="CU161">
            <v>9.94</v>
          </cell>
          <cell r="CV161">
            <v>251.45</v>
          </cell>
          <cell r="CW161">
            <v>8004.77</v>
          </cell>
          <cell r="CX161">
            <v>0</v>
          </cell>
          <cell r="CY161">
            <v>239.15</v>
          </cell>
          <cell r="CZ161">
            <v>268.31</v>
          </cell>
          <cell r="DA161">
            <v>2300.09</v>
          </cell>
          <cell r="DB161">
            <v>5197.21</v>
          </cell>
          <cell r="DC161">
            <v>83219.320000000007</v>
          </cell>
          <cell r="DD161">
            <v>0</v>
          </cell>
          <cell r="DE161">
            <v>2013.2</v>
          </cell>
          <cell r="DF161">
            <v>81206.12</v>
          </cell>
          <cell r="DG161">
            <v>1123.68</v>
          </cell>
          <cell r="DH161">
            <v>2416.71</v>
          </cell>
          <cell r="DI161">
            <v>854.53</v>
          </cell>
          <cell r="DJ161">
            <v>1.9</v>
          </cell>
          <cell r="DK161">
            <v>40.869999999999997</v>
          </cell>
          <cell r="DL161">
            <v>3314.01</v>
          </cell>
          <cell r="DM161">
            <v>15069.12</v>
          </cell>
          <cell r="DN161">
            <v>115920.69</v>
          </cell>
          <cell r="DO161">
            <v>85821.24</v>
          </cell>
          <cell r="DP161">
            <v>895.47</v>
          </cell>
          <cell r="DQ161">
            <v>556.92999999999995</v>
          </cell>
          <cell r="DR161">
            <v>17173.169999999998</v>
          </cell>
          <cell r="DS161">
            <v>221.75</v>
          </cell>
          <cell r="DT161">
            <v>104446.81</v>
          </cell>
          <cell r="DU161">
            <v>398.36</v>
          </cell>
          <cell r="DV161">
            <v>1938.46</v>
          </cell>
          <cell r="DW161">
            <v>2132.9</v>
          </cell>
          <cell r="DX161">
            <v>6864.63</v>
          </cell>
          <cell r="DY161">
            <v>192.3</v>
          </cell>
          <cell r="DZ161">
            <v>-82.97</v>
          </cell>
          <cell r="EA161">
            <v>11443.68</v>
          </cell>
          <cell r="EB161">
            <v>30.2</v>
          </cell>
          <cell r="EC161">
            <v>11473.88</v>
          </cell>
          <cell r="ED161">
            <v>35725</v>
          </cell>
          <cell r="EE161">
            <v>11473.34</v>
          </cell>
          <cell r="EF161">
            <v>0</v>
          </cell>
          <cell r="EG161">
            <v>11473.34</v>
          </cell>
          <cell r="EH161">
            <v>247.29</v>
          </cell>
          <cell r="EI161">
            <v>0</v>
          </cell>
          <cell r="EJ161">
            <v>0</v>
          </cell>
          <cell r="EK161">
            <v>0</v>
          </cell>
          <cell r="EL161">
            <v>0</v>
          </cell>
          <cell r="EM161">
            <v>0</v>
          </cell>
          <cell r="EN161">
            <v>0</v>
          </cell>
          <cell r="EO161">
            <v>0</v>
          </cell>
          <cell r="EP161">
            <v>8.81</v>
          </cell>
          <cell r="EQ161">
            <v>112.94</v>
          </cell>
          <cell r="ER161">
            <v>-3</v>
          </cell>
          <cell r="ES161">
            <v>0</v>
          </cell>
          <cell r="ET161">
            <v>-152.19</v>
          </cell>
          <cell r="EU161">
            <v>11443.68</v>
          </cell>
          <cell r="EV161">
            <v>11443.68</v>
          </cell>
          <cell r="EW161">
            <v>169.01</v>
          </cell>
          <cell r="EX161">
            <v>0</v>
          </cell>
          <cell r="EY161">
            <v>23.29</v>
          </cell>
          <cell r="EZ161">
            <v>0</v>
          </cell>
          <cell r="FA161">
            <v>30.2</v>
          </cell>
          <cell r="FB161">
            <v>556.92999999999995</v>
          </cell>
          <cell r="FC161">
            <v>0</v>
          </cell>
          <cell r="FD161">
            <v>2448.85</v>
          </cell>
          <cell r="FE161">
            <v>0</v>
          </cell>
          <cell r="FF161">
            <v>9389.66</v>
          </cell>
          <cell r="FG161">
            <v>64.8</v>
          </cell>
          <cell r="FH161">
            <v>0</v>
          </cell>
          <cell r="FI161">
            <v>-10.1</v>
          </cell>
          <cell r="FJ161">
            <v>9314.76</v>
          </cell>
          <cell r="FK161">
            <v>105138.87</v>
          </cell>
          <cell r="FL161">
            <v>8329.27</v>
          </cell>
          <cell r="FM161">
            <v>9314.76</v>
          </cell>
          <cell r="FN161">
            <v>12999.97</v>
          </cell>
          <cell r="FO161">
            <v>105138.87</v>
          </cell>
          <cell r="FP161">
            <v>113286.08</v>
          </cell>
          <cell r="FQ161">
            <v>7.9222000000000001</v>
          </cell>
          <cell r="FR161">
            <v>8.8595000000000006</v>
          </cell>
          <cell r="FS161">
            <v>12.364599999999999</v>
          </cell>
          <cell r="FT161">
            <v>8.2223000000000006</v>
          </cell>
          <cell r="FU161">
            <v>398.36</v>
          </cell>
          <cell r="FV161">
            <v>0</v>
          </cell>
          <cell r="FW161">
            <v>30.2</v>
          </cell>
          <cell r="FX161">
            <v>0</v>
          </cell>
          <cell r="FY161">
            <v>82.97</v>
          </cell>
          <cell r="FZ161">
            <v>0</v>
          </cell>
          <cell r="GA161">
            <v>0</v>
          </cell>
          <cell r="GB161">
            <v>0</v>
          </cell>
          <cell r="GC161">
            <v>556.92999999999995</v>
          </cell>
          <cell r="GD161">
            <v>2416.71</v>
          </cell>
          <cell r="GE161">
            <v>0</v>
          </cell>
          <cell r="GF161">
            <v>274.94</v>
          </cell>
          <cell r="GG161">
            <v>806711.17</v>
          </cell>
          <cell r="GH161">
            <v>0</v>
          </cell>
          <cell r="GI161">
            <v>0</v>
          </cell>
          <cell r="GJ161">
            <v>9389.66</v>
          </cell>
          <cell r="GK161">
            <v>938.97</v>
          </cell>
          <cell r="GL161">
            <v>0</v>
          </cell>
          <cell r="GM161">
            <v>0</v>
          </cell>
          <cell r="GN161">
            <v>0</v>
          </cell>
          <cell r="GO161">
            <v>0</v>
          </cell>
          <cell r="GP161">
            <v>0</v>
          </cell>
          <cell r="GQ161">
            <v>0</v>
          </cell>
          <cell r="GR161">
            <v>0</v>
          </cell>
          <cell r="GS161">
            <v>0</v>
          </cell>
          <cell r="GT161">
            <v>0</v>
          </cell>
          <cell r="GU161">
            <v>112.94</v>
          </cell>
          <cell r="GV161">
            <v>806.71</v>
          </cell>
          <cell r="GW161">
            <v>0.14000000000000001</v>
          </cell>
          <cell r="GX161">
            <v>0</v>
          </cell>
          <cell r="GY161">
            <v>0</v>
          </cell>
          <cell r="GZ161">
            <v>0</v>
          </cell>
          <cell r="HA161">
            <v>0</v>
          </cell>
          <cell r="HB161">
            <v>164.19</v>
          </cell>
          <cell r="HC161">
            <v>164.19</v>
          </cell>
          <cell r="HD161" t="str">
            <v>This includes compensation expenses slightly offset by employee stock ownership through benefit plans.  Beginning in 2Q12, this also includes our share repurchases.</v>
          </cell>
          <cell r="HE161" t="str">
            <v>This is a portion of our venture capital.</v>
          </cell>
          <cell r="HF161">
            <v>23792913</v>
          </cell>
          <cell r="HG161">
            <v>1842696</v>
          </cell>
          <cell r="HH161">
            <v>46365178</v>
          </cell>
          <cell r="HI161">
            <v>367700000</v>
          </cell>
          <cell r="HJ161">
            <v>329500000</v>
          </cell>
          <cell r="HK161" t="str">
            <v>Line 69 - Cash dividends declared on common stock of the supplemental capital action information agrees to Line 13 of Schedule HI-A.  Line 76 - Other share repurchases of the supplemental capital action information is included in line 16 - Othe</v>
          </cell>
          <cell r="HL161">
            <v>4</v>
          </cell>
          <cell r="HM161">
            <v>2013</v>
          </cell>
          <cell r="HN161">
            <v>0</v>
          </cell>
          <cell r="HO161">
            <v>0</v>
          </cell>
          <cell r="HR161">
            <v>19011</v>
          </cell>
        </row>
        <row r="162">
          <cell r="A162" t="str">
            <v>1073757Q3 2011BHC Baseline</v>
          </cell>
          <cell r="B162" t="str">
            <v>BofA</v>
          </cell>
          <cell r="C162" t="str">
            <v>Q3 2011</v>
          </cell>
          <cell r="D162" t="str">
            <v>BHC Baseline</v>
          </cell>
          <cell r="E162" t="str">
            <v>BHC</v>
          </cell>
          <cell r="F162" t="str">
            <v>BANK OF AMER CORP</v>
          </cell>
          <cell r="G162">
            <v>1073757</v>
          </cell>
          <cell r="H162" t="str">
            <v>Actual</v>
          </cell>
          <cell r="I162">
            <v>40926</v>
          </cell>
          <cell r="J162">
            <v>40926.68277777778</v>
          </cell>
          <cell r="K162" t="str">
            <v>Drawn from November Blue Chip Economic Indicators Survey and 10/31 market futures which reflect sustained but soft GDP growth, gradual declines in unemployment and stagnant housing market through 2012.</v>
          </cell>
          <cell r="L162">
            <v>1011.77</v>
          </cell>
          <cell r="M162">
            <v>1092.69</v>
          </cell>
          <cell r="N162">
            <v>212.82</v>
          </cell>
          <cell r="O162">
            <v>879.86</v>
          </cell>
          <cell r="P162">
            <v>323.04000000000002</v>
          </cell>
          <cell r="Q162">
            <v>102.66</v>
          </cell>
          <cell r="R162">
            <v>57.76</v>
          </cell>
          <cell r="S162">
            <v>162.62</v>
          </cell>
          <cell r="T162">
            <v>308.76</v>
          </cell>
          <cell r="U162">
            <v>122.26</v>
          </cell>
          <cell r="V162">
            <v>3.95</v>
          </cell>
          <cell r="W162">
            <v>182.54</v>
          </cell>
          <cell r="X162">
            <v>2570.59</v>
          </cell>
          <cell r="Y162">
            <v>378.93</v>
          </cell>
          <cell r="Z162">
            <v>22.73</v>
          </cell>
          <cell r="AA162">
            <v>6.11</v>
          </cell>
          <cell r="AB162">
            <v>350.08</v>
          </cell>
          <cell r="AC162">
            <v>-1.43</v>
          </cell>
          <cell r="AD162">
            <v>0</v>
          </cell>
          <cell r="AE162">
            <v>-0.39</v>
          </cell>
          <cell r="AF162">
            <v>-0.26</v>
          </cell>
          <cell r="AG162">
            <v>-0.2</v>
          </cell>
          <cell r="AH162">
            <v>-0.57999999999999996</v>
          </cell>
          <cell r="AI162">
            <v>5684.34</v>
          </cell>
          <cell r="AJ162">
            <v>0</v>
          </cell>
          <cell r="AK162">
            <v>0</v>
          </cell>
          <cell r="AL162">
            <v>-113.23</v>
          </cell>
          <cell r="AM162">
            <v>-113.23</v>
          </cell>
          <cell r="AN162">
            <v>0</v>
          </cell>
          <cell r="AO162">
            <v>0</v>
          </cell>
          <cell r="AP162">
            <v>0</v>
          </cell>
          <cell r="AQ162">
            <v>0</v>
          </cell>
          <cell r="AR162">
            <v>0</v>
          </cell>
          <cell r="AS162">
            <v>0</v>
          </cell>
          <cell r="AT162">
            <v>5684.34</v>
          </cell>
          <cell r="AU162">
            <v>37311.61</v>
          </cell>
          <cell r="AV162">
            <v>3473.77</v>
          </cell>
          <cell r="AW162">
            <v>5684.34</v>
          </cell>
          <cell r="AX162">
            <v>-18.62</v>
          </cell>
          <cell r="AY162">
            <v>35081.51</v>
          </cell>
          <cell r="AZ162">
            <v>10789</v>
          </cell>
          <cell r="BA162">
            <v>10034</v>
          </cell>
          <cell r="BB162">
            <v>17811</v>
          </cell>
          <cell r="BC162">
            <v>3012</v>
          </cell>
          <cell r="BD162">
            <v>3012</v>
          </cell>
          <cell r="BE162">
            <v>3473.77</v>
          </cell>
          <cell r="BF162">
            <v>0</v>
          </cell>
          <cell r="BG162">
            <v>-4435</v>
          </cell>
          <cell r="BH162">
            <v>-922</v>
          </cell>
          <cell r="BI162">
            <v>0</v>
          </cell>
          <cell r="BJ162">
            <v>4131.46</v>
          </cell>
          <cell r="BK162">
            <v>-108.43</v>
          </cell>
          <cell r="BL162">
            <v>7182.69</v>
          </cell>
          <cell r="BM162">
            <v>1200.5</v>
          </cell>
          <cell r="BN162">
            <v>5983.34</v>
          </cell>
          <cell r="BO162">
            <v>0</v>
          </cell>
          <cell r="BP162">
            <v>5983.34</v>
          </cell>
          <cell r="BQ162">
            <v>-248.96</v>
          </cell>
          <cell r="BR162">
            <v>6232.3</v>
          </cell>
          <cell r="BS162">
            <v>16.713794</v>
          </cell>
          <cell r="BT162">
            <v>17780</v>
          </cell>
          <cell r="BU162">
            <v>281</v>
          </cell>
          <cell r="BV162">
            <v>1790</v>
          </cell>
          <cell r="BW162">
            <v>16271</v>
          </cell>
          <cell r="BX162" t="str">
            <v>Non-Interest Income - Retail and Small Business</v>
          </cell>
          <cell r="BY162">
            <v>26458.18</v>
          </cell>
          <cell r="BZ162">
            <v>333442.89</v>
          </cell>
          <cell r="CA162">
            <v>359901.07</v>
          </cell>
          <cell r="CB162">
            <v>495683.72</v>
          </cell>
          <cell r="CC162">
            <v>296217.96000000002</v>
          </cell>
          <cell r="CD162">
            <v>122209.22</v>
          </cell>
          <cell r="CE162">
            <v>18736.439999999999</v>
          </cell>
          <cell r="CF162">
            <v>103472.78</v>
          </cell>
          <cell r="CG162">
            <v>64983.65</v>
          </cell>
          <cell r="CH162">
            <v>18577.18</v>
          </cell>
          <cell r="CI162">
            <v>5117.1400000000003</v>
          </cell>
          <cell r="CJ162">
            <v>41289.339999999997</v>
          </cell>
          <cell r="CK162">
            <v>22234.81</v>
          </cell>
          <cell r="CL162">
            <v>1265.42</v>
          </cell>
          <cell r="CM162">
            <v>11007.46</v>
          </cell>
          <cell r="CN162">
            <v>175411.8</v>
          </cell>
          <cell r="CO162">
            <v>161412.4</v>
          </cell>
          <cell r="CP162">
            <v>7549.98</v>
          </cell>
          <cell r="CQ162">
            <v>6449.41</v>
          </cell>
          <cell r="CR162">
            <v>126408.29</v>
          </cell>
          <cell r="CS162">
            <v>87913.23</v>
          </cell>
          <cell r="CT162">
            <v>33445.599999999999</v>
          </cell>
          <cell r="CU162">
            <v>6106.45</v>
          </cell>
          <cell r="CV162">
            <v>48361.18</v>
          </cell>
          <cell r="CW162">
            <v>92691.74</v>
          </cell>
          <cell r="CX162">
            <v>816.01</v>
          </cell>
          <cell r="CY162">
            <v>1007.5</v>
          </cell>
          <cell r="CZ162">
            <v>24901.41</v>
          </cell>
          <cell r="DA162">
            <v>16570.47</v>
          </cell>
          <cell r="DB162">
            <v>49396.35</v>
          </cell>
          <cell r="DC162">
            <v>978108.78</v>
          </cell>
          <cell r="DD162">
            <v>0</v>
          </cell>
          <cell r="DE162">
            <v>35081.51</v>
          </cell>
          <cell r="DF162">
            <v>943027.27</v>
          </cell>
          <cell r="DG162">
            <v>243781.86</v>
          </cell>
          <cell r="DH162">
            <v>70831.600000000006</v>
          </cell>
          <cell r="DI162">
            <v>8037.21</v>
          </cell>
          <cell r="DJ162">
            <v>2637.57</v>
          </cell>
          <cell r="DK162">
            <v>6126.69</v>
          </cell>
          <cell r="DL162">
            <v>87633.07</v>
          </cell>
          <cell r="DM162">
            <v>587043.31000000006</v>
          </cell>
          <cell r="DN162">
            <v>2221386.6</v>
          </cell>
          <cell r="DO162">
            <v>1043374.2</v>
          </cell>
          <cell r="DP162">
            <v>125535</v>
          </cell>
          <cell r="DQ162">
            <v>24169.85</v>
          </cell>
          <cell r="DR162">
            <v>797430.63</v>
          </cell>
          <cell r="DS162">
            <v>808.57</v>
          </cell>
          <cell r="DT162">
            <v>1990509.6</v>
          </cell>
          <cell r="DU162">
            <v>19479.810000000001</v>
          </cell>
          <cell r="DV162">
            <v>101.34</v>
          </cell>
          <cell r="DW162">
            <v>153699.32999999999</v>
          </cell>
          <cell r="DX162">
            <v>59042.5</v>
          </cell>
          <cell r="DY162">
            <v>-2070.79</v>
          </cell>
          <cell r="DZ162">
            <v>-0.43</v>
          </cell>
          <cell r="EA162">
            <v>230251.78</v>
          </cell>
          <cell r="EB162">
            <v>625.16</v>
          </cell>
          <cell r="EC162">
            <v>230876.93</v>
          </cell>
          <cell r="ED162">
            <v>374390.64</v>
          </cell>
          <cell r="EE162">
            <v>222175.6</v>
          </cell>
          <cell r="EF162">
            <v>0</v>
          </cell>
          <cell r="EG162">
            <v>222175.6</v>
          </cell>
          <cell r="EH162">
            <v>6232.3</v>
          </cell>
          <cell r="EI162">
            <v>2917.61</v>
          </cell>
          <cell r="EJ162">
            <v>0</v>
          </cell>
          <cell r="EK162">
            <v>2082.39</v>
          </cell>
          <cell r="EL162">
            <v>151.59</v>
          </cell>
          <cell r="EM162">
            <v>0</v>
          </cell>
          <cell r="EN162">
            <v>0</v>
          </cell>
          <cell r="EO162">
            <v>0</v>
          </cell>
          <cell r="EP162">
            <v>342.57</v>
          </cell>
          <cell r="EQ162">
            <v>101.74</v>
          </cell>
          <cell r="ER162">
            <v>-2863.45</v>
          </cell>
          <cell r="ES162">
            <v>0</v>
          </cell>
          <cell r="ET162">
            <v>0.04</v>
          </cell>
          <cell r="EU162">
            <v>230251.78</v>
          </cell>
          <cell r="EV162">
            <v>230251.78</v>
          </cell>
          <cell r="EW162">
            <v>6056.3</v>
          </cell>
          <cell r="EX162">
            <v>0</v>
          </cell>
          <cell r="EY162">
            <v>-7896.1</v>
          </cell>
          <cell r="EZ162">
            <v>2917.61</v>
          </cell>
          <cell r="FA162">
            <v>0</v>
          </cell>
          <cell r="FB162">
            <v>20303.7</v>
          </cell>
          <cell r="FC162">
            <v>1550.2</v>
          </cell>
          <cell r="FD162">
            <v>74181.41</v>
          </cell>
          <cell r="FE162">
            <v>-408</v>
          </cell>
          <cell r="FF162">
            <v>177254.45</v>
          </cell>
          <cell r="FG162">
            <v>776.05</v>
          </cell>
          <cell r="FH162">
            <v>19965</v>
          </cell>
          <cell r="FI162">
            <v>-453.11</v>
          </cell>
          <cell r="FJ162">
            <v>156060.29</v>
          </cell>
          <cell r="FK162">
            <v>1359534.4</v>
          </cell>
          <cell r="FL162">
            <v>117644.19</v>
          </cell>
          <cell r="FM162">
            <v>156060.29</v>
          </cell>
          <cell r="FN162">
            <v>215554.48</v>
          </cell>
          <cell r="FO162">
            <v>1359534.4</v>
          </cell>
          <cell r="FP162">
            <v>2193969.9</v>
          </cell>
          <cell r="FQ162">
            <v>8.6532999999999998</v>
          </cell>
          <cell r="FR162">
            <v>11.478999999999999</v>
          </cell>
          <cell r="FS162">
            <v>15.855</v>
          </cell>
          <cell r="FT162">
            <v>7.1131000000000002</v>
          </cell>
          <cell r="FU162">
            <v>16561.45</v>
          </cell>
          <cell r="FV162">
            <v>102.5</v>
          </cell>
          <cell r="FW162">
            <v>272.83</v>
          </cell>
          <cell r="FX162">
            <v>0</v>
          </cell>
          <cell r="FY162">
            <v>0</v>
          </cell>
          <cell r="FZ162">
            <v>0</v>
          </cell>
          <cell r="GA162">
            <v>375.33</v>
          </cell>
          <cell r="GB162">
            <v>0.76</v>
          </cell>
          <cell r="GC162">
            <v>21478.57</v>
          </cell>
          <cell r="GD162">
            <v>70366.039999999994</v>
          </cell>
          <cell r="GE162">
            <v>30982.880000000001</v>
          </cell>
          <cell r="GF162">
            <v>0</v>
          </cell>
          <cell r="GG162">
            <v>10134432</v>
          </cell>
          <cell r="GH162">
            <v>0</v>
          </cell>
          <cell r="GI162">
            <v>0</v>
          </cell>
          <cell r="GJ162">
            <v>177254.45</v>
          </cell>
          <cell r="GK162">
            <v>17725.439999999999</v>
          </cell>
          <cell r="GL162">
            <v>30584</v>
          </cell>
          <cell r="GM162">
            <v>399</v>
          </cell>
          <cell r="GN162">
            <v>37</v>
          </cell>
          <cell r="GO162">
            <v>30547</v>
          </cell>
          <cell r="GP162">
            <v>10582</v>
          </cell>
          <cell r="GQ162">
            <v>10582</v>
          </cell>
          <cell r="GR162">
            <v>19965</v>
          </cell>
          <cell r="GS162">
            <v>0</v>
          </cell>
          <cell r="GT162">
            <v>0</v>
          </cell>
          <cell r="GU162">
            <v>101.74</v>
          </cell>
          <cell r="GV162">
            <v>10134.432000000001</v>
          </cell>
          <cell r="GW162">
            <v>1.0039040000000001E-2</v>
          </cell>
          <cell r="GX162">
            <v>151.59</v>
          </cell>
          <cell r="GY162">
            <v>2082.39</v>
          </cell>
          <cell r="GZ162">
            <v>2233.9899999999998</v>
          </cell>
          <cell r="HA162">
            <v>0</v>
          </cell>
          <cell r="HB162">
            <v>0</v>
          </cell>
          <cell r="HC162">
            <v>0</v>
          </cell>
          <cell r="HD162" t="str">
            <v>No adjustments to equity capital in results.</v>
          </cell>
          <cell r="HE162" t="str">
            <v>Other additions to (deductions from) Tier 1 Capital is primarily composed of non-financial equity investment positions deducted under Basel 1</v>
          </cell>
          <cell r="HF162">
            <v>0</v>
          </cell>
          <cell r="HG162">
            <v>0</v>
          </cell>
          <cell r="HH162">
            <v>0</v>
          </cell>
          <cell r="HI162">
            <v>-27458.44</v>
          </cell>
          <cell r="HJ162">
            <v>-6346.11</v>
          </cell>
          <cell r="HK162" t="str">
            <v>1) Cash dividends declared on common stock in item 69 equal cash dividends declared on common stock in item 13.  2) Issuance of common stock for employee compensation in item 72 is comprised of the balance of the conversion or retirement of com</v>
          </cell>
          <cell r="HL162">
            <v>3</v>
          </cell>
          <cell r="HM162">
            <v>2011</v>
          </cell>
          <cell r="HN162">
            <v>0</v>
          </cell>
          <cell r="HO162">
            <v>4131.46</v>
          </cell>
          <cell r="HR162">
            <v>19010</v>
          </cell>
        </row>
        <row r="163">
          <cell r="A163" t="str">
            <v>1073757Q4 2011BHC Baseline</v>
          </cell>
          <cell r="B163" t="str">
            <v>BofA</v>
          </cell>
          <cell r="C163" t="str">
            <v>Q4 2011</v>
          </cell>
          <cell r="D163" t="str">
            <v>BHC Baseline</v>
          </cell>
          <cell r="E163" t="str">
            <v>BHC</v>
          </cell>
          <cell r="F163" t="str">
            <v>BANK OF AMER CORP</v>
          </cell>
          <cell r="G163">
            <v>1073757</v>
          </cell>
          <cell r="H163" t="str">
            <v>Projected</v>
          </cell>
          <cell r="I163">
            <v>40926</v>
          </cell>
          <cell r="J163">
            <v>40926.68277777778</v>
          </cell>
          <cell r="K163" t="str">
            <v>Drawn from November Blue Chip Economic Indicators Survey and 10/31 market futures which reflect sustained but soft GDP growth, gradual declines in unemployment and stagnant housing market through 2012.</v>
          </cell>
          <cell r="L163">
            <v>780.46</v>
          </cell>
          <cell r="M163">
            <v>993.3</v>
          </cell>
          <cell r="N163">
            <v>215.18</v>
          </cell>
          <cell r="O163">
            <v>778.12</v>
          </cell>
          <cell r="P163">
            <v>248.6</v>
          </cell>
          <cell r="Q163">
            <v>45.95</v>
          </cell>
          <cell r="R163">
            <v>66.37</v>
          </cell>
          <cell r="S163">
            <v>136.27000000000001</v>
          </cell>
          <cell r="T163">
            <v>245.01</v>
          </cell>
          <cell r="U163">
            <v>143.66</v>
          </cell>
          <cell r="V163">
            <v>8.48</v>
          </cell>
          <cell r="W163">
            <v>92.87</v>
          </cell>
          <cell r="X163">
            <v>1400.33</v>
          </cell>
          <cell r="Y163">
            <v>354.62</v>
          </cell>
          <cell r="Z163">
            <v>24.61</v>
          </cell>
          <cell r="AA163">
            <v>13.17</v>
          </cell>
          <cell r="AB163">
            <v>316.85000000000002</v>
          </cell>
          <cell r="AC163">
            <v>32.56</v>
          </cell>
          <cell r="AD163">
            <v>0</v>
          </cell>
          <cell r="AE163">
            <v>0</v>
          </cell>
          <cell r="AF163">
            <v>0</v>
          </cell>
          <cell r="AG163">
            <v>28.34</v>
          </cell>
          <cell r="AH163">
            <v>4.22</v>
          </cell>
          <cell r="AI163">
            <v>4054.88</v>
          </cell>
          <cell r="AJ163">
            <v>0</v>
          </cell>
          <cell r="AK163">
            <v>0</v>
          </cell>
          <cell r="AL163">
            <v>-111.85</v>
          </cell>
          <cell r="AM163">
            <v>-111.85</v>
          </cell>
          <cell r="AN163">
            <v>0</v>
          </cell>
          <cell r="AO163">
            <v>0</v>
          </cell>
          <cell r="AP163">
            <v>0</v>
          </cell>
          <cell r="AQ163">
            <v>0</v>
          </cell>
          <cell r="AR163">
            <v>0</v>
          </cell>
          <cell r="AS163">
            <v>1317.56</v>
          </cell>
          <cell r="AT163">
            <v>5260.59</v>
          </cell>
          <cell r="AU163">
            <v>35081.51</v>
          </cell>
          <cell r="AV163">
            <v>2658.32</v>
          </cell>
          <cell r="AW163">
            <v>4054.88</v>
          </cell>
          <cell r="AX163">
            <v>-78.599999999999994</v>
          </cell>
          <cell r="AY163">
            <v>33606.339999999997</v>
          </cell>
          <cell r="AZ163">
            <v>11055.52</v>
          </cell>
          <cell r="BA163">
            <v>9991.85</v>
          </cell>
          <cell r="BB163">
            <v>17366.11</v>
          </cell>
          <cell r="BC163">
            <v>3681.26</v>
          </cell>
          <cell r="BD163">
            <v>3681.26</v>
          </cell>
          <cell r="BE163">
            <v>2658.32</v>
          </cell>
          <cell r="BF163">
            <v>0</v>
          </cell>
          <cell r="BG163">
            <v>1317.56</v>
          </cell>
          <cell r="BH163">
            <v>3804.1</v>
          </cell>
          <cell r="BI163">
            <v>0</v>
          </cell>
          <cell r="BJ163">
            <v>1008</v>
          </cell>
          <cell r="BK163">
            <v>-145.63999999999999</v>
          </cell>
          <cell r="BL163">
            <v>4517.49</v>
          </cell>
          <cell r="BM163">
            <v>2205.88</v>
          </cell>
          <cell r="BN163">
            <v>2311.6</v>
          </cell>
          <cell r="BO163">
            <v>0</v>
          </cell>
          <cell r="BP163">
            <v>2311.6</v>
          </cell>
          <cell r="BQ163">
            <v>0</v>
          </cell>
          <cell r="BR163">
            <v>2311.6</v>
          </cell>
          <cell r="BS163">
            <v>48.829771000000001</v>
          </cell>
          <cell r="BT163">
            <v>16271.27</v>
          </cell>
          <cell r="BU163">
            <v>300</v>
          </cell>
          <cell r="BV163">
            <v>300</v>
          </cell>
          <cell r="BW163">
            <v>16271.27</v>
          </cell>
          <cell r="BX163" t="str">
            <v>Non-Interest Income - Retail and Small Business</v>
          </cell>
          <cell r="BY163">
            <v>35280.99</v>
          </cell>
          <cell r="BZ163">
            <v>275932.12</v>
          </cell>
          <cell r="CA163">
            <v>311213.12</v>
          </cell>
          <cell r="CB163">
            <v>492604.94</v>
          </cell>
          <cell r="CC163">
            <v>294361.49</v>
          </cell>
          <cell r="CD163">
            <v>119748.83</v>
          </cell>
          <cell r="CE163">
            <v>18659.150000000001</v>
          </cell>
          <cell r="CF163">
            <v>101089.68</v>
          </cell>
          <cell r="CG163">
            <v>66345.240000000005</v>
          </cell>
          <cell r="CH163">
            <v>18847.169999999998</v>
          </cell>
          <cell r="CI163">
            <v>4889.78</v>
          </cell>
          <cell r="CJ163">
            <v>42608.29</v>
          </cell>
          <cell r="CK163">
            <v>22488.17</v>
          </cell>
          <cell r="CL163">
            <v>1357.75</v>
          </cell>
          <cell r="CM163">
            <v>10791.63</v>
          </cell>
          <cell r="CN163">
            <v>173304.02</v>
          </cell>
          <cell r="CO163">
            <v>159318.60999999999</v>
          </cell>
          <cell r="CP163">
            <v>7612.36</v>
          </cell>
          <cell r="CQ163">
            <v>6373.04</v>
          </cell>
          <cell r="CR163">
            <v>118769.16</v>
          </cell>
          <cell r="CS163">
            <v>85694.53</v>
          </cell>
          <cell r="CT163">
            <v>32682.21</v>
          </cell>
          <cell r="CU163">
            <v>5991.73</v>
          </cell>
          <cell r="CV163">
            <v>47020.59</v>
          </cell>
          <cell r="CW163">
            <v>92471.33</v>
          </cell>
          <cell r="CX163">
            <v>454.36</v>
          </cell>
          <cell r="CY163">
            <v>1075.7</v>
          </cell>
          <cell r="CZ163">
            <v>25517.72</v>
          </cell>
          <cell r="DA163">
            <v>18084.72</v>
          </cell>
          <cell r="DB163">
            <v>47338.83</v>
          </cell>
          <cell r="DC163">
            <v>962843.98</v>
          </cell>
          <cell r="DD163">
            <v>0</v>
          </cell>
          <cell r="DE163">
            <v>33679.06</v>
          </cell>
          <cell r="DF163">
            <v>929164.92</v>
          </cell>
          <cell r="DG163">
            <v>231314</v>
          </cell>
          <cell r="DH163">
            <v>69228.600000000006</v>
          </cell>
          <cell r="DI163">
            <v>7312.79</v>
          </cell>
          <cell r="DJ163">
            <v>2637.57</v>
          </cell>
          <cell r="DK163">
            <v>6617.42</v>
          </cell>
          <cell r="DL163">
            <v>85796.38</v>
          </cell>
          <cell r="DM163">
            <v>608767.26</v>
          </cell>
          <cell r="DN163">
            <v>2166255.7000000002</v>
          </cell>
          <cell r="DO163">
            <v>1011295.9</v>
          </cell>
          <cell r="DP163">
            <v>127032</v>
          </cell>
          <cell r="DQ163">
            <v>21549.52</v>
          </cell>
          <cell r="DR163">
            <v>775789.7</v>
          </cell>
          <cell r="DS163">
            <v>662.93</v>
          </cell>
          <cell r="DT163">
            <v>1935667.1</v>
          </cell>
          <cell r="DU163">
            <v>18395.91</v>
          </cell>
          <cell r="DV163">
            <v>105.36</v>
          </cell>
          <cell r="DW163">
            <v>153671.73000000001</v>
          </cell>
          <cell r="DX163">
            <v>60812.35</v>
          </cell>
          <cell r="DY163">
            <v>-5777.35</v>
          </cell>
          <cell r="DZ163">
            <v>2755.44</v>
          </cell>
          <cell r="EA163">
            <v>229963.44</v>
          </cell>
          <cell r="EB163">
            <v>625.16</v>
          </cell>
          <cell r="EC163">
            <v>230588.6</v>
          </cell>
          <cell r="ED163">
            <v>381320.77</v>
          </cell>
          <cell r="EE163">
            <v>230251.78</v>
          </cell>
          <cell r="EF163">
            <v>0</v>
          </cell>
          <cell r="EG163">
            <v>230251.78</v>
          </cell>
          <cell r="EH163">
            <v>2311.6</v>
          </cell>
          <cell r="EI163">
            <v>0</v>
          </cell>
          <cell r="EJ163">
            <v>-1084</v>
          </cell>
          <cell r="EK163">
            <v>2755.64</v>
          </cell>
          <cell r="EL163">
            <v>-23.59</v>
          </cell>
          <cell r="EM163">
            <v>0</v>
          </cell>
          <cell r="EN163">
            <v>0</v>
          </cell>
          <cell r="EO163">
            <v>0</v>
          </cell>
          <cell r="EP163">
            <v>437.88</v>
          </cell>
          <cell r="EQ163">
            <v>104.1</v>
          </cell>
          <cell r="ER163">
            <v>-3706.02</v>
          </cell>
          <cell r="ES163">
            <v>0</v>
          </cell>
          <cell r="ET163">
            <v>0</v>
          </cell>
          <cell r="EU163">
            <v>229963.44</v>
          </cell>
          <cell r="EV163">
            <v>229963.44</v>
          </cell>
          <cell r="EW163">
            <v>3119.09</v>
          </cell>
          <cell r="EX163">
            <v>5.6</v>
          </cell>
          <cell r="EY163">
            <v>-8605.74</v>
          </cell>
          <cell r="EZ163">
            <v>2917.61</v>
          </cell>
          <cell r="FA163">
            <v>0</v>
          </cell>
          <cell r="FB163">
            <v>16455.75</v>
          </cell>
          <cell r="FC163">
            <v>633.6</v>
          </cell>
          <cell r="FD163">
            <v>72298</v>
          </cell>
          <cell r="FE163">
            <v>-417.55</v>
          </cell>
          <cell r="FF163">
            <v>177735.79</v>
          </cell>
          <cell r="FG163">
            <v>832.73</v>
          </cell>
          <cell r="FH163">
            <v>16146.93</v>
          </cell>
          <cell r="FI163">
            <v>-453.11</v>
          </cell>
          <cell r="FJ163">
            <v>160303.01999999999</v>
          </cell>
          <cell r="FK163">
            <v>1297704.2</v>
          </cell>
          <cell r="FL163">
            <v>127735.44</v>
          </cell>
          <cell r="FM163">
            <v>160303.1</v>
          </cell>
          <cell r="FN163">
            <v>217326.65</v>
          </cell>
          <cell r="FO163">
            <v>1297704.2</v>
          </cell>
          <cell r="FP163">
            <v>2139219.6</v>
          </cell>
          <cell r="FQ163">
            <v>9.8431999999999995</v>
          </cell>
          <cell r="FR163">
            <v>12.3528</v>
          </cell>
          <cell r="FS163">
            <v>16.747</v>
          </cell>
          <cell r="FT163">
            <v>7.4935</v>
          </cell>
          <cell r="FU163">
            <v>15478.3</v>
          </cell>
          <cell r="FV163">
            <v>102.5</v>
          </cell>
          <cell r="FW163">
            <v>272.83</v>
          </cell>
          <cell r="FX163">
            <v>0</v>
          </cell>
          <cell r="FY163">
            <v>0</v>
          </cell>
          <cell r="FZ163">
            <v>0</v>
          </cell>
          <cell r="GA163">
            <v>375.33</v>
          </cell>
          <cell r="GB163">
            <v>0.76</v>
          </cell>
          <cell r="GC163">
            <v>16715.349999999999</v>
          </cell>
          <cell r="GD163">
            <v>68763.039999999994</v>
          </cell>
          <cell r="GE163">
            <v>29791</v>
          </cell>
          <cell r="GF163">
            <v>0</v>
          </cell>
          <cell r="GG163">
            <v>10536134</v>
          </cell>
          <cell r="GH163">
            <v>0</v>
          </cell>
          <cell r="GI163">
            <v>0</v>
          </cell>
          <cell r="GJ163">
            <v>177735.79</v>
          </cell>
          <cell r="GK163">
            <v>17773.580000000002</v>
          </cell>
          <cell r="GL163">
            <v>29199</v>
          </cell>
          <cell r="GM163">
            <v>592</v>
          </cell>
          <cell r="GN163">
            <v>37</v>
          </cell>
          <cell r="GO163">
            <v>29162</v>
          </cell>
          <cell r="GP163">
            <v>13015.07</v>
          </cell>
          <cell r="GQ163">
            <v>13015.07</v>
          </cell>
          <cell r="GR163">
            <v>16146.93</v>
          </cell>
          <cell r="GS163">
            <v>0</v>
          </cell>
          <cell r="GT163">
            <v>0</v>
          </cell>
          <cell r="GU163">
            <v>104.1</v>
          </cell>
          <cell r="GV163">
            <v>10536.134</v>
          </cell>
          <cell r="GW163">
            <v>9.88028E-3</v>
          </cell>
          <cell r="GX163">
            <v>-23.59</v>
          </cell>
          <cell r="GY163">
            <v>2755.64</v>
          </cell>
          <cell r="GZ163">
            <v>2732.06</v>
          </cell>
          <cell r="HA163">
            <v>0</v>
          </cell>
          <cell r="HB163">
            <v>0</v>
          </cell>
          <cell r="HC163">
            <v>0</v>
          </cell>
          <cell r="HD163" t="str">
            <v>No adjustments to equity capital in results.</v>
          </cell>
          <cell r="HE163" t="str">
            <v>Other additions to (deductions from) Tier 1 Capital is primarily composed of non-financial equity investment positions deducted under Basel 1</v>
          </cell>
          <cell r="HF163">
            <v>0</v>
          </cell>
          <cell r="HG163">
            <v>0</v>
          </cell>
          <cell r="HH163">
            <v>0</v>
          </cell>
          <cell r="HI163">
            <v>-27458.44</v>
          </cell>
          <cell r="HJ163">
            <v>-6346.11</v>
          </cell>
          <cell r="HK163" t="str">
            <v>1) Cash dividends declared on common stock in item 69 equal cash dividends declared on common stock in item 13.  2) Issuance of common stock for employee compensation in item 72 is comprised of the balance of the conversion or retirement of com</v>
          </cell>
          <cell r="HL163">
            <v>4</v>
          </cell>
          <cell r="HM163">
            <v>2011</v>
          </cell>
          <cell r="HN163">
            <v>0</v>
          </cell>
          <cell r="HO163">
            <v>1008</v>
          </cell>
          <cell r="HR163">
            <v>19010</v>
          </cell>
        </row>
        <row r="164">
          <cell r="A164" t="str">
            <v>1073757Q1 2012BHC Baseline</v>
          </cell>
          <cell r="B164" t="str">
            <v>BofA</v>
          </cell>
          <cell r="C164" t="str">
            <v>Q1 2012</v>
          </cell>
          <cell r="D164" t="str">
            <v>BHC Baseline</v>
          </cell>
          <cell r="E164" t="str">
            <v>BHC</v>
          </cell>
          <cell r="F164" t="str">
            <v>BANK OF AMER CORP</v>
          </cell>
          <cell r="G164">
            <v>1073757</v>
          </cell>
          <cell r="H164" t="str">
            <v>Projected</v>
          </cell>
          <cell r="I164">
            <v>40926</v>
          </cell>
          <cell r="J164">
            <v>40926.68277777778</v>
          </cell>
          <cell r="K164" t="str">
            <v>Drawn from November Blue Chip Economic Indicators Survey and 10/31 market futures which reflect sustained but soft GDP growth, gradual declines in unemployment and stagnant housing market through 2012.</v>
          </cell>
          <cell r="L164">
            <v>885.96</v>
          </cell>
          <cell r="M164">
            <v>1150.1500000000001</v>
          </cell>
          <cell r="N164">
            <v>208.34</v>
          </cell>
          <cell r="O164">
            <v>941.8</v>
          </cell>
          <cell r="P164">
            <v>275.20999999999998</v>
          </cell>
          <cell r="Q164">
            <v>91.87</v>
          </cell>
          <cell r="R164">
            <v>59.18</v>
          </cell>
          <cell r="S164">
            <v>124.15</v>
          </cell>
          <cell r="T164">
            <v>202.63</v>
          </cell>
          <cell r="U164">
            <v>116.61</v>
          </cell>
          <cell r="V164">
            <v>7.08</v>
          </cell>
          <cell r="W164">
            <v>78.94</v>
          </cell>
          <cell r="X164">
            <v>1679.04</v>
          </cell>
          <cell r="Y164">
            <v>325.88</v>
          </cell>
          <cell r="Z164">
            <v>18.21</v>
          </cell>
          <cell r="AA164">
            <v>10.5</v>
          </cell>
          <cell r="AB164">
            <v>297.17</v>
          </cell>
          <cell r="AC164">
            <v>25.03</v>
          </cell>
          <cell r="AD164">
            <v>0</v>
          </cell>
          <cell r="AE164">
            <v>0</v>
          </cell>
          <cell r="AF164">
            <v>0</v>
          </cell>
          <cell r="AG164">
            <v>12.52</v>
          </cell>
          <cell r="AH164">
            <v>12.51</v>
          </cell>
          <cell r="AI164">
            <v>4543.8999999999996</v>
          </cell>
          <cell r="AJ164">
            <v>0</v>
          </cell>
          <cell r="AK164">
            <v>0</v>
          </cell>
          <cell r="AL164">
            <v>0</v>
          </cell>
          <cell r="AM164">
            <v>0</v>
          </cell>
          <cell r="AN164">
            <v>0</v>
          </cell>
          <cell r="AO164">
            <v>0</v>
          </cell>
          <cell r="AP164">
            <v>0</v>
          </cell>
          <cell r="AQ164">
            <v>0</v>
          </cell>
          <cell r="AR164">
            <v>0</v>
          </cell>
          <cell r="AS164">
            <v>475.31</v>
          </cell>
          <cell r="AT164">
            <v>5019.21</v>
          </cell>
          <cell r="AU164">
            <v>33606.339999999997</v>
          </cell>
          <cell r="AV164">
            <v>3469.73</v>
          </cell>
          <cell r="AW164">
            <v>4543.8999999999996</v>
          </cell>
          <cell r="AX164">
            <v>-33.68</v>
          </cell>
          <cell r="AY164">
            <v>32498.49</v>
          </cell>
          <cell r="AZ164">
            <v>10903.83</v>
          </cell>
          <cell r="BA164">
            <v>12525.65</v>
          </cell>
          <cell r="BB164">
            <v>18116.5</v>
          </cell>
          <cell r="BC164">
            <v>5312.98</v>
          </cell>
          <cell r="BD164">
            <v>5312.98</v>
          </cell>
          <cell r="BE164">
            <v>3469.73</v>
          </cell>
          <cell r="BF164">
            <v>0</v>
          </cell>
          <cell r="BG164">
            <v>475.31</v>
          </cell>
          <cell r="BH164">
            <v>225</v>
          </cell>
          <cell r="BI164">
            <v>0</v>
          </cell>
          <cell r="BJ164">
            <v>650</v>
          </cell>
          <cell r="BK164">
            <v>-14.47</v>
          </cell>
          <cell r="BL164">
            <v>2242.9499999999998</v>
          </cell>
          <cell r="BM164">
            <v>757.63</v>
          </cell>
          <cell r="BN164">
            <v>1485.31</v>
          </cell>
          <cell r="BO164">
            <v>0</v>
          </cell>
          <cell r="BP164">
            <v>1485.31</v>
          </cell>
          <cell r="BQ164">
            <v>0</v>
          </cell>
          <cell r="BR164">
            <v>1485.31</v>
          </cell>
          <cell r="BS164">
            <v>33.778283000000002</v>
          </cell>
          <cell r="BT164">
            <v>16271.27</v>
          </cell>
          <cell r="BU164">
            <v>0</v>
          </cell>
          <cell r="BV164">
            <v>787.48</v>
          </cell>
          <cell r="BW164">
            <v>15483.79</v>
          </cell>
          <cell r="BX164" t="str">
            <v>Non-Interest Income - Retail and Small Business</v>
          </cell>
          <cell r="BY164">
            <v>34609.769999999997</v>
          </cell>
          <cell r="BZ164">
            <v>302688.63</v>
          </cell>
          <cell r="CA164">
            <v>337298.4</v>
          </cell>
          <cell r="CB164">
            <v>483181.06</v>
          </cell>
          <cell r="CC164">
            <v>290079.13</v>
          </cell>
          <cell r="CD164">
            <v>116170.05</v>
          </cell>
          <cell r="CE164">
            <v>18108.849999999999</v>
          </cell>
          <cell r="CF164">
            <v>98061.2</v>
          </cell>
          <cell r="CG164">
            <v>65081.36</v>
          </cell>
          <cell r="CH164">
            <v>18020.560000000001</v>
          </cell>
          <cell r="CI164">
            <v>4742.9399999999996</v>
          </cell>
          <cell r="CJ164">
            <v>42317.86</v>
          </cell>
          <cell r="CK164">
            <v>22597.75</v>
          </cell>
          <cell r="CL164">
            <v>1369.31</v>
          </cell>
          <cell r="CM164">
            <v>10481.219999999999</v>
          </cell>
          <cell r="CN164">
            <v>174788.23</v>
          </cell>
          <cell r="CO164">
            <v>160795.91</v>
          </cell>
          <cell r="CP164">
            <v>7686.08</v>
          </cell>
          <cell r="CQ164">
            <v>6306.23</v>
          </cell>
          <cell r="CR164">
            <v>112942.15</v>
          </cell>
          <cell r="CS164">
            <v>84544.54</v>
          </cell>
          <cell r="CT164">
            <v>32480.29</v>
          </cell>
          <cell r="CU164">
            <v>5900.28</v>
          </cell>
          <cell r="CV164">
            <v>46163.98</v>
          </cell>
          <cell r="CW164">
            <v>93634.06</v>
          </cell>
          <cell r="CX164">
            <v>458.97</v>
          </cell>
          <cell r="CY164">
            <v>1087.3800000000001</v>
          </cell>
          <cell r="CZ164">
            <v>25793.3</v>
          </cell>
          <cell r="DA164">
            <v>19247.34</v>
          </cell>
          <cell r="DB164">
            <v>47047.08</v>
          </cell>
          <cell r="DC164">
            <v>949090.05</v>
          </cell>
          <cell r="DD164">
            <v>0</v>
          </cell>
          <cell r="DE164">
            <v>32574.79</v>
          </cell>
          <cell r="DF164">
            <v>916515.26</v>
          </cell>
          <cell r="DG164">
            <v>235034.91</v>
          </cell>
          <cell r="DH164">
            <v>69228.600000000006</v>
          </cell>
          <cell r="DI164">
            <v>6893.77</v>
          </cell>
          <cell r="DJ164">
            <v>2637.57</v>
          </cell>
          <cell r="DK164">
            <v>6561.63</v>
          </cell>
          <cell r="DL164">
            <v>85321.57</v>
          </cell>
          <cell r="DM164">
            <v>617636.16</v>
          </cell>
          <cell r="DN164">
            <v>2191806.2999999998</v>
          </cell>
          <cell r="DO164">
            <v>1037161.5</v>
          </cell>
          <cell r="DP164">
            <v>125668</v>
          </cell>
          <cell r="DQ164">
            <v>21560.73</v>
          </cell>
          <cell r="DR164">
            <v>772796.15</v>
          </cell>
          <cell r="DS164">
            <v>648.46</v>
          </cell>
          <cell r="DT164">
            <v>1957186.4</v>
          </cell>
          <cell r="DU164">
            <v>19029.509999999998</v>
          </cell>
          <cell r="DV164">
            <v>108.28</v>
          </cell>
          <cell r="DW164">
            <v>154448.17000000001</v>
          </cell>
          <cell r="DX164">
            <v>61822.14</v>
          </cell>
          <cell r="DY164">
            <v>-5347.35</v>
          </cell>
          <cell r="DZ164">
            <v>3933.98</v>
          </cell>
          <cell r="EA164">
            <v>233994.73</v>
          </cell>
          <cell r="EB164">
            <v>625.16</v>
          </cell>
          <cell r="EC164">
            <v>234619.89</v>
          </cell>
          <cell r="ED164">
            <v>382836.44</v>
          </cell>
          <cell r="EE164">
            <v>229963.44</v>
          </cell>
          <cell r="EF164">
            <v>0</v>
          </cell>
          <cell r="EG164">
            <v>229963.44</v>
          </cell>
          <cell r="EH164">
            <v>1485.31</v>
          </cell>
          <cell r="EI164">
            <v>0</v>
          </cell>
          <cell r="EJ164">
            <v>633.6</v>
          </cell>
          <cell r="EK164">
            <v>1416</v>
          </cell>
          <cell r="EL164">
            <v>541.89</v>
          </cell>
          <cell r="EM164">
            <v>0</v>
          </cell>
          <cell r="EN164">
            <v>0</v>
          </cell>
          <cell r="EO164">
            <v>0</v>
          </cell>
          <cell r="EP164">
            <v>369.81</v>
          </cell>
          <cell r="EQ164">
            <v>105.71</v>
          </cell>
          <cell r="ER164">
            <v>430</v>
          </cell>
          <cell r="ES164">
            <v>0</v>
          </cell>
          <cell r="ET164">
            <v>0</v>
          </cell>
          <cell r="EU164">
            <v>233994.73</v>
          </cell>
          <cell r="EV164">
            <v>233994.73</v>
          </cell>
          <cell r="EW164">
            <v>2625.71</v>
          </cell>
          <cell r="EX164">
            <v>5.6</v>
          </cell>
          <cell r="EY164">
            <v>-7682.36</v>
          </cell>
          <cell r="EZ164">
            <v>2917.61</v>
          </cell>
          <cell r="FA164">
            <v>0</v>
          </cell>
          <cell r="FB164">
            <v>15330.75</v>
          </cell>
          <cell r="FC164">
            <v>0</v>
          </cell>
          <cell r="FD164">
            <v>72068.7</v>
          </cell>
          <cell r="FE164">
            <v>-716.23</v>
          </cell>
          <cell r="FF164">
            <v>180106.46</v>
          </cell>
          <cell r="FG164">
            <v>874.63</v>
          </cell>
          <cell r="FH164">
            <v>15202.43</v>
          </cell>
          <cell r="FI164">
            <v>-453.11</v>
          </cell>
          <cell r="FJ164">
            <v>163576.29999999999</v>
          </cell>
          <cell r="FK164">
            <v>1290858.6000000001</v>
          </cell>
          <cell r="FL164">
            <v>132133.72</v>
          </cell>
          <cell r="FM164">
            <v>163576.38</v>
          </cell>
          <cell r="FN164">
            <v>219448.85</v>
          </cell>
          <cell r="FO164">
            <v>1290858.6000000001</v>
          </cell>
          <cell r="FP164">
            <v>2136529.2000000002</v>
          </cell>
          <cell r="FQ164">
            <v>10.2361</v>
          </cell>
          <cell r="FR164">
            <v>12.671900000000001</v>
          </cell>
          <cell r="FS164">
            <v>17.0002</v>
          </cell>
          <cell r="FT164">
            <v>7.6562000000000001</v>
          </cell>
          <cell r="FU164">
            <v>16111.9</v>
          </cell>
          <cell r="FV164">
            <v>102.5</v>
          </cell>
          <cell r="FW164">
            <v>272.83</v>
          </cell>
          <cell r="FX164">
            <v>0</v>
          </cell>
          <cell r="FY164">
            <v>0</v>
          </cell>
          <cell r="FZ164">
            <v>0</v>
          </cell>
          <cell r="GA164">
            <v>375.33</v>
          </cell>
          <cell r="GB164">
            <v>0.76</v>
          </cell>
          <cell r="GC164">
            <v>14956.75</v>
          </cell>
          <cell r="GD164">
            <v>68763.039999999994</v>
          </cell>
          <cell r="GE164">
            <v>29011</v>
          </cell>
          <cell r="GF164">
            <v>0</v>
          </cell>
          <cell r="GG164">
            <v>10828106</v>
          </cell>
          <cell r="GH164">
            <v>0</v>
          </cell>
          <cell r="GI164">
            <v>0</v>
          </cell>
          <cell r="GJ164">
            <v>180106.46</v>
          </cell>
          <cell r="GK164">
            <v>18010.650000000001</v>
          </cell>
          <cell r="GL164">
            <v>28600</v>
          </cell>
          <cell r="GM164">
            <v>411</v>
          </cell>
          <cell r="GN164">
            <v>179</v>
          </cell>
          <cell r="GO164">
            <v>28421</v>
          </cell>
          <cell r="GP164">
            <v>13218.57</v>
          </cell>
          <cell r="GQ164">
            <v>13218.57</v>
          </cell>
          <cell r="GR164">
            <v>15202.43</v>
          </cell>
          <cell r="GS164">
            <v>0</v>
          </cell>
          <cell r="GT164">
            <v>0</v>
          </cell>
          <cell r="GU164">
            <v>105.71</v>
          </cell>
          <cell r="GV164">
            <v>10828.106</v>
          </cell>
          <cell r="GW164">
            <v>9.76256E-3</v>
          </cell>
          <cell r="GX164">
            <v>1707.89</v>
          </cell>
          <cell r="GY164">
            <v>250</v>
          </cell>
          <cell r="GZ164">
            <v>1957.89</v>
          </cell>
          <cell r="HA164">
            <v>0</v>
          </cell>
          <cell r="HB164">
            <v>0</v>
          </cell>
          <cell r="HC164">
            <v>0</v>
          </cell>
          <cell r="HD164" t="str">
            <v>No adjustments to equity capital in results.</v>
          </cell>
          <cell r="HE164" t="str">
            <v>Other additions to (deductions from) Tier 1 Capital is primarily composed of non-financial equity investment positions deducted under Basel 1</v>
          </cell>
          <cell r="HF164">
            <v>0</v>
          </cell>
          <cell r="HG164">
            <v>0</v>
          </cell>
          <cell r="HH164">
            <v>0</v>
          </cell>
          <cell r="HI164">
            <v>-27458.44</v>
          </cell>
          <cell r="HJ164">
            <v>-6346.11</v>
          </cell>
          <cell r="HK164" t="str">
            <v>1) Cash dividends declared on common stock in item 69 equal cash dividends declared on common stock in item 13.  2) Issuance of common stock for employee compensation in item 72 is comprised of the balance of the conversion or retirement of com</v>
          </cell>
          <cell r="HL164">
            <v>1</v>
          </cell>
          <cell r="HM164">
            <v>2012</v>
          </cell>
          <cell r="HN164">
            <v>0</v>
          </cell>
          <cell r="HO164">
            <v>650</v>
          </cell>
          <cell r="HR164">
            <v>19010</v>
          </cell>
        </row>
        <row r="165">
          <cell r="A165" t="str">
            <v>1073757Q2 2012BHC Baseline</v>
          </cell>
          <cell r="B165" t="str">
            <v>BofA</v>
          </cell>
          <cell r="C165" t="str">
            <v>Q2 2012</v>
          </cell>
          <cell r="D165" t="str">
            <v>BHC Baseline</v>
          </cell>
          <cell r="E165" t="str">
            <v>BHC</v>
          </cell>
          <cell r="F165" t="str">
            <v>BANK OF AMER CORP</v>
          </cell>
          <cell r="G165">
            <v>1073757</v>
          </cell>
          <cell r="H165" t="str">
            <v>Projected</v>
          </cell>
          <cell r="I165">
            <v>40926</v>
          </cell>
          <cell r="J165">
            <v>40926.68277777778</v>
          </cell>
          <cell r="K165" t="str">
            <v>Drawn from November Blue Chip Economic Indicators Survey and 10/31 market futures which reflect sustained but soft GDP growth, gradual declines in unemployment and stagnant housing market through 2012.</v>
          </cell>
          <cell r="L165">
            <v>720.3</v>
          </cell>
          <cell r="M165">
            <v>1056.8499999999999</v>
          </cell>
          <cell r="N165">
            <v>191.26</v>
          </cell>
          <cell r="O165">
            <v>865.58</v>
          </cell>
          <cell r="P165">
            <v>279.64999999999998</v>
          </cell>
          <cell r="Q165">
            <v>97.29</v>
          </cell>
          <cell r="R165">
            <v>55.64</v>
          </cell>
          <cell r="S165">
            <v>126.72</v>
          </cell>
          <cell r="T165">
            <v>173</v>
          </cell>
          <cell r="U165">
            <v>99.56</v>
          </cell>
          <cell r="V165">
            <v>6.04</v>
          </cell>
          <cell r="W165">
            <v>67.400000000000006</v>
          </cell>
          <cell r="X165">
            <v>1508.49</v>
          </cell>
          <cell r="Y165">
            <v>283.66000000000003</v>
          </cell>
          <cell r="Z165">
            <v>13.53</v>
          </cell>
          <cell r="AA165">
            <v>12.18</v>
          </cell>
          <cell r="AB165">
            <v>257.95</v>
          </cell>
          <cell r="AC165">
            <v>19.8</v>
          </cell>
          <cell r="AD165">
            <v>0</v>
          </cell>
          <cell r="AE165">
            <v>0</v>
          </cell>
          <cell r="AF165">
            <v>0</v>
          </cell>
          <cell r="AG165">
            <v>10.29</v>
          </cell>
          <cell r="AH165">
            <v>9.51</v>
          </cell>
          <cell r="AI165">
            <v>4041.74</v>
          </cell>
          <cell r="AJ165">
            <v>0</v>
          </cell>
          <cell r="AK165">
            <v>0</v>
          </cell>
          <cell r="AL165">
            <v>0</v>
          </cell>
          <cell r="AM165">
            <v>0</v>
          </cell>
          <cell r="AN165">
            <v>0</v>
          </cell>
          <cell r="AO165">
            <v>0</v>
          </cell>
          <cell r="AP165">
            <v>0</v>
          </cell>
          <cell r="AQ165">
            <v>0</v>
          </cell>
          <cell r="AR165">
            <v>0</v>
          </cell>
          <cell r="AS165">
            <v>452.36</v>
          </cell>
          <cell r="AT165">
            <v>4494.1099999999997</v>
          </cell>
          <cell r="AU165">
            <v>32498.49</v>
          </cell>
          <cell r="AV165">
            <v>2983.74</v>
          </cell>
          <cell r="AW165">
            <v>4041.74</v>
          </cell>
          <cell r="AX165">
            <v>-72.33</v>
          </cell>
          <cell r="AY165">
            <v>31368.15</v>
          </cell>
          <cell r="AZ165">
            <v>10832.2</v>
          </cell>
          <cell r="BA165">
            <v>12299.44</v>
          </cell>
          <cell r="BB165">
            <v>16609.34</v>
          </cell>
          <cell r="BC165">
            <v>6522.3</v>
          </cell>
          <cell r="BD165">
            <v>6522.3</v>
          </cell>
          <cell r="BE165">
            <v>2983.74</v>
          </cell>
          <cell r="BF165">
            <v>0</v>
          </cell>
          <cell r="BG165">
            <v>452.36</v>
          </cell>
          <cell r="BH165">
            <v>741</v>
          </cell>
          <cell r="BI165">
            <v>0</v>
          </cell>
          <cell r="BJ165">
            <v>550</v>
          </cell>
          <cell r="BK165">
            <v>-13.82</v>
          </cell>
          <cell r="BL165">
            <v>4377.1899999999996</v>
          </cell>
          <cell r="BM165">
            <v>1375.33</v>
          </cell>
          <cell r="BN165">
            <v>3001.86</v>
          </cell>
          <cell r="BO165">
            <v>0</v>
          </cell>
          <cell r="BP165">
            <v>3001.86</v>
          </cell>
          <cell r="BQ165">
            <v>0</v>
          </cell>
          <cell r="BR165">
            <v>3001.86</v>
          </cell>
          <cell r="BS165">
            <v>31.420386000000001</v>
          </cell>
          <cell r="BT165">
            <v>15483.79</v>
          </cell>
          <cell r="BU165">
            <v>500</v>
          </cell>
          <cell r="BV165">
            <v>665.81</v>
          </cell>
          <cell r="BW165">
            <v>15317.99</v>
          </cell>
          <cell r="BX165" t="str">
            <v>Non-Interest Income - Retail and Small Business</v>
          </cell>
          <cell r="BY165">
            <v>33821.57</v>
          </cell>
          <cell r="BZ165">
            <v>303147.93</v>
          </cell>
          <cell r="CA165">
            <v>336969.49</v>
          </cell>
          <cell r="CB165">
            <v>476803.9</v>
          </cell>
          <cell r="CC165">
            <v>286904.82</v>
          </cell>
          <cell r="CD165">
            <v>112755.25</v>
          </cell>
          <cell r="CE165">
            <v>17584.439999999999</v>
          </cell>
          <cell r="CF165">
            <v>95170.81</v>
          </cell>
          <cell r="CG165">
            <v>65099.1</v>
          </cell>
          <cell r="CH165">
            <v>17465.38</v>
          </cell>
          <cell r="CI165">
            <v>4602.63</v>
          </cell>
          <cell r="CJ165">
            <v>43031.08</v>
          </cell>
          <cell r="CK165">
            <v>22735.47</v>
          </cell>
          <cell r="CL165">
            <v>1382.63</v>
          </cell>
          <cell r="CM165">
            <v>10662.11</v>
          </cell>
          <cell r="CN165">
            <v>177591.05</v>
          </cell>
          <cell r="CO165">
            <v>163591.82999999999</v>
          </cell>
          <cell r="CP165">
            <v>7759.87</v>
          </cell>
          <cell r="CQ165">
            <v>6239.35</v>
          </cell>
          <cell r="CR165">
            <v>110930.7</v>
          </cell>
          <cell r="CS165">
            <v>73861.33</v>
          </cell>
          <cell r="CT165">
            <v>22490.58</v>
          </cell>
          <cell r="CU165">
            <v>5808.6</v>
          </cell>
          <cell r="CV165">
            <v>45562.15</v>
          </cell>
          <cell r="CW165">
            <v>95631.85</v>
          </cell>
          <cell r="CX165">
            <v>464.11</v>
          </cell>
          <cell r="CY165">
            <v>1099.75</v>
          </cell>
          <cell r="CZ165">
            <v>26230.2</v>
          </cell>
          <cell r="DA165">
            <v>19411.73</v>
          </cell>
          <cell r="DB165">
            <v>48426.06</v>
          </cell>
          <cell r="DC165">
            <v>934818.84</v>
          </cell>
          <cell r="DD165">
            <v>0</v>
          </cell>
          <cell r="DE165">
            <v>31470.03</v>
          </cell>
          <cell r="DF165">
            <v>903348.81</v>
          </cell>
          <cell r="DG165">
            <v>233722.91</v>
          </cell>
          <cell r="DH165">
            <v>69228.600000000006</v>
          </cell>
          <cell r="DI165">
            <v>6513.79</v>
          </cell>
          <cell r="DJ165">
            <v>2637.57</v>
          </cell>
          <cell r="DK165">
            <v>6468.04</v>
          </cell>
          <cell r="DL165">
            <v>84848</v>
          </cell>
          <cell r="DM165">
            <v>590618.28</v>
          </cell>
          <cell r="DN165">
            <v>2149507.5</v>
          </cell>
          <cell r="DO165">
            <v>1026803</v>
          </cell>
          <cell r="DP165">
            <v>125304</v>
          </cell>
          <cell r="DQ165">
            <v>21071.94</v>
          </cell>
          <cell r="DR165">
            <v>738618.54</v>
          </cell>
          <cell r="DS165">
            <v>634.64</v>
          </cell>
          <cell r="DT165">
            <v>1911797.5</v>
          </cell>
          <cell r="DU165">
            <v>19029.509999999998</v>
          </cell>
          <cell r="DV165">
            <v>108.79</v>
          </cell>
          <cell r="DW165">
            <v>154803.01999999999</v>
          </cell>
          <cell r="DX165">
            <v>64350.64</v>
          </cell>
          <cell r="DY165">
            <v>-5389.49</v>
          </cell>
          <cell r="DZ165">
            <v>4182.38</v>
          </cell>
          <cell r="EA165">
            <v>237084.86</v>
          </cell>
          <cell r="EB165">
            <v>625.16</v>
          </cell>
          <cell r="EC165">
            <v>237710.02</v>
          </cell>
          <cell r="ED165">
            <v>386514.44</v>
          </cell>
          <cell r="EE165">
            <v>233994.73</v>
          </cell>
          <cell r="EF165">
            <v>0</v>
          </cell>
          <cell r="EG165">
            <v>233994.73</v>
          </cell>
          <cell r="EH165">
            <v>3001.86</v>
          </cell>
          <cell r="EI165">
            <v>0</v>
          </cell>
          <cell r="EJ165">
            <v>0</v>
          </cell>
          <cell r="EK165">
            <v>250</v>
          </cell>
          <cell r="EL165">
            <v>353.76</v>
          </cell>
          <cell r="EM165">
            <v>0</v>
          </cell>
          <cell r="EN165">
            <v>0</v>
          </cell>
          <cell r="EO165">
            <v>0</v>
          </cell>
          <cell r="EP165">
            <v>367.38</v>
          </cell>
          <cell r="EQ165">
            <v>105.97</v>
          </cell>
          <cell r="ER165">
            <v>-42.14</v>
          </cell>
          <cell r="ES165">
            <v>0</v>
          </cell>
          <cell r="ET165">
            <v>0</v>
          </cell>
          <cell r="EU165">
            <v>237084.86</v>
          </cell>
          <cell r="EV165">
            <v>237084.86</v>
          </cell>
          <cell r="EW165">
            <v>2246.9299999999998</v>
          </cell>
          <cell r="EX165">
            <v>5.6</v>
          </cell>
          <cell r="EY165">
            <v>-7345.72</v>
          </cell>
          <cell r="EZ165">
            <v>2917.61</v>
          </cell>
          <cell r="FA165">
            <v>0</v>
          </cell>
          <cell r="FB165">
            <v>15330.75</v>
          </cell>
          <cell r="FC165">
            <v>0</v>
          </cell>
          <cell r="FD165">
            <v>71881.56</v>
          </cell>
          <cell r="FE165">
            <v>-999.85</v>
          </cell>
          <cell r="FF165">
            <v>183709.49</v>
          </cell>
          <cell r="FG165">
            <v>912.63</v>
          </cell>
          <cell r="FH165">
            <v>13977.05</v>
          </cell>
          <cell r="FI165">
            <v>-453.11</v>
          </cell>
          <cell r="FJ165">
            <v>168366.7</v>
          </cell>
          <cell r="FK165">
            <v>1275663.6000000001</v>
          </cell>
          <cell r="FL165">
            <v>136924.12</v>
          </cell>
          <cell r="FM165">
            <v>168366.78</v>
          </cell>
          <cell r="FN165">
            <v>222089.89</v>
          </cell>
          <cell r="FO165">
            <v>1275663.6000000001</v>
          </cell>
          <cell r="FP165">
            <v>2116979.7000000002</v>
          </cell>
          <cell r="FQ165">
            <v>10.733599999999999</v>
          </cell>
          <cell r="FR165">
            <v>13.198399999999999</v>
          </cell>
          <cell r="FS165">
            <v>17.409800000000001</v>
          </cell>
          <cell r="FT165">
            <v>7.9531999999999998</v>
          </cell>
          <cell r="FU165">
            <v>16111.9</v>
          </cell>
          <cell r="FV165">
            <v>102.5</v>
          </cell>
          <cell r="FW165">
            <v>272.83</v>
          </cell>
          <cell r="FX165">
            <v>0</v>
          </cell>
          <cell r="FY165">
            <v>0</v>
          </cell>
          <cell r="FZ165">
            <v>0</v>
          </cell>
          <cell r="GA165">
            <v>375.33</v>
          </cell>
          <cell r="GB165">
            <v>0.76</v>
          </cell>
          <cell r="GC165">
            <v>14956.75</v>
          </cell>
          <cell r="GD165">
            <v>68763.039999999994</v>
          </cell>
          <cell r="GE165">
            <v>28179</v>
          </cell>
          <cell r="GF165">
            <v>0</v>
          </cell>
          <cell r="GG165">
            <v>10879335</v>
          </cell>
          <cell r="GH165">
            <v>0</v>
          </cell>
          <cell r="GI165">
            <v>0</v>
          </cell>
          <cell r="GJ165">
            <v>183709.49</v>
          </cell>
          <cell r="GK165">
            <v>18370.95</v>
          </cell>
          <cell r="GL165">
            <v>27940</v>
          </cell>
          <cell r="GM165">
            <v>239</v>
          </cell>
          <cell r="GN165">
            <v>547</v>
          </cell>
          <cell r="GO165">
            <v>27393</v>
          </cell>
          <cell r="GP165">
            <v>13415.95</v>
          </cell>
          <cell r="GQ165">
            <v>13415.95</v>
          </cell>
          <cell r="GR165">
            <v>13977.05</v>
          </cell>
          <cell r="GS165">
            <v>0</v>
          </cell>
          <cell r="GT165">
            <v>0</v>
          </cell>
          <cell r="GU165">
            <v>105.97</v>
          </cell>
          <cell r="GV165">
            <v>10879.334999999999</v>
          </cell>
          <cell r="GW165">
            <v>9.7404799999999993E-3</v>
          </cell>
          <cell r="GX165">
            <v>353.76</v>
          </cell>
          <cell r="GY165">
            <v>250</v>
          </cell>
          <cell r="GZ165">
            <v>603.76</v>
          </cell>
          <cell r="HA165">
            <v>0</v>
          </cell>
          <cell r="HB165">
            <v>0</v>
          </cell>
          <cell r="HC165">
            <v>0</v>
          </cell>
          <cell r="HD165" t="str">
            <v>No adjustments to equity capital in results.</v>
          </cell>
          <cell r="HE165" t="str">
            <v>Other additions to (deductions from) Tier 1 Capital is primarily composed of non-financial equity investment positions deducted under Basel 1</v>
          </cell>
          <cell r="HF165">
            <v>0</v>
          </cell>
          <cell r="HG165">
            <v>0</v>
          </cell>
          <cell r="HH165">
            <v>0</v>
          </cell>
          <cell r="HI165">
            <v>-27458.44</v>
          </cell>
          <cell r="HJ165">
            <v>-6346.11</v>
          </cell>
          <cell r="HK165" t="str">
            <v>1) Cash dividends declared on common stock in item 69 equal cash dividends declared on common stock in item 13.  2) Issuance of common stock for employee compensation in item 72 is comprised of the balance of the conversion or retirement of com</v>
          </cell>
          <cell r="HL165">
            <v>2</v>
          </cell>
          <cell r="HM165">
            <v>2012</v>
          </cell>
          <cell r="HN165">
            <v>0</v>
          </cell>
          <cell r="HO165">
            <v>550</v>
          </cell>
          <cell r="HR165">
            <v>19010</v>
          </cell>
        </row>
        <row r="166">
          <cell r="A166" t="str">
            <v>1073757Q3 2012BHC Baseline</v>
          </cell>
          <cell r="B166" t="str">
            <v>BofA</v>
          </cell>
          <cell r="C166" t="str">
            <v>Q3 2012</v>
          </cell>
          <cell r="D166" t="str">
            <v>BHC Baseline</v>
          </cell>
          <cell r="E166" t="str">
            <v>BHC</v>
          </cell>
          <cell r="F166" t="str">
            <v>BANK OF AMER CORP</v>
          </cell>
          <cell r="G166">
            <v>1073757</v>
          </cell>
          <cell r="H166" t="str">
            <v>Projected</v>
          </cell>
          <cell r="I166">
            <v>40926</v>
          </cell>
          <cell r="J166">
            <v>40926.68277777778</v>
          </cell>
          <cell r="K166" t="str">
            <v>Drawn from November Blue Chip Economic Indicators Survey and 10/31 market futures which reflect sustained but soft GDP growth, gradual declines in unemployment and stagnant housing market through 2012.</v>
          </cell>
          <cell r="L166">
            <v>632.99</v>
          </cell>
          <cell r="M166">
            <v>1005.9</v>
          </cell>
          <cell r="N166">
            <v>164.38</v>
          </cell>
          <cell r="O166">
            <v>841.52</v>
          </cell>
          <cell r="P166">
            <v>284.13</v>
          </cell>
          <cell r="Q166">
            <v>107.89</v>
          </cell>
          <cell r="R166">
            <v>52.85</v>
          </cell>
          <cell r="S166">
            <v>123.38</v>
          </cell>
          <cell r="T166">
            <v>136.69</v>
          </cell>
          <cell r="U166">
            <v>78.66</v>
          </cell>
          <cell r="V166">
            <v>4.78</v>
          </cell>
          <cell r="W166">
            <v>53.25</v>
          </cell>
          <cell r="X166">
            <v>1539.68</v>
          </cell>
          <cell r="Y166">
            <v>262</v>
          </cell>
          <cell r="Z166">
            <v>16.36</v>
          </cell>
          <cell r="AA166">
            <v>11.93</v>
          </cell>
          <cell r="AB166">
            <v>233.71</v>
          </cell>
          <cell r="AC166">
            <v>18.72</v>
          </cell>
          <cell r="AD166">
            <v>0</v>
          </cell>
          <cell r="AE166">
            <v>0</v>
          </cell>
          <cell r="AF166">
            <v>0</v>
          </cell>
          <cell r="AG166">
            <v>8.3800000000000008</v>
          </cell>
          <cell r="AH166">
            <v>10.34</v>
          </cell>
          <cell r="AI166">
            <v>3880.12</v>
          </cell>
          <cell r="AJ166">
            <v>0</v>
          </cell>
          <cell r="AK166">
            <v>0</v>
          </cell>
          <cell r="AL166">
            <v>0</v>
          </cell>
          <cell r="AM166">
            <v>0</v>
          </cell>
          <cell r="AN166">
            <v>0</v>
          </cell>
          <cell r="AO166">
            <v>0</v>
          </cell>
          <cell r="AP166">
            <v>0</v>
          </cell>
          <cell r="AQ166">
            <v>0</v>
          </cell>
          <cell r="AR166">
            <v>0</v>
          </cell>
          <cell r="AS166">
            <v>483.73</v>
          </cell>
          <cell r="AT166">
            <v>4363.84</v>
          </cell>
          <cell r="AU166">
            <v>31368.15</v>
          </cell>
          <cell r="AV166">
            <v>2787.49</v>
          </cell>
          <cell r="AW166">
            <v>3880.12</v>
          </cell>
          <cell r="AX166">
            <v>0.5</v>
          </cell>
          <cell r="AY166">
            <v>30276.03</v>
          </cell>
          <cell r="AZ166">
            <v>10968.35</v>
          </cell>
          <cell r="BA166">
            <v>10972.82</v>
          </cell>
          <cell r="BB166">
            <v>15512.32</v>
          </cell>
          <cell r="BC166">
            <v>6428.86</v>
          </cell>
          <cell r="BD166">
            <v>6428.86</v>
          </cell>
          <cell r="BE166">
            <v>2787.49</v>
          </cell>
          <cell r="BF166">
            <v>0</v>
          </cell>
          <cell r="BG166">
            <v>483.73</v>
          </cell>
          <cell r="BH166">
            <v>0</v>
          </cell>
          <cell r="BI166">
            <v>0</v>
          </cell>
          <cell r="BJ166">
            <v>100</v>
          </cell>
          <cell r="BK166">
            <v>-10</v>
          </cell>
          <cell r="BL166">
            <v>3257.64</v>
          </cell>
          <cell r="BM166">
            <v>1451.14</v>
          </cell>
          <cell r="BN166">
            <v>1806.5</v>
          </cell>
          <cell r="BO166">
            <v>0</v>
          </cell>
          <cell r="BP166">
            <v>1806.5</v>
          </cell>
          <cell r="BQ166">
            <v>0</v>
          </cell>
          <cell r="BR166">
            <v>1806.5</v>
          </cell>
          <cell r="BS166">
            <v>44.545744999999997</v>
          </cell>
          <cell r="BT166">
            <v>15317.99</v>
          </cell>
          <cell r="BU166">
            <v>500</v>
          </cell>
          <cell r="BV166">
            <v>1118.6600000000001</v>
          </cell>
          <cell r="BW166">
            <v>14699.32</v>
          </cell>
          <cell r="BX166" t="str">
            <v>Non-Interest Income - Retail and Small Business</v>
          </cell>
          <cell r="BY166">
            <v>32970.550000000003</v>
          </cell>
          <cell r="BZ166">
            <v>304515.86</v>
          </cell>
          <cell r="CA166">
            <v>337486.42</v>
          </cell>
          <cell r="CB166">
            <v>470731.62</v>
          </cell>
          <cell r="CC166">
            <v>284337.56</v>
          </cell>
          <cell r="CD166">
            <v>109491.93</v>
          </cell>
          <cell r="CE166">
            <v>17083.88</v>
          </cell>
          <cell r="CF166">
            <v>92408.05</v>
          </cell>
          <cell r="CG166">
            <v>64958.39</v>
          </cell>
          <cell r="CH166">
            <v>17097.55</v>
          </cell>
          <cell r="CI166">
            <v>4468.54</v>
          </cell>
          <cell r="CJ166">
            <v>43392.3</v>
          </cell>
          <cell r="CK166">
            <v>22896.11</v>
          </cell>
          <cell r="CL166">
            <v>1396.84</v>
          </cell>
          <cell r="CM166">
            <v>10546.91</v>
          </cell>
          <cell r="CN166">
            <v>180753.46</v>
          </cell>
          <cell r="CO166">
            <v>166745.54999999999</v>
          </cell>
          <cell r="CP166">
            <v>7834.73</v>
          </cell>
          <cell r="CQ166">
            <v>6173.18</v>
          </cell>
          <cell r="CR166">
            <v>109692.88</v>
          </cell>
          <cell r="CS166">
            <v>75601.279999999999</v>
          </cell>
          <cell r="CT166">
            <v>24197.51</v>
          </cell>
          <cell r="CU166">
            <v>5724.12</v>
          </cell>
          <cell r="CV166">
            <v>45679.64</v>
          </cell>
          <cell r="CW166">
            <v>94999.92</v>
          </cell>
          <cell r="CX166">
            <v>469.02</v>
          </cell>
          <cell r="CY166">
            <v>1111.97</v>
          </cell>
          <cell r="CZ166">
            <v>26636.3</v>
          </cell>
          <cell r="DA166">
            <v>19568.38</v>
          </cell>
          <cell r="DB166">
            <v>47214.25</v>
          </cell>
          <cell r="DC166">
            <v>931779.16</v>
          </cell>
          <cell r="DD166">
            <v>0</v>
          </cell>
          <cell r="DE166">
            <v>30366.74</v>
          </cell>
          <cell r="DF166">
            <v>901412.41</v>
          </cell>
          <cell r="DG166">
            <v>233721.91</v>
          </cell>
          <cell r="DH166">
            <v>69228.600000000006</v>
          </cell>
          <cell r="DI166">
            <v>6489.18</v>
          </cell>
          <cell r="DJ166">
            <v>2637.57</v>
          </cell>
          <cell r="DK166">
            <v>6429.41</v>
          </cell>
          <cell r="DL166">
            <v>84784.75</v>
          </cell>
          <cell r="DM166">
            <v>588203.64</v>
          </cell>
          <cell r="DN166">
            <v>2145609.1</v>
          </cell>
          <cell r="DO166">
            <v>1037091.8</v>
          </cell>
          <cell r="DP166">
            <v>125304</v>
          </cell>
          <cell r="DQ166">
            <v>21083.27</v>
          </cell>
          <cell r="DR166">
            <v>722368.2</v>
          </cell>
          <cell r="DS166">
            <v>624.64</v>
          </cell>
          <cell r="DT166">
            <v>1905847.3</v>
          </cell>
          <cell r="DU166">
            <v>19029.509999999998</v>
          </cell>
          <cell r="DV166">
            <v>108.81</v>
          </cell>
          <cell r="DW166">
            <v>155158.54999999999</v>
          </cell>
          <cell r="DX166">
            <v>65674.880000000005</v>
          </cell>
          <cell r="DY166">
            <v>-5016.67</v>
          </cell>
          <cell r="DZ166">
            <v>4181.6400000000003</v>
          </cell>
          <cell r="EA166">
            <v>239136.72</v>
          </cell>
          <cell r="EB166">
            <v>625.16</v>
          </cell>
          <cell r="EC166">
            <v>239761.87</v>
          </cell>
          <cell r="ED166">
            <v>392568.78</v>
          </cell>
          <cell r="EE166">
            <v>237084.86</v>
          </cell>
          <cell r="EF166">
            <v>0</v>
          </cell>
          <cell r="EG166">
            <v>237084.86</v>
          </cell>
          <cell r="EH166">
            <v>1806.5</v>
          </cell>
          <cell r="EI166">
            <v>0</v>
          </cell>
          <cell r="EJ166">
            <v>0</v>
          </cell>
          <cell r="EK166">
            <v>0</v>
          </cell>
          <cell r="EL166">
            <v>354.81</v>
          </cell>
          <cell r="EM166">
            <v>0</v>
          </cell>
          <cell r="EN166">
            <v>0</v>
          </cell>
          <cell r="EO166">
            <v>0</v>
          </cell>
          <cell r="EP166">
            <v>376.28</v>
          </cell>
          <cell r="EQ166">
            <v>105.98</v>
          </cell>
          <cell r="ER166">
            <v>372.81</v>
          </cell>
          <cell r="ES166">
            <v>0</v>
          </cell>
          <cell r="ET166">
            <v>0</v>
          </cell>
          <cell r="EU166">
            <v>239136.72</v>
          </cell>
          <cell r="EV166">
            <v>239136.72</v>
          </cell>
          <cell r="EW166">
            <v>2260.3000000000002</v>
          </cell>
          <cell r="EX166">
            <v>0</v>
          </cell>
          <cell r="EY166">
            <v>-6986.28</v>
          </cell>
          <cell r="EZ166">
            <v>2917.61</v>
          </cell>
          <cell r="FA166">
            <v>0</v>
          </cell>
          <cell r="FB166">
            <v>15330.75</v>
          </cell>
          <cell r="FC166">
            <v>0</v>
          </cell>
          <cell r="FD166">
            <v>71694.429999999993</v>
          </cell>
          <cell r="FE166">
            <v>-1303.03</v>
          </cell>
          <cell r="FF166">
            <v>185884.44</v>
          </cell>
          <cell r="FG166">
            <v>915.09</v>
          </cell>
          <cell r="FH166">
            <v>11908.76</v>
          </cell>
          <cell r="FI166">
            <v>-453.11</v>
          </cell>
          <cell r="FJ166">
            <v>172607.49</v>
          </cell>
          <cell r="FK166">
            <v>1279949.3</v>
          </cell>
          <cell r="FL166">
            <v>141164.91</v>
          </cell>
          <cell r="FM166">
            <v>172607.57</v>
          </cell>
          <cell r="FN166">
            <v>225867.32</v>
          </cell>
          <cell r="FO166">
            <v>1279949.3</v>
          </cell>
          <cell r="FP166">
            <v>2103880.6</v>
          </cell>
          <cell r="FQ166">
            <v>11.0289</v>
          </cell>
          <cell r="FR166">
            <v>13.4855</v>
          </cell>
          <cell r="FS166">
            <v>17.646599999999999</v>
          </cell>
          <cell r="FT166">
            <v>8.2042000000000002</v>
          </cell>
          <cell r="FU166">
            <v>16111.9</v>
          </cell>
          <cell r="FV166">
            <v>102.5</v>
          </cell>
          <cell r="FW166">
            <v>272.83</v>
          </cell>
          <cell r="FX166">
            <v>0</v>
          </cell>
          <cell r="FY166">
            <v>0</v>
          </cell>
          <cell r="FZ166">
            <v>0</v>
          </cell>
          <cell r="GA166">
            <v>375.33</v>
          </cell>
          <cell r="GB166">
            <v>0.76</v>
          </cell>
          <cell r="GC166">
            <v>14956.75</v>
          </cell>
          <cell r="GD166">
            <v>68763.039999999994</v>
          </cell>
          <cell r="GE166">
            <v>27085</v>
          </cell>
          <cell r="GF166">
            <v>0</v>
          </cell>
          <cell r="GG166">
            <v>10880593</v>
          </cell>
          <cell r="GH166">
            <v>0</v>
          </cell>
          <cell r="GI166">
            <v>0</v>
          </cell>
          <cell r="GJ166">
            <v>185884.44</v>
          </cell>
          <cell r="GK166">
            <v>18588.439999999999</v>
          </cell>
          <cell r="GL166">
            <v>27030</v>
          </cell>
          <cell r="GM166">
            <v>55</v>
          </cell>
          <cell r="GN166">
            <v>814</v>
          </cell>
          <cell r="GO166">
            <v>26216</v>
          </cell>
          <cell r="GP166">
            <v>14307.24</v>
          </cell>
          <cell r="GQ166">
            <v>14307.24</v>
          </cell>
          <cell r="GR166">
            <v>11908.76</v>
          </cell>
          <cell r="GS166">
            <v>0</v>
          </cell>
          <cell r="GT166">
            <v>0</v>
          </cell>
          <cell r="GU166">
            <v>105.98</v>
          </cell>
          <cell r="GV166">
            <v>10880.593000000001</v>
          </cell>
          <cell r="GW166">
            <v>9.7402800000000005E-3</v>
          </cell>
          <cell r="GX166">
            <v>354.81</v>
          </cell>
          <cell r="GY166">
            <v>0</v>
          </cell>
          <cell r="GZ166">
            <v>354.81</v>
          </cell>
          <cell r="HA166">
            <v>0</v>
          </cell>
          <cell r="HB166">
            <v>0</v>
          </cell>
          <cell r="HC166">
            <v>0</v>
          </cell>
          <cell r="HD166" t="str">
            <v>No adjustments to equity capital in results.</v>
          </cell>
          <cell r="HE166" t="str">
            <v>Other additions to (deductions from) Tier 1 Capital is primarily composed of non-financial equity investment positions deducted under Basel 1</v>
          </cell>
          <cell r="HF166">
            <v>0</v>
          </cell>
          <cell r="HG166">
            <v>0</v>
          </cell>
          <cell r="HH166">
            <v>0</v>
          </cell>
          <cell r="HI166">
            <v>-27458.44</v>
          </cell>
          <cell r="HJ166">
            <v>-6346.11</v>
          </cell>
          <cell r="HK166" t="str">
            <v>1) Cash dividends declared on common stock in item 69 equal cash dividends declared on common stock in item 13.  2) Issuance of common stock for employee compensation in item 72 is comprised of the balance of the conversion or retirement of com</v>
          </cell>
          <cell r="HL166">
            <v>3</v>
          </cell>
          <cell r="HM166">
            <v>2012</v>
          </cell>
          <cell r="HN166">
            <v>0</v>
          </cell>
          <cell r="HO166">
            <v>100</v>
          </cell>
          <cell r="HR166">
            <v>19010</v>
          </cell>
        </row>
        <row r="167">
          <cell r="A167" t="str">
            <v>1073757Q4 2012BHC Baseline</v>
          </cell>
          <cell r="B167" t="str">
            <v>BofA</v>
          </cell>
          <cell r="C167" t="str">
            <v>Q4 2012</v>
          </cell>
          <cell r="D167" t="str">
            <v>BHC Baseline</v>
          </cell>
          <cell r="E167" t="str">
            <v>BHC</v>
          </cell>
          <cell r="F167" t="str">
            <v>BANK OF AMER CORP</v>
          </cell>
          <cell r="G167">
            <v>1073757</v>
          </cell>
          <cell r="H167" t="str">
            <v>Projected</v>
          </cell>
          <cell r="I167">
            <v>40926</v>
          </cell>
          <cell r="J167">
            <v>40926.68277777778</v>
          </cell>
          <cell r="K167" t="str">
            <v>Drawn from November Blue Chip Economic Indicators Survey and 10/31 market futures which reflect sustained but soft GDP growth, gradual declines in unemployment and stagnant housing market through 2012.</v>
          </cell>
          <cell r="L167">
            <v>541.25</v>
          </cell>
          <cell r="M167">
            <v>950.35</v>
          </cell>
          <cell r="N167">
            <v>147.52000000000001</v>
          </cell>
          <cell r="O167">
            <v>802.83</v>
          </cell>
          <cell r="P167">
            <v>278.19</v>
          </cell>
          <cell r="Q167">
            <v>114.89</v>
          </cell>
          <cell r="R167">
            <v>48.42</v>
          </cell>
          <cell r="S167">
            <v>114.88</v>
          </cell>
          <cell r="T167">
            <v>114.52</v>
          </cell>
          <cell r="U167">
            <v>65.91</v>
          </cell>
          <cell r="V167">
            <v>4</v>
          </cell>
          <cell r="W167">
            <v>44.62</v>
          </cell>
          <cell r="X167">
            <v>1542.77</v>
          </cell>
          <cell r="Y167">
            <v>256.14</v>
          </cell>
          <cell r="Z167">
            <v>26.86</v>
          </cell>
          <cell r="AA167">
            <v>12.82</v>
          </cell>
          <cell r="AB167">
            <v>216.46</v>
          </cell>
          <cell r="AC167">
            <v>17.399999999999999</v>
          </cell>
          <cell r="AD167">
            <v>0</v>
          </cell>
          <cell r="AE167">
            <v>0</v>
          </cell>
          <cell r="AF167">
            <v>0</v>
          </cell>
          <cell r="AG167">
            <v>7.53</v>
          </cell>
          <cell r="AH167">
            <v>9.8699999999999992</v>
          </cell>
          <cell r="AI167">
            <v>3700.63</v>
          </cell>
          <cell r="AJ167">
            <v>0</v>
          </cell>
          <cell r="AK167">
            <v>0</v>
          </cell>
          <cell r="AL167">
            <v>0</v>
          </cell>
          <cell r="AM167">
            <v>0</v>
          </cell>
          <cell r="AN167">
            <v>0</v>
          </cell>
          <cell r="AO167">
            <v>0</v>
          </cell>
          <cell r="AP167">
            <v>0</v>
          </cell>
          <cell r="AQ167">
            <v>0</v>
          </cell>
          <cell r="AR167">
            <v>0</v>
          </cell>
          <cell r="AS167">
            <v>397.67</v>
          </cell>
          <cell r="AT167">
            <v>4098.3</v>
          </cell>
          <cell r="AU167">
            <v>30276.03</v>
          </cell>
          <cell r="AV167">
            <v>2571.9299999999998</v>
          </cell>
          <cell r="AW167">
            <v>3700.63</v>
          </cell>
          <cell r="AX167">
            <v>0.02</v>
          </cell>
          <cell r="AY167">
            <v>29147.360000000001</v>
          </cell>
          <cell r="AZ167">
            <v>11075.99</v>
          </cell>
          <cell r="BA167">
            <v>11344.49</v>
          </cell>
          <cell r="BB167">
            <v>15085.4</v>
          </cell>
          <cell r="BC167">
            <v>7335.09</v>
          </cell>
          <cell r="BD167">
            <v>7335.09</v>
          </cell>
          <cell r="BE167">
            <v>2571.9299999999998</v>
          </cell>
          <cell r="BF167">
            <v>0</v>
          </cell>
          <cell r="BG167">
            <v>397.67</v>
          </cell>
          <cell r="BH167">
            <v>0</v>
          </cell>
          <cell r="BI167">
            <v>0</v>
          </cell>
          <cell r="BJ167">
            <v>100</v>
          </cell>
          <cell r="BK167">
            <v>-8.3000000000000007</v>
          </cell>
          <cell r="BL167">
            <v>4465.4799999999996</v>
          </cell>
          <cell r="BM167">
            <v>1405.19</v>
          </cell>
          <cell r="BN167">
            <v>3060.3</v>
          </cell>
          <cell r="BO167">
            <v>0</v>
          </cell>
          <cell r="BP167">
            <v>3060.3</v>
          </cell>
          <cell r="BQ167">
            <v>0</v>
          </cell>
          <cell r="BR167">
            <v>3060.3</v>
          </cell>
          <cell r="BS167">
            <v>31.467838</v>
          </cell>
          <cell r="BT167">
            <v>14699.32</v>
          </cell>
          <cell r="BU167">
            <v>0</v>
          </cell>
          <cell r="BV167">
            <v>1163.56</v>
          </cell>
          <cell r="BW167">
            <v>13535.76</v>
          </cell>
          <cell r="BX167" t="str">
            <v>Non-Interest Income - Retail and Small Business</v>
          </cell>
          <cell r="BY167">
            <v>32072.9</v>
          </cell>
          <cell r="BZ167">
            <v>304374.90000000002</v>
          </cell>
          <cell r="CA167">
            <v>336447.79</v>
          </cell>
          <cell r="CB167">
            <v>465728.94</v>
          </cell>
          <cell r="CC167">
            <v>282024.39</v>
          </cell>
          <cell r="CD167">
            <v>106528.36</v>
          </cell>
          <cell r="CE167">
            <v>16628.599999999999</v>
          </cell>
          <cell r="CF167">
            <v>89899.76</v>
          </cell>
          <cell r="CG167">
            <v>65622.89</v>
          </cell>
          <cell r="CH167">
            <v>17388.509999999998</v>
          </cell>
          <cell r="CI167">
            <v>4346.68</v>
          </cell>
          <cell r="CJ167">
            <v>43887.7</v>
          </cell>
          <cell r="CK167">
            <v>23056.47</v>
          </cell>
          <cell r="CL167">
            <v>1410.68</v>
          </cell>
          <cell r="CM167">
            <v>10142.620000000001</v>
          </cell>
          <cell r="CN167">
            <v>182761.55</v>
          </cell>
          <cell r="CO167">
            <v>168733.88</v>
          </cell>
          <cell r="CP167">
            <v>7915.93</v>
          </cell>
          <cell r="CQ167">
            <v>6111.75</v>
          </cell>
          <cell r="CR167">
            <v>109231.44</v>
          </cell>
          <cell r="CS167">
            <v>76948.11</v>
          </cell>
          <cell r="CT167">
            <v>25299.54</v>
          </cell>
          <cell r="CU167">
            <v>5643.34</v>
          </cell>
          <cell r="CV167">
            <v>46005.24</v>
          </cell>
          <cell r="CW167">
            <v>96540.63</v>
          </cell>
          <cell r="CX167">
            <v>473.34</v>
          </cell>
          <cell r="CY167">
            <v>1122.6600000000001</v>
          </cell>
          <cell r="CZ167">
            <v>27027.22</v>
          </cell>
          <cell r="DA167">
            <v>19703.64</v>
          </cell>
          <cell r="DB167">
            <v>48213.78</v>
          </cell>
          <cell r="DC167">
            <v>931210.67</v>
          </cell>
          <cell r="DD167">
            <v>0</v>
          </cell>
          <cell r="DE167">
            <v>29239.759999999998</v>
          </cell>
          <cell r="DF167">
            <v>901970.92</v>
          </cell>
          <cell r="DG167">
            <v>233721.91</v>
          </cell>
          <cell r="DH167">
            <v>69228.600000000006</v>
          </cell>
          <cell r="DI167">
            <v>6469.75</v>
          </cell>
          <cell r="DJ167">
            <v>2637.57</v>
          </cell>
          <cell r="DK167">
            <v>6350.89</v>
          </cell>
          <cell r="DL167">
            <v>84686.81</v>
          </cell>
          <cell r="DM167">
            <v>588239.06000000006</v>
          </cell>
          <cell r="DN167">
            <v>2145066.5</v>
          </cell>
          <cell r="DO167">
            <v>1044374.7</v>
          </cell>
          <cell r="DP167">
            <v>125304</v>
          </cell>
          <cell r="DQ167">
            <v>21094.6</v>
          </cell>
          <cell r="DR167">
            <v>712404.69</v>
          </cell>
          <cell r="DS167">
            <v>616.33000000000004</v>
          </cell>
          <cell r="DT167">
            <v>1903178</v>
          </cell>
          <cell r="DU167">
            <v>19029.509999999998</v>
          </cell>
          <cell r="DV167">
            <v>108.82</v>
          </cell>
          <cell r="DW167">
            <v>155308.29</v>
          </cell>
          <cell r="DX167">
            <v>68261.509999999995</v>
          </cell>
          <cell r="DY167">
            <v>-5626.73</v>
          </cell>
          <cell r="DZ167">
            <v>4181.8999999999996</v>
          </cell>
          <cell r="EA167">
            <v>241263.31</v>
          </cell>
          <cell r="EB167">
            <v>625.16</v>
          </cell>
          <cell r="EC167">
            <v>241888.47</v>
          </cell>
          <cell r="ED167">
            <v>398059.38</v>
          </cell>
          <cell r="EE167">
            <v>239136.72</v>
          </cell>
          <cell r="EF167">
            <v>0</v>
          </cell>
          <cell r="EG167">
            <v>239136.72</v>
          </cell>
          <cell r="EH167">
            <v>3060.3</v>
          </cell>
          <cell r="EI167">
            <v>0</v>
          </cell>
          <cell r="EJ167">
            <v>0</v>
          </cell>
          <cell r="EK167">
            <v>0</v>
          </cell>
          <cell r="EL167">
            <v>150.01</v>
          </cell>
          <cell r="EM167">
            <v>0</v>
          </cell>
          <cell r="EN167">
            <v>0</v>
          </cell>
          <cell r="EO167">
            <v>0</v>
          </cell>
          <cell r="EP167">
            <v>367.66</v>
          </cell>
          <cell r="EQ167">
            <v>106</v>
          </cell>
          <cell r="ER167">
            <v>-610.05999999999995</v>
          </cell>
          <cell r="ES167">
            <v>0</v>
          </cell>
          <cell r="ET167">
            <v>0</v>
          </cell>
          <cell r="EU167">
            <v>241263.31</v>
          </cell>
          <cell r="EV167">
            <v>241263.31</v>
          </cell>
          <cell r="EW167">
            <v>1864.63</v>
          </cell>
          <cell r="EX167">
            <v>0</v>
          </cell>
          <cell r="EY167">
            <v>-7200.67</v>
          </cell>
          <cell r="EZ167">
            <v>2917.61</v>
          </cell>
          <cell r="FA167">
            <v>0</v>
          </cell>
          <cell r="FB167">
            <v>15330.75</v>
          </cell>
          <cell r="FC167">
            <v>0</v>
          </cell>
          <cell r="FD167">
            <v>71507.289999999994</v>
          </cell>
          <cell r="FE167">
            <v>-1552.73</v>
          </cell>
          <cell r="FF167">
            <v>189057.93</v>
          </cell>
          <cell r="FG167">
            <v>917.03</v>
          </cell>
          <cell r="FH167">
            <v>11939.81</v>
          </cell>
          <cell r="FI167">
            <v>-453.11</v>
          </cell>
          <cell r="FJ167">
            <v>175747.98</v>
          </cell>
          <cell r="FK167">
            <v>1281459.2</v>
          </cell>
          <cell r="FL167">
            <v>144305.4</v>
          </cell>
          <cell r="FM167">
            <v>175748.06</v>
          </cell>
          <cell r="FN167">
            <v>228689.15</v>
          </cell>
          <cell r="FO167">
            <v>1281459.2</v>
          </cell>
          <cell r="FP167">
            <v>2100947.9</v>
          </cell>
          <cell r="FQ167">
            <v>11.260999999999999</v>
          </cell>
          <cell r="FR167">
            <v>13.714700000000001</v>
          </cell>
          <cell r="FS167">
            <v>17.846</v>
          </cell>
          <cell r="FT167">
            <v>8.3651999999999997</v>
          </cell>
          <cell r="FU167">
            <v>16111.9</v>
          </cell>
          <cell r="FV167">
            <v>102.5</v>
          </cell>
          <cell r="FW167">
            <v>272.83</v>
          </cell>
          <cell r="FX167">
            <v>0</v>
          </cell>
          <cell r="FY167">
            <v>0</v>
          </cell>
          <cell r="FZ167">
            <v>0</v>
          </cell>
          <cell r="GA167">
            <v>375.33</v>
          </cell>
          <cell r="GB167">
            <v>0.76</v>
          </cell>
          <cell r="GC167">
            <v>14956.75</v>
          </cell>
          <cell r="GD167">
            <v>68763.039999999994</v>
          </cell>
          <cell r="GE167">
            <v>26279</v>
          </cell>
          <cell r="GF167">
            <v>0</v>
          </cell>
          <cell r="GG167">
            <v>10882132</v>
          </cell>
          <cell r="GH167">
            <v>0</v>
          </cell>
          <cell r="GI167">
            <v>0</v>
          </cell>
          <cell r="GJ167">
            <v>189057.93</v>
          </cell>
          <cell r="GK167">
            <v>18905.79</v>
          </cell>
          <cell r="GL167">
            <v>26374</v>
          </cell>
          <cell r="GM167">
            <v>-95</v>
          </cell>
          <cell r="GN167">
            <v>1189</v>
          </cell>
          <cell r="GO167">
            <v>25185</v>
          </cell>
          <cell r="GP167">
            <v>13245.19</v>
          </cell>
          <cell r="GQ167">
            <v>13245.19</v>
          </cell>
          <cell r="GR167">
            <v>11939.81</v>
          </cell>
          <cell r="GS167">
            <v>0</v>
          </cell>
          <cell r="GT167">
            <v>0</v>
          </cell>
          <cell r="GU167">
            <v>106</v>
          </cell>
          <cell r="GV167">
            <v>10882.132</v>
          </cell>
          <cell r="GW167">
            <v>9.7407399999999995E-3</v>
          </cell>
          <cell r="GX167">
            <v>150.01</v>
          </cell>
          <cell r="GY167">
            <v>0</v>
          </cell>
          <cell r="GZ167">
            <v>150.01</v>
          </cell>
          <cell r="HA167">
            <v>0</v>
          </cell>
          <cell r="HB167">
            <v>0</v>
          </cell>
          <cell r="HC167">
            <v>0</v>
          </cell>
          <cell r="HD167" t="str">
            <v>No adjustments to equity capital in results.</v>
          </cell>
          <cell r="HE167" t="str">
            <v>Other additions to (deductions from) Tier 1 Capital is primarily composed of non-financial equity investment positions deducted under Basel 1</v>
          </cell>
          <cell r="HF167">
            <v>0</v>
          </cell>
          <cell r="HG167">
            <v>0</v>
          </cell>
          <cell r="HH167">
            <v>0</v>
          </cell>
          <cell r="HI167">
            <v>-27458.44</v>
          </cell>
          <cell r="HJ167">
            <v>-6346.11</v>
          </cell>
          <cell r="HK167" t="str">
            <v>1) Cash dividends declared on common stock in item 69 equal cash dividends declared on common stock in item 13.  2) Issuance of common stock for employee compensation in item 72 is comprised of the balance of the conversion or retirement of com</v>
          </cell>
          <cell r="HL167">
            <v>4</v>
          </cell>
          <cell r="HM167">
            <v>2012</v>
          </cell>
          <cell r="HN167">
            <v>0</v>
          </cell>
          <cell r="HO167">
            <v>100</v>
          </cell>
          <cell r="HR167">
            <v>19010</v>
          </cell>
        </row>
        <row r="168">
          <cell r="A168" t="str">
            <v>1073757Q1 2013BHC Baseline</v>
          </cell>
          <cell r="B168" t="str">
            <v>BofA</v>
          </cell>
          <cell r="C168" t="str">
            <v>Q1 2013</v>
          </cell>
          <cell r="D168" t="str">
            <v>BHC Baseline</v>
          </cell>
          <cell r="E168" t="str">
            <v>BHC</v>
          </cell>
          <cell r="F168" t="str">
            <v>BANK OF AMER CORP</v>
          </cell>
          <cell r="G168">
            <v>1073757</v>
          </cell>
          <cell r="H168" t="str">
            <v>Projected</v>
          </cell>
          <cell r="I168">
            <v>40926</v>
          </cell>
          <cell r="J168">
            <v>40926.68277777778</v>
          </cell>
          <cell r="K168" t="str">
            <v>Drawn from November Blue Chip Economic Indicators Survey and 10/31 market futures which reflect sustained but soft GDP growth, gradual declines in unemployment and stagnant housing market through 2012.</v>
          </cell>
          <cell r="L168">
            <v>471.28</v>
          </cell>
          <cell r="M168">
            <v>862.99</v>
          </cell>
          <cell r="N168">
            <v>126.55</v>
          </cell>
          <cell r="O168">
            <v>736.44</v>
          </cell>
          <cell r="P168">
            <v>276.83</v>
          </cell>
          <cell r="Q168">
            <v>112.63</v>
          </cell>
          <cell r="R168">
            <v>49.56</v>
          </cell>
          <cell r="S168">
            <v>114.65</v>
          </cell>
          <cell r="T168">
            <v>95.63</v>
          </cell>
          <cell r="U168">
            <v>55.04</v>
          </cell>
          <cell r="V168">
            <v>3.34</v>
          </cell>
          <cell r="W168">
            <v>37.26</v>
          </cell>
          <cell r="X168">
            <v>1428.3</v>
          </cell>
          <cell r="Y168">
            <v>237.85</v>
          </cell>
          <cell r="Z168">
            <v>18.14</v>
          </cell>
          <cell r="AA168">
            <v>10.95</v>
          </cell>
          <cell r="AB168">
            <v>208.76</v>
          </cell>
          <cell r="AC168">
            <v>17.54</v>
          </cell>
          <cell r="AD168">
            <v>0</v>
          </cell>
          <cell r="AE168">
            <v>0</v>
          </cell>
          <cell r="AF168">
            <v>0</v>
          </cell>
          <cell r="AG168">
            <v>7.67</v>
          </cell>
          <cell r="AH168">
            <v>9.8699999999999992</v>
          </cell>
          <cell r="AI168">
            <v>3390.42</v>
          </cell>
          <cell r="AJ168">
            <v>0</v>
          </cell>
          <cell r="AK168">
            <v>0</v>
          </cell>
          <cell r="AL168">
            <v>0</v>
          </cell>
          <cell r="AM168">
            <v>0</v>
          </cell>
          <cell r="AN168">
            <v>0</v>
          </cell>
          <cell r="AO168">
            <v>0</v>
          </cell>
          <cell r="AP168">
            <v>0</v>
          </cell>
          <cell r="AQ168">
            <v>0</v>
          </cell>
          <cell r="AR168">
            <v>0</v>
          </cell>
          <cell r="AS168">
            <v>310.31</v>
          </cell>
          <cell r="AT168">
            <v>3700.74</v>
          </cell>
          <cell r="AU168">
            <v>29147.360000000001</v>
          </cell>
          <cell r="AV168">
            <v>2532.9499999999998</v>
          </cell>
          <cell r="AW168">
            <v>3390.42</v>
          </cell>
          <cell r="AX168">
            <v>1.62</v>
          </cell>
          <cell r="AY168">
            <v>28291.5</v>
          </cell>
          <cell r="AZ168">
            <v>11032.41</v>
          </cell>
          <cell r="BA168">
            <v>12218.58</v>
          </cell>
          <cell r="BB168">
            <v>16735.669999999998</v>
          </cell>
          <cell r="BC168">
            <v>6515.32</v>
          </cell>
          <cell r="BD168">
            <v>6515.32</v>
          </cell>
          <cell r="BE168">
            <v>2532.9499999999998</v>
          </cell>
          <cell r="BF168">
            <v>0</v>
          </cell>
          <cell r="BG168">
            <v>310.31</v>
          </cell>
          <cell r="BH168">
            <v>0</v>
          </cell>
          <cell r="BI168">
            <v>0</v>
          </cell>
          <cell r="BJ168">
            <v>0</v>
          </cell>
          <cell r="BK168">
            <v>-7.66</v>
          </cell>
          <cell r="BL168">
            <v>3672.06</v>
          </cell>
          <cell r="BM168">
            <v>1262.82</v>
          </cell>
          <cell r="BN168">
            <v>2409.2399999999998</v>
          </cell>
          <cell r="BO168">
            <v>0</v>
          </cell>
          <cell r="BP168">
            <v>2409.2399999999998</v>
          </cell>
          <cell r="BQ168">
            <v>0</v>
          </cell>
          <cell r="BR168">
            <v>2409.2399999999998</v>
          </cell>
          <cell r="BS168">
            <v>34.389961</v>
          </cell>
          <cell r="BT168">
            <v>13535.76</v>
          </cell>
          <cell r="BU168">
            <v>250</v>
          </cell>
          <cell r="BV168">
            <v>969.36</v>
          </cell>
          <cell r="BW168">
            <v>12816.4</v>
          </cell>
          <cell r="BX168" t="str">
            <v>Non-Interest Income - Retail and Small Business</v>
          </cell>
          <cell r="BY168">
            <v>31258.73</v>
          </cell>
          <cell r="BZ168">
            <v>304103.49</v>
          </cell>
          <cell r="CA168">
            <v>335362.21000000002</v>
          </cell>
          <cell r="CB168">
            <v>461771.66</v>
          </cell>
          <cell r="CC168">
            <v>279726.64</v>
          </cell>
          <cell r="CD168">
            <v>103727.24</v>
          </cell>
          <cell r="CE168">
            <v>16195.65</v>
          </cell>
          <cell r="CF168">
            <v>87531.59</v>
          </cell>
          <cell r="CG168">
            <v>66561.31</v>
          </cell>
          <cell r="CH168">
            <v>17731.97</v>
          </cell>
          <cell r="CI168">
            <v>4231.49</v>
          </cell>
          <cell r="CJ168">
            <v>44597.84</v>
          </cell>
          <cell r="CK168">
            <v>23286.11</v>
          </cell>
          <cell r="CL168">
            <v>1430.2</v>
          </cell>
          <cell r="CM168">
            <v>10326.280000000001</v>
          </cell>
          <cell r="CN168">
            <v>187370.26</v>
          </cell>
          <cell r="CO168">
            <v>173222.45</v>
          </cell>
          <cell r="CP168">
            <v>8054.46</v>
          </cell>
          <cell r="CQ168">
            <v>6093.36</v>
          </cell>
          <cell r="CR168">
            <v>106669.63</v>
          </cell>
          <cell r="CS168">
            <v>78651.539999999994</v>
          </cell>
          <cell r="CT168">
            <v>26561.95</v>
          </cell>
          <cell r="CU168">
            <v>5557</v>
          </cell>
          <cell r="CV168">
            <v>46532.58</v>
          </cell>
          <cell r="CW168">
            <v>95681.7</v>
          </cell>
          <cell r="CX168">
            <v>479.7</v>
          </cell>
          <cell r="CY168">
            <v>1137.79</v>
          </cell>
          <cell r="CZ168">
            <v>27619.15</v>
          </cell>
          <cell r="DA168">
            <v>19911.53</v>
          </cell>
          <cell r="DB168">
            <v>46533.53</v>
          </cell>
          <cell r="DC168">
            <v>930144.79</v>
          </cell>
          <cell r="DD168">
            <v>0</v>
          </cell>
          <cell r="DE168">
            <v>28383.19</v>
          </cell>
          <cell r="DF168">
            <v>901761.6</v>
          </cell>
          <cell r="DG168">
            <v>237747.46</v>
          </cell>
          <cell r="DH168">
            <v>69228.600000000006</v>
          </cell>
          <cell r="DI168">
            <v>6709.96</v>
          </cell>
          <cell r="DJ168">
            <v>2637.57</v>
          </cell>
          <cell r="DK168">
            <v>6279.79</v>
          </cell>
          <cell r="DL168">
            <v>84855.91</v>
          </cell>
          <cell r="DM168">
            <v>582661.72</v>
          </cell>
          <cell r="DN168">
            <v>2142388.9</v>
          </cell>
          <cell r="DO168">
            <v>1049626.5</v>
          </cell>
          <cell r="DP168">
            <v>124754</v>
          </cell>
          <cell r="DQ168">
            <v>21105.69</v>
          </cell>
          <cell r="DR168">
            <v>701922.98</v>
          </cell>
          <cell r="DS168">
            <v>608.66999999999996</v>
          </cell>
          <cell r="DT168">
            <v>1897409.2</v>
          </cell>
          <cell r="DU168">
            <v>19029.509999999998</v>
          </cell>
          <cell r="DV168">
            <v>109.22</v>
          </cell>
          <cell r="DW168">
            <v>156790.59</v>
          </cell>
          <cell r="DX168">
            <v>70188.399999999994</v>
          </cell>
          <cell r="DY168">
            <v>-5734.4</v>
          </cell>
          <cell r="DZ168">
            <v>3971.23</v>
          </cell>
          <cell r="EA168">
            <v>244354.57</v>
          </cell>
          <cell r="EB168">
            <v>625.16</v>
          </cell>
          <cell r="EC168">
            <v>244979.72</v>
          </cell>
          <cell r="ED168">
            <v>405375</v>
          </cell>
          <cell r="EE168">
            <v>241263.31</v>
          </cell>
          <cell r="EF168">
            <v>0</v>
          </cell>
          <cell r="EG168">
            <v>241263.31</v>
          </cell>
          <cell r="EH168">
            <v>2409.2399999999998</v>
          </cell>
          <cell r="EI168">
            <v>0</v>
          </cell>
          <cell r="EJ168">
            <v>0</v>
          </cell>
          <cell r="EK168">
            <v>0</v>
          </cell>
          <cell r="EL168">
            <v>1272.04</v>
          </cell>
          <cell r="EM168">
            <v>0</v>
          </cell>
          <cell r="EN168">
            <v>0</v>
          </cell>
          <cell r="EO168">
            <v>0</v>
          </cell>
          <cell r="EP168">
            <v>376.14</v>
          </cell>
          <cell r="EQ168">
            <v>106.21</v>
          </cell>
          <cell r="ER168">
            <v>-107.67</v>
          </cell>
          <cell r="ES168">
            <v>0</v>
          </cell>
          <cell r="ET168">
            <v>0</v>
          </cell>
          <cell r="EU168">
            <v>244354.57</v>
          </cell>
          <cell r="EV168">
            <v>244354.57</v>
          </cell>
          <cell r="EW168">
            <v>1426.87</v>
          </cell>
          <cell r="EX168">
            <v>0</v>
          </cell>
          <cell r="EY168">
            <v>-6870.57</v>
          </cell>
          <cell r="EZ168">
            <v>2917.61</v>
          </cell>
          <cell r="FA168">
            <v>0</v>
          </cell>
          <cell r="FB168">
            <v>10345.17</v>
          </cell>
          <cell r="FC168">
            <v>0</v>
          </cell>
          <cell r="FD168">
            <v>71320.160000000003</v>
          </cell>
          <cell r="FE168">
            <v>-1747.47</v>
          </cell>
          <cell r="FF168">
            <v>187653.15</v>
          </cell>
          <cell r="FG168">
            <v>893.01</v>
          </cell>
          <cell r="FH168">
            <v>10231.459999999999</v>
          </cell>
          <cell r="FI168">
            <v>-453.11</v>
          </cell>
          <cell r="FJ168">
            <v>176075.57</v>
          </cell>
          <cell r="FK168">
            <v>1285859.8</v>
          </cell>
          <cell r="FL168">
            <v>149618.57</v>
          </cell>
          <cell r="FM168">
            <v>176075.65</v>
          </cell>
          <cell r="FN168">
            <v>232536.93</v>
          </cell>
          <cell r="FO168">
            <v>1285859.8</v>
          </cell>
          <cell r="FP168">
            <v>2102363.9</v>
          </cell>
          <cell r="FQ168">
            <v>11.6357</v>
          </cell>
          <cell r="FR168">
            <v>13.693199999999999</v>
          </cell>
          <cell r="FS168">
            <v>18.084199999999999</v>
          </cell>
          <cell r="FT168">
            <v>8.3750999999999998</v>
          </cell>
          <cell r="FU168">
            <v>16111.9</v>
          </cell>
          <cell r="FV168">
            <v>102.5</v>
          </cell>
          <cell r="FW168">
            <v>272.83</v>
          </cell>
          <cell r="FX168">
            <v>0</v>
          </cell>
          <cell r="FY168">
            <v>0</v>
          </cell>
          <cell r="FZ168">
            <v>0</v>
          </cell>
          <cell r="GA168">
            <v>375.33</v>
          </cell>
          <cell r="GB168">
            <v>0.76</v>
          </cell>
          <cell r="GC168">
            <v>9971.17</v>
          </cell>
          <cell r="GD168">
            <v>68763.039999999994</v>
          </cell>
          <cell r="GE168">
            <v>25024</v>
          </cell>
          <cell r="GF168">
            <v>0</v>
          </cell>
          <cell r="GG168">
            <v>10922184</v>
          </cell>
          <cell r="GH168">
            <v>0</v>
          </cell>
          <cell r="GI168">
            <v>0</v>
          </cell>
          <cell r="GJ168">
            <v>187653.15</v>
          </cell>
          <cell r="GK168">
            <v>18765.310000000001</v>
          </cell>
          <cell r="GL168">
            <v>25237</v>
          </cell>
          <cell r="GM168">
            <v>-213</v>
          </cell>
          <cell r="GN168">
            <v>1278</v>
          </cell>
          <cell r="GO168">
            <v>23959</v>
          </cell>
          <cell r="GP168">
            <v>13727.54</v>
          </cell>
          <cell r="GQ168">
            <v>13727.54</v>
          </cell>
          <cell r="GR168">
            <v>10231.459999999999</v>
          </cell>
          <cell r="GS168">
            <v>0</v>
          </cell>
          <cell r="GT168">
            <v>0</v>
          </cell>
          <cell r="GU168">
            <v>106.21</v>
          </cell>
          <cell r="GV168">
            <v>10922.183999999999</v>
          </cell>
          <cell r="GW168">
            <v>9.7242500000000003E-3</v>
          </cell>
          <cell r="GX168">
            <v>1272.04</v>
          </cell>
          <cell r="GY168">
            <v>0</v>
          </cell>
          <cell r="GZ168">
            <v>1272.04</v>
          </cell>
          <cell r="HA168">
            <v>0</v>
          </cell>
          <cell r="HB168">
            <v>0</v>
          </cell>
          <cell r="HC168">
            <v>0</v>
          </cell>
          <cell r="HD168" t="str">
            <v>No adjustments to equity capital in results.</v>
          </cell>
          <cell r="HE168" t="str">
            <v>Other additions to (deductions from) Tier 1 Capital is primarily composed of non-financial equity investment positions deducted under Basel 1</v>
          </cell>
          <cell r="HF168">
            <v>0</v>
          </cell>
          <cell r="HG168">
            <v>0</v>
          </cell>
          <cell r="HH168">
            <v>0</v>
          </cell>
          <cell r="HI168">
            <v>-27458.44</v>
          </cell>
          <cell r="HJ168">
            <v>-6346.11</v>
          </cell>
          <cell r="HK168" t="str">
            <v>1) Cash dividends declared on common stock in item 69 equal cash dividends declared on common stock in item 13.  2) Issuance of common stock for employee compensation in item 72 is comprised of the balance of the conversion or retirement of com</v>
          </cell>
          <cell r="HL168">
            <v>1</v>
          </cell>
          <cell r="HM168">
            <v>2013</v>
          </cell>
          <cell r="HN168">
            <v>0</v>
          </cell>
          <cell r="HO168">
            <v>0</v>
          </cell>
          <cell r="HR168">
            <v>19010</v>
          </cell>
        </row>
        <row r="169">
          <cell r="A169" t="str">
            <v>1073757Q2 2013BHC Baseline</v>
          </cell>
          <cell r="B169" t="str">
            <v>BofA</v>
          </cell>
          <cell r="C169" t="str">
            <v>Q2 2013</v>
          </cell>
          <cell r="D169" t="str">
            <v>BHC Baseline</v>
          </cell>
          <cell r="E169" t="str">
            <v>BHC</v>
          </cell>
          <cell r="F169" t="str">
            <v>BANK OF AMER CORP</v>
          </cell>
          <cell r="G169">
            <v>1073757</v>
          </cell>
          <cell r="H169" t="str">
            <v>Projected</v>
          </cell>
          <cell r="I169">
            <v>40926</v>
          </cell>
          <cell r="J169">
            <v>40926.68277777778</v>
          </cell>
          <cell r="K169" t="str">
            <v>Drawn from November Blue Chip Economic Indicators Survey and 10/31 market futures which reflect sustained but soft GDP growth, gradual declines in unemployment and stagnant housing market through 2012.</v>
          </cell>
          <cell r="L169">
            <v>407.79</v>
          </cell>
          <cell r="M169">
            <v>771.99</v>
          </cell>
          <cell r="N169">
            <v>109</v>
          </cell>
          <cell r="O169">
            <v>662.99</v>
          </cell>
          <cell r="P169">
            <v>280.05</v>
          </cell>
          <cell r="Q169">
            <v>115.79</v>
          </cell>
          <cell r="R169">
            <v>47.54</v>
          </cell>
          <cell r="S169">
            <v>116.71</v>
          </cell>
          <cell r="T169">
            <v>88.05</v>
          </cell>
          <cell r="U169">
            <v>50.67</v>
          </cell>
          <cell r="V169">
            <v>3.08</v>
          </cell>
          <cell r="W169">
            <v>34.299999999999997</v>
          </cell>
          <cell r="X169">
            <v>1427.13</v>
          </cell>
          <cell r="Y169">
            <v>208.74</v>
          </cell>
          <cell r="Z169">
            <v>21.68</v>
          </cell>
          <cell r="AA169">
            <v>11.18</v>
          </cell>
          <cell r="AB169">
            <v>175.88</v>
          </cell>
          <cell r="AC169">
            <v>15.78</v>
          </cell>
          <cell r="AD169">
            <v>0</v>
          </cell>
          <cell r="AE169">
            <v>0</v>
          </cell>
          <cell r="AF169">
            <v>0</v>
          </cell>
          <cell r="AG169">
            <v>6.56</v>
          </cell>
          <cell r="AH169">
            <v>9.2200000000000006</v>
          </cell>
          <cell r="AI169">
            <v>3199.52</v>
          </cell>
          <cell r="AJ169">
            <v>0</v>
          </cell>
          <cell r="AK169">
            <v>0</v>
          </cell>
          <cell r="AL169">
            <v>0</v>
          </cell>
          <cell r="AM169">
            <v>0</v>
          </cell>
          <cell r="AN169">
            <v>0</v>
          </cell>
          <cell r="AO169">
            <v>0</v>
          </cell>
          <cell r="AP169">
            <v>0</v>
          </cell>
          <cell r="AQ169">
            <v>0</v>
          </cell>
          <cell r="AR169">
            <v>0</v>
          </cell>
          <cell r="AS169">
            <v>329.57</v>
          </cell>
          <cell r="AT169">
            <v>3529.09</v>
          </cell>
          <cell r="AU169">
            <v>28291.5</v>
          </cell>
          <cell r="AV169">
            <v>2286.2199999999998</v>
          </cell>
          <cell r="AW169">
            <v>3199.52</v>
          </cell>
          <cell r="AX169">
            <v>-0.62</v>
          </cell>
          <cell r="AY169">
            <v>27377.58</v>
          </cell>
          <cell r="AZ169">
            <v>11045.42</v>
          </cell>
          <cell r="BA169">
            <v>12708.08</v>
          </cell>
          <cell r="BB169">
            <v>15447.22</v>
          </cell>
          <cell r="BC169">
            <v>8306.2800000000007</v>
          </cell>
          <cell r="BD169">
            <v>8306.2800000000007</v>
          </cell>
          <cell r="BE169">
            <v>2286.2199999999998</v>
          </cell>
          <cell r="BF169">
            <v>0</v>
          </cell>
          <cell r="BG169">
            <v>329.57</v>
          </cell>
          <cell r="BH169">
            <v>0</v>
          </cell>
          <cell r="BI169">
            <v>0</v>
          </cell>
          <cell r="BJ169">
            <v>0</v>
          </cell>
          <cell r="BK169">
            <v>-6.14</v>
          </cell>
          <cell r="BL169">
            <v>5690.49</v>
          </cell>
          <cell r="BM169">
            <v>1911.01</v>
          </cell>
          <cell r="BN169">
            <v>3779.48</v>
          </cell>
          <cell r="BO169">
            <v>0</v>
          </cell>
          <cell r="BP169">
            <v>3779.48</v>
          </cell>
          <cell r="BQ169">
            <v>0</v>
          </cell>
          <cell r="BR169">
            <v>3779.48</v>
          </cell>
          <cell r="BS169">
            <v>33.582521</v>
          </cell>
          <cell r="BT169">
            <v>12816.4</v>
          </cell>
          <cell r="BU169">
            <v>250</v>
          </cell>
          <cell r="BV169">
            <v>9507.9500000000007</v>
          </cell>
          <cell r="BW169">
            <v>3558.45</v>
          </cell>
          <cell r="BX169" t="str">
            <v>Non-Interest Income - Retail and Small Business</v>
          </cell>
          <cell r="BY169">
            <v>30360.11</v>
          </cell>
          <cell r="BZ169">
            <v>301970.93</v>
          </cell>
          <cell r="CA169">
            <v>332331.03999999998</v>
          </cell>
          <cell r="CB169">
            <v>460540.68</v>
          </cell>
          <cell r="CC169">
            <v>280215.43</v>
          </cell>
          <cell r="CD169">
            <v>101078.62</v>
          </cell>
          <cell r="CE169">
            <v>15789.1</v>
          </cell>
          <cell r="CF169">
            <v>85289.52</v>
          </cell>
          <cell r="CG169">
            <v>67488.070000000007</v>
          </cell>
          <cell r="CH169">
            <v>18082.509999999998</v>
          </cell>
          <cell r="CI169">
            <v>4122.3500000000004</v>
          </cell>
          <cell r="CJ169">
            <v>45283.21</v>
          </cell>
          <cell r="CK169">
            <v>23499.99</v>
          </cell>
          <cell r="CL169">
            <v>1448.27</v>
          </cell>
          <cell r="CM169">
            <v>10310.280000000001</v>
          </cell>
          <cell r="CN169">
            <v>189571.11</v>
          </cell>
          <cell r="CO169">
            <v>175299.85</v>
          </cell>
          <cell r="CP169">
            <v>8196.1</v>
          </cell>
          <cell r="CQ169">
            <v>6075.17</v>
          </cell>
          <cell r="CR169">
            <v>106429.04</v>
          </cell>
          <cell r="CS169">
            <v>80965.25</v>
          </cell>
          <cell r="CT169">
            <v>27899.3</v>
          </cell>
          <cell r="CU169">
            <v>5470.42</v>
          </cell>
          <cell r="CV169">
            <v>47595.53</v>
          </cell>
          <cell r="CW169">
            <v>96456.14</v>
          </cell>
          <cell r="CX169">
            <v>485.69</v>
          </cell>
          <cell r="CY169">
            <v>1151.74</v>
          </cell>
          <cell r="CZ169">
            <v>28312.91</v>
          </cell>
          <cell r="DA169">
            <v>20107.72</v>
          </cell>
          <cell r="DB169">
            <v>46398.080000000002</v>
          </cell>
          <cell r="DC169">
            <v>933962.22</v>
          </cell>
          <cell r="DD169">
            <v>0</v>
          </cell>
          <cell r="DE169">
            <v>27470.65</v>
          </cell>
          <cell r="DF169">
            <v>906491.57</v>
          </cell>
          <cell r="DG169">
            <v>235100.53</v>
          </cell>
          <cell r="DH169">
            <v>69228.600000000006</v>
          </cell>
          <cell r="DI169">
            <v>7033.51</v>
          </cell>
          <cell r="DJ169">
            <v>2637.57</v>
          </cell>
          <cell r="DK169">
            <v>6193.37</v>
          </cell>
          <cell r="DL169">
            <v>85093.04</v>
          </cell>
          <cell r="DM169">
            <v>581818.4</v>
          </cell>
          <cell r="DN169">
            <v>2140834.6</v>
          </cell>
          <cell r="DO169">
            <v>1050150.5</v>
          </cell>
          <cell r="DP169">
            <v>125754</v>
          </cell>
          <cell r="DQ169">
            <v>21116.9</v>
          </cell>
          <cell r="DR169">
            <v>695199.41</v>
          </cell>
          <cell r="DS169">
            <v>602.52</v>
          </cell>
          <cell r="DT169">
            <v>1892220.8</v>
          </cell>
          <cell r="DU169">
            <v>19029.509999999998</v>
          </cell>
          <cell r="DV169">
            <v>109.23</v>
          </cell>
          <cell r="DW169">
            <v>157244.6</v>
          </cell>
          <cell r="DX169">
            <v>73494.259999999995</v>
          </cell>
          <cell r="DY169">
            <v>-5857.95</v>
          </cell>
          <cell r="DZ169">
            <v>3968.98</v>
          </cell>
          <cell r="EA169">
            <v>247988.64</v>
          </cell>
          <cell r="EB169">
            <v>625.16</v>
          </cell>
          <cell r="EC169">
            <v>248613.79</v>
          </cell>
          <cell r="ED169">
            <v>413856.84</v>
          </cell>
          <cell r="EE169">
            <v>244354.57</v>
          </cell>
          <cell r="EF169">
            <v>0</v>
          </cell>
          <cell r="EG169">
            <v>244354.57</v>
          </cell>
          <cell r="EH169">
            <v>3779.48</v>
          </cell>
          <cell r="EI169">
            <v>0</v>
          </cell>
          <cell r="EJ169">
            <v>0</v>
          </cell>
          <cell r="EK169">
            <v>0</v>
          </cell>
          <cell r="EL169">
            <v>451.76</v>
          </cell>
          <cell r="EM169">
            <v>0</v>
          </cell>
          <cell r="EN169">
            <v>0</v>
          </cell>
          <cell r="EO169">
            <v>0</v>
          </cell>
          <cell r="EP169">
            <v>367.21</v>
          </cell>
          <cell r="EQ169">
            <v>106.41</v>
          </cell>
          <cell r="ER169">
            <v>-123.55</v>
          </cell>
          <cell r="ES169">
            <v>0</v>
          </cell>
          <cell r="ET169">
            <v>0</v>
          </cell>
          <cell r="EU169">
            <v>247988.64</v>
          </cell>
          <cell r="EV169">
            <v>247988.64</v>
          </cell>
          <cell r="EW169">
            <v>968.98</v>
          </cell>
          <cell r="EX169">
            <v>0</v>
          </cell>
          <cell r="EY169">
            <v>-6536.23</v>
          </cell>
          <cell r="EZ169">
            <v>2917.61</v>
          </cell>
          <cell r="FA169">
            <v>0</v>
          </cell>
          <cell r="FB169">
            <v>10345.17</v>
          </cell>
          <cell r="FC169">
            <v>0</v>
          </cell>
          <cell r="FD169">
            <v>71133.02</v>
          </cell>
          <cell r="FE169">
            <v>-1953.71</v>
          </cell>
          <cell r="FF169">
            <v>191804.15</v>
          </cell>
          <cell r="FG169">
            <v>860.66</v>
          </cell>
          <cell r="FH169">
            <v>8684.31</v>
          </cell>
          <cell r="FI169">
            <v>-453.11</v>
          </cell>
          <cell r="FJ169">
            <v>181806.07999999999</v>
          </cell>
          <cell r="FK169">
            <v>1292368.6000000001</v>
          </cell>
          <cell r="FL169">
            <v>155349.07999999999</v>
          </cell>
          <cell r="FM169">
            <v>181806.15</v>
          </cell>
          <cell r="FN169">
            <v>236563.56</v>
          </cell>
          <cell r="FO169">
            <v>1292368.6000000001</v>
          </cell>
          <cell r="FP169">
            <v>2103341</v>
          </cell>
          <cell r="FQ169">
            <v>12.0205</v>
          </cell>
          <cell r="FR169">
            <v>14.0677</v>
          </cell>
          <cell r="FS169">
            <v>18.3047</v>
          </cell>
          <cell r="FT169">
            <v>8.6437000000000008</v>
          </cell>
          <cell r="FU169">
            <v>16111.9</v>
          </cell>
          <cell r="FV169">
            <v>102.5</v>
          </cell>
          <cell r="FW169">
            <v>272.83</v>
          </cell>
          <cell r="FX169">
            <v>0</v>
          </cell>
          <cell r="FY169">
            <v>0</v>
          </cell>
          <cell r="FZ169">
            <v>0</v>
          </cell>
          <cell r="GA169">
            <v>375.33</v>
          </cell>
          <cell r="GB169">
            <v>0.76</v>
          </cell>
          <cell r="GC169">
            <v>9971.17</v>
          </cell>
          <cell r="GD169">
            <v>68763.039999999994</v>
          </cell>
          <cell r="GE169">
            <v>23458</v>
          </cell>
          <cell r="GF169">
            <v>0</v>
          </cell>
          <cell r="GG169">
            <v>10922855</v>
          </cell>
          <cell r="GH169">
            <v>0</v>
          </cell>
          <cell r="GI169">
            <v>0</v>
          </cell>
          <cell r="GJ169">
            <v>191804.15</v>
          </cell>
          <cell r="GK169">
            <v>19180.41</v>
          </cell>
          <cell r="GL169">
            <v>23796</v>
          </cell>
          <cell r="GM169">
            <v>-338</v>
          </cell>
          <cell r="GN169">
            <v>1320</v>
          </cell>
          <cell r="GO169">
            <v>22476</v>
          </cell>
          <cell r="GP169">
            <v>13791.69</v>
          </cell>
          <cell r="GQ169">
            <v>13791.69</v>
          </cell>
          <cell r="GR169">
            <v>8684.31</v>
          </cell>
          <cell r="GS169">
            <v>0</v>
          </cell>
          <cell r="GT169">
            <v>0</v>
          </cell>
          <cell r="GU169">
            <v>106.41</v>
          </cell>
          <cell r="GV169">
            <v>10922.855</v>
          </cell>
          <cell r="GW169">
            <v>9.7419599999999992E-3</v>
          </cell>
          <cell r="GX169">
            <v>451.76</v>
          </cell>
          <cell r="GY169">
            <v>0</v>
          </cell>
          <cell r="GZ169">
            <v>451.76</v>
          </cell>
          <cell r="HA169">
            <v>0</v>
          </cell>
          <cell r="HB169">
            <v>0</v>
          </cell>
          <cell r="HC169">
            <v>0</v>
          </cell>
          <cell r="HD169" t="str">
            <v>No adjustments to equity capital in results.</v>
          </cell>
          <cell r="HE169" t="str">
            <v>Other additions to (deductions from) Tier 1 Capital is primarily composed of non-financial equity investment positions deducted under Basel 1</v>
          </cell>
          <cell r="HF169">
            <v>0</v>
          </cell>
          <cell r="HG169">
            <v>0</v>
          </cell>
          <cell r="HH169">
            <v>0</v>
          </cell>
          <cell r="HI169">
            <v>-27458.44</v>
          </cell>
          <cell r="HJ169">
            <v>-6346.11</v>
          </cell>
          <cell r="HK169" t="str">
            <v>1) Cash dividends declared on common stock in item 69 equal cash dividends declared on common stock in item 13.  2) Issuance of common stock for employee compensation in item 72 is comprised of the balance of the conversion or retirement of com</v>
          </cell>
          <cell r="HL169">
            <v>2</v>
          </cell>
          <cell r="HM169">
            <v>2013</v>
          </cell>
          <cell r="HN169">
            <v>0</v>
          </cell>
          <cell r="HO169">
            <v>0</v>
          </cell>
          <cell r="HR169">
            <v>19010</v>
          </cell>
        </row>
        <row r="170">
          <cell r="A170" t="str">
            <v>1073757Q3 2013BHC Baseline</v>
          </cell>
          <cell r="B170" t="str">
            <v>BofA</v>
          </cell>
          <cell r="C170" t="str">
            <v>Q3 2013</v>
          </cell>
          <cell r="D170" t="str">
            <v>BHC Baseline</v>
          </cell>
          <cell r="E170" t="str">
            <v>BHC</v>
          </cell>
          <cell r="F170" t="str">
            <v>BANK OF AMER CORP</v>
          </cell>
          <cell r="G170">
            <v>1073757</v>
          </cell>
          <cell r="H170" t="str">
            <v>Projected</v>
          </cell>
          <cell r="I170">
            <v>40926</v>
          </cell>
          <cell r="J170">
            <v>40926.68277777778</v>
          </cell>
          <cell r="K170" t="str">
            <v>Drawn from November Blue Chip Economic Indicators Survey and 10/31 market futures which reflect sustained but soft GDP growth, gradual declines in unemployment and stagnant housing market through 2012.</v>
          </cell>
          <cell r="L170">
            <v>352.63</v>
          </cell>
          <cell r="M170">
            <v>697.83</v>
          </cell>
          <cell r="N170">
            <v>93.18</v>
          </cell>
          <cell r="O170">
            <v>604.66</v>
          </cell>
          <cell r="P170">
            <v>271.97000000000003</v>
          </cell>
          <cell r="Q170">
            <v>119.01</v>
          </cell>
          <cell r="R170">
            <v>46.17</v>
          </cell>
          <cell r="S170">
            <v>106.79</v>
          </cell>
          <cell r="T170">
            <v>84.33</v>
          </cell>
          <cell r="U170">
            <v>48.53</v>
          </cell>
          <cell r="V170">
            <v>2.95</v>
          </cell>
          <cell r="W170">
            <v>32.85</v>
          </cell>
          <cell r="X170">
            <v>1434.34</v>
          </cell>
          <cell r="Y170">
            <v>204.42</v>
          </cell>
          <cell r="Z170">
            <v>21.55</v>
          </cell>
          <cell r="AA170">
            <v>11.28</v>
          </cell>
          <cell r="AB170">
            <v>171.58</v>
          </cell>
          <cell r="AC170">
            <v>15.56</v>
          </cell>
          <cell r="AD170">
            <v>0</v>
          </cell>
          <cell r="AE170">
            <v>0</v>
          </cell>
          <cell r="AF170">
            <v>0</v>
          </cell>
          <cell r="AG170">
            <v>6.12</v>
          </cell>
          <cell r="AH170">
            <v>9.43</v>
          </cell>
          <cell r="AI170">
            <v>3061.08</v>
          </cell>
          <cell r="AJ170">
            <v>0</v>
          </cell>
          <cell r="AK170">
            <v>0</v>
          </cell>
          <cell r="AL170">
            <v>0</v>
          </cell>
          <cell r="AM170">
            <v>0</v>
          </cell>
          <cell r="AN170">
            <v>0</v>
          </cell>
          <cell r="AO170">
            <v>0</v>
          </cell>
          <cell r="AP170">
            <v>0</v>
          </cell>
          <cell r="AQ170">
            <v>0</v>
          </cell>
          <cell r="AR170">
            <v>0</v>
          </cell>
          <cell r="AS170">
            <v>267.92</v>
          </cell>
          <cell r="AT170">
            <v>3329</v>
          </cell>
          <cell r="AU170">
            <v>27377.58</v>
          </cell>
          <cell r="AV170">
            <v>2182.9</v>
          </cell>
          <cell r="AW170">
            <v>3061.08</v>
          </cell>
          <cell r="AX170">
            <v>0.7</v>
          </cell>
          <cell r="AY170">
            <v>26500.09</v>
          </cell>
          <cell r="AZ170">
            <v>11237.79</v>
          </cell>
          <cell r="BA170">
            <v>11567.74</v>
          </cell>
          <cell r="BB170">
            <v>15037.42</v>
          </cell>
          <cell r="BC170">
            <v>7768.1</v>
          </cell>
          <cell r="BD170">
            <v>7768.1</v>
          </cell>
          <cell r="BE170">
            <v>2182.9</v>
          </cell>
          <cell r="BF170">
            <v>0</v>
          </cell>
          <cell r="BG170">
            <v>267.92</v>
          </cell>
          <cell r="BH170">
            <v>612.62</v>
          </cell>
          <cell r="BI170">
            <v>0</v>
          </cell>
          <cell r="BJ170">
            <v>0</v>
          </cell>
          <cell r="BK170">
            <v>-3.81</v>
          </cell>
          <cell r="BL170">
            <v>5929.9</v>
          </cell>
          <cell r="BM170">
            <v>2356.48</v>
          </cell>
          <cell r="BN170">
            <v>3573.43</v>
          </cell>
          <cell r="BO170">
            <v>0</v>
          </cell>
          <cell r="BP170">
            <v>3573.43</v>
          </cell>
          <cell r="BQ170">
            <v>0</v>
          </cell>
          <cell r="BR170">
            <v>3573.43</v>
          </cell>
          <cell r="BS170">
            <v>39.738950000000003</v>
          </cell>
          <cell r="BT170">
            <v>3558.45</v>
          </cell>
          <cell r="BU170">
            <v>250</v>
          </cell>
          <cell r="BV170">
            <v>927.4</v>
          </cell>
          <cell r="BW170">
            <v>2881.06</v>
          </cell>
          <cell r="BX170" t="str">
            <v>Non-Interest Income - Retail and Small Business</v>
          </cell>
          <cell r="BY170">
            <v>29429.27</v>
          </cell>
          <cell r="BZ170">
            <v>298098.02</v>
          </cell>
          <cell r="CA170">
            <v>327527.3</v>
          </cell>
          <cell r="CB170">
            <v>460457.06</v>
          </cell>
          <cell r="CC170">
            <v>281716.33</v>
          </cell>
          <cell r="CD170">
            <v>98528.07</v>
          </cell>
          <cell r="CE170">
            <v>15399.54</v>
          </cell>
          <cell r="CF170">
            <v>83128.53</v>
          </cell>
          <cell r="CG170">
            <v>68448.41</v>
          </cell>
          <cell r="CH170">
            <v>18435.7</v>
          </cell>
          <cell r="CI170">
            <v>4017.31</v>
          </cell>
          <cell r="CJ170">
            <v>45995.41</v>
          </cell>
          <cell r="CK170">
            <v>23741.17</v>
          </cell>
          <cell r="CL170">
            <v>1468.82</v>
          </cell>
          <cell r="CM170">
            <v>10295.43</v>
          </cell>
          <cell r="CN170">
            <v>192527.29</v>
          </cell>
          <cell r="CO170">
            <v>178132.53</v>
          </cell>
          <cell r="CP170">
            <v>8338.99</v>
          </cell>
          <cell r="CQ170">
            <v>6055.76</v>
          </cell>
          <cell r="CR170">
            <v>104991.77</v>
          </cell>
          <cell r="CS170">
            <v>83184.570000000007</v>
          </cell>
          <cell r="CT170">
            <v>29081.279999999999</v>
          </cell>
          <cell r="CU170">
            <v>5390.67</v>
          </cell>
          <cell r="CV170">
            <v>48712.61</v>
          </cell>
          <cell r="CW170">
            <v>98031.06</v>
          </cell>
          <cell r="CX170">
            <v>491.9</v>
          </cell>
          <cell r="CY170">
            <v>1167.76</v>
          </cell>
          <cell r="CZ170">
            <v>28962.959999999999</v>
          </cell>
          <cell r="DA170">
            <v>20310.919999999998</v>
          </cell>
          <cell r="DB170">
            <v>47097.52</v>
          </cell>
          <cell r="DC170">
            <v>939191.75</v>
          </cell>
          <cell r="DD170">
            <v>0</v>
          </cell>
          <cell r="DE170">
            <v>26593.68</v>
          </cell>
          <cell r="DF170">
            <v>912598.07</v>
          </cell>
          <cell r="DG170">
            <v>237722.42</v>
          </cell>
          <cell r="DH170">
            <v>69228.600000000006</v>
          </cell>
          <cell r="DI170">
            <v>6979.28</v>
          </cell>
          <cell r="DJ170">
            <v>2637.57</v>
          </cell>
          <cell r="DK170">
            <v>6067.27</v>
          </cell>
          <cell r="DL170">
            <v>84912.72</v>
          </cell>
          <cell r="DM170">
            <v>576270.29</v>
          </cell>
          <cell r="DN170">
            <v>2139030.7999999998</v>
          </cell>
          <cell r="DO170">
            <v>1057298.3999999999</v>
          </cell>
          <cell r="DP170">
            <v>124754</v>
          </cell>
          <cell r="DQ170">
            <v>21128.23</v>
          </cell>
          <cell r="DR170">
            <v>684313.59999999998</v>
          </cell>
          <cell r="DS170">
            <v>598.71</v>
          </cell>
          <cell r="DT170">
            <v>1887494.3</v>
          </cell>
          <cell r="DU170">
            <v>19029.509999999998</v>
          </cell>
          <cell r="DV170">
            <v>109.23</v>
          </cell>
          <cell r="DW170">
            <v>157699.31</v>
          </cell>
          <cell r="DX170">
            <v>76584.990000000005</v>
          </cell>
          <cell r="DY170">
            <v>-6479.71</v>
          </cell>
          <cell r="DZ170">
            <v>3968.02</v>
          </cell>
          <cell r="EA170">
            <v>250911.35999999999</v>
          </cell>
          <cell r="EB170">
            <v>625.16</v>
          </cell>
          <cell r="EC170">
            <v>251536.51</v>
          </cell>
          <cell r="ED170">
            <v>420907.97</v>
          </cell>
          <cell r="EE170">
            <v>247988.64</v>
          </cell>
          <cell r="EF170">
            <v>0</v>
          </cell>
          <cell r="EG170">
            <v>247988.64</v>
          </cell>
          <cell r="EH170">
            <v>3573.43</v>
          </cell>
          <cell r="EI170">
            <v>0</v>
          </cell>
          <cell r="EJ170">
            <v>0</v>
          </cell>
          <cell r="EK170">
            <v>0</v>
          </cell>
          <cell r="EL170">
            <v>453.75</v>
          </cell>
          <cell r="EM170">
            <v>0</v>
          </cell>
          <cell r="EN170">
            <v>0</v>
          </cell>
          <cell r="EO170">
            <v>0</v>
          </cell>
          <cell r="EP170">
            <v>376.28</v>
          </cell>
          <cell r="EQ170">
            <v>106.42</v>
          </cell>
          <cell r="ER170">
            <v>-621.76</v>
          </cell>
          <cell r="ES170">
            <v>0</v>
          </cell>
          <cell r="ET170">
            <v>0</v>
          </cell>
          <cell r="EU170">
            <v>250911.35999999999</v>
          </cell>
          <cell r="EV170">
            <v>250911.35999999999</v>
          </cell>
          <cell r="EW170">
            <v>19.43</v>
          </cell>
          <cell r="EX170">
            <v>5.63</v>
          </cell>
          <cell r="EY170">
            <v>-6208.44</v>
          </cell>
          <cell r="EZ170">
            <v>2917.61</v>
          </cell>
          <cell r="FA170">
            <v>0</v>
          </cell>
          <cell r="FB170">
            <v>10345.17</v>
          </cell>
          <cell r="FC170">
            <v>0</v>
          </cell>
          <cell r="FD170">
            <v>70945.89</v>
          </cell>
          <cell r="FE170">
            <v>-2121.12</v>
          </cell>
          <cell r="FF170">
            <v>195697.53</v>
          </cell>
          <cell r="FG170">
            <v>866.08</v>
          </cell>
          <cell r="FH170">
            <v>7056.67</v>
          </cell>
          <cell r="FI170">
            <v>-453.11</v>
          </cell>
          <cell r="FJ170">
            <v>187321.68</v>
          </cell>
          <cell r="FK170">
            <v>1296744</v>
          </cell>
          <cell r="FL170">
            <v>160864.68</v>
          </cell>
          <cell r="FM170">
            <v>187321.75</v>
          </cell>
          <cell r="FN170">
            <v>240656.02</v>
          </cell>
          <cell r="FO170">
            <v>1296744</v>
          </cell>
          <cell r="FP170">
            <v>2102680.6</v>
          </cell>
          <cell r="FQ170">
            <v>12.4053</v>
          </cell>
          <cell r="FR170">
            <v>14.445499999999999</v>
          </cell>
          <cell r="FS170">
            <v>18.558499999999999</v>
          </cell>
          <cell r="FT170">
            <v>8.9086999999999996</v>
          </cell>
          <cell r="FU170">
            <v>16111.9</v>
          </cell>
          <cell r="FV170">
            <v>102.5</v>
          </cell>
          <cell r="FW170">
            <v>272.83</v>
          </cell>
          <cell r="FX170">
            <v>0</v>
          </cell>
          <cell r="FY170">
            <v>0</v>
          </cell>
          <cell r="FZ170">
            <v>0</v>
          </cell>
          <cell r="GA170">
            <v>375.33</v>
          </cell>
          <cell r="GB170">
            <v>0.76</v>
          </cell>
          <cell r="GC170">
            <v>9971.17</v>
          </cell>
          <cell r="GD170">
            <v>68763.039999999994</v>
          </cell>
          <cell r="GE170">
            <v>21627</v>
          </cell>
          <cell r="GF170">
            <v>0</v>
          </cell>
          <cell r="GG170">
            <v>10923396</v>
          </cell>
          <cell r="GH170">
            <v>0</v>
          </cell>
          <cell r="GI170">
            <v>0</v>
          </cell>
          <cell r="GJ170">
            <v>195697.53</v>
          </cell>
          <cell r="GK170">
            <v>19569.75</v>
          </cell>
          <cell r="GL170">
            <v>22067</v>
          </cell>
          <cell r="GM170">
            <v>-440</v>
          </cell>
          <cell r="GN170">
            <v>1404</v>
          </cell>
          <cell r="GO170">
            <v>20663</v>
          </cell>
          <cell r="GP170">
            <v>13606.33</v>
          </cell>
          <cell r="GQ170">
            <v>13606.33</v>
          </cell>
          <cell r="GR170">
            <v>7056.67</v>
          </cell>
          <cell r="GS170">
            <v>0</v>
          </cell>
          <cell r="GT170">
            <v>0</v>
          </cell>
          <cell r="GU170">
            <v>106.42</v>
          </cell>
          <cell r="GV170">
            <v>10923.396000000001</v>
          </cell>
          <cell r="GW170">
            <v>9.7423900000000001E-3</v>
          </cell>
          <cell r="GX170">
            <v>453.75</v>
          </cell>
          <cell r="GY170">
            <v>0</v>
          </cell>
          <cell r="GZ170">
            <v>453.75</v>
          </cell>
          <cell r="HA170">
            <v>0</v>
          </cell>
          <cell r="HB170">
            <v>0</v>
          </cell>
          <cell r="HC170">
            <v>0</v>
          </cell>
          <cell r="HD170" t="str">
            <v>No adjustments to equity capital in results.</v>
          </cell>
          <cell r="HE170" t="str">
            <v>Other additions to (deductions from) Tier 1 Capital is primarily composed of non-financial equity investment positions deducted under Basel 1</v>
          </cell>
          <cell r="HF170">
            <v>0</v>
          </cell>
          <cell r="HG170">
            <v>0</v>
          </cell>
          <cell r="HH170">
            <v>0</v>
          </cell>
          <cell r="HI170">
            <v>-27458.44</v>
          </cell>
          <cell r="HJ170">
            <v>-6346.11</v>
          </cell>
          <cell r="HK170" t="str">
            <v>1) Cash dividends declared on common stock in item 69 equal cash dividends declared on common stock in item 13.  2) Issuance of common stock for employee compensation in item 72 is comprised of the balance of the conversion or retirement of com</v>
          </cell>
          <cell r="HL170">
            <v>3</v>
          </cell>
          <cell r="HM170">
            <v>2013</v>
          </cell>
          <cell r="HN170">
            <v>0</v>
          </cell>
          <cell r="HO170">
            <v>0</v>
          </cell>
          <cell r="HR170">
            <v>19010</v>
          </cell>
        </row>
        <row r="171">
          <cell r="A171" t="str">
            <v>1073757Q4 2013BHC Baseline</v>
          </cell>
          <cell r="B171" t="str">
            <v>BofA</v>
          </cell>
          <cell r="C171" t="str">
            <v>Q4 2013</v>
          </cell>
          <cell r="D171" t="str">
            <v>BHC Baseline</v>
          </cell>
          <cell r="E171" t="str">
            <v>BHC</v>
          </cell>
          <cell r="F171" t="str">
            <v>BANK OF AMER CORP</v>
          </cell>
          <cell r="G171">
            <v>1073757</v>
          </cell>
          <cell r="H171" t="str">
            <v>Projected</v>
          </cell>
          <cell r="I171">
            <v>40926</v>
          </cell>
          <cell r="J171">
            <v>40926.68277777778</v>
          </cell>
          <cell r="K171" t="str">
            <v>Drawn from November Blue Chip Economic Indicators Survey and 10/31 market futures which reflect sustained but soft GDP growth, gradual declines in unemployment and stagnant housing market through 2012.</v>
          </cell>
          <cell r="L171">
            <v>305.04000000000002</v>
          </cell>
          <cell r="M171">
            <v>638.20000000000005</v>
          </cell>
          <cell r="N171">
            <v>81.58</v>
          </cell>
          <cell r="O171">
            <v>556.62</v>
          </cell>
          <cell r="P171">
            <v>266.8</v>
          </cell>
          <cell r="Q171">
            <v>122.36</v>
          </cell>
          <cell r="R171">
            <v>44.8</v>
          </cell>
          <cell r="S171">
            <v>99.65</v>
          </cell>
          <cell r="T171">
            <v>82.49</v>
          </cell>
          <cell r="U171">
            <v>47.47</v>
          </cell>
          <cell r="V171">
            <v>2.88</v>
          </cell>
          <cell r="W171">
            <v>32.14</v>
          </cell>
          <cell r="X171">
            <v>1387.44</v>
          </cell>
          <cell r="Y171">
            <v>202.98</v>
          </cell>
          <cell r="Z171">
            <v>31.57</v>
          </cell>
          <cell r="AA171">
            <v>11.27</v>
          </cell>
          <cell r="AB171">
            <v>160.15</v>
          </cell>
          <cell r="AC171">
            <v>17.36</v>
          </cell>
          <cell r="AD171">
            <v>0</v>
          </cell>
          <cell r="AE171">
            <v>0</v>
          </cell>
          <cell r="AF171">
            <v>0</v>
          </cell>
          <cell r="AG171">
            <v>6.14</v>
          </cell>
          <cell r="AH171">
            <v>11.22</v>
          </cell>
          <cell r="AI171">
            <v>2900.31</v>
          </cell>
          <cell r="AJ171">
            <v>0</v>
          </cell>
          <cell r="AK171">
            <v>0</v>
          </cell>
          <cell r="AL171">
            <v>0</v>
          </cell>
          <cell r="AM171">
            <v>0</v>
          </cell>
          <cell r="AN171">
            <v>0</v>
          </cell>
          <cell r="AO171">
            <v>0</v>
          </cell>
          <cell r="AP171">
            <v>0</v>
          </cell>
          <cell r="AQ171">
            <v>0</v>
          </cell>
          <cell r="AR171">
            <v>0</v>
          </cell>
          <cell r="AS171">
            <v>223.19</v>
          </cell>
          <cell r="AT171">
            <v>3123.5</v>
          </cell>
          <cell r="AU171">
            <v>26500.09</v>
          </cell>
          <cell r="AV171">
            <v>2247.1</v>
          </cell>
          <cell r="AW171">
            <v>2900.31</v>
          </cell>
          <cell r="AX171">
            <v>-0.2</v>
          </cell>
          <cell r="AY171">
            <v>25846.68</v>
          </cell>
          <cell r="AZ171">
            <v>11370.85</v>
          </cell>
          <cell r="BA171">
            <v>11388.21</v>
          </cell>
          <cell r="BB171">
            <v>14900.05</v>
          </cell>
          <cell r="BC171">
            <v>7859.01</v>
          </cell>
          <cell r="BD171">
            <v>7859.01</v>
          </cell>
          <cell r="BE171">
            <v>2247.1</v>
          </cell>
          <cell r="BF171">
            <v>0</v>
          </cell>
          <cell r="BG171">
            <v>223.19</v>
          </cell>
          <cell r="BH171">
            <v>0</v>
          </cell>
          <cell r="BI171">
            <v>0</v>
          </cell>
          <cell r="BJ171">
            <v>0</v>
          </cell>
          <cell r="BK171">
            <v>-0.8</v>
          </cell>
          <cell r="BL171">
            <v>5388.72</v>
          </cell>
          <cell r="BM171">
            <v>1823.43</v>
          </cell>
          <cell r="BN171">
            <v>3565.29</v>
          </cell>
          <cell r="BO171">
            <v>0</v>
          </cell>
          <cell r="BP171">
            <v>3565.29</v>
          </cell>
          <cell r="BQ171">
            <v>0</v>
          </cell>
          <cell r="BR171">
            <v>3565.29</v>
          </cell>
          <cell r="BS171">
            <v>33.837905999999997</v>
          </cell>
          <cell r="BT171">
            <v>2881.06</v>
          </cell>
          <cell r="BU171">
            <v>250</v>
          </cell>
          <cell r="BV171">
            <v>965.35</v>
          </cell>
          <cell r="BW171">
            <v>2165.6999999999998</v>
          </cell>
          <cell r="BX171" t="str">
            <v>Non-Interest Income - Retail and Small Business</v>
          </cell>
          <cell r="BY171">
            <v>28528.99</v>
          </cell>
          <cell r="BZ171">
            <v>295941.64</v>
          </cell>
          <cell r="CA171">
            <v>324470.63</v>
          </cell>
          <cell r="CB171">
            <v>460263.94</v>
          </cell>
          <cell r="CC171">
            <v>283129.78000000003</v>
          </cell>
          <cell r="CD171">
            <v>96013.25</v>
          </cell>
          <cell r="CE171">
            <v>15015.54</v>
          </cell>
          <cell r="CF171">
            <v>80997.710000000006</v>
          </cell>
          <cell r="CG171">
            <v>69354.37</v>
          </cell>
          <cell r="CH171">
            <v>18783.59</v>
          </cell>
          <cell r="CI171">
            <v>3913.7</v>
          </cell>
          <cell r="CJ171">
            <v>46657.08</v>
          </cell>
          <cell r="CK171">
            <v>23956.25</v>
          </cell>
          <cell r="CL171">
            <v>1486.99</v>
          </cell>
          <cell r="CM171">
            <v>10279.540000000001</v>
          </cell>
          <cell r="CN171">
            <v>195659.59</v>
          </cell>
          <cell r="CO171">
            <v>181127.56</v>
          </cell>
          <cell r="CP171">
            <v>8491.18</v>
          </cell>
          <cell r="CQ171">
            <v>6040.86</v>
          </cell>
          <cell r="CR171">
            <v>105727.73</v>
          </cell>
          <cell r="CS171">
            <v>85469.64</v>
          </cell>
          <cell r="CT171">
            <v>29915.38</v>
          </cell>
          <cell r="CU171">
            <v>5314.03</v>
          </cell>
          <cell r="CV171">
            <v>50240.24</v>
          </cell>
          <cell r="CW171">
            <v>99892.84</v>
          </cell>
          <cell r="CX171">
            <v>497.26</v>
          </cell>
          <cell r="CY171">
            <v>1181.8800000000001</v>
          </cell>
          <cell r="CZ171">
            <v>29738.11</v>
          </cell>
          <cell r="DA171">
            <v>20486.68</v>
          </cell>
          <cell r="DB171">
            <v>47988.91</v>
          </cell>
          <cell r="DC171">
            <v>947013.74</v>
          </cell>
          <cell r="DD171">
            <v>0</v>
          </cell>
          <cell r="DE171">
            <v>25941.35</v>
          </cell>
          <cell r="DF171">
            <v>921072.39</v>
          </cell>
          <cell r="DG171">
            <v>237722.42</v>
          </cell>
          <cell r="DH171">
            <v>69228.600000000006</v>
          </cell>
          <cell r="DI171">
            <v>6928.31</v>
          </cell>
          <cell r="DJ171">
            <v>2637.57</v>
          </cell>
          <cell r="DK171">
            <v>5987.14</v>
          </cell>
          <cell r="DL171">
            <v>84781.62</v>
          </cell>
          <cell r="DM171">
            <v>576299.43999999994</v>
          </cell>
          <cell r="DN171">
            <v>2144346.5</v>
          </cell>
          <cell r="DO171">
            <v>1065568.3999999999</v>
          </cell>
          <cell r="DP171">
            <v>122754</v>
          </cell>
          <cell r="DQ171">
            <v>21139.56</v>
          </cell>
          <cell r="DR171">
            <v>680347.5</v>
          </cell>
          <cell r="DS171">
            <v>597.91</v>
          </cell>
          <cell r="DT171">
            <v>1889809.5</v>
          </cell>
          <cell r="DU171">
            <v>19029.509999999998</v>
          </cell>
          <cell r="DV171">
            <v>109.24</v>
          </cell>
          <cell r="DW171">
            <v>157948.23000000001</v>
          </cell>
          <cell r="DX171">
            <v>79676.19</v>
          </cell>
          <cell r="DY171">
            <v>-6819.58</v>
          </cell>
          <cell r="DZ171">
            <v>3968.27</v>
          </cell>
          <cell r="EA171">
            <v>253911.87</v>
          </cell>
          <cell r="EB171">
            <v>625.16</v>
          </cell>
          <cell r="EC171">
            <v>254537.03</v>
          </cell>
          <cell r="ED171">
            <v>428698.73</v>
          </cell>
          <cell r="EE171">
            <v>250911.35999999999</v>
          </cell>
          <cell r="EF171">
            <v>0</v>
          </cell>
          <cell r="EG171">
            <v>250911.35999999999</v>
          </cell>
          <cell r="EH171">
            <v>3565.29</v>
          </cell>
          <cell r="EI171">
            <v>0</v>
          </cell>
          <cell r="EJ171">
            <v>0</v>
          </cell>
          <cell r="EK171">
            <v>0</v>
          </cell>
          <cell r="EL171">
            <v>249.18</v>
          </cell>
          <cell r="EM171">
            <v>0</v>
          </cell>
          <cell r="EN171">
            <v>0</v>
          </cell>
          <cell r="EO171">
            <v>0</v>
          </cell>
          <cell r="EP171">
            <v>367.66</v>
          </cell>
          <cell r="EQ171">
            <v>106.43</v>
          </cell>
          <cell r="ER171">
            <v>-339.88</v>
          </cell>
          <cell r="ES171">
            <v>0</v>
          </cell>
          <cell r="ET171">
            <v>0</v>
          </cell>
          <cell r="EU171">
            <v>253911.87</v>
          </cell>
          <cell r="EV171">
            <v>253911.87</v>
          </cell>
          <cell r="EW171">
            <v>-526.12</v>
          </cell>
          <cell r="EX171">
            <v>5.63</v>
          </cell>
          <cell r="EY171">
            <v>-6002.77</v>
          </cell>
          <cell r="EZ171">
            <v>2917.61</v>
          </cell>
          <cell r="FA171">
            <v>0</v>
          </cell>
          <cell r="FB171">
            <v>10345.17</v>
          </cell>
          <cell r="FC171">
            <v>0</v>
          </cell>
          <cell r="FD171">
            <v>70758.75</v>
          </cell>
          <cell r="FE171">
            <v>-2260.9699999999998</v>
          </cell>
          <cell r="FF171">
            <v>199364.91</v>
          </cell>
          <cell r="FG171">
            <v>871.17</v>
          </cell>
          <cell r="FH171">
            <v>5505.99</v>
          </cell>
          <cell r="FI171">
            <v>-453.11</v>
          </cell>
          <cell r="FJ171">
            <v>192534.64</v>
          </cell>
          <cell r="FK171">
            <v>1305133.7</v>
          </cell>
          <cell r="FL171">
            <v>166077.64000000001</v>
          </cell>
          <cell r="FM171">
            <v>192534.71</v>
          </cell>
          <cell r="FN171">
            <v>245625.61</v>
          </cell>
          <cell r="FO171">
            <v>1305133.7</v>
          </cell>
          <cell r="FP171">
            <v>2107371.2000000002</v>
          </cell>
          <cell r="FQ171">
            <v>12.725</v>
          </cell>
          <cell r="FR171">
            <v>14.7521</v>
          </cell>
          <cell r="FS171">
            <v>18.82</v>
          </cell>
          <cell r="FT171">
            <v>9.1363000000000003</v>
          </cell>
          <cell r="FU171">
            <v>16111.9</v>
          </cell>
          <cell r="FV171">
            <v>102.5</v>
          </cell>
          <cell r="FW171">
            <v>272.83</v>
          </cell>
          <cell r="FX171">
            <v>0</v>
          </cell>
          <cell r="FY171">
            <v>0</v>
          </cell>
          <cell r="FZ171">
            <v>0</v>
          </cell>
          <cell r="GA171">
            <v>375.33</v>
          </cell>
          <cell r="GB171">
            <v>0.76</v>
          </cell>
          <cell r="GC171">
            <v>9971.17</v>
          </cell>
          <cell r="GD171">
            <v>68763.039999999994</v>
          </cell>
          <cell r="GE171">
            <v>20128</v>
          </cell>
          <cell r="GF171">
            <v>0</v>
          </cell>
          <cell r="GG171">
            <v>10924285</v>
          </cell>
          <cell r="GH171">
            <v>0</v>
          </cell>
          <cell r="GI171">
            <v>0</v>
          </cell>
          <cell r="GJ171">
            <v>199364.91</v>
          </cell>
          <cell r="GK171">
            <v>19936.490000000002</v>
          </cell>
          <cell r="GL171">
            <v>20652</v>
          </cell>
          <cell r="GM171">
            <v>-524</v>
          </cell>
          <cell r="GN171">
            <v>1481</v>
          </cell>
          <cell r="GO171">
            <v>19171</v>
          </cell>
          <cell r="GP171">
            <v>13665.01</v>
          </cell>
          <cell r="GQ171">
            <v>13665.01</v>
          </cell>
          <cell r="GR171">
            <v>5505.99</v>
          </cell>
          <cell r="GS171">
            <v>0</v>
          </cell>
          <cell r="GT171">
            <v>0</v>
          </cell>
          <cell r="GU171">
            <v>106.43</v>
          </cell>
          <cell r="GV171">
            <v>10924.285</v>
          </cell>
          <cell r="GW171">
            <v>9.7425099999999994E-3</v>
          </cell>
          <cell r="GX171">
            <v>249.18</v>
          </cell>
          <cell r="GY171">
            <v>0</v>
          </cell>
          <cell r="GZ171">
            <v>249.18</v>
          </cell>
          <cell r="HA171">
            <v>0</v>
          </cell>
          <cell r="HB171">
            <v>0</v>
          </cell>
          <cell r="HC171">
            <v>0</v>
          </cell>
          <cell r="HD171" t="str">
            <v>No adjustments to equity capital in results.</v>
          </cell>
          <cell r="HE171" t="str">
            <v>Other additions to (deductions from) Tier 1 Capital is primarily composed of non-financial equity investment positions deducted under Basel 1</v>
          </cell>
          <cell r="HF171">
            <v>0</v>
          </cell>
          <cell r="HG171">
            <v>0</v>
          </cell>
          <cell r="HH171">
            <v>0</v>
          </cell>
          <cell r="HI171">
            <v>-27458.44</v>
          </cell>
          <cell r="HJ171">
            <v>-6346.11</v>
          </cell>
          <cell r="HK171" t="str">
            <v>1) Cash dividends declared on common stock in item 69 equal cash dividends declared on common stock in item 13.  2) Issuance of common stock for employee compensation in item 72 is comprised of the balance of the conversion or retirement of com</v>
          </cell>
          <cell r="HL171">
            <v>4</v>
          </cell>
          <cell r="HM171">
            <v>2013</v>
          </cell>
          <cell r="HN171">
            <v>0</v>
          </cell>
          <cell r="HO171">
            <v>0</v>
          </cell>
          <cell r="HR171">
            <v>19010</v>
          </cell>
        </row>
        <row r="172">
          <cell r="A172" t="str">
            <v>1073757Q3 2011BHC Stress</v>
          </cell>
          <cell r="B172" t="str">
            <v>BofA</v>
          </cell>
          <cell r="C172" t="str">
            <v>Q3 2011</v>
          </cell>
          <cell r="D172" t="str">
            <v>BHC Stress</v>
          </cell>
          <cell r="E172" t="str">
            <v>BHC</v>
          </cell>
          <cell r="F172" t="str">
            <v>BANK OF AMER CORP</v>
          </cell>
          <cell r="G172">
            <v>1073757</v>
          </cell>
          <cell r="H172" t="str">
            <v>Actual</v>
          </cell>
          <cell r="I172">
            <v>40926</v>
          </cell>
          <cell r="J172">
            <v>40926.684560185182</v>
          </cell>
          <cell r="K172" t="str">
            <v>Instantaneous global market shock based on market activity during Lehman-crisis coupled with the domestic economy shrinking fractionally, a weakening labor market, sell-off in equities and home price declines.</v>
          </cell>
          <cell r="L172">
            <v>1011.77</v>
          </cell>
          <cell r="M172">
            <v>1092.69</v>
          </cell>
          <cell r="N172">
            <v>212.82</v>
          </cell>
          <cell r="O172">
            <v>879.86</v>
          </cell>
          <cell r="P172">
            <v>323.04000000000002</v>
          </cell>
          <cell r="Q172">
            <v>102.66</v>
          </cell>
          <cell r="R172">
            <v>57.76</v>
          </cell>
          <cell r="S172">
            <v>162.62</v>
          </cell>
          <cell r="T172">
            <v>308.76</v>
          </cell>
          <cell r="U172">
            <v>122.26</v>
          </cell>
          <cell r="V172">
            <v>3.95</v>
          </cell>
          <cell r="W172">
            <v>182.54</v>
          </cell>
          <cell r="X172">
            <v>2570.59</v>
          </cell>
          <cell r="Y172">
            <v>378.93</v>
          </cell>
          <cell r="Z172">
            <v>22.73</v>
          </cell>
          <cell r="AA172">
            <v>6.11</v>
          </cell>
          <cell r="AB172">
            <v>350.08</v>
          </cell>
          <cell r="AC172">
            <v>-1.43</v>
          </cell>
          <cell r="AD172">
            <v>0</v>
          </cell>
          <cell r="AE172">
            <v>-0.39</v>
          </cell>
          <cell r="AF172">
            <v>-0.26</v>
          </cell>
          <cell r="AG172">
            <v>-0.2</v>
          </cell>
          <cell r="AH172">
            <v>-0.57999999999999996</v>
          </cell>
          <cell r="AI172">
            <v>5684.34</v>
          </cell>
          <cell r="AJ172">
            <v>0</v>
          </cell>
          <cell r="AK172">
            <v>0</v>
          </cell>
          <cell r="AL172">
            <v>-113.23</v>
          </cell>
          <cell r="AM172">
            <v>-113.23</v>
          </cell>
          <cell r="AN172">
            <v>0</v>
          </cell>
          <cell r="AO172">
            <v>0</v>
          </cell>
          <cell r="AP172">
            <v>0</v>
          </cell>
          <cell r="AQ172">
            <v>0</v>
          </cell>
          <cell r="AR172">
            <v>0</v>
          </cell>
          <cell r="AS172">
            <v>0</v>
          </cell>
          <cell r="AT172">
            <v>5684.34</v>
          </cell>
          <cell r="AU172">
            <v>37311.61</v>
          </cell>
          <cell r="AV172">
            <v>3473.77</v>
          </cell>
          <cell r="AW172">
            <v>5684.34</v>
          </cell>
          <cell r="AX172">
            <v>-18.62</v>
          </cell>
          <cell r="AY172">
            <v>35081.51</v>
          </cell>
          <cell r="AZ172">
            <v>10789</v>
          </cell>
          <cell r="BA172">
            <v>10034</v>
          </cell>
          <cell r="BB172">
            <v>17811</v>
          </cell>
          <cell r="BC172">
            <v>3012</v>
          </cell>
          <cell r="BD172">
            <v>3012</v>
          </cell>
          <cell r="BE172">
            <v>3473.77</v>
          </cell>
          <cell r="BF172">
            <v>0</v>
          </cell>
          <cell r="BG172">
            <v>-4435</v>
          </cell>
          <cell r="BH172">
            <v>-922</v>
          </cell>
          <cell r="BI172">
            <v>0</v>
          </cell>
          <cell r="BJ172">
            <v>4131.46</v>
          </cell>
          <cell r="BK172">
            <v>-108.43</v>
          </cell>
          <cell r="BL172">
            <v>7182.69</v>
          </cell>
          <cell r="BM172">
            <v>1200.5</v>
          </cell>
          <cell r="BN172">
            <v>5983.34</v>
          </cell>
          <cell r="BO172">
            <v>0</v>
          </cell>
          <cell r="BP172">
            <v>5983.34</v>
          </cell>
          <cell r="BQ172">
            <v>-248.96</v>
          </cell>
          <cell r="BR172">
            <v>6232.3</v>
          </cell>
          <cell r="BS172">
            <v>16.713794</v>
          </cell>
          <cell r="BT172">
            <v>17780</v>
          </cell>
          <cell r="BU172">
            <v>281</v>
          </cell>
          <cell r="BV172">
            <v>1790</v>
          </cell>
          <cell r="BW172">
            <v>16271</v>
          </cell>
          <cell r="BX172" t="str">
            <v>Non-Interest Income - Retail and Small Business</v>
          </cell>
          <cell r="BY172">
            <v>26458.18</v>
          </cell>
          <cell r="BZ172">
            <v>333442.89</v>
          </cell>
          <cell r="CA172">
            <v>359901.07</v>
          </cell>
          <cell r="CB172">
            <v>495683.72</v>
          </cell>
          <cell r="CC172">
            <v>296217.96000000002</v>
          </cell>
          <cell r="CD172">
            <v>122209.22</v>
          </cell>
          <cell r="CE172">
            <v>18736.439999999999</v>
          </cell>
          <cell r="CF172">
            <v>103472.78</v>
          </cell>
          <cell r="CG172">
            <v>64983.65</v>
          </cell>
          <cell r="CH172">
            <v>18577.18</v>
          </cell>
          <cell r="CI172">
            <v>5117.1400000000003</v>
          </cell>
          <cell r="CJ172">
            <v>41289.339999999997</v>
          </cell>
          <cell r="CK172">
            <v>22234.81</v>
          </cell>
          <cell r="CL172">
            <v>1265.42</v>
          </cell>
          <cell r="CM172">
            <v>11007.46</v>
          </cell>
          <cell r="CN172">
            <v>175411.8</v>
          </cell>
          <cell r="CO172">
            <v>161412.4</v>
          </cell>
          <cell r="CP172">
            <v>7549.98</v>
          </cell>
          <cell r="CQ172">
            <v>6449.41</v>
          </cell>
          <cell r="CR172">
            <v>126408.29</v>
          </cell>
          <cell r="CS172">
            <v>87913.23</v>
          </cell>
          <cell r="CT172">
            <v>33445.599999999999</v>
          </cell>
          <cell r="CU172">
            <v>6106.45</v>
          </cell>
          <cell r="CV172">
            <v>48361.18</v>
          </cell>
          <cell r="CW172">
            <v>92691.74</v>
          </cell>
          <cell r="CX172">
            <v>816.01</v>
          </cell>
          <cell r="CY172">
            <v>1007.5</v>
          </cell>
          <cell r="CZ172">
            <v>24901.41</v>
          </cell>
          <cell r="DA172">
            <v>16570.47</v>
          </cell>
          <cell r="DB172">
            <v>49396.35</v>
          </cell>
          <cell r="DC172">
            <v>978108.78</v>
          </cell>
          <cell r="DD172">
            <v>0</v>
          </cell>
          <cell r="DE172">
            <v>35081.51</v>
          </cell>
          <cell r="DF172">
            <v>943027.27</v>
          </cell>
          <cell r="DG172">
            <v>243781.86</v>
          </cell>
          <cell r="DH172">
            <v>70831.600000000006</v>
          </cell>
          <cell r="DI172">
            <v>8037.21</v>
          </cell>
          <cell r="DJ172">
            <v>2637.57</v>
          </cell>
          <cell r="DK172">
            <v>6126.69</v>
          </cell>
          <cell r="DL172">
            <v>87633.07</v>
          </cell>
          <cell r="DM172">
            <v>587043.31000000006</v>
          </cell>
          <cell r="DN172">
            <v>2221386.6</v>
          </cell>
          <cell r="DO172">
            <v>1043374.2</v>
          </cell>
          <cell r="DP172">
            <v>125535</v>
          </cell>
          <cell r="DQ172">
            <v>24169.85</v>
          </cell>
          <cell r="DR172">
            <v>797430.63</v>
          </cell>
          <cell r="DS172">
            <v>808.57</v>
          </cell>
          <cell r="DT172">
            <v>1990509.6</v>
          </cell>
          <cell r="DU172">
            <v>19479.810000000001</v>
          </cell>
          <cell r="DV172">
            <v>101.34</v>
          </cell>
          <cell r="DW172">
            <v>153699.32999999999</v>
          </cell>
          <cell r="DX172">
            <v>59042.5</v>
          </cell>
          <cell r="DY172">
            <v>-2070.79</v>
          </cell>
          <cell r="DZ172">
            <v>-0.43</v>
          </cell>
          <cell r="EA172">
            <v>230251.78</v>
          </cell>
          <cell r="EB172">
            <v>625.16</v>
          </cell>
          <cell r="EC172">
            <v>230876.93</v>
          </cell>
          <cell r="ED172">
            <v>374390.64</v>
          </cell>
          <cell r="EE172">
            <v>222175.6</v>
          </cell>
          <cell r="EF172">
            <v>0</v>
          </cell>
          <cell r="EG172">
            <v>222175.6</v>
          </cell>
          <cell r="EH172">
            <v>6232.3</v>
          </cell>
          <cell r="EI172">
            <v>2917.61</v>
          </cell>
          <cell r="EJ172">
            <v>0</v>
          </cell>
          <cell r="EK172">
            <v>2082.39</v>
          </cell>
          <cell r="EL172">
            <v>151.59</v>
          </cell>
          <cell r="EM172">
            <v>0</v>
          </cell>
          <cell r="EN172">
            <v>0</v>
          </cell>
          <cell r="EO172">
            <v>0</v>
          </cell>
          <cell r="EP172">
            <v>342.57</v>
          </cell>
          <cell r="EQ172">
            <v>101.74</v>
          </cell>
          <cell r="ER172">
            <v>-2863.45</v>
          </cell>
          <cell r="ES172">
            <v>0</v>
          </cell>
          <cell r="ET172">
            <v>0.04</v>
          </cell>
          <cell r="EU172">
            <v>230251.78</v>
          </cell>
          <cell r="EV172">
            <v>230251.78</v>
          </cell>
          <cell r="EW172">
            <v>6056.3</v>
          </cell>
          <cell r="EX172">
            <v>0</v>
          </cell>
          <cell r="EY172">
            <v>-7896.1</v>
          </cell>
          <cell r="EZ172">
            <v>2917.61</v>
          </cell>
          <cell r="FA172">
            <v>0</v>
          </cell>
          <cell r="FB172">
            <v>20303.7</v>
          </cell>
          <cell r="FC172">
            <v>1550.2</v>
          </cell>
          <cell r="FD172">
            <v>74181.41</v>
          </cell>
          <cell r="FE172">
            <v>-408</v>
          </cell>
          <cell r="FF172">
            <v>177254.45</v>
          </cell>
          <cell r="FG172">
            <v>776.05</v>
          </cell>
          <cell r="FH172">
            <v>19965</v>
          </cell>
          <cell r="FI172">
            <v>-453.11</v>
          </cell>
          <cell r="FJ172">
            <v>156060.29</v>
          </cell>
          <cell r="FK172">
            <v>1359534.4</v>
          </cell>
          <cell r="FL172">
            <v>117644.19</v>
          </cell>
          <cell r="FM172">
            <v>156060.29</v>
          </cell>
          <cell r="FN172">
            <v>215554.48</v>
          </cell>
          <cell r="FO172">
            <v>1359534.4</v>
          </cell>
          <cell r="FP172">
            <v>2193969.9</v>
          </cell>
          <cell r="FQ172">
            <v>8.6532999999999998</v>
          </cell>
          <cell r="FR172">
            <v>11.478999999999999</v>
          </cell>
          <cell r="FS172">
            <v>15.855</v>
          </cell>
          <cell r="FT172">
            <v>7.1131000000000002</v>
          </cell>
          <cell r="FU172">
            <v>16561.45</v>
          </cell>
          <cell r="FV172">
            <v>102.5</v>
          </cell>
          <cell r="FW172">
            <v>272.83</v>
          </cell>
          <cell r="FX172">
            <v>0</v>
          </cell>
          <cell r="FY172">
            <v>0</v>
          </cell>
          <cell r="FZ172">
            <v>0</v>
          </cell>
          <cell r="GA172">
            <v>375.33</v>
          </cell>
          <cell r="GB172">
            <v>0.76</v>
          </cell>
          <cell r="GC172">
            <v>21478.57</v>
          </cell>
          <cell r="GD172">
            <v>70366.039999999994</v>
          </cell>
          <cell r="GE172">
            <v>30982.880000000001</v>
          </cell>
          <cell r="GF172">
            <v>0</v>
          </cell>
          <cell r="GG172">
            <v>10134432</v>
          </cell>
          <cell r="GH172">
            <v>0</v>
          </cell>
          <cell r="GI172">
            <v>0</v>
          </cell>
          <cell r="GJ172">
            <v>177254.45</v>
          </cell>
          <cell r="GK172">
            <v>17725.439999999999</v>
          </cell>
          <cell r="GL172">
            <v>30584</v>
          </cell>
          <cell r="GM172">
            <v>399</v>
          </cell>
          <cell r="GN172">
            <v>37</v>
          </cell>
          <cell r="GO172">
            <v>30547</v>
          </cell>
          <cell r="GP172">
            <v>10582</v>
          </cell>
          <cell r="GQ172">
            <v>10582</v>
          </cell>
          <cell r="GR172">
            <v>19965</v>
          </cell>
          <cell r="GS172">
            <v>0</v>
          </cell>
          <cell r="GT172">
            <v>0</v>
          </cell>
          <cell r="GU172">
            <v>101.74</v>
          </cell>
          <cell r="GV172">
            <v>10134.432000000001</v>
          </cell>
          <cell r="GW172">
            <v>1.0039040000000001E-2</v>
          </cell>
          <cell r="GX172">
            <v>151.59</v>
          </cell>
          <cell r="GY172">
            <v>2082.39</v>
          </cell>
          <cell r="GZ172">
            <v>2233.9899999999998</v>
          </cell>
          <cell r="HA172">
            <v>0</v>
          </cell>
          <cell r="HB172">
            <v>0</v>
          </cell>
          <cell r="HC172">
            <v>0</v>
          </cell>
          <cell r="HD172" t="str">
            <v>No adjustments to equity capital in results.</v>
          </cell>
          <cell r="HE172" t="str">
            <v>Other additions to (deductions from) Tier 1 Capital is primarily composed of non-financial equity investment positions deducted under Basel 1</v>
          </cell>
          <cell r="HF172">
            <v>0</v>
          </cell>
          <cell r="HG172">
            <v>0</v>
          </cell>
          <cell r="HH172">
            <v>0</v>
          </cell>
          <cell r="HI172">
            <v>-27458.44</v>
          </cell>
          <cell r="HJ172">
            <v>-6346.11</v>
          </cell>
          <cell r="HK172" t="str">
            <v>1) Cash dividends declared on common stock in item 69 equal cash dividends declared on common stock in item 13.  2) Issuance of common stock for employee compensation in item 72 is comprised of the balance of the conversion or retirement of com</v>
          </cell>
          <cell r="HL172">
            <v>3</v>
          </cell>
          <cell r="HM172">
            <v>2011</v>
          </cell>
          <cell r="HN172">
            <v>0</v>
          </cell>
          <cell r="HO172">
            <v>4131.46</v>
          </cell>
          <cell r="HR172">
            <v>19010</v>
          </cell>
        </row>
        <row r="173">
          <cell r="A173" t="str">
            <v>1073757Q4 2011BHC Stress</v>
          </cell>
          <cell r="B173" t="str">
            <v>BofA</v>
          </cell>
          <cell r="C173" t="str">
            <v>Q4 2011</v>
          </cell>
          <cell r="D173" t="str">
            <v>BHC Stress</v>
          </cell>
          <cell r="E173" t="str">
            <v>BHC</v>
          </cell>
          <cell r="F173" t="str">
            <v>BANK OF AMER CORP</v>
          </cell>
          <cell r="G173">
            <v>1073757</v>
          </cell>
          <cell r="H173" t="str">
            <v>Projected</v>
          </cell>
          <cell r="I173">
            <v>40926</v>
          </cell>
          <cell r="J173">
            <v>40926.684560185182</v>
          </cell>
          <cell r="K173" t="str">
            <v>Instantaneous global market shock based on market activity during Lehman-crisis coupled with the domestic economy shrinking fractionally, a weakening labor market, sell-off in equities and home price declines.</v>
          </cell>
          <cell r="L173">
            <v>857.55</v>
          </cell>
          <cell r="M173">
            <v>1005.25</v>
          </cell>
          <cell r="N173">
            <v>216.3</v>
          </cell>
          <cell r="O173">
            <v>788.96</v>
          </cell>
          <cell r="P173">
            <v>248.58</v>
          </cell>
          <cell r="Q173">
            <v>45.93</v>
          </cell>
          <cell r="R173">
            <v>66.37</v>
          </cell>
          <cell r="S173">
            <v>136.27000000000001</v>
          </cell>
          <cell r="T173">
            <v>244.52</v>
          </cell>
          <cell r="U173">
            <v>143.66</v>
          </cell>
          <cell r="V173">
            <v>8.48</v>
          </cell>
          <cell r="W173">
            <v>92.38</v>
          </cell>
          <cell r="X173">
            <v>1400.33</v>
          </cell>
          <cell r="Y173">
            <v>355.01</v>
          </cell>
          <cell r="Z173">
            <v>24.61</v>
          </cell>
          <cell r="AA173">
            <v>13.61</v>
          </cell>
          <cell r="AB173">
            <v>316.79000000000002</v>
          </cell>
          <cell r="AC173">
            <v>34.69</v>
          </cell>
          <cell r="AD173">
            <v>0</v>
          </cell>
          <cell r="AE173">
            <v>0</v>
          </cell>
          <cell r="AF173">
            <v>0</v>
          </cell>
          <cell r="AG173">
            <v>28.34</v>
          </cell>
          <cell r="AH173">
            <v>6.35</v>
          </cell>
          <cell r="AI173">
            <v>4145.9399999999996</v>
          </cell>
          <cell r="AJ173">
            <v>0</v>
          </cell>
          <cell r="AK173">
            <v>0</v>
          </cell>
          <cell r="AL173">
            <v>-603.88</v>
          </cell>
          <cell r="AM173">
            <v>-603.88</v>
          </cell>
          <cell r="AN173">
            <v>1478.51</v>
          </cell>
          <cell r="AO173">
            <v>1473.6</v>
          </cell>
          <cell r="AP173">
            <v>3251</v>
          </cell>
          <cell r="AQ173">
            <v>1924.7</v>
          </cell>
          <cell r="AR173">
            <v>8127.81</v>
          </cell>
          <cell r="AS173">
            <v>4501.49</v>
          </cell>
          <cell r="AT173">
            <v>16171.36</v>
          </cell>
          <cell r="AU173">
            <v>35081.51</v>
          </cell>
          <cell r="AV173">
            <v>3016.9</v>
          </cell>
          <cell r="AW173">
            <v>4145.9399999999996</v>
          </cell>
          <cell r="AX173">
            <v>-98.55</v>
          </cell>
          <cell r="AY173">
            <v>33853.93</v>
          </cell>
          <cell r="AZ173">
            <v>11025.88</v>
          </cell>
          <cell r="BA173">
            <v>9900.83</v>
          </cell>
          <cell r="BB173">
            <v>16730.810000000001</v>
          </cell>
          <cell r="BC173">
            <v>4195.8999999999996</v>
          </cell>
          <cell r="BD173">
            <v>4195.8999999999996</v>
          </cell>
          <cell r="BE173">
            <v>3016.9</v>
          </cell>
          <cell r="BF173">
            <v>8127.81</v>
          </cell>
          <cell r="BG173">
            <v>4501.49</v>
          </cell>
          <cell r="BH173">
            <v>3304.1</v>
          </cell>
          <cell r="BI173">
            <v>0</v>
          </cell>
          <cell r="BJ173">
            <v>678.11</v>
          </cell>
          <cell r="BK173">
            <v>-145.63999999999999</v>
          </cell>
          <cell r="BL173">
            <v>-7468.09</v>
          </cell>
          <cell r="BM173">
            <v>-2348.7199999999998</v>
          </cell>
          <cell r="BN173">
            <v>-5119.37</v>
          </cell>
          <cell r="BO173">
            <v>0</v>
          </cell>
          <cell r="BP173">
            <v>-5119.37</v>
          </cell>
          <cell r="BQ173">
            <v>0</v>
          </cell>
          <cell r="BR173">
            <v>-5119.37</v>
          </cell>
          <cell r="BS173">
            <v>31.450075999999999</v>
          </cell>
          <cell r="BT173">
            <v>16271.27</v>
          </cell>
          <cell r="BU173">
            <v>300</v>
          </cell>
          <cell r="BV173">
            <v>300</v>
          </cell>
          <cell r="BW173">
            <v>16271.27</v>
          </cell>
          <cell r="BX173" t="str">
            <v>Non-Interest Income - Retail and Small Business</v>
          </cell>
          <cell r="BY173">
            <v>31739.87</v>
          </cell>
          <cell r="BZ173">
            <v>276036.40000000002</v>
          </cell>
          <cell r="CA173">
            <v>307776.27</v>
          </cell>
          <cell r="CB173">
            <v>492398.98</v>
          </cell>
          <cell r="CC173">
            <v>294441.81</v>
          </cell>
          <cell r="CD173">
            <v>119377.77</v>
          </cell>
          <cell r="CE173">
            <v>18603.72</v>
          </cell>
          <cell r="CF173">
            <v>100774.05</v>
          </cell>
          <cell r="CG173">
            <v>66425.440000000002</v>
          </cell>
          <cell r="CH173">
            <v>18852.919999999998</v>
          </cell>
          <cell r="CI173">
            <v>4874.5</v>
          </cell>
          <cell r="CJ173">
            <v>42698.02</v>
          </cell>
          <cell r="CK173">
            <v>22537.599999999999</v>
          </cell>
          <cell r="CL173">
            <v>1362.33</v>
          </cell>
          <cell r="CM173">
            <v>10791.63</v>
          </cell>
          <cell r="CN173">
            <v>173921.28</v>
          </cell>
          <cell r="CO173">
            <v>159605.75</v>
          </cell>
          <cell r="CP173">
            <v>7691.84</v>
          </cell>
          <cell r="CQ173">
            <v>6623.69</v>
          </cell>
          <cell r="CR173">
            <v>117809.28</v>
          </cell>
          <cell r="CS173">
            <v>84504.47</v>
          </cell>
          <cell r="CT173">
            <v>32686.23</v>
          </cell>
          <cell r="CU173">
            <v>5991.73</v>
          </cell>
          <cell r="CV173">
            <v>45826.5</v>
          </cell>
          <cell r="CW173">
            <v>93555.69</v>
          </cell>
          <cell r="CX173">
            <v>455.9</v>
          </cell>
          <cell r="CY173">
            <v>1079.49</v>
          </cell>
          <cell r="CZ173">
            <v>25435.68</v>
          </cell>
          <cell r="DA173">
            <v>18134.919999999998</v>
          </cell>
          <cell r="DB173">
            <v>48449.69</v>
          </cell>
          <cell r="DC173">
            <v>962189.7</v>
          </cell>
          <cell r="DD173">
            <v>0</v>
          </cell>
          <cell r="DE173">
            <v>33935.21</v>
          </cell>
          <cell r="DF173">
            <v>928254.49</v>
          </cell>
          <cell r="DG173">
            <v>231314</v>
          </cell>
          <cell r="DH173">
            <v>69228.600000000006</v>
          </cell>
          <cell r="DI173">
            <v>7321.66</v>
          </cell>
          <cell r="DJ173">
            <v>2637.57</v>
          </cell>
          <cell r="DK173">
            <v>6616.95</v>
          </cell>
          <cell r="DL173">
            <v>85804.77</v>
          </cell>
          <cell r="DM173">
            <v>594843.47</v>
          </cell>
          <cell r="DN173">
            <v>2147993</v>
          </cell>
          <cell r="DO173">
            <v>1011188.9</v>
          </cell>
          <cell r="DP173">
            <v>127032</v>
          </cell>
          <cell r="DQ173">
            <v>21549.52</v>
          </cell>
          <cell r="DR173">
            <v>765096.66</v>
          </cell>
          <cell r="DS173">
            <v>662.93</v>
          </cell>
          <cell r="DT173">
            <v>1924867.1</v>
          </cell>
          <cell r="DU173">
            <v>18395.91</v>
          </cell>
          <cell r="DV173">
            <v>105.36</v>
          </cell>
          <cell r="DW173">
            <v>153671.73000000001</v>
          </cell>
          <cell r="DX173">
            <v>53381.15</v>
          </cell>
          <cell r="DY173">
            <v>-5808.84</v>
          </cell>
          <cell r="DZ173">
            <v>2755.44</v>
          </cell>
          <cell r="EA173">
            <v>222500.76</v>
          </cell>
          <cell r="EB173">
            <v>625.16</v>
          </cell>
          <cell r="EC173">
            <v>223125.91</v>
          </cell>
          <cell r="ED173">
            <v>377996.7</v>
          </cell>
          <cell r="EE173">
            <v>230251.78</v>
          </cell>
          <cell r="EF173">
            <v>0</v>
          </cell>
          <cell r="EG173">
            <v>230251.78</v>
          </cell>
          <cell r="EH173">
            <v>-5119.37</v>
          </cell>
          <cell r="EI173">
            <v>0</v>
          </cell>
          <cell r="EJ173">
            <v>-1084</v>
          </cell>
          <cell r="EK173">
            <v>2755.64</v>
          </cell>
          <cell r="EL173">
            <v>-23.59</v>
          </cell>
          <cell r="EM173">
            <v>0</v>
          </cell>
          <cell r="EN173">
            <v>0</v>
          </cell>
          <cell r="EO173">
            <v>0</v>
          </cell>
          <cell r="EP173">
            <v>438.1</v>
          </cell>
          <cell r="EQ173">
            <v>104.1</v>
          </cell>
          <cell r="ER173">
            <v>-3737.51</v>
          </cell>
          <cell r="ES173">
            <v>0</v>
          </cell>
          <cell r="ET173">
            <v>0</v>
          </cell>
          <cell r="EU173">
            <v>222500.76</v>
          </cell>
          <cell r="EV173">
            <v>222500.76</v>
          </cell>
          <cell r="EW173">
            <v>3313.09</v>
          </cell>
          <cell r="EX173">
            <v>5.6</v>
          </cell>
          <cell r="EY173">
            <v>-8831.23</v>
          </cell>
          <cell r="EZ173">
            <v>2917.61</v>
          </cell>
          <cell r="FA173">
            <v>0</v>
          </cell>
          <cell r="FB173">
            <v>16455.75</v>
          </cell>
          <cell r="FC173">
            <v>633.6</v>
          </cell>
          <cell r="FD173">
            <v>72298</v>
          </cell>
          <cell r="FE173">
            <v>-263.81</v>
          </cell>
          <cell r="FF173">
            <v>170150.86</v>
          </cell>
          <cell r="FG173">
            <v>831.84</v>
          </cell>
          <cell r="FH173">
            <v>22448.560000000001</v>
          </cell>
          <cell r="FI173">
            <v>-453.11</v>
          </cell>
          <cell r="FJ173">
            <v>146417.35</v>
          </cell>
          <cell r="FK173">
            <v>1289534.6000000001</v>
          </cell>
          <cell r="FL173">
            <v>113849.76</v>
          </cell>
          <cell r="FM173">
            <v>146417.42000000001</v>
          </cell>
          <cell r="FN173">
            <v>203340.06</v>
          </cell>
          <cell r="FO173">
            <v>1289534.6000000001</v>
          </cell>
          <cell r="FP173">
            <v>2114799.4</v>
          </cell>
          <cell r="FQ173">
            <v>8.8286999999999995</v>
          </cell>
          <cell r="FR173">
            <v>11.3543</v>
          </cell>
          <cell r="FS173">
            <v>15.7685</v>
          </cell>
          <cell r="FT173">
            <v>6.9234999999999998</v>
          </cell>
          <cell r="FU173">
            <v>15478.3</v>
          </cell>
          <cell r="FV173">
            <v>102.5</v>
          </cell>
          <cell r="FW173">
            <v>272.83</v>
          </cell>
          <cell r="FX173">
            <v>0</v>
          </cell>
          <cell r="FY173">
            <v>0</v>
          </cell>
          <cell r="FZ173">
            <v>0</v>
          </cell>
          <cell r="GA173">
            <v>375.33</v>
          </cell>
          <cell r="GB173">
            <v>0.76</v>
          </cell>
          <cell r="GC173">
            <v>16715.349999999999</v>
          </cell>
          <cell r="GD173">
            <v>68763.039999999994</v>
          </cell>
          <cell r="GE173">
            <v>34412</v>
          </cell>
          <cell r="GF173">
            <v>0</v>
          </cell>
          <cell r="GG173">
            <v>10536134</v>
          </cell>
          <cell r="GH173">
            <v>0</v>
          </cell>
          <cell r="GI173">
            <v>0</v>
          </cell>
          <cell r="GJ173">
            <v>170150.86</v>
          </cell>
          <cell r="GK173">
            <v>17015.09</v>
          </cell>
          <cell r="GL173">
            <v>33727</v>
          </cell>
          <cell r="GM173">
            <v>685</v>
          </cell>
          <cell r="GN173">
            <v>37</v>
          </cell>
          <cell r="GO173">
            <v>33690</v>
          </cell>
          <cell r="GP173">
            <v>11241.44</v>
          </cell>
          <cell r="GQ173">
            <v>11241.44</v>
          </cell>
          <cell r="GR173">
            <v>22448.560000000001</v>
          </cell>
          <cell r="GS173">
            <v>0</v>
          </cell>
          <cell r="GT173">
            <v>0</v>
          </cell>
          <cell r="GU173">
            <v>104.1</v>
          </cell>
          <cell r="GV173">
            <v>10536.134</v>
          </cell>
          <cell r="GW173">
            <v>9.88028E-3</v>
          </cell>
          <cell r="GX173">
            <v>-23.59</v>
          </cell>
          <cell r="GY173">
            <v>2755.64</v>
          </cell>
          <cell r="GZ173">
            <v>2732.06</v>
          </cell>
          <cell r="HA173">
            <v>0</v>
          </cell>
          <cell r="HB173">
            <v>0</v>
          </cell>
          <cell r="HC173">
            <v>0</v>
          </cell>
          <cell r="HD173" t="str">
            <v>No adjustments to equity capital in results.</v>
          </cell>
          <cell r="HE173" t="str">
            <v>Other additions to (deductions from) Tier 1 Capital is primarily composed of non-financial equity investment positions deducted under Basel 1</v>
          </cell>
          <cell r="HF173">
            <v>0</v>
          </cell>
          <cell r="HG173">
            <v>0</v>
          </cell>
          <cell r="HH173">
            <v>0</v>
          </cell>
          <cell r="HI173">
            <v>-27458.44</v>
          </cell>
          <cell r="HJ173">
            <v>-6346.11</v>
          </cell>
          <cell r="HK173" t="str">
            <v>1) Cash dividends declared on common stock in item 69 equal cash dividends declared on common stock in item 13.  2) Issuance of common stock for employee compensation in item 72 is comprised of the balance of the conversion or retirement of com</v>
          </cell>
          <cell r="HL173">
            <v>4</v>
          </cell>
          <cell r="HM173">
            <v>2011</v>
          </cell>
          <cell r="HN173">
            <v>0</v>
          </cell>
          <cell r="HO173">
            <v>678.11</v>
          </cell>
          <cell r="HR173">
            <v>19010</v>
          </cell>
        </row>
        <row r="174">
          <cell r="A174" t="str">
            <v>1073757Q1 2012BHC Stress</v>
          </cell>
          <cell r="B174" t="str">
            <v>BofA</v>
          </cell>
          <cell r="C174" t="str">
            <v>Q1 2012</v>
          </cell>
          <cell r="D174" t="str">
            <v>BHC Stress</v>
          </cell>
          <cell r="E174" t="str">
            <v>BHC</v>
          </cell>
          <cell r="F174" t="str">
            <v>BANK OF AMER CORP</v>
          </cell>
          <cell r="G174">
            <v>1073757</v>
          </cell>
          <cell r="H174" t="str">
            <v>Projected</v>
          </cell>
          <cell r="I174">
            <v>40926</v>
          </cell>
          <cell r="J174">
            <v>40926.684560185182</v>
          </cell>
          <cell r="K174" t="str">
            <v>Instantaneous global market shock based on market activity during Lehman-crisis coupled with the domestic economy shrinking fractionally, a weakening labor market, sell-off in equities and home price declines.</v>
          </cell>
          <cell r="L174">
            <v>1063</v>
          </cell>
          <cell r="M174">
            <v>1219.8499999999999</v>
          </cell>
          <cell r="N174">
            <v>216.69</v>
          </cell>
          <cell r="O174">
            <v>1003.17</v>
          </cell>
          <cell r="P174">
            <v>296.17</v>
          </cell>
          <cell r="Q174">
            <v>108.15</v>
          </cell>
          <cell r="R174">
            <v>64.239999999999995</v>
          </cell>
          <cell r="S174">
            <v>123.78</v>
          </cell>
          <cell r="T174">
            <v>217.06</v>
          </cell>
          <cell r="U174">
            <v>124.96</v>
          </cell>
          <cell r="V174">
            <v>7.59</v>
          </cell>
          <cell r="W174">
            <v>84.51</v>
          </cell>
          <cell r="X174">
            <v>1694.11</v>
          </cell>
          <cell r="Y174">
            <v>350.17</v>
          </cell>
          <cell r="Z174">
            <v>18.420000000000002</v>
          </cell>
          <cell r="AA174">
            <v>11.63</v>
          </cell>
          <cell r="AB174">
            <v>320.13</v>
          </cell>
          <cell r="AC174">
            <v>27.95</v>
          </cell>
          <cell r="AD174">
            <v>0</v>
          </cell>
          <cell r="AE174">
            <v>0</v>
          </cell>
          <cell r="AF174">
            <v>0</v>
          </cell>
          <cell r="AG174">
            <v>14.87</v>
          </cell>
          <cell r="AH174">
            <v>13.08</v>
          </cell>
          <cell r="AI174">
            <v>4868.32</v>
          </cell>
          <cell r="AJ174">
            <v>0</v>
          </cell>
          <cell r="AK174">
            <v>0</v>
          </cell>
          <cell r="AL174">
            <v>-2.38</v>
          </cell>
          <cell r="AM174">
            <v>-2.38</v>
          </cell>
          <cell r="AN174">
            <v>-457.22</v>
          </cell>
          <cell r="AO174">
            <v>0</v>
          </cell>
          <cell r="AP174">
            <v>0</v>
          </cell>
          <cell r="AQ174">
            <v>0</v>
          </cell>
          <cell r="AR174">
            <v>-457.22</v>
          </cell>
          <cell r="AS174">
            <v>-455.49</v>
          </cell>
          <cell r="AT174">
            <v>3953.23</v>
          </cell>
          <cell r="AU174">
            <v>33853.93</v>
          </cell>
          <cell r="AV174">
            <v>5395.7</v>
          </cell>
          <cell r="AW174">
            <v>4868.32</v>
          </cell>
          <cell r="AX174">
            <v>-34.44</v>
          </cell>
          <cell r="AY174">
            <v>34346.870000000003</v>
          </cell>
          <cell r="AZ174">
            <v>10833.62</v>
          </cell>
          <cell r="BA174">
            <v>11660.51</v>
          </cell>
          <cell r="BB174">
            <v>18026.099999999999</v>
          </cell>
          <cell r="BC174">
            <v>4468.03</v>
          </cell>
          <cell r="BD174">
            <v>4468.03</v>
          </cell>
          <cell r="BE174">
            <v>5395.7</v>
          </cell>
          <cell r="BF174">
            <v>-457.22</v>
          </cell>
          <cell r="BG174">
            <v>-455.49</v>
          </cell>
          <cell r="BH174">
            <v>225</v>
          </cell>
          <cell r="BI174">
            <v>0</v>
          </cell>
          <cell r="BJ174">
            <v>-2.02</v>
          </cell>
          <cell r="BK174">
            <v>-14.47</v>
          </cell>
          <cell r="BL174">
            <v>208.02</v>
          </cell>
          <cell r="BM174">
            <v>183.33</v>
          </cell>
          <cell r="BN174">
            <v>24.69</v>
          </cell>
          <cell r="BO174">
            <v>0</v>
          </cell>
          <cell r="BP174">
            <v>24.69</v>
          </cell>
          <cell r="BQ174">
            <v>0</v>
          </cell>
          <cell r="BR174">
            <v>24.69</v>
          </cell>
          <cell r="BS174">
            <v>88.130949000000001</v>
          </cell>
          <cell r="BT174">
            <v>16271.27</v>
          </cell>
          <cell r="BU174">
            <v>412.94</v>
          </cell>
          <cell r="BV174">
            <v>599.35</v>
          </cell>
          <cell r="BW174">
            <v>16084.86</v>
          </cell>
          <cell r="BX174" t="str">
            <v>Non-Interest Income - Retail and Small Business</v>
          </cell>
          <cell r="BY174">
            <v>31281.88</v>
          </cell>
          <cell r="BZ174">
            <v>305662.21000000002</v>
          </cell>
          <cell r="CA174">
            <v>336944.09</v>
          </cell>
          <cell r="CB174">
            <v>483469.74</v>
          </cell>
          <cell r="CC174">
            <v>290540.90999999997</v>
          </cell>
          <cell r="CD174">
            <v>115771.65</v>
          </cell>
          <cell r="CE174">
            <v>18050.439999999999</v>
          </cell>
          <cell r="CF174">
            <v>97721.21</v>
          </cell>
          <cell r="CG174">
            <v>65295.62</v>
          </cell>
          <cell r="CH174">
            <v>18039.39</v>
          </cell>
          <cell r="CI174">
            <v>4726.58</v>
          </cell>
          <cell r="CJ174">
            <v>42529.66</v>
          </cell>
          <cell r="CK174">
            <v>22717.200000000001</v>
          </cell>
          <cell r="CL174">
            <v>1380.34</v>
          </cell>
          <cell r="CM174">
            <v>10481.219999999999</v>
          </cell>
          <cell r="CN174">
            <v>176460.15</v>
          </cell>
          <cell r="CO174">
            <v>162020.31</v>
          </cell>
          <cell r="CP174">
            <v>7729.76</v>
          </cell>
          <cell r="CQ174">
            <v>6710.09</v>
          </cell>
          <cell r="CR174">
            <v>111333.99</v>
          </cell>
          <cell r="CS174">
            <v>82918.009999999995</v>
          </cell>
          <cell r="CT174">
            <v>32485</v>
          </cell>
          <cell r="CU174">
            <v>5900.28</v>
          </cell>
          <cell r="CV174">
            <v>44532.72</v>
          </cell>
          <cell r="CW174">
            <v>94632.53</v>
          </cell>
          <cell r="CX174">
            <v>462.7</v>
          </cell>
          <cell r="CY174">
            <v>1096.42</v>
          </cell>
          <cell r="CZ174">
            <v>25416.73</v>
          </cell>
          <cell r="DA174">
            <v>19368.25</v>
          </cell>
          <cell r="DB174">
            <v>48288.43</v>
          </cell>
          <cell r="DC174">
            <v>948814.43</v>
          </cell>
          <cell r="DD174">
            <v>0</v>
          </cell>
          <cell r="DE174">
            <v>34432.71</v>
          </cell>
          <cell r="DF174">
            <v>914381.72</v>
          </cell>
          <cell r="DG174">
            <v>235874.64</v>
          </cell>
          <cell r="DH174">
            <v>69228.600000000006</v>
          </cell>
          <cell r="DI174">
            <v>6783.11</v>
          </cell>
          <cell r="DJ174">
            <v>2637.57</v>
          </cell>
          <cell r="DK174">
            <v>6561.97</v>
          </cell>
          <cell r="DL174">
            <v>85211.24</v>
          </cell>
          <cell r="DM174">
            <v>553098.02</v>
          </cell>
          <cell r="DN174">
            <v>2125509.7000000002</v>
          </cell>
          <cell r="DO174">
            <v>1036498.1</v>
          </cell>
          <cell r="DP174">
            <v>114185.51</v>
          </cell>
          <cell r="DQ174">
            <v>21560.73</v>
          </cell>
          <cell r="DR174">
            <v>727365.67</v>
          </cell>
          <cell r="DS174">
            <v>648.46</v>
          </cell>
          <cell r="DT174">
            <v>1899610</v>
          </cell>
          <cell r="DU174">
            <v>19029.509999999998</v>
          </cell>
          <cell r="DV174">
            <v>108.28</v>
          </cell>
          <cell r="DW174">
            <v>154322.37</v>
          </cell>
          <cell r="DX174">
            <v>52930.32</v>
          </cell>
          <cell r="DY174">
            <v>-5049.96</v>
          </cell>
          <cell r="DZ174">
            <v>3933.98</v>
          </cell>
          <cell r="EA174">
            <v>225274.51</v>
          </cell>
          <cell r="EB174">
            <v>625.16</v>
          </cell>
          <cell r="EC174">
            <v>225899.66</v>
          </cell>
          <cell r="ED174">
            <v>380439.97</v>
          </cell>
          <cell r="EE174">
            <v>222500.76</v>
          </cell>
          <cell r="EF174">
            <v>0</v>
          </cell>
          <cell r="EG174">
            <v>222500.76</v>
          </cell>
          <cell r="EH174">
            <v>24.69</v>
          </cell>
          <cell r="EI174">
            <v>0</v>
          </cell>
          <cell r="EJ174">
            <v>633.6</v>
          </cell>
          <cell r="EK174">
            <v>1416</v>
          </cell>
          <cell r="EL174">
            <v>416.1</v>
          </cell>
          <cell r="EM174">
            <v>0</v>
          </cell>
          <cell r="EN174">
            <v>0</v>
          </cell>
          <cell r="EO174">
            <v>0</v>
          </cell>
          <cell r="EP174">
            <v>369.81</v>
          </cell>
          <cell r="EQ174">
            <v>105.71</v>
          </cell>
          <cell r="ER174">
            <v>758.88</v>
          </cell>
          <cell r="ES174">
            <v>0</v>
          </cell>
          <cell r="ET174">
            <v>0</v>
          </cell>
          <cell r="EU174">
            <v>225274.51</v>
          </cell>
          <cell r="EV174">
            <v>225274.51</v>
          </cell>
          <cell r="EW174">
            <v>3162.88</v>
          </cell>
          <cell r="EX174">
            <v>5.6</v>
          </cell>
          <cell r="EY174">
            <v>-7922.14</v>
          </cell>
          <cell r="EZ174">
            <v>2917.61</v>
          </cell>
          <cell r="FA174">
            <v>0</v>
          </cell>
          <cell r="FB174">
            <v>15330.75</v>
          </cell>
          <cell r="FC174">
            <v>0</v>
          </cell>
          <cell r="FD174">
            <v>72068.7</v>
          </cell>
          <cell r="FE174">
            <v>27.57</v>
          </cell>
          <cell r="FF174">
            <v>170345.05</v>
          </cell>
          <cell r="FG174">
            <v>885.7</v>
          </cell>
          <cell r="FH174">
            <v>22843.21</v>
          </cell>
          <cell r="FI174">
            <v>-453.11</v>
          </cell>
          <cell r="FJ174">
            <v>146163.03</v>
          </cell>
          <cell r="FK174">
            <v>1281514.3999999999</v>
          </cell>
          <cell r="FL174">
            <v>114720.45</v>
          </cell>
          <cell r="FM174">
            <v>146163.10999999999</v>
          </cell>
          <cell r="FN174">
            <v>201939.08</v>
          </cell>
          <cell r="FO174">
            <v>1281514.3999999999</v>
          </cell>
          <cell r="FP174">
            <v>2063283.6</v>
          </cell>
          <cell r="FQ174">
            <v>8.9519000000000002</v>
          </cell>
          <cell r="FR174">
            <v>11.4055</v>
          </cell>
          <cell r="FS174">
            <v>15.7578</v>
          </cell>
          <cell r="FT174">
            <v>7.0839999999999996</v>
          </cell>
          <cell r="FU174">
            <v>16111.9</v>
          </cell>
          <cell r="FV174">
            <v>102.5</v>
          </cell>
          <cell r="FW174">
            <v>272.83</v>
          </cell>
          <cell r="FX174">
            <v>0</v>
          </cell>
          <cell r="FY174">
            <v>0</v>
          </cell>
          <cell r="FZ174">
            <v>0</v>
          </cell>
          <cell r="GA174">
            <v>375.33</v>
          </cell>
          <cell r="GB174">
            <v>0.76</v>
          </cell>
          <cell r="GC174">
            <v>14956.75</v>
          </cell>
          <cell r="GD174">
            <v>68763.039999999994</v>
          </cell>
          <cell r="GE174">
            <v>34828</v>
          </cell>
          <cell r="GF174">
            <v>0</v>
          </cell>
          <cell r="GG174">
            <v>10828106</v>
          </cell>
          <cell r="GH174">
            <v>0</v>
          </cell>
          <cell r="GI174">
            <v>0</v>
          </cell>
          <cell r="GJ174">
            <v>170345.05</v>
          </cell>
          <cell r="GK174">
            <v>17034.509999999998</v>
          </cell>
          <cell r="GL174">
            <v>33966</v>
          </cell>
          <cell r="GM174">
            <v>862</v>
          </cell>
          <cell r="GN174">
            <v>286</v>
          </cell>
          <cell r="GO174">
            <v>33680</v>
          </cell>
          <cell r="GP174">
            <v>10836.79</v>
          </cell>
          <cell r="GQ174">
            <v>10836.79</v>
          </cell>
          <cell r="GR174">
            <v>22843.21</v>
          </cell>
          <cell r="GS174">
            <v>0</v>
          </cell>
          <cell r="GT174">
            <v>0</v>
          </cell>
          <cell r="GU174">
            <v>105.71</v>
          </cell>
          <cell r="GV174">
            <v>10828.106</v>
          </cell>
          <cell r="GW174">
            <v>9.76256E-3</v>
          </cell>
          <cell r="GX174">
            <v>1582.1</v>
          </cell>
          <cell r="GY174">
            <v>250</v>
          </cell>
          <cell r="GZ174">
            <v>1832.1</v>
          </cell>
          <cell r="HA174">
            <v>0</v>
          </cell>
          <cell r="HB174">
            <v>0</v>
          </cell>
          <cell r="HC174">
            <v>0</v>
          </cell>
          <cell r="HD174" t="str">
            <v>No adjustments to equity capital in results.</v>
          </cell>
          <cell r="HE174" t="str">
            <v>Other additions to (deductions from) Tier 1 Capital is primarily composed of non-financial equity investment positions deducted under Basel 1</v>
          </cell>
          <cell r="HF174">
            <v>0</v>
          </cell>
          <cell r="HG174">
            <v>0</v>
          </cell>
          <cell r="HH174">
            <v>0</v>
          </cell>
          <cell r="HI174">
            <v>-27458.44</v>
          </cell>
          <cell r="HJ174">
            <v>-6346.11</v>
          </cell>
          <cell r="HK174" t="str">
            <v>1) Cash dividends declared on common stock in item 69 equal cash dividends declared on common stock in item 13.  2) Issuance of common stock for employee compensation in item 72 is comprised of the balance of the conversion or retirement of com</v>
          </cell>
          <cell r="HL174">
            <v>1</v>
          </cell>
          <cell r="HM174">
            <v>2012</v>
          </cell>
          <cell r="HN174">
            <v>0</v>
          </cell>
          <cell r="HO174">
            <v>-2.02</v>
          </cell>
          <cell r="HR174">
            <v>19010</v>
          </cell>
        </row>
        <row r="175">
          <cell r="A175" t="str">
            <v>1073757Q2 2012BHC Stress</v>
          </cell>
          <cell r="B175" t="str">
            <v>BofA</v>
          </cell>
          <cell r="C175" t="str">
            <v>Q2 2012</v>
          </cell>
          <cell r="D175" t="str">
            <v>BHC Stress</v>
          </cell>
          <cell r="E175" t="str">
            <v>BHC</v>
          </cell>
          <cell r="F175" t="str">
            <v>BANK OF AMER CORP</v>
          </cell>
          <cell r="G175">
            <v>1073757</v>
          </cell>
          <cell r="H175" t="str">
            <v>Projected</v>
          </cell>
          <cell r="I175">
            <v>40926</v>
          </cell>
          <cell r="J175">
            <v>40926.684560185182</v>
          </cell>
          <cell r="K175" t="str">
            <v>Instantaneous global market shock based on market activity during Lehman-crisis coupled with the domestic economy shrinking fractionally, a weakening labor market, sell-off in equities and home price declines.</v>
          </cell>
          <cell r="L175">
            <v>925.8</v>
          </cell>
          <cell r="M175">
            <v>1225.5899999999999</v>
          </cell>
          <cell r="N175">
            <v>220.65</v>
          </cell>
          <cell r="O175">
            <v>1004.95</v>
          </cell>
          <cell r="P175">
            <v>328.12</v>
          </cell>
          <cell r="Q175">
            <v>138.77000000000001</v>
          </cell>
          <cell r="R175">
            <v>64.180000000000007</v>
          </cell>
          <cell r="S175">
            <v>125.17</v>
          </cell>
          <cell r="T175">
            <v>213.33</v>
          </cell>
          <cell r="U175">
            <v>122.81</v>
          </cell>
          <cell r="V175">
            <v>7.46</v>
          </cell>
          <cell r="W175">
            <v>83.06</v>
          </cell>
          <cell r="X175">
            <v>1584.48</v>
          </cell>
          <cell r="Y175">
            <v>309.5</v>
          </cell>
          <cell r="Z175">
            <v>14.74</v>
          </cell>
          <cell r="AA175">
            <v>14.9</v>
          </cell>
          <cell r="AB175">
            <v>279.86</v>
          </cell>
          <cell r="AC175">
            <v>32.51</v>
          </cell>
          <cell r="AD175">
            <v>0</v>
          </cell>
          <cell r="AE175">
            <v>0</v>
          </cell>
          <cell r="AF175">
            <v>0</v>
          </cell>
          <cell r="AG175">
            <v>15.78</v>
          </cell>
          <cell r="AH175">
            <v>16.73</v>
          </cell>
          <cell r="AI175">
            <v>4619.33</v>
          </cell>
          <cell r="AJ175">
            <v>0</v>
          </cell>
          <cell r="AK175">
            <v>0</v>
          </cell>
          <cell r="AL175">
            <v>-5.93</v>
          </cell>
          <cell r="AM175">
            <v>-5.93</v>
          </cell>
          <cell r="AN175">
            <v>347.09</v>
          </cell>
          <cell r="AO175">
            <v>0</v>
          </cell>
          <cell r="AP175">
            <v>0</v>
          </cell>
          <cell r="AQ175">
            <v>0</v>
          </cell>
          <cell r="AR175">
            <v>347.09</v>
          </cell>
          <cell r="AS175">
            <v>-377.52</v>
          </cell>
          <cell r="AT175">
            <v>4582.97</v>
          </cell>
          <cell r="AU175">
            <v>34346.870000000003</v>
          </cell>
          <cell r="AV175">
            <v>5072.97</v>
          </cell>
          <cell r="AW175">
            <v>4619.33</v>
          </cell>
          <cell r="AX175">
            <v>-70.31</v>
          </cell>
          <cell r="AY175">
            <v>34730.199999999997</v>
          </cell>
          <cell r="AZ175">
            <v>10689.18</v>
          </cell>
          <cell r="BA175">
            <v>11416.93</v>
          </cell>
          <cell r="BB175">
            <v>16463.990000000002</v>
          </cell>
          <cell r="BC175">
            <v>5642.12</v>
          </cell>
          <cell r="BD175">
            <v>5642.12</v>
          </cell>
          <cell r="BE175">
            <v>5072.97</v>
          </cell>
          <cell r="BF175">
            <v>347.09</v>
          </cell>
          <cell r="BG175">
            <v>-377.52</v>
          </cell>
          <cell r="BH175">
            <v>741</v>
          </cell>
          <cell r="BI175">
            <v>0</v>
          </cell>
          <cell r="BJ175">
            <v>-0.26</v>
          </cell>
          <cell r="BK175">
            <v>-13.82</v>
          </cell>
          <cell r="BL175">
            <v>1340.32</v>
          </cell>
          <cell r="BM175">
            <v>-569.99</v>
          </cell>
          <cell r="BN175">
            <v>1910.31</v>
          </cell>
          <cell r="BO175">
            <v>0</v>
          </cell>
          <cell r="BP175">
            <v>1910.31</v>
          </cell>
          <cell r="BQ175">
            <v>0</v>
          </cell>
          <cell r="BR175">
            <v>1910.31</v>
          </cell>
          <cell r="BS175">
            <v>-42.526412000000001</v>
          </cell>
          <cell r="BT175">
            <v>16084.86</v>
          </cell>
          <cell r="BU175">
            <v>558.35</v>
          </cell>
          <cell r="BV175">
            <v>517.37</v>
          </cell>
          <cell r="BW175">
            <v>16125.84</v>
          </cell>
          <cell r="BX175" t="str">
            <v>Non-Interest Income - Retail and Small Business</v>
          </cell>
          <cell r="BY175">
            <v>30793.53</v>
          </cell>
          <cell r="BZ175">
            <v>306997.59999999998</v>
          </cell>
          <cell r="CA175">
            <v>337791.13</v>
          </cell>
          <cell r="CB175">
            <v>476997.18</v>
          </cell>
          <cell r="CC175">
            <v>287624.65000000002</v>
          </cell>
          <cell r="CD175">
            <v>112000.58</v>
          </cell>
          <cell r="CE175">
            <v>17473.04</v>
          </cell>
          <cell r="CF175">
            <v>94527.53</v>
          </cell>
          <cell r="CG175">
            <v>65314.01</v>
          </cell>
          <cell r="CH175">
            <v>17474.59</v>
          </cell>
          <cell r="CI175">
            <v>4571.68</v>
          </cell>
          <cell r="CJ175">
            <v>43267.74</v>
          </cell>
          <cell r="CK175">
            <v>22876.639999999999</v>
          </cell>
          <cell r="CL175">
            <v>1395.83</v>
          </cell>
          <cell r="CM175">
            <v>10662.11</v>
          </cell>
          <cell r="CN175">
            <v>180209.02</v>
          </cell>
          <cell r="CO175">
            <v>165383.79999999999</v>
          </cell>
          <cell r="CP175">
            <v>7906.4</v>
          </cell>
          <cell r="CQ175">
            <v>6918.82</v>
          </cell>
          <cell r="CR175">
            <v>108396.63</v>
          </cell>
          <cell r="CS175">
            <v>71454.600000000006</v>
          </cell>
          <cell r="CT175">
            <v>22279.759999999998</v>
          </cell>
          <cell r="CU175">
            <v>5808.6</v>
          </cell>
          <cell r="CV175">
            <v>43366.239999999998</v>
          </cell>
          <cell r="CW175">
            <v>95138.44</v>
          </cell>
          <cell r="CX175">
            <v>468.6</v>
          </cell>
          <cell r="CY175">
            <v>1110.47</v>
          </cell>
          <cell r="CZ175">
            <v>25474.799999999999</v>
          </cell>
          <cell r="DA175">
            <v>19557.14</v>
          </cell>
          <cell r="DB175">
            <v>48527.43</v>
          </cell>
          <cell r="DC175">
            <v>932195.87</v>
          </cell>
          <cell r="DD175">
            <v>0</v>
          </cell>
          <cell r="DE175">
            <v>34839.26</v>
          </cell>
          <cell r="DF175">
            <v>897356.61</v>
          </cell>
          <cell r="DG175">
            <v>234552.98</v>
          </cell>
          <cell r="DH175">
            <v>69228.600000000006</v>
          </cell>
          <cell r="DI175">
            <v>6033.91</v>
          </cell>
          <cell r="DJ175">
            <v>2637.57</v>
          </cell>
          <cell r="DK175">
            <v>6468.32</v>
          </cell>
          <cell r="DL175">
            <v>84368.4</v>
          </cell>
          <cell r="DM175">
            <v>530259.26</v>
          </cell>
          <cell r="DN175">
            <v>2084328.4</v>
          </cell>
          <cell r="DO175">
            <v>1025185</v>
          </cell>
          <cell r="DP175">
            <v>113673.63</v>
          </cell>
          <cell r="DQ175">
            <v>21071.94</v>
          </cell>
          <cell r="DR175">
            <v>696049.99</v>
          </cell>
          <cell r="DS175">
            <v>634.64</v>
          </cell>
          <cell r="DT175">
            <v>1855980.6</v>
          </cell>
          <cell r="DU175">
            <v>19029.509999999998</v>
          </cell>
          <cell r="DV175">
            <v>108.79</v>
          </cell>
          <cell r="DW175">
            <v>154655.25</v>
          </cell>
          <cell r="DX175">
            <v>54367.28</v>
          </cell>
          <cell r="DY175">
            <v>-4620.5600000000004</v>
          </cell>
          <cell r="DZ175">
            <v>4182.38</v>
          </cell>
          <cell r="EA175">
            <v>227722.65</v>
          </cell>
          <cell r="EB175">
            <v>625.16</v>
          </cell>
          <cell r="EC175">
            <v>228347.81</v>
          </cell>
          <cell r="ED175">
            <v>385225.44</v>
          </cell>
          <cell r="EE175">
            <v>225274.51</v>
          </cell>
          <cell r="EF175">
            <v>0</v>
          </cell>
          <cell r="EG175">
            <v>225274.51</v>
          </cell>
          <cell r="EH175">
            <v>1910.31</v>
          </cell>
          <cell r="EI175">
            <v>0</v>
          </cell>
          <cell r="EJ175">
            <v>0</v>
          </cell>
          <cell r="EK175">
            <v>250</v>
          </cell>
          <cell r="EL175">
            <v>331.79</v>
          </cell>
          <cell r="EM175">
            <v>0</v>
          </cell>
          <cell r="EN175">
            <v>0</v>
          </cell>
          <cell r="EO175">
            <v>0</v>
          </cell>
          <cell r="EP175">
            <v>367.38</v>
          </cell>
          <cell r="EQ175">
            <v>105.97</v>
          </cell>
          <cell r="ER175">
            <v>429.4</v>
          </cell>
          <cell r="ES175">
            <v>0</v>
          </cell>
          <cell r="ET175">
            <v>0</v>
          </cell>
          <cell r="EU175">
            <v>227722.65</v>
          </cell>
          <cell r="EV175">
            <v>227722.65</v>
          </cell>
          <cell r="EW175">
            <v>3304.18</v>
          </cell>
          <cell r="EX175">
            <v>5.6</v>
          </cell>
          <cell r="EY175">
            <v>-7634.04</v>
          </cell>
          <cell r="EZ175">
            <v>2917.61</v>
          </cell>
          <cell r="FA175">
            <v>0</v>
          </cell>
          <cell r="FB175">
            <v>15330.75</v>
          </cell>
          <cell r="FC175">
            <v>0</v>
          </cell>
          <cell r="FD175">
            <v>71881.56</v>
          </cell>
          <cell r="FE175">
            <v>270.33999999999997</v>
          </cell>
          <cell r="FF175">
            <v>172308.16</v>
          </cell>
          <cell r="FG175">
            <v>960.61</v>
          </cell>
          <cell r="FH175">
            <v>25585.23</v>
          </cell>
          <cell r="FI175">
            <v>-453.11</v>
          </cell>
          <cell r="FJ175">
            <v>145309.20000000001</v>
          </cell>
          <cell r="FK175">
            <v>1258497.6000000001</v>
          </cell>
          <cell r="FL175">
            <v>113866.62</v>
          </cell>
          <cell r="FM175">
            <v>145309.28</v>
          </cell>
          <cell r="FN175">
            <v>198856.87</v>
          </cell>
          <cell r="FO175">
            <v>1258497.6000000001</v>
          </cell>
          <cell r="FP175">
            <v>2042148.1</v>
          </cell>
          <cell r="FQ175">
            <v>9.0478000000000005</v>
          </cell>
          <cell r="FR175">
            <v>11.5463</v>
          </cell>
          <cell r="FS175">
            <v>15.8011</v>
          </cell>
          <cell r="FT175">
            <v>7.1154999999999999</v>
          </cell>
          <cell r="FU175">
            <v>16111.9</v>
          </cell>
          <cell r="FV175">
            <v>102.5</v>
          </cell>
          <cell r="FW175">
            <v>272.83</v>
          </cell>
          <cell r="FX175">
            <v>0</v>
          </cell>
          <cell r="FY175">
            <v>0</v>
          </cell>
          <cell r="FZ175">
            <v>0</v>
          </cell>
          <cell r="GA175">
            <v>375.33</v>
          </cell>
          <cell r="GB175">
            <v>0.76</v>
          </cell>
          <cell r="GC175">
            <v>14956.75</v>
          </cell>
          <cell r="GD175">
            <v>68763.039999999994</v>
          </cell>
          <cell r="GE175">
            <v>36601</v>
          </cell>
          <cell r="GF175">
            <v>0</v>
          </cell>
          <cell r="GG175">
            <v>10879335</v>
          </cell>
          <cell r="GH175">
            <v>0</v>
          </cell>
          <cell r="GI175">
            <v>0</v>
          </cell>
          <cell r="GJ175">
            <v>172308.16</v>
          </cell>
          <cell r="GK175">
            <v>17230.82</v>
          </cell>
          <cell r="GL175">
            <v>35592</v>
          </cell>
          <cell r="GM175">
            <v>1009</v>
          </cell>
          <cell r="GN175">
            <v>0</v>
          </cell>
          <cell r="GO175">
            <v>35592</v>
          </cell>
          <cell r="GP175">
            <v>10006.77</v>
          </cell>
          <cell r="GQ175">
            <v>10006.77</v>
          </cell>
          <cell r="GR175">
            <v>25585.23</v>
          </cell>
          <cell r="GS175">
            <v>0</v>
          </cell>
          <cell r="GT175">
            <v>0</v>
          </cell>
          <cell r="GU175">
            <v>105.97</v>
          </cell>
          <cell r="GV175">
            <v>10879.334999999999</v>
          </cell>
          <cell r="GW175">
            <v>9.7404799999999993E-3</v>
          </cell>
          <cell r="GX175">
            <v>331.79</v>
          </cell>
          <cell r="GY175">
            <v>250</v>
          </cell>
          <cell r="GZ175">
            <v>581.79</v>
          </cell>
          <cell r="HA175">
            <v>0</v>
          </cell>
          <cell r="HB175">
            <v>0</v>
          </cell>
          <cell r="HC175">
            <v>0</v>
          </cell>
          <cell r="HD175" t="str">
            <v>No adjustments to equity capital in results.</v>
          </cell>
          <cell r="HE175" t="str">
            <v>Other additions to (deductions from) Tier 1 Capital is primarily composed of non-financial equity investment positions deducted under Basel 1</v>
          </cell>
          <cell r="HF175">
            <v>0</v>
          </cell>
          <cell r="HG175">
            <v>0</v>
          </cell>
          <cell r="HH175">
            <v>0</v>
          </cell>
          <cell r="HI175">
            <v>-27458.44</v>
          </cell>
          <cell r="HJ175">
            <v>-6346.11</v>
          </cell>
          <cell r="HK175" t="str">
            <v>1) Cash dividends declared on common stock in item 69 equal cash dividends declared on common stock in item 13.  2) Issuance of common stock for employee compensation in item 72 is comprised of the balance of the conversion or retirement of com</v>
          </cell>
          <cell r="HL175">
            <v>2</v>
          </cell>
          <cell r="HM175">
            <v>2012</v>
          </cell>
          <cell r="HN175">
            <v>0</v>
          </cell>
          <cell r="HO175">
            <v>-0.26</v>
          </cell>
          <cell r="HR175">
            <v>19010</v>
          </cell>
        </row>
        <row r="176">
          <cell r="A176" t="str">
            <v>1073757Q3 2012BHC Stress</v>
          </cell>
          <cell r="B176" t="str">
            <v>BofA</v>
          </cell>
          <cell r="C176" t="str">
            <v>Q3 2012</v>
          </cell>
          <cell r="D176" t="str">
            <v>BHC Stress</v>
          </cell>
          <cell r="E176" t="str">
            <v>BHC</v>
          </cell>
          <cell r="F176" t="str">
            <v>BANK OF AMER CORP</v>
          </cell>
          <cell r="G176">
            <v>1073757</v>
          </cell>
          <cell r="H176" t="str">
            <v>Projected</v>
          </cell>
          <cell r="I176">
            <v>40926</v>
          </cell>
          <cell r="J176">
            <v>40926.684560185182</v>
          </cell>
          <cell r="K176" t="str">
            <v>Instantaneous global market shock based on market activity during Lehman-crisis coupled with the domestic economy shrinking fractionally, a weakening labor market, sell-off in equities and home price declines.</v>
          </cell>
          <cell r="L176">
            <v>879.62</v>
          </cell>
          <cell r="M176">
            <v>1257.1500000000001</v>
          </cell>
          <cell r="N176">
            <v>204.87</v>
          </cell>
          <cell r="O176">
            <v>1052.28</v>
          </cell>
          <cell r="P176">
            <v>357.75</v>
          </cell>
          <cell r="Q176">
            <v>172.3</v>
          </cell>
          <cell r="R176">
            <v>63.36</v>
          </cell>
          <cell r="S176">
            <v>122.09</v>
          </cell>
          <cell r="T176">
            <v>209.71</v>
          </cell>
          <cell r="U176">
            <v>120.73</v>
          </cell>
          <cell r="V176">
            <v>7.33</v>
          </cell>
          <cell r="W176">
            <v>81.650000000000006</v>
          </cell>
          <cell r="X176">
            <v>1713.11</v>
          </cell>
          <cell r="Y176">
            <v>292.52</v>
          </cell>
          <cell r="Z176">
            <v>19.22</v>
          </cell>
          <cell r="AA176">
            <v>15.79</v>
          </cell>
          <cell r="AB176">
            <v>257.51</v>
          </cell>
          <cell r="AC176">
            <v>38.74</v>
          </cell>
          <cell r="AD176">
            <v>0</v>
          </cell>
          <cell r="AE176">
            <v>0</v>
          </cell>
          <cell r="AF176">
            <v>0</v>
          </cell>
          <cell r="AG176">
            <v>18.399999999999999</v>
          </cell>
          <cell r="AH176">
            <v>20.34</v>
          </cell>
          <cell r="AI176">
            <v>4748.59</v>
          </cell>
          <cell r="AJ176">
            <v>0</v>
          </cell>
          <cell r="AK176">
            <v>0</v>
          </cell>
          <cell r="AL176">
            <v>-1.36</v>
          </cell>
          <cell r="AM176">
            <v>-1.36</v>
          </cell>
          <cell r="AN176">
            <v>290.39999999999998</v>
          </cell>
          <cell r="AO176">
            <v>0</v>
          </cell>
          <cell r="AP176">
            <v>0</v>
          </cell>
          <cell r="AQ176">
            <v>0</v>
          </cell>
          <cell r="AR176">
            <v>290.39999999999998</v>
          </cell>
          <cell r="AS176">
            <v>90.41</v>
          </cell>
          <cell r="AT176">
            <v>5128.05</v>
          </cell>
          <cell r="AU176">
            <v>34730.199999999997</v>
          </cell>
          <cell r="AV176">
            <v>5056.4399999999996</v>
          </cell>
          <cell r="AW176">
            <v>4748.59</v>
          </cell>
          <cell r="AX176">
            <v>1.34</v>
          </cell>
          <cell r="AY176">
            <v>35039.379999999997</v>
          </cell>
          <cell r="AZ176">
            <v>10752.24</v>
          </cell>
          <cell r="BA176">
            <v>10463.98</v>
          </cell>
          <cell r="BB176">
            <v>16014.18</v>
          </cell>
          <cell r="BC176">
            <v>5202.04</v>
          </cell>
          <cell r="BD176">
            <v>5202.04</v>
          </cell>
          <cell r="BE176">
            <v>5056.4399999999996</v>
          </cell>
          <cell r="BF176">
            <v>290.39999999999998</v>
          </cell>
          <cell r="BG176">
            <v>90.41</v>
          </cell>
          <cell r="BH176">
            <v>0</v>
          </cell>
          <cell r="BI176">
            <v>0</v>
          </cell>
          <cell r="BJ176">
            <v>-0.86</v>
          </cell>
          <cell r="BK176">
            <v>-10</v>
          </cell>
          <cell r="BL176">
            <v>-236.07</v>
          </cell>
          <cell r="BM176">
            <v>966.2</v>
          </cell>
          <cell r="BN176">
            <v>-1202.26</v>
          </cell>
          <cell r="BO176">
            <v>0</v>
          </cell>
          <cell r="BP176">
            <v>-1202.26</v>
          </cell>
          <cell r="BQ176">
            <v>0</v>
          </cell>
          <cell r="BR176">
            <v>-1202.26</v>
          </cell>
          <cell r="BS176">
            <v>-409.28537999999998</v>
          </cell>
          <cell r="BT176">
            <v>16125.84</v>
          </cell>
          <cell r="BU176">
            <v>412.09</v>
          </cell>
          <cell r="BV176">
            <v>1255.71</v>
          </cell>
          <cell r="BW176">
            <v>15282.22</v>
          </cell>
          <cell r="BX176" t="str">
            <v>Non-Interest Income - Retail and Small Business</v>
          </cell>
          <cell r="BY176">
            <v>30064.1</v>
          </cell>
          <cell r="BZ176">
            <v>309735.55</v>
          </cell>
          <cell r="CA176">
            <v>339799.64</v>
          </cell>
          <cell r="CB176">
            <v>470258.59</v>
          </cell>
          <cell r="CC176">
            <v>284919.95</v>
          </cell>
          <cell r="CD176">
            <v>108358.98</v>
          </cell>
          <cell r="CE176">
            <v>16915.400000000001</v>
          </cell>
          <cell r="CF176">
            <v>91443.58</v>
          </cell>
          <cell r="CG176">
            <v>65025.39</v>
          </cell>
          <cell r="CH176">
            <v>17059.080000000002</v>
          </cell>
          <cell r="CI176">
            <v>4422.1400000000003</v>
          </cell>
          <cell r="CJ176">
            <v>43544.160000000003</v>
          </cell>
          <cell r="CK176">
            <v>23005.25</v>
          </cell>
          <cell r="CL176">
            <v>1407.36</v>
          </cell>
          <cell r="CM176">
            <v>10546.91</v>
          </cell>
          <cell r="CN176">
            <v>183631.62</v>
          </cell>
          <cell r="CO176">
            <v>168498.38</v>
          </cell>
          <cell r="CP176">
            <v>8040.41</v>
          </cell>
          <cell r="CQ176">
            <v>7092.84</v>
          </cell>
          <cell r="CR176">
            <v>106075.7</v>
          </cell>
          <cell r="CS176">
            <v>71983.460000000006</v>
          </cell>
          <cell r="CT176">
            <v>23436.71</v>
          </cell>
          <cell r="CU176">
            <v>5724.12</v>
          </cell>
          <cell r="CV176">
            <v>42822.62</v>
          </cell>
          <cell r="CW176">
            <v>92570.73</v>
          </cell>
          <cell r="CX176">
            <v>472.66</v>
          </cell>
          <cell r="CY176">
            <v>1120.3800000000001</v>
          </cell>
          <cell r="CZ176">
            <v>25448</v>
          </cell>
          <cell r="DA176">
            <v>19686.37</v>
          </cell>
          <cell r="DB176">
            <v>45843.31</v>
          </cell>
          <cell r="DC176">
            <v>924520.1</v>
          </cell>
          <cell r="DD176">
            <v>0</v>
          </cell>
          <cell r="DE176">
            <v>35137.31</v>
          </cell>
          <cell r="DF176">
            <v>889382.78</v>
          </cell>
          <cell r="DG176">
            <v>234580.39</v>
          </cell>
          <cell r="DH176">
            <v>69228.600000000006</v>
          </cell>
          <cell r="DI176">
            <v>5662.88</v>
          </cell>
          <cell r="DJ176">
            <v>2637.57</v>
          </cell>
          <cell r="DK176">
            <v>6424.21</v>
          </cell>
          <cell r="DL176">
            <v>83953.25</v>
          </cell>
          <cell r="DM176">
            <v>531229.13</v>
          </cell>
          <cell r="DN176">
            <v>2078945.2</v>
          </cell>
          <cell r="DO176">
            <v>1034110.7</v>
          </cell>
          <cell r="DP176">
            <v>114087.19</v>
          </cell>
          <cell r="DQ176">
            <v>21083.27</v>
          </cell>
          <cell r="DR176">
            <v>682194.18</v>
          </cell>
          <cell r="DS176">
            <v>624.64</v>
          </cell>
          <cell r="DT176">
            <v>1851475.4</v>
          </cell>
          <cell r="DU176">
            <v>19029.509999999998</v>
          </cell>
          <cell r="DV176">
            <v>108.81</v>
          </cell>
          <cell r="DW176">
            <v>154988.81</v>
          </cell>
          <cell r="DX176">
            <v>52682.74</v>
          </cell>
          <cell r="DY176">
            <v>-4146.83</v>
          </cell>
          <cell r="DZ176">
            <v>4181.6400000000003</v>
          </cell>
          <cell r="EA176">
            <v>226844.68</v>
          </cell>
          <cell r="EB176">
            <v>625.16</v>
          </cell>
          <cell r="EC176">
            <v>227469.84</v>
          </cell>
          <cell r="ED176">
            <v>391740.03</v>
          </cell>
          <cell r="EE176">
            <v>227722.65</v>
          </cell>
          <cell r="EF176">
            <v>0</v>
          </cell>
          <cell r="EG176">
            <v>227722.65</v>
          </cell>
          <cell r="EH176">
            <v>-1202.26</v>
          </cell>
          <cell r="EI176">
            <v>0</v>
          </cell>
          <cell r="EJ176">
            <v>0</v>
          </cell>
          <cell r="EK176">
            <v>0</v>
          </cell>
          <cell r="EL176">
            <v>332.84</v>
          </cell>
          <cell r="EM176">
            <v>0</v>
          </cell>
          <cell r="EN176">
            <v>0</v>
          </cell>
          <cell r="EO176">
            <v>0</v>
          </cell>
          <cell r="EP176">
            <v>376.28</v>
          </cell>
          <cell r="EQ176">
            <v>105.98</v>
          </cell>
          <cell r="ER176">
            <v>473.72</v>
          </cell>
          <cell r="ES176">
            <v>0</v>
          </cell>
          <cell r="ET176">
            <v>0</v>
          </cell>
          <cell r="EU176">
            <v>226844.68</v>
          </cell>
          <cell r="EV176">
            <v>226844.68</v>
          </cell>
          <cell r="EW176">
            <v>3470.07</v>
          </cell>
          <cell r="EX176">
            <v>0</v>
          </cell>
          <cell r="EY176">
            <v>-7326.21</v>
          </cell>
          <cell r="EZ176">
            <v>2917.61</v>
          </cell>
          <cell r="FA176">
            <v>0</v>
          </cell>
          <cell r="FB176">
            <v>15330.75</v>
          </cell>
          <cell r="FC176">
            <v>0</v>
          </cell>
          <cell r="FD176">
            <v>71694.429999999993</v>
          </cell>
          <cell r="FE176">
            <v>218.77</v>
          </cell>
          <cell r="FF176">
            <v>171200.77</v>
          </cell>
          <cell r="FG176">
            <v>997.72</v>
          </cell>
          <cell r="FH176">
            <v>23121.87</v>
          </cell>
          <cell r="FI176">
            <v>-453.11</v>
          </cell>
          <cell r="FJ176">
            <v>146628.07999999999</v>
          </cell>
          <cell r="FK176">
            <v>1257283.2</v>
          </cell>
          <cell r="FL176">
            <v>115185.49</v>
          </cell>
          <cell r="FM176">
            <v>146628.15</v>
          </cell>
          <cell r="FN176">
            <v>199566.55</v>
          </cell>
          <cell r="FO176">
            <v>1257283.2</v>
          </cell>
          <cell r="FP176">
            <v>2028027.8</v>
          </cell>
          <cell r="FQ176">
            <v>9.1615000000000002</v>
          </cell>
          <cell r="FR176">
            <v>11.6623</v>
          </cell>
          <cell r="FS176">
            <v>15.8728</v>
          </cell>
          <cell r="FT176">
            <v>7.2301000000000002</v>
          </cell>
          <cell r="FU176">
            <v>16111.9</v>
          </cell>
          <cell r="FV176">
            <v>102.5</v>
          </cell>
          <cell r="FW176">
            <v>272.83</v>
          </cell>
          <cell r="FX176">
            <v>0</v>
          </cell>
          <cell r="FY176">
            <v>0</v>
          </cell>
          <cell r="FZ176">
            <v>0</v>
          </cell>
          <cell r="GA176">
            <v>375.33</v>
          </cell>
          <cell r="GB176">
            <v>0.76</v>
          </cell>
          <cell r="GC176">
            <v>14956.75</v>
          </cell>
          <cell r="GD176">
            <v>68763.039999999994</v>
          </cell>
          <cell r="GE176">
            <v>35242</v>
          </cell>
          <cell r="GF176">
            <v>0</v>
          </cell>
          <cell r="GG176">
            <v>10880593</v>
          </cell>
          <cell r="GH176">
            <v>0</v>
          </cell>
          <cell r="GI176">
            <v>0</v>
          </cell>
          <cell r="GJ176">
            <v>171200.77</v>
          </cell>
          <cell r="GK176">
            <v>17120.080000000002</v>
          </cell>
          <cell r="GL176">
            <v>34264</v>
          </cell>
          <cell r="GM176">
            <v>978</v>
          </cell>
          <cell r="GN176">
            <v>0</v>
          </cell>
          <cell r="GO176">
            <v>34264</v>
          </cell>
          <cell r="GP176">
            <v>11142.13</v>
          </cell>
          <cell r="GQ176">
            <v>11142.13</v>
          </cell>
          <cell r="GR176">
            <v>23121.87</v>
          </cell>
          <cell r="GS176">
            <v>0</v>
          </cell>
          <cell r="GT176">
            <v>0</v>
          </cell>
          <cell r="GU176">
            <v>105.98</v>
          </cell>
          <cell r="GV176">
            <v>10880.593000000001</v>
          </cell>
          <cell r="GW176">
            <v>9.7402800000000005E-3</v>
          </cell>
          <cell r="GX176">
            <v>332.84</v>
          </cell>
          <cell r="GY176">
            <v>0</v>
          </cell>
          <cell r="GZ176">
            <v>332.84</v>
          </cell>
          <cell r="HA176">
            <v>0</v>
          </cell>
          <cell r="HB176">
            <v>0</v>
          </cell>
          <cell r="HC176">
            <v>0</v>
          </cell>
          <cell r="HD176" t="str">
            <v>No adjustments to equity capital in results.</v>
          </cell>
          <cell r="HE176" t="str">
            <v>Other additions to (deductions from) Tier 1 Capital is primarily composed of non-financial equity investment positions deducted under Basel 1</v>
          </cell>
          <cell r="HF176">
            <v>0</v>
          </cell>
          <cell r="HG176">
            <v>0</v>
          </cell>
          <cell r="HH176">
            <v>0</v>
          </cell>
          <cell r="HI176">
            <v>-27458.44</v>
          </cell>
          <cell r="HJ176">
            <v>-6346.11</v>
          </cell>
          <cell r="HK176" t="str">
            <v>1) Cash dividends declared on common stock in item 69 equal cash dividends declared on common stock in item 13.  2) Issuance of common stock for employee compensation in item 72 is comprised of the balance of the conversion or retirement of com</v>
          </cell>
          <cell r="HL176">
            <v>3</v>
          </cell>
          <cell r="HM176">
            <v>2012</v>
          </cell>
          <cell r="HN176">
            <v>0</v>
          </cell>
          <cell r="HO176">
            <v>-0.86</v>
          </cell>
          <cell r="HR176">
            <v>19010</v>
          </cell>
        </row>
        <row r="177">
          <cell r="A177" t="str">
            <v>1073757Q4 2012BHC Stress</v>
          </cell>
          <cell r="B177" t="str">
            <v>BofA</v>
          </cell>
          <cell r="C177" t="str">
            <v>Q4 2012</v>
          </cell>
          <cell r="D177" t="str">
            <v>BHC Stress</v>
          </cell>
          <cell r="E177" t="str">
            <v>BHC</v>
          </cell>
          <cell r="F177" t="str">
            <v>BANK OF AMER CORP</v>
          </cell>
          <cell r="G177">
            <v>1073757</v>
          </cell>
          <cell r="H177" t="str">
            <v>Projected</v>
          </cell>
          <cell r="I177">
            <v>40926</v>
          </cell>
          <cell r="J177">
            <v>40926.684560185182</v>
          </cell>
          <cell r="K177" t="str">
            <v>Instantaneous global market shock based on market activity during Lehman-crisis coupled with the domestic economy shrinking fractionally, a weakening labor market, sell-off in equities and home price declines.</v>
          </cell>
          <cell r="L177">
            <v>807.79</v>
          </cell>
          <cell r="M177">
            <v>1261.04</v>
          </cell>
          <cell r="N177">
            <v>198.5</v>
          </cell>
          <cell r="O177">
            <v>1062.54</v>
          </cell>
          <cell r="P177">
            <v>380.06</v>
          </cell>
          <cell r="Q177">
            <v>199.68</v>
          </cell>
          <cell r="R177">
            <v>58.74</v>
          </cell>
          <cell r="S177">
            <v>121.64</v>
          </cell>
          <cell r="T177">
            <v>222</v>
          </cell>
          <cell r="U177">
            <v>127.81</v>
          </cell>
          <cell r="V177">
            <v>7.76</v>
          </cell>
          <cell r="W177">
            <v>86.43</v>
          </cell>
          <cell r="X177">
            <v>1759.86</v>
          </cell>
          <cell r="Y177">
            <v>292.61</v>
          </cell>
          <cell r="Z177">
            <v>30.64</v>
          </cell>
          <cell r="AA177">
            <v>18.16</v>
          </cell>
          <cell r="AB177">
            <v>243.82</v>
          </cell>
          <cell r="AC177">
            <v>46.24</v>
          </cell>
          <cell r="AD177">
            <v>0</v>
          </cell>
          <cell r="AE177">
            <v>0</v>
          </cell>
          <cell r="AF177">
            <v>0</v>
          </cell>
          <cell r="AG177">
            <v>24.1</v>
          </cell>
          <cell r="AH177">
            <v>22.13</v>
          </cell>
          <cell r="AI177">
            <v>4769.6099999999997</v>
          </cell>
          <cell r="AJ177">
            <v>0</v>
          </cell>
          <cell r="AK177">
            <v>0</v>
          </cell>
          <cell r="AL177">
            <v>-0.54</v>
          </cell>
          <cell r="AM177">
            <v>-0.54</v>
          </cell>
          <cell r="AN177">
            <v>237.28</v>
          </cell>
          <cell r="AO177">
            <v>0</v>
          </cell>
          <cell r="AP177">
            <v>0</v>
          </cell>
          <cell r="AQ177">
            <v>0</v>
          </cell>
          <cell r="AR177">
            <v>237.28</v>
          </cell>
          <cell r="AS177">
            <v>291.27999999999997</v>
          </cell>
          <cell r="AT177">
            <v>5297.63</v>
          </cell>
          <cell r="AU177">
            <v>35039.379999999997</v>
          </cell>
          <cell r="AV177">
            <v>4120.55</v>
          </cell>
          <cell r="AW177">
            <v>4769.6099999999997</v>
          </cell>
          <cell r="AX177">
            <v>-1.61</v>
          </cell>
          <cell r="AY177">
            <v>34388.71</v>
          </cell>
          <cell r="AZ177">
            <v>10767.68</v>
          </cell>
          <cell r="BA177">
            <v>10312.049999999999</v>
          </cell>
          <cell r="BB177">
            <v>15561.07</v>
          </cell>
          <cell r="BC177">
            <v>5518.67</v>
          </cell>
          <cell r="BD177">
            <v>5518.67</v>
          </cell>
          <cell r="BE177">
            <v>4120.55</v>
          </cell>
          <cell r="BF177">
            <v>237.28</v>
          </cell>
          <cell r="BG177">
            <v>291.27999999999997</v>
          </cell>
          <cell r="BH177">
            <v>0</v>
          </cell>
          <cell r="BI177">
            <v>0</v>
          </cell>
          <cell r="BJ177">
            <v>-0.09</v>
          </cell>
          <cell r="BK177">
            <v>-8.3000000000000007</v>
          </cell>
          <cell r="BL177">
            <v>869.47</v>
          </cell>
          <cell r="BM177">
            <v>-213.3</v>
          </cell>
          <cell r="BN177">
            <v>1082.77</v>
          </cell>
          <cell r="BO177">
            <v>0</v>
          </cell>
          <cell r="BP177">
            <v>1082.77</v>
          </cell>
          <cell r="BQ177">
            <v>0</v>
          </cell>
          <cell r="BR177">
            <v>1082.77</v>
          </cell>
          <cell r="BS177">
            <v>-24.532185999999999</v>
          </cell>
          <cell r="BT177">
            <v>15282.22</v>
          </cell>
          <cell r="BU177">
            <v>399.71</v>
          </cell>
          <cell r="BV177">
            <v>1289.8800000000001</v>
          </cell>
          <cell r="BW177">
            <v>14392.06</v>
          </cell>
          <cell r="BX177" t="str">
            <v>Non-Interest Income - Retail and Small Business</v>
          </cell>
          <cell r="BY177">
            <v>29100.79</v>
          </cell>
          <cell r="BZ177">
            <v>310721.84000000003</v>
          </cell>
          <cell r="CA177">
            <v>339822.63</v>
          </cell>
          <cell r="CB177">
            <v>464191.2</v>
          </cell>
          <cell r="CC177">
            <v>282178.96999999997</v>
          </cell>
          <cell r="CD177">
            <v>105074.77</v>
          </cell>
          <cell r="CE177">
            <v>16411.009999999998</v>
          </cell>
          <cell r="CF177">
            <v>88663.76</v>
          </cell>
          <cell r="CG177">
            <v>65381.34</v>
          </cell>
          <cell r="CH177">
            <v>17256.689999999999</v>
          </cell>
          <cell r="CI177">
            <v>4287.2299999999996</v>
          </cell>
          <cell r="CJ177">
            <v>43837.42</v>
          </cell>
          <cell r="CK177">
            <v>23077.64</v>
          </cell>
          <cell r="CL177">
            <v>1413.5</v>
          </cell>
          <cell r="CM177">
            <v>10142.620000000001</v>
          </cell>
          <cell r="CN177">
            <v>184920.61</v>
          </cell>
          <cell r="CO177">
            <v>169788.74</v>
          </cell>
          <cell r="CP177">
            <v>8009.41</v>
          </cell>
          <cell r="CQ177">
            <v>7122.45</v>
          </cell>
          <cell r="CR177">
            <v>104429.02</v>
          </cell>
          <cell r="CS177">
            <v>72062.78</v>
          </cell>
          <cell r="CT177">
            <v>23903.4</v>
          </cell>
          <cell r="CU177">
            <v>5643.34</v>
          </cell>
          <cell r="CV177">
            <v>42516.04</v>
          </cell>
          <cell r="CW177">
            <v>92180.96</v>
          </cell>
          <cell r="CX177">
            <v>474.5</v>
          </cell>
          <cell r="CY177">
            <v>1124.67</v>
          </cell>
          <cell r="CZ177">
            <v>25418.6</v>
          </cell>
          <cell r="DA177">
            <v>19740.39</v>
          </cell>
          <cell r="DB177">
            <v>45422.8</v>
          </cell>
          <cell r="DC177">
            <v>917784.56</v>
          </cell>
          <cell r="DD177">
            <v>0</v>
          </cell>
          <cell r="DE177">
            <v>34489.65</v>
          </cell>
          <cell r="DF177">
            <v>883294.91</v>
          </cell>
          <cell r="DG177">
            <v>234621</v>
          </cell>
          <cell r="DH177">
            <v>69228.600000000006</v>
          </cell>
          <cell r="DI177">
            <v>5613.56</v>
          </cell>
          <cell r="DJ177">
            <v>2637.57</v>
          </cell>
          <cell r="DK177">
            <v>6345.09</v>
          </cell>
          <cell r="DL177">
            <v>83824.820000000007</v>
          </cell>
          <cell r="DM177">
            <v>534082.41</v>
          </cell>
          <cell r="DN177">
            <v>2075645.8</v>
          </cell>
          <cell r="DO177">
            <v>1039779.1</v>
          </cell>
          <cell r="DP177">
            <v>114697.55</v>
          </cell>
          <cell r="DQ177">
            <v>21094.6</v>
          </cell>
          <cell r="DR177">
            <v>673552.05</v>
          </cell>
          <cell r="DS177">
            <v>616.33000000000004</v>
          </cell>
          <cell r="DT177">
            <v>1849123.3</v>
          </cell>
          <cell r="DU177">
            <v>19029.509999999998</v>
          </cell>
          <cell r="DV177">
            <v>108.82</v>
          </cell>
          <cell r="DW177">
            <v>155116.57999999999</v>
          </cell>
          <cell r="DX177">
            <v>53291.85</v>
          </cell>
          <cell r="DY177">
            <v>-5831.39</v>
          </cell>
          <cell r="DZ177">
            <v>4181.8999999999996</v>
          </cell>
          <cell r="EA177">
            <v>225897.28</v>
          </cell>
          <cell r="EB177">
            <v>625.16</v>
          </cell>
          <cell r="EC177">
            <v>226522.43</v>
          </cell>
          <cell r="ED177">
            <v>396399.44</v>
          </cell>
          <cell r="EE177">
            <v>226844.68</v>
          </cell>
          <cell r="EF177">
            <v>0</v>
          </cell>
          <cell r="EG177">
            <v>226844.68</v>
          </cell>
          <cell r="EH177">
            <v>1082.77</v>
          </cell>
          <cell r="EI177">
            <v>0</v>
          </cell>
          <cell r="EJ177">
            <v>0</v>
          </cell>
          <cell r="EK177">
            <v>0</v>
          </cell>
          <cell r="EL177">
            <v>128.04</v>
          </cell>
          <cell r="EM177">
            <v>0</v>
          </cell>
          <cell r="EN177">
            <v>0</v>
          </cell>
          <cell r="EO177">
            <v>0</v>
          </cell>
          <cell r="EP177">
            <v>367.66</v>
          </cell>
          <cell r="EQ177">
            <v>106</v>
          </cell>
          <cell r="ER177">
            <v>-1684.55</v>
          </cell>
          <cell r="ES177">
            <v>0</v>
          </cell>
          <cell r="ET177">
            <v>0</v>
          </cell>
          <cell r="EU177">
            <v>225897.28</v>
          </cell>
          <cell r="EV177">
            <v>225897.28</v>
          </cell>
          <cell r="EW177">
            <v>2999.94</v>
          </cell>
          <cell r="EX177">
            <v>0</v>
          </cell>
          <cell r="EY177">
            <v>-8540.6299999999992</v>
          </cell>
          <cell r="EZ177">
            <v>2917.61</v>
          </cell>
          <cell r="FA177">
            <v>0</v>
          </cell>
          <cell r="FB177">
            <v>15330.75</v>
          </cell>
          <cell r="FC177">
            <v>0</v>
          </cell>
          <cell r="FD177">
            <v>71507.289999999994</v>
          </cell>
          <cell r="FE177">
            <v>39.99</v>
          </cell>
          <cell r="FF177">
            <v>172303.83</v>
          </cell>
          <cell r="FG177">
            <v>1002.65</v>
          </cell>
          <cell r="FH177">
            <v>25588.04</v>
          </cell>
          <cell r="FI177">
            <v>-453.11</v>
          </cell>
          <cell r="FJ177">
            <v>145260.04</v>
          </cell>
          <cell r="FK177">
            <v>1250109.8999999999</v>
          </cell>
          <cell r="FL177">
            <v>113817.45</v>
          </cell>
          <cell r="FM177">
            <v>145260.10999999999</v>
          </cell>
          <cell r="FN177">
            <v>197752.64</v>
          </cell>
          <cell r="FO177">
            <v>1250109.8999999999</v>
          </cell>
          <cell r="FP177">
            <v>2020112.1</v>
          </cell>
          <cell r="FQ177">
            <v>9.1045999999999996</v>
          </cell>
          <cell r="FR177">
            <v>11.6198</v>
          </cell>
          <cell r="FS177">
            <v>15.8188</v>
          </cell>
          <cell r="FT177">
            <v>7.1906999999999996</v>
          </cell>
          <cell r="FU177">
            <v>16111.9</v>
          </cell>
          <cell r="FV177">
            <v>102.5</v>
          </cell>
          <cell r="FW177">
            <v>272.83</v>
          </cell>
          <cell r="FX177">
            <v>0</v>
          </cell>
          <cell r="FY177">
            <v>0</v>
          </cell>
          <cell r="FZ177">
            <v>0</v>
          </cell>
          <cell r="GA177">
            <v>375.33</v>
          </cell>
          <cell r="GB177">
            <v>0.76</v>
          </cell>
          <cell r="GC177">
            <v>14956.75</v>
          </cell>
          <cell r="GD177">
            <v>68763.039999999994</v>
          </cell>
          <cell r="GE177">
            <v>35953</v>
          </cell>
          <cell r="GF177">
            <v>0</v>
          </cell>
          <cell r="GG177">
            <v>10882132</v>
          </cell>
          <cell r="GH177">
            <v>0</v>
          </cell>
          <cell r="GI177">
            <v>0</v>
          </cell>
          <cell r="GJ177">
            <v>172303.83</v>
          </cell>
          <cell r="GK177">
            <v>17230.38</v>
          </cell>
          <cell r="GL177">
            <v>35083</v>
          </cell>
          <cell r="GM177">
            <v>870</v>
          </cell>
          <cell r="GN177">
            <v>0</v>
          </cell>
          <cell r="GO177">
            <v>35083</v>
          </cell>
          <cell r="GP177">
            <v>9494.9599999999991</v>
          </cell>
          <cell r="GQ177">
            <v>9494.9599999999991</v>
          </cell>
          <cell r="GR177">
            <v>25588.04</v>
          </cell>
          <cell r="GS177">
            <v>0</v>
          </cell>
          <cell r="GT177">
            <v>0</v>
          </cell>
          <cell r="GU177">
            <v>106</v>
          </cell>
          <cell r="GV177">
            <v>10882.132</v>
          </cell>
          <cell r="GW177">
            <v>9.7407399999999995E-3</v>
          </cell>
          <cell r="GX177">
            <v>128.04</v>
          </cell>
          <cell r="GY177">
            <v>0</v>
          </cell>
          <cell r="GZ177">
            <v>128.04</v>
          </cell>
          <cell r="HA177">
            <v>0</v>
          </cell>
          <cell r="HB177">
            <v>0</v>
          </cell>
          <cell r="HC177">
            <v>0</v>
          </cell>
          <cell r="HD177" t="str">
            <v>No adjustments to equity capital in results.</v>
          </cell>
          <cell r="HE177" t="str">
            <v>Other additions to (deductions from) Tier 1 Capital is primarily composed of non-financial equity investment positions deducted under Basel 1</v>
          </cell>
          <cell r="HF177">
            <v>0</v>
          </cell>
          <cell r="HG177">
            <v>0</v>
          </cell>
          <cell r="HH177">
            <v>0</v>
          </cell>
          <cell r="HI177">
            <v>-27458.44</v>
          </cell>
          <cell r="HJ177">
            <v>-6346.11</v>
          </cell>
          <cell r="HK177" t="str">
            <v>1) Cash dividends declared on common stock in item 69 equal cash dividends declared on common stock in item 13.  2) Issuance of common stock for employee compensation in item 72 is comprised of the balance of the conversion or retirement of com</v>
          </cell>
          <cell r="HL177">
            <v>4</v>
          </cell>
          <cell r="HM177">
            <v>2012</v>
          </cell>
          <cell r="HN177">
            <v>0</v>
          </cell>
          <cell r="HO177">
            <v>-0.09</v>
          </cell>
          <cell r="HR177">
            <v>19010</v>
          </cell>
        </row>
        <row r="178">
          <cell r="A178" t="str">
            <v>1073757Q1 2013BHC Stress</v>
          </cell>
          <cell r="B178" t="str">
            <v>BofA</v>
          </cell>
          <cell r="C178" t="str">
            <v>Q1 2013</v>
          </cell>
          <cell r="D178" t="str">
            <v>BHC Stress</v>
          </cell>
          <cell r="E178" t="str">
            <v>BHC</v>
          </cell>
          <cell r="F178" t="str">
            <v>BANK OF AMER CORP</v>
          </cell>
          <cell r="G178">
            <v>1073757</v>
          </cell>
          <cell r="H178" t="str">
            <v>Projected</v>
          </cell>
          <cell r="I178">
            <v>40926</v>
          </cell>
          <cell r="J178">
            <v>40926.684560185182</v>
          </cell>
          <cell r="K178" t="str">
            <v>Instantaneous global market shock based on market activity during Lehman-crisis coupled with the domestic economy shrinking fractionally, a weakening labor market, sell-off in equities and home price declines.</v>
          </cell>
          <cell r="L178">
            <v>737.04</v>
          </cell>
          <cell r="M178">
            <v>1194.48</v>
          </cell>
          <cell r="N178">
            <v>179.43</v>
          </cell>
          <cell r="O178">
            <v>1015.05</v>
          </cell>
          <cell r="P178">
            <v>408.81</v>
          </cell>
          <cell r="Q178">
            <v>219.17</v>
          </cell>
          <cell r="R178">
            <v>60.33</v>
          </cell>
          <cell r="S178">
            <v>129.31</v>
          </cell>
          <cell r="T178">
            <v>238.73</v>
          </cell>
          <cell r="U178">
            <v>137.44</v>
          </cell>
          <cell r="V178">
            <v>8.34</v>
          </cell>
          <cell r="W178">
            <v>92.95</v>
          </cell>
          <cell r="X178">
            <v>1677.55</v>
          </cell>
          <cell r="Y178">
            <v>280.08</v>
          </cell>
          <cell r="Z178">
            <v>22.9</v>
          </cell>
          <cell r="AA178">
            <v>16.64</v>
          </cell>
          <cell r="AB178">
            <v>240.53</v>
          </cell>
          <cell r="AC178">
            <v>48.2</v>
          </cell>
          <cell r="AD178">
            <v>0</v>
          </cell>
          <cell r="AE178">
            <v>0</v>
          </cell>
          <cell r="AF178">
            <v>0</v>
          </cell>
          <cell r="AG178">
            <v>26.65</v>
          </cell>
          <cell r="AH178">
            <v>21.56</v>
          </cell>
          <cell r="AI178">
            <v>4584.8999999999996</v>
          </cell>
          <cell r="AJ178">
            <v>0</v>
          </cell>
          <cell r="AK178">
            <v>0</v>
          </cell>
          <cell r="AL178">
            <v>-6.09</v>
          </cell>
          <cell r="AM178">
            <v>-6.09</v>
          </cell>
          <cell r="AN178">
            <v>234.5</v>
          </cell>
          <cell r="AO178">
            <v>0</v>
          </cell>
          <cell r="AP178">
            <v>0</v>
          </cell>
          <cell r="AQ178">
            <v>0</v>
          </cell>
          <cell r="AR178">
            <v>234.5</v>
          </cell>
          <cell r="AS178">
            <v>377.91</v>
          </cell>
          <cell r="AT178">
            <v>5191.21</v>
          </cell>
          <cell r="AU178">
            <v>34388.71</v>
          </cell>
          <cell r="AV178">
            <v>3754.32</v>
          </cell>
          <cell r="AW178">
            <v>4584.8999999999996</v>
          </cell>
          <cell r="AX178">
            <v>0.92</v>
          </cell>
          <cell r="AY178">
            <v>33559.050000000003</v>
          </cell>
          <cell r="AZ178">
            <v>10677.14</v>
          </cell>
          <cell r="BA178">
            <v>11103.72</v>
          </cell>
          <cell r="BB178">
            <v>16684.580000000002</v>
          </cell>
          <cell r="BC178">
            <v>5096.29</v>
          </cell>
          <cell r="BD178">
            <v>5096.29</v>
          </cell>
          <cell r="BE178">
            <v>3754.32</v>
          </cell>
          <cell r="BF178">
            <v>234.5</v>
          </cell>
          <cell r="BG178">
            <v>377.91</v>
          </cell>
          <cell r="BH178">
            <v>0</v>
          </cell>
          <cell r="BI178">
            <v>0</v>
          </cell>
          <cell r="BJ178">
            <v>-4.28</v>
          </cell>
          <cell r="BK178">
            <v>-7.66</v>
          </cell>
          <cell r="BL178">
            <v>725.28</v>
          </cell>
          <cell r="BM178">
            <v>270.89999999999998</v>
          </cell>
          <cell r="BN178">
            <v>454.38</v>
          </cell>
          <cell r="BO178">
            <v>0</v>
          </cell>
          <cell r="BP178">
            <v>454.38</v>
          </cell>
          <cell r="BQ178">
            <v>0</v>
          </cell>
          <cell r="BR178">
            <v>454.38</v>
          </cell>
          <cell r="BS178">
            <v>37.351092000000001</v>
          </cell>
          <cell r="BT178">
            <v>14392.06</v>
          </cell>
          <cell r="BU178">
            <v>451.52</v>
          </cell>
          <cell r="BV178">
            <v>1152.71</v>
          </cell>
          <cell r="BW178">
            <v>13690.87</v>
          </cell>
          <cell r="BX178" t="str">
            <v>Non-Interest Income - Retail and Small Business</v>
          </cell>
          <cell r="BY178">
            <v>28149.31</v>
          </cell>
          <cell r="BZ178">
            <v>312213.48</v>
          </cell>
          <cell r="CA178">
            <v>340362.79</v>
          </cell>
          <cell r="CB178">
            <v>457799.83</v>
          </cell>
          <cell r="CC178">
            <v>278201.74</v>
          </cell>
          <cell r="CD178">
            <v>101995.15</v>
          </cell>
          <cell r="CE178">
            <v>15933.49</v>
          </cell>
          <cell r="CF178">
            <v>86061.67</v>
          </cell>
          <cell r="CG178">
            <v>65856.11</v>
          </cell>
          <cell r="CH178">
            <v>17459.650000000001</v>
          </cell>
          <cell r="CI178">
            <v>4160.78</v>
          </cell>
          <cell r="CJ178">
            <v>44235.68</v>
          </cell>
          <cell r="CK178">
            <v>23166.48</v>
          </cell>
          <cell r="CL178">
            <v>1420.54</v>
          </cell>
          <cell r="CM178">
            <v>10326.280000000001</v>
          </cell>
          <cell r="CN178">
            <v>187585.47</v>
          </cell>
          <cell r="CO178">
            <v>172546.15</v>
          </cell>
          <cell r="CP178">
            <v>7930.35</v>
          </cell>
          <cell r="CQ178">
            <v>7108.97</v>
          </cell>
          <cell r="CR178">
            <v>100860.31</v>
          </cell>
          <cell r="CS178">
            <v>72579.86</v>
          </cell>
          <cell r="CT178">
            <v>24652.15</v>
          </cell>
          <cell r="CU178">
            <v>5557</v>
          </cell>
          <cell r="CV178">
            <v>42370.7</v>
          </cell>
          <cell r="CW178">
            <v>90341.9</v>
          </cell>
          <cell r="CX178">
            <v>476.8</v>
          </cell>
          <cell r="CY178">
            <v>1129.6199999999999</v>
          </cell>
          <cell r="CZ178">
            <v>25741.62</v>
          </cell>
          <cell r="DA178">
            <v>19816.169999999998</v>
          </cell>
          <cell r="DB178">
            <v>43177.69</v>
          </cell>
          <cell r="DC178">
            <v>909167.37</v>
          </cell>
          <cell r="DD178">
            <v>0</v>
          </cell>
          <cell r="DE178">
            <v>33660.32</v>
          </cell>
          <cell r="DF178">
            <v>875507.06</v>
          </cell>
          <cell r="DG178">
            <v>238727.04000000001</v>
          </cell>
          <cell r="DH178">
            <v>69228.600000000006</v>
          </cell>
          <cell r="DI178">
            <v>6030.9</v>
          </cell>
          <cell r="DJ178">
            <v>2637.57</v>
          </cell>
          <cell r="DK178">
            <v>6273.56</v>
          </cell>
          <cell r="DL178">
            <v>84170.63</v>
          </cell>
          <cell r="DM178">
            <v>534280.37</v>
          </cell>
          <cell r="DN178">
            <v>2073047.9</v>
          </cell>
          <cell r="DO178">
            <v>1043256.3</v>
          </cell>
          <cell r="DP178">
            <v>115348.55</v>
          </cell>
          <cell r="DQ178">
            <v>21105.69</v>
          </cell>
          <cell r="DR178">
            <v>666232.56000000006</v>
          </cell>
          <cell r="DS178">
            <v>608.66999999999996</v>
          </cell>
          <cell r="DT178">
            <v>1845943.1</v>
          </cell>
          <cell r="DU178">
            <v>19029.509999999998</v>
          </cell>
          <cell r="DV178">
            <v>109.22</v>
          </cell>
          <cell r="DW178">
            <v>156264.79</v>
          </cell>
          <cell r="DX178">
            <v>53263.88</v>
          </cell>
          <cell r="DY178">
            <v>-6158.99</v>
          </cell>
          <cell r="DZ178">
            <v>3971.23</v>
          </cell>
          <cell r="EA178">
            <v>226479.64</v>
          </cell>
          <cell r="EB178">
            <v>625.16</v>
          </cell>
          <cell r="EC178">
            <v>227104.8</v>
          </cell>
          <cell r="ED178">
            <v>400909.58</v>
          </cell>
          <cell r="EE178">
            <v>225897.28</v>
          </cell>
          <cell r="EF178">
            <v>0</v>
          </cell>
          <cell r="EG178">
            <v>225897.28</v>
          </cell>
          <cell r="EH178">
            <v>454.38</v>
          </cell>
          <cell r="EI178">
            <v>0</v>
          </cell>
          <cell r="EJ178">
            <v>0</v>
          </cell>
          <cell r="EK178">
            <v>0</v>
          </cell>
          <cell r="EL178">
            <v>937.95</v>
          </cell>
          <cell r="EM178">
            <v>0</v>
          </cell>
          <cell r="EN178">
            <v>0</v>
          </cell>
          <cell r="EO178">
            <v>0</v>
          </cell>
          <cell r="EP178">
            <v>376.14</v>
          </cell>
          <cell r="EQ178">
            <v>106.21</v>
          </cell>
          <cell r="ER178">
            <v>-327.61</v>
          </cell>
          <cell r="ES178">
            <v>0</v>
          </cell>
          <cell r="ET178">
            <v>0</v>
          </cell>
          <cell r="EU178">
            <v>226479.64</v>
          </cell>
          <cell r="EV178">
            <v>226479.64</v>
          </cell>
          <cell r="EW178">
            <v>2277.1</v>
          </cell>
          <cell r="EX178">
            <v>0</v>
          </cell>
          <cell r="EY178">
            <v>-8145.4</v>
          </cell>
          <cell r="EZ178">
            <v>2917.61</v>
          </cell>
          <cell r="FA178">
            <v>0</v>
          </cell>
          <cell r="FB178">
            <v>10345.17</v>
          </cell>
          <cell r="FC178">
            <v>0</v>
          </cell>
          <cell r="FD178">
            <v>71320.160000000003</v>
          </cell>
          <cell r="FE178">
            <v>-191.01</v>
          </cell>
          <cell r="FF178">
            <v>168646.36</v>
          </cell>
          <cell r="FG178">
            <v>960.92</v>
          </cell>
          <cell r="FH178">
            <v>24299.4</v>
          </cell>
          <cell r="FI178">
            <v>-453.11</v>
          </cell>
          <cell r="FJ178">
            <v>142932.94</v>
          </cell>
          <cell r="FK178">
            <v>1247359.3</v>
          </cell>
          <cell r="FL178">
            <v>116475.94</v>
          </cell>
          <cell r="FM178">
            <v>142933.01</v>
          </cell>
          <cell r="FN178">
            <v>198835.18</v>
          </cell>
          <cell r="FO178">
            <v>1247359.3</v>
          </cell>
          <cell r="FP178">
            <v>2021200.6</v>
          </cell>
          <cell r="FQ178">
            <v>9.3377999999999997</v>
          </cell>
          <cell r="FR178">
            <v>11.4588</v>
          </cell>
          <cell r="FS178">
            <v>15.9405</v>
          </cell>
          <cell r="FT178">
            <v>7.0716999999999999</v>
          </cell>
          <cell r="FU178">
            <v>16111.9</v>
          </cell>
          <cell r="FV178">
            <v>102.5</v>
          </cell>
          <cell r="FW178">
            <v>272.83</v>
          </cell>
          <cell r="FX178">
            <v>0</v>
          </cell>
          <cell r="FY178">
            <v>0</v>
          </cell>
          <cell r="FZ178">
            <v>0</v>
          </cell>
          <cell r="GA178">
            <v>375.33</v>
          </cell>
          <cell r="GB178">
            <v>0.76</v>
          </cell>
          <cell r="GC178">
            <v>9971.17</v>
          </cell>
          <cell r="GD178">
            <v>68763.039999999994</v>
          </cell>
          <cell r="GE178">
            <v>35417</v>
          </cell>
          <cell r="GF178">
            <v>0</v>
          </cell>
          <cell r="GG178">
            <v>10922184</v>
          </cell>
          <cell r="GH178">
            <v>0</v>
          </cell>
          <cell r="GI178">
            <v>0</v>
          </cell>
          <cell r="GJ178">
            <v>168646.36</v>
          </cell>
          <cell r="GK178">
            <v>16864.64</v>
          </cell>
          <cell r="GL178">
            <v>34688</v>
          </cell>
          <cell r="GM178">
            <v>729</v>
          </cell>
          <cell r="GN178">
            <v>0</v>
          </cell>
          <cell r="GO178">
            <v>34688</v>
          </cell>
          <cell r="GP178">
            <v>10388.6</v>
          </cell>
          <cell r="GQ178">
            <v>10388.6</v>
          </cell>
          <cell r="GR178">
            <v>24299.4</v>
          </cell>
          <cell r="GS178">
            <v>0</v>
          </cell>
          <cell r="GT178">
            <v>0</v>
          </cell>
          <cell r="GU178">
            <v>106.21</v>
          </cell>
          <cell r="GV178">
            <v>10922.183999999999</v>
          </cell>
          <cell r="GW178">
            <v>9.7242500000000003E-3</v>
          </cell>
          <cell r="GX178">
            <v>937.95</v>
          </cell>
          <cell r="GY178">
            <v>0</v>
          </cell>
          <cell r="GZ178">
            <v>937.95</v>
          </cell>
          <cell r="HA178">
            <v>0</v>
          </cell>
          <cell r="HB178">
            <v>0</v>
          </cell>
          <cell r="HC178">
            <v>0</v>
          </cell>
          <cell r="HD178" t="str">
            <v>No adjustments to equity capital in results.</v>
          </cell>
          <cell r="HE178" t="str">
            <v>Other additions to (deductions from) Tier 1 Capital is primarily composed of non-financial equity investment positions deducted under Basel 1</v>
          </cell>
          <cell r="HF178">
            <v>0</v>
          </cell>
          <cell r="HG178">
            <v>0</v>
          </cell>
          <cell r="HH178">
            <v>0</v>
          </cell>
          <cell r="HI178">
            <v>-27458.44</v>
          </cell>
          <cell r="HJ178">
            <v>-6346.11</v>
          </cell>
          <cell r="HK178" t="str">
            <v>1) Cash dividends declared on common stock in item 69 equal cash dividends declared on common stock in item 13.  2) Issuance of common stock for employee compensation in item 72 is comprised of the balance of the conversion or retirement of com</v>
          </cell>
          <cell r="HL178">
            <v>1</v>
          </cell>
          <cell r="HM178">
            <v>2013</v>
          </cell>
          <cell r="HN178">
            <v>0</v>
          </cell>
          <cell r="HO178">
            <v>-4.28</v>
          </cell>
          <cell r="HR178">
            <v>19010</v>
          </cell>
        </row>
        <row r="179">
          <cell r="A179" t="str">
            <v>1073757Q2 2013BHC Stress</v>
          </cell>
          <cell r="B179" t="str">
            <v>BofA</v>
          </cell>
          <cell r="C179" t="str">
            <v>Q2 2013</v>
          </cell>
          <cell r="D179" t="str">
            <v>BHC Stress</v>
          </cell>
          <cell r="E179" t="str">
            <v>BHC</v>
          </cell>
          <cell r="F179" t="str">
            <v>BANK OF AMER CORP</v>
          </cell>
          <cell r="G179">
            <v>1073757</v>
          </cell>
          <cell r="H179" t="str">
            <v>Projected</v>
          </cell>
          <cell r="I179">
            <v>40926</v>
          </cell>
          <cell r="J179">
            <v>40926.684560185182</v>
          </cell>
          <cell r="K179" t="str">
            <v>Instantaneous global market shock based on market activity during Lehman-crisis coupled with the domestic economy shrinking fractionally, a weakening labor market, sell-off in equities and home price declines.</v>
          </cell>
          <cell r="L179">
            <v>659.02</v>
          </cell>
          <cell r="M179">
            <v>1105.56</v>
          </cell>
          <cell r="N179">
            <v>161.99</v>
          </cell>
          <cell r="O179">
            <v>943.57</v>
          </cell>
          <cell r="P179">
            <v>435.21</v>
          </cell>
          <cell r="Q179">
            <v>240.39</v>
          </cell>
          <cell r="R179">
            <v>57.21</v>
          </cell>
          <cell r="S179">
            <v>137.61000000000001</v>
          </cell>
          <cell r="T179">
            <v>262.14</v>
          </cell>
          <cell r="U179">
            <v>150.91</v>
          </cell>
          <cell r="V179">
            <v>9.16</v>
          </cell>
          <cell r="W179">
            <v>102.06</v>
          </cell>
          <cell r="X179">
            <v>1699.72</v>
          </cell>
          <cell r="Y179">
            <v>250.51</v>
          </cell>
          <cell r="Z179">
            <v>26.97</v>
          </cell>
          <cell r="AA179">
            <v>17.88</v>
          </cell>
          <cell r="AB179">
            <v>205.67</v>
          </cell>
          <cell r="AC179">
            <v>46.47</v>
          </cell>
          <cell r="AD179">
            <v>0</v>
          </cell>
          <cell r="AE179">
            <v>0</v>
          </cell>
          <cell r="AF179">
            <v>0</v>
          </cell>
          <cell r="AG179">
            <v>25.9</v>
          </cell>
          <cell r="AH179">
            <v>20.57</v>
          </cell>
          <cell r="AI179">
            <v>4458.6400000000003</v>
          </cell>
          <cell r="AJ179">
            <v>0</v>
          </cell>
          <cell r="AK179">
            <v>0</v>
          </cell>
          <cell r="AL179">
            <v>-0.89</v>
          </cell>
          <cell r="AM179">
            <v>-0.89</v>
          </cell>
          <cell r="AN179">
            <v>168.43</v>
          </cell>
          <cell r="AO179">
            <v>0</v>
          </cell>
          <cell r="AP179">
            <v>0</v>
          </cell>
          <cell r="AQ179">
            <v>0</v>
          </cell>
          <cell r="AR179">
            <v>168.43</v>
          </cell>
          <cell r="AS179">
            <v>544.78</v>
          </cell>
          <cell r="AT179">
            <v>5170.97</v>
          </cell>
          <cell r="AU179">
            <v>33559.050000000003</v>
          </cell>
          <cell r="AV179">
            <v>3630.84</v>
          </cell>
          <cell r="AW179">
            <v>4458.6400000000003</v>
          </cell>
          <cell r="AX179">
            <v>-0.03</v>
          </cell>
          <cell r="AY179">
            <v>32731.22</v>
          </cell>
          <cell r="AZ179">
            <v>10668.19</v>
          </cell>
          <cell r="BA179">
            <v>11216.25</v>
          </cell>
          <cell r="BB179">
            <v>15359.81</v>
          </cell>
          <cell r="BC179">
            <v>6524.64</v>
          </cell>
          <cell r="BD179">
            <v>6524.64</v>
          </cell>
          <cell r="BE179">
            <v>3630.84</v>
          </cell>
          <cell r="BF179">
            <v>168.43</v>
          </cell>
          <cell r="BG179">
            <v>544.78</v>
          </cell>
          <cell r="BH179">
            <v>0</v>
          </cell>
          <cell r="BI179">
            <v>0</v>
          </cell>
          <cell r="BJ179">
            <v>-7.0000000000000007E-2</v>
          </cell>
          <cell r="BK179">
            <v>-6.14</v>
          </cell>
          <cell r="BL179">
            <v>2180.5100000000002</v>
          </cell>
          <cell r="BM179">
            <v>510.29</v>
          </cell>
          <cell r="BN179">
            <v>1670.22</v>
          </cell>
          <cell r="BO179">
            <v>0</v>
          </cell>
          <cell r="BP179">
            <v>1670.22</v>
          </cell>
          <cell r="BQ179">
            <v>0</v>
          </cell>
          <cell r="BR179">
            <v>1670.22</v>
          </cell>
          <cell r="BS179">
            <v>23.402322999999999</v>
          </cell>
          <cell r="BT179">
            <v>13690.87</v>
          </cell>
          <cell r="BU179">
            <v>383.85</v>
          </cell>
          <cell r="BV179">
            <v>9935.9599999999991</v>
          </cell>
          <cell r="BW179">
            <v>4138.75</v>
          </cell>
          <cell r="BX179" t="str">
            <v>Non-Interest Income - Retail and Small Business</v>
          </cell>
          <cell r="BY179">
            <v>27248.400000000001</v>
          </cell>
          <cell r="BZ179">
            <v>311396.15000000002</v>
          </cell>
          <cell r="CA179">
            <v>338644.55</v>
          </cell>
          <cell r="CB179">
            <v>454419.62</v>
          </cell>
          <cell r="CC179">
            <v>277423.86</v>
          </cell>
          <cell r="CD179">
            <v>99105.74</v>
          </cell>
          <cell r="CE179">
            <v>15487.89</v>
          </cell>
          <cell r="CF179">
            <v>83617.850000000006</v>
          </cell>
          <cell r="CG179">
            <v>66159.490000000005</v>
          </cell>
          <cell r="CH179">
            <v>17635.400000000001</v>
          </cell>
          <cell r="CI179">
            <v>4041.85</v>
          </cell>
          <cell r="CJ179">
            <v>44482.239999999998</v>
          </cell>
          <cell r="CK179">
            <v>23174.55</v>
          </cell>
          <cell r="CL179">
            <v>1420.24</v>
          </cell>
          <cell r="CM179">
            <v>10310.280000000001</v>
          </cell>
          <cell r="CN179">
            <v>188087.55</v>
          </cell>
          <cell r="CO179">
            <v>172620.03</v>
          </cell>
          <cell r="CP179">
            <v>8125.2</v>
          </cell>
          <cell r="CQ179">
            <v>7342.31</v>
          </cell>
          <cell r="CR179">
            <v>99676.69</v>
          </cell>
          <cell r="CS179">
            <v>73963.41</v>
          </cell>
          <cell r="CT179">
            <v>25598.6</v>
          </cell>
          <cell r="CU179">
            <v>5470.42</v>
          </cell>
          <cell r="CV179">
            <v>42894.39</v>
          </cell>
          <cell r="CW179">
            <v>89635.74</v>
          </cell>
          <cell r="CX179">
            <v>476.77</v>
          </cell>
          <cell r="CY179">
            <v>1128.6199999999999</v>
          </cell>
          <cell r="CZ179">
            <v>26396.69</v>
          </cell>
          <cell r="DA179">
            <v>19816.400000000001</v>
          </cell>
          <cell r="DB179">
            <v>41817.26</v>
          </cell>
          <cell r="DC179">
            <v>905783</v>
          </cell>
          <cell r="DD179">
            <v>0</v>
          </cell>
          <cell r="DE179">
            <v>32833.410000000003</v>
          </cell>
          <cell r="DF179">
            <v>872949.59</v>
          </cell>
          <cell r="DG179">
            <v>236175.63</v>
          </cell>
          <cell r="DH179">
            <v>69228.600000000006</v>
          </cell>
          <cell r="DI179">
            <v>6522.83</v>
          </cell>
          <cell r="DJ179">
            <v>2637.57</v>
          </cell>
          <cell r="DK179">
            <v>6185.52</v>
          </cell>
          <cell r="DL179">
            <v>84574.52</v>
          </cell>
          <cell r="DM179">
            <v>540080.88</v>
          </cell>
          <cell r="DN179">
            <v>2072425.2</v>
          </cell>
          <cell r="DO179">
            <v>1042581.7</v>
          </cell>
          <cell r="DP179">
            <v>117776.93</v>
          </cell>
          <cell r="DQ179">
            <v>21116.9</v>
          </cell>
          <cell r="DR179">
            <v>662574.14</v>
          </cell>
          <cell r="DS179">
            <v>602.52</v>
          </cell>
          <cell r="DT179">
            <v>1844049.7</v>
          </cell>
          <cell r="DU179">
            <v>19029.509999999998</v>
          </cell>
          <cell r="DV179">
            <v>109.23</v>
          </cell>
          <cell r="DW179">
            <v>156660.17000000001</v>
          </cell>
          <cell r="DX179">
            <v>54460.47</v>
          </cell>
          <cell r="DY179">
            <v>-6478.01</v>
          </cell>
          <cell r="DZ179">
            <v>3968.98</v>
          </cell>
          <cell r="EA179">
            <v>227750.35</v>
          </cell>
          <cell r="EB179">
            <v>625.16</v>
          </cell>
          <cell r="EC179">
            <v>228375.51</v>
          </cell>
          <cell r="ED179">
            <v>404722.92</v>
          </cell>
          <cell r="EE179">
            <v>226479.64</v>
          </cell>
          <cell r="EF179">
            <v>0</v>
          </cell>
          <cell r="EG179">
            <v>226479.64</v>
          </cell>
          <cell r="EH179">
            <v>1670.22</v>
          </cell>
          <cell r="EI179">
            <v>0</v>
          </cell>
          <cell r="EJ179">
            <v>0</v>
          </cell>
          <cell r="EK179">
            <v>0</v>
          </cell>
          <cell r="EL179">
            <v>393.13</v>
          </cell>
          <cell r="EM179">
            <v>0</v>
          </cell>
          <cell r="EN179">
            <v>0</v>
          </cell>
          <cell r="EO179">
            <v>0</v>
          </cell>
          <cell r="EP179">
            <v>367.21</v>
          </cell>
          <cell r="EQ179">
            <v>106.41</v>
          </cell>
          <cell r="ER179">
            <v>-319.02</v>
          </cell>
          <cell r="ES179">
            <v>0</v>
          </cell>
          <cell r="ET179">
            <v>0</v>
          </cell>
          <cell r="EU179">
            <v>227750.35</v>
          </cell>
          <cell r="EV179">
            <v>227750.35</v>
          </cell>
          <cell r="EW179">
            <v>1559.73</v>
          </cell>
          <cell r="EX179">
            <v>0</v>
          </cell>
          <cell r="EY179">
            <v>-7747.04</v>
          </cell>
          <cell r="EZ179">
            <v>2917.61</v>
          </cell>
          <cell r="FA179">
            <v>0</v>
          </cell>
          <cell r="FB179">
            <v>10345.17</v>
          </cell>
          <cell r="FC179">
            <v>0</v>
          </cell>
          <cell r="FD179">
            <v>71133.02</v>
          </cell>
          <cell r="FE179">
            <v>-527.54</v>
          </cell>
          <cell r="FF179">
            <v>170759.75</v>
          </cell>
          <cell r="FG179">
            <v>911.72</v>
          </cell>
          <cell r="FH179">
            <v>23451.9</v>
          </cell>
          <cell r="FI179">
            <v>-453.11</v>
          </cell>
          <cell r="FJ179">
            <v>145943.01</v>
          </cell>
          <cell r="FK179">
            <v>1245483.8</v>
          </cell>
          <cell r="FL179">
            <v>119486.01</v>
          </cell>
          <cell r="FM179">
            <v>145943.09</v>
          </cell>
          <cell r="FN179">
            <v>200013.64</v>
          </cell>
          <cell r="FO179">
            <v>1245483.8</v>
          </cell>
          <cell r="FP179">
            <v>2022831.2</v>
          </cell>
          <cell r="FQ179">
            <v>9.5935000000000006</v>
          </cell>
          <cell r="FR179">
            <v>11.7178</v>
          </cell>
          <cell r="FS179">
            <v>16.059100000000001</v>
          </cell>
          <cell r="FT179">
            <v>7.2148000000000003</v>
          </cell>
          <cell r="FU179">
            <v>16111.9</v>
          </cell>
          <cell r="FV179">
            <v>102.5</v>
          </cell>
          <cell r="FW179">
            <v>272.83</v>
          </cell>
          <cell r="FX179">
            <v>0</v>
          </cell>
          <cell r="FY179">
            <v>0</v>
          </cell>
          <cell r="FZ179">
            <v>0</v>
          </cell>
          <cell r="GA179">
            <v>375.33</v>
          </cell>
          <cell r="GB179">
            <v>0.76</v>
          </cell>
          <cell r="GC179">
            <v>9971.17</v>
          </cell>
          <cell r="GD179">
            <v>68763.039999999994</v>
          </cell>
          <cell r="GE179">
            <v>35073</v>
          </cell>
          <cell r="GF179">
            <v>0</v>
          </cell>
          <cell r="GG179">
            <v>10922855</v>
          </cell>
          <cell r="GH179">
            <v>0</v>
          </cell>
          <cell r="GI179">
            <v>0</v>
          </cell>
          <cell r="GJ179">
            <v>170759.75</v>
          </cell>
          <cell r="GK179">
            <v>17075.97</v>
          </cell>
          <cell r="GL179">
            <v>34548</v>
          </cell>
          <cell r="GM179">
            <v>525</v>
          </cell>
          <cell r="GN179">
            <v>0</v>
          </cell>
          <cell r="GO179">
            <v>34548</v>
          </cell>
          <cell r="GP179">
            <v>11096.1</v>
          </cell>
          <cell r="GQ179">
            <v>11096.1</v>
          </cell>
          <cell r="GR179">
            <v>23451.9</v>
          </cell>
          <cell r="GS179">
            <v>0</v>
          </cell>
          <cell r="GT179">
            <v>0</v>
          </cell>
          <cell r="GU179">
            <v>106.41</v>
          </cell>
          <cell r="GV179">
            <v>10922.855</v>
          </cell>
          <cell r="GW179">
            <v>9.7419599999999992E-3</v>
          </cell>
          <cell r="GX179">
            <v>393.13</v>
          </cell>
          <cell r="GY179">
            <v>0</v>
          </cell>
          <cell r="GZ179">
            <v>393.13</v>
          </cell>
          <cell r="HA179">
            <v>0</v>
          </cell>
          <cell r="HB179">
            <v>0</v>
          </cell>
          <cell r="HC179">
            <v>0</v>
          </cell>
          <cell r="HD179" t="str">
            <v>No adjustments to equity capital in results.</v>
          </cell>
          <cell r="HE179" t="str">
            <v>Other additions to (deductions from) Tier 1 Capital is primarily composed of non-financial equity investment positions deducted under Basel 1</v>
          </cell>
          <cell r="HF179">
            <v>0</v>
          </cell>
          <cell r="HG179">
            <v>0</v>
          </cell>
          <cell r="HH179">
            <v>0</v>
          </cell>
          <cell r="HI179">
            <v>-27458.44</v>
          </cell>
          <cell r="HJ179">
            <v>-6346.11</v>
          </cell>
          <cell r="HK179" t="str">
            <v>1) Cash dividends declared on common stock in item 69 equal cash dividends declared on common stock in item 13.  2) Issuance of common stock for employee compensation in item 72 is comprised of the balance of the conversion or retirement of com</v>
          </cell>
          <cell r="HL179">
            <v>2</v>
          </cell>
          <cell r="HM179">
            <v>2013</v>
          </cell>
          <cell r="HN179">
            <v>0</v>
          </cell>
          <cell r="HO179">
            <v>-7.0000000000000007E-2</v>
          </cell>
          <cell r="HR179">
            <v>19010</v>
          </cell>
        </row>
        <row r="180">
          <cell r="A180" t="str">
            <v>1073757Q3 2013BHC Stress</v>
          </cell>
          <cell r="B180" t="str">
            <v>BofA</v>
          </cell>
          <cell r="C180" t="str">
            <v>Q3 2013</v>
          </cell>
          <cell r="D180" t="str">
            <v>BHC Stress</v>
          </cell>
          <cell r="E180" t="str">
            <v>BHC</v>
          </cell>
          <cell r="F180" t="str">
            <v>BANK OF AMER CORP</v>
          </cell>
          <cell r="G180">
            <v>1073757</v>
          </cell>
          <cell r="H180" t="str">
            <v>Projected</v>
          </cell>
          <cell r="I180">
            <v>40926</v>
          </cell>
          <cell r="J180">
            <v>40926.684560185182</v>
          </cell>
          <cell r="K180" t="str">
            <v>Instantaneous global market shock based on market activity during Lehman-crisis coupled with the domestic economy shrinking fractionally, a weakening labor market, sell-off in equities and home price declines.</v>
          </cell>
          <cell r="L180">
            <v>595.44000000000005</v>
          </cell>
          <cell r="M180">
            <v>1030.54</v>
          </cell>
          <cell r="N180">
            <v>144.47999999999999</v>
          </cell>
          <cell r="O180">
            <v>886.06</v>
          </cell>
          <cell r="P180">
            <v>434.96</v>
          </cell>
          <cell r="Q180">
            <v>251.44</v>
          </cell>
          <cell r="R180">
            <v>54.63</v>
          </cell>
          <cell r="S180">
            <v>128.88</v>
          </cell>
          <cell r="T180">
            <v>269.17</v>
          </cell>
          <cell r="U180">
            <v>154.96</v>
          </cell>
          <cell r="V180">
            <v>9.41</v>
          </cell>
          <cell r="W180">
            <v>104.8</v>
          </cell>
          <cell r="X180">
            <v>1718.02</v>
          </cell>
          <cell r="Y180">
            <v>245.81</v>
          </cell>
          <cell r="Z180">
            <v>27.53</v>
          </cell>
          <cell r="AA180">
            <v>18.75</v>
          </cell>
          <cell r="AB180">
            <v>199.53</v>
          </cell>
          <cell r="AC180">
            <v>44.13</v>
          </cell>
          <cell r="AD180">
            <v>0</v>
          </cell>
          <cell r="AE180">
            <v>0</v>
          </cell>
          <cell r="AF180">
            <v>0</v>
          </cell>
          <cell r="AG180">
            <v>24.22</v>
          </cell>
          <cell r="AH180">
            <v>19.91</v>
          </cell>
          <cell r="AI180">
            <v>4338.07</v>
          </cell>
          <cell r="AJ180">
            <v>0</v>
          </cell>
          <cell r="AK180">
            <v>0</v>
          </cell>
          <cell r="AL180">
            <v>-0.2</v>
          </cell>
          <cell r="AM180">
            <v>-0.2</v>
          </cell>
          <cell r="AN180">
            <v>141.82</v>
          </cell>
          <cell r="AO180">
            <v>0</v>
          </cell>
          <cell r="AP180">
            <v>0</v>
          </cell>
          <cell r="AQ180">
            <v>0</v>
          </cell>
          <cell r="AR180">
            <v>141.82</v>
          </cell>
          <cell r="AS180">
            <v>467.49</v>
          </cell>
          <cell r="AT180">
            <v>4947.18</v>
          </cell>
          <cell r="AU180">
            <v>32731.22</v>
          </cell>
          <cell r="AV180">
            <v>3370.04</v>
          </cell>
          <cell r="AW180">
            <v>4338.07</v>
          </cell>
          <cell r="AX180">
            <v>0.28999999999999998</v>
          </cell>
          <cell r="AY180">
            <v>31763.48</v>
          </cell>
          <cell r="AZ180">
            <v>10687.81</v>
          </cell>
          <cell r="BA180">
            <v>10412.379999999999</v>
          </cell>
          <cell r="BB180">
            <v>14920.69</v>
          </cell>
          <cell r="BC180">
            <v>6179.5</v>
          </cell>
          <cell r="BD180">
            <v>6179.5</v>
          </cell>
          <cell r="BE180">
            <v>3370.04</v>
          </cell>
          <cell r="BF180">
            <v>141.82</v>
          </cell>
          <cell r="BG180">
            <v>467.49</v>
          </cell>
          <cell r="BH180">
            <v>231.36</v>
          </cell>
          <cell r="BI180">
            <v>0</v>
          </cell>
          <cell r="BJ180">
            <v>-0.05</v>
          </cell>
          <cell r="BK180">
            <v>-3.81</v>
          </cell>
          <cell r="BL180">
            <v>2431.46</v>
          </cell>
          <cell r="BM180">
            <v>917.74</v>
          </cell>
          <cell r="BN180">
            <v>1513.72</v>
          </cell>
          <cell r="BO180">
            <v>0</v>
          </cell>
          <cell r="BP180">
            <v>1513.72</v>
          </cell>
          <cell r="BQ180">
            <v>0</v>
          </cell>
          <cell r="BR180">
            <v>1513.72</v>
          </cell>
          <cell r="BS180">
            <v>37.744399999999999</v>
          </cell>
          <cell r="BT180">
            <v>4138.75</v>
          </cell>
          <cell r="BU180">
            <v>383.85</v>
          </cell>
          <cell r="BV180">
            <v>1120.77</v>
          </cell>
          <cell r="BW180">
            <v>3401.83</v>
          </cell>
          <cell r="BX180" t="str">
            <v>Non-Interest Income - Retail and Small Business</v>
          </cell>
          <cell r="BY180">
            <v>26399.67</v>
          </cell>
          <cell r="BZ180">
            <v>308493.18</v>
          </cell>
          <cell r="CA180">
            <v>334892.84999999998</v>
          </cell>
          <cell r="CB180">
            <v>452306.71</v>
          </cell>
          <cell r="CC180">
            <v>277889.33</v>
          </cell>
          <cell r="CD180">
            <v>96306.6</v>
          </cell>
          <cell r="CE180">
            <v>15057.98</v>
          </cell>
          <cell r="CF180">
            <v>81248.63</v>
          </cell>
          <cell r="CG180">
            <v>66396.649999999994</v>
          </cell>
          <cell r="CH180">
            <v>17790.310000000001</v>
          </cell>
          <cell r="CI180">
            <v>3926.66</v>
          </cell>
          <cell r="CJ180">
            <v>44679.68</v>
          </cell>
          <cell r="CK180">
            <v>23169.19</v>
          </cell>
          <cell r="CL180">
            <v>1418.7</v>
          </cell>
          <cell r="CM180">
            <v>10295.43</v>
          </cell>
          <cell r="CN180">
            <v>188949.31</v>
          </cell>
          <cell r="CO180">
            <v>172639.21</v>
          </cell>
          <cell r="CP180">
            <v>8535.19</v>
          </cell>
          <cell r="CQ180">
            <v>7774.9</v>
          </cell>
          <cell r="CR180">
            <v>97331.21</v>
          </cell>
          <cell r="CS180">
            <v>75456.100000000006</v>
          </cell>
          <cell r="CT180">
            <v>26484.43</v>
          </cell>
          <cell r="CU180">
            <v>5390.67</v>
          </cell>
          <cell r="CV180">
            <v>43580.99</v>
          </cell>
          <cell r="CW180">
            <v>89926.03</v>
          </cell>
          <cell r="CX180">
            <v>475.72</v>
          </cell>
          <cell r="CY180">
            <v>1126.7</v>
          </cell>
          <cell r="CZ180">
            <v>27149.5</v>
          </cell>
          <cell r="DA180">
            <v>19783.2</v>
          </cell>
          <cell r="DB180">
            <v>41390.910000000003</v>
          </cell>
          <cell r="DC180">
            <v>903969.36</v>
          </cell>
          <cell r="DD180">
            <v>0</v>
          </cell>
          <cell r="DE180">
            <v>31866.13</v>
          </cell>
          <cell r="DF180">
            <v>872103.22</v>
          </cell>
          <cell r="DG180">
            <v>238914.01</v>
          </cell>
          <cell r="DH180">
            <v>69228.600000000006</v>
          </cell>
          <cell r="DI180">
            <v>6565.91</v>
          </cell>
          <cell r="DJ180">
            <v>2637.57</v>
          </cell>
          <cell r="DK180">
            <v>6066.73</v>
          </cell>
          <cell r="DL180">
            <v>84498.8</v>
          </cell>
          <cell r="DM180">
            <v>543009.99</v>
          </cell>
          <cell r="DN180">
            <v>2073418.9</v>
          </cell>
          <cell r="DO180">
            <v>1048641.8999999999</v>
          </cell>
          <cell r="DP180">
            <v>118500.79</v>
          </cell>
          <cell r="DQ180">
            <v>21128.23</v>
          </cell>
          <cell r="DR180">
            <v>655858.07999999996</v>
          </cell>
          <cell r="DS180">
            <v>598.71</v>
          </cell>
          <cell r="DT180">
            <v>1844129</v>
          </cell>
          <cell r="DU180">
            <v>19029.509999999998</v>
          </cell>
          <cell r="DV180">
            <v>109.23</v>
          </cell>
          <cell r="DW180">
            <v>157056.24</v>
          </cell>
          <cell r="DX180">
            <v>55491.49</v>
          </cell>
          <cell r="DY180">
            <v>-6989.73</v>
          </cell>
          <cell r="DZ180">
            <v>3968.02</v>
          </cell>
          <cell r="EA180">
            <v>228664.77</v>
          </cell>
          <cell r="EB180">
            <v>625.16</v>
          </cell>
          <cell r="EC180">
            <v>229289.93</v>
          </cell>
          <cell r="ED180">
            <v>406091.46</v>
          </cell>
          <cell r="EE180">
            <v>227750.35</v>
          </cell>
          <cell r="EF180">
            <v>0</v>
          </cell>
          <cell r="EG180">
            <v>227750.35</v>
          </cell>
          <cell r="EH180">
            <v>1513.72</v>
          </cell>
          <cell r="EI180">
            <v>0</v>
          </cell>
          <cell r="EJ180">
            <v>0</v>
          </cell>
          <cell r="EK180">
            <v>0</v>
          </cell>
          <cell r="EL180">
            <v>395.12</v>
          </cell>
          <cell r="EM180">
            <v>0</v>
          </cell>
          <cell r="EN180">
            <v>0</v>
          </cell>
          <cell r="EO180">
            <v>0</v>
          </cell>
          <cell r="EP180">
            <v>376.28</v>
          </cell>
          <cell r="EQ180">
            <v>106.42</v>
          </cell>
          <cell r="ER180">
            <v>-511.72</v>
          </cell>
          <cell r="ES180">
            <v>0</v>
          </cell>
          <cell r="ET180">
            <v>0</v>
          </cell>
          <cell r="EU180">
            <v>228664.77</v>
          </cell>
          <cell r="EV180">
            <v>228664.77</v>
          </cell>
          <cell r="EW180">
            <v>677.03</v>
          </cell>
          <cell r="EX180">
            <v>5.59</v>
          </cell>
          <cell r="EY180">
            <v>-7376.06</v>
          </cell>
          <cell r="EZ180">
            <v>2917.61</v>
          </cell>
          <cell r="FA180">
            <v>0</v>
          </cell>
          <cell r="FB180">
            <v>10345.17</v>
          </cell>
          <cell r="FC180">
            <v>0</v>
          </cell>
          <cell r="FD180">
            <v>70945.89</v>
          </cell>
          <cell r="FE180">
            <v>-816.47</v>
          </cell>
          <cell r="FF180">
            <v>172656.35</v>
          </cell>
          <cell r="FG180">
            <v>907.42</v>
          </cell>
          <cell r="FH180">
            <v>22594.25</v>
          </cell>
          <cell r="FI180">
            <v>-453.11</v>
          </cell>
          <cell r="FJ180">
            <v>148701.57999999999</v>
          </cell>
          <cell r="FK180">
            <v>1241184.5</v>
          </cell>
          <cell r="FL180">
            <v>122244.58</v>
          </cell>
          <cell r="FM180">
            <v>148701.66</v>
          </cell>
          <cell r="FN180">
            <v>201408.2</v>
          </cell>
          <cell r="FO180">
            <v>1241184.5</v>
          </cell>
          <cell r="FP180">
            <v>2024591.4</v>
          </cell>
          <cell r="FQ180">
            <v>9.8490000000000002</v>
          </cell>
          <cell r="FR180">
            <v>11.980600000000001</v>
          </cell>
          <cell r="FS180">
            <v>16.2271</v>
          </cell>
          <cell r="FT180">
            <v>7.3448000000000002</v>
          </cell>
          <cell r="FU180">
            <v>16111.9</v>
          </cell>
          <cell r="FV180">
            <v>102.5</v>
          </cell>
          <cell r="FW180">
            <v>272.83</v>
          </cell>
          <cell r="FX180">
            <v>0</v>
          </cell>
          <cell r="FY180">
            <v>0</v>
          </cell>
          <cell r="FZ180">
            <v>0</v>
          </cell>
          <cell r="GA180">
            <v>375.33</v>
          </cell>
          <cell r="GB180">
            <v>0.76</v>
          </cell>
          <cell r="GC180">
            <v>9971.17</v>
          </cell>
          <cell r="GD180">
            <v>68763.039999999994</v>
          </cell>
          <cell r="GE180">
            <v>34496</v>
          </cell>
          <cell r="GF180">
            <v>0</v>
          </cell>
          <cell r="GG180">
            <v>10923396</v>
          </cell>
          <cell r="GH180">
            <v>0</v>
          </cell>
          <cell r="GI180">
            <v>0</v>
          </cell>
          <cell r="GJ180">
            <v>172656.35</v>
          </cell>
          <cell r="GK180">
            <v>17265.64</v>
          </cell>
          <cell r="GL180">
            <v>34146</v>
          </cell>
          <cell r="GM180">
            <v>350</v>
          </cell>
          <cell r="GN180">
            <v>0</v>
          </cell>
          <cell r="GO180">
            <v>34146</v>
          </cell>
          <cell r="GP180">
            <v>11551.75</v>
          </cell>
          <cell r="GQ180">
            <v>11551.75</v>
          </cell>
          <cell r="GR180">
            <v>22594.25</v>
          </cell>
          <cell r="GS180">
            <v>0</v>
          </cell>
          <cell r="GT180">
            <v>0</v>
          </cell>
          <cell r="GU180">
            <v>106.42</v>
          </cell>
          <cell r="GV180">
            <v>10923.396000000001</v>
          </cell>
          <cell r="GW180">
            <v>9.7423900000000001E-3</v>
          </cell>
          <cell r="GX180">
            <v>395.12</v>
          </cell>
          <cell r="GY180">
            <v>0</v>
          </cell>
          <cell r="GZ180">
            <v>395.12</v>
          </cell>
          <cell r="HA180">
            <v>0</v>
          </cell>
          <cell r="HB180">
            <v>0</v>
          </cell>
          <cell r="HC180">
            <v>0</v>
          </cell>
          <cell r="HD180" t="str">
            <v>No adjustments to equity capital in results.</v>
          </cell>
          <cell r="HE180" t="str">
            <v>Other additions to (deductions from) Tier 1 Capital is primarily composed of non-financial equity investment positions deducted under Basel 1</v>
          </cell>
          <cell r="HF180">
            <v>0</v>
          </cell>
          <cell r="HG180">
            <v>0</v>
          </cell>
          <cell r="HH180">
            <v>0</v>
          </cell>
          <cell r="HI180">
            <v>-27458.44</v>
          </cell>
          <cell r="HJ180">
            <v>-6346.11</v>
          </cell>
          <cell r="HK180" t="str">
            <v>1) Cash dividends declared on common stock in item 69 equal cash dividends declared on common stock in item 13.  2) Issuance of common stock for employee compensation in item 72 is comprised of the balance of the conversion or retirement of com</v>
          </cell>
          <cell r="HL180">
            <v>3</v>
          </cell>
          <cell r="HM180">
            <v>2013</v>
          </cell>
          <cell r="HN180">
            <v>0</v>
          </cell>
          <cell r="HO180">
            <v>-0.05</v>
          </cell>
          <cell r="HR180">
            <v>19010</v>
          </cell>
        </row>
        <row r="181">
          <cell r="A181" t="str">
            <v>1073757Q4 2013BHC Stress</v>
          </cell>
          <cell r="B181" t="str">
            <v>BofA</v>
          </cell>
          <cell r="C181" t="str">
            <v>Q4 2013</v>
          </cell>
          <cell r="D181" t="str">
            <v>BHC Stress</v>
          </cell>
          <cell r="E181" t="str">
            <v>BHC</v>
          </cell>
          <cell r="F181" t="str">
            <v>BANK OF AMER CORP</v>
          </cell>
          <cell r="G181">
            <v>1073757</v>
          </cell>
          <cell r="H181" t="str">
            <v>Projected</v>
          </cell>
          <cell r="I181">
            <v>40926</v>
          </cell>
          <cell r="J181">
            <v>40926.684560185182</v>
          </cell>
          <cell r="K181" t="str">
            <v>Instantaneous global market shock based on market activity during Lehman-crisis coupled with the domestic economy shrinking fractionally, a weakening labor market, sell-off in equities and home price declines.</v>
          </cell>
          <cell r="L181">
            <v>532.76</v>
          </cell>
          <cell r="M181">
            <v>967.92</v>
          </cell>
          <cell r="N181">
            <v>130.53</v>
          </cell>
          <cell r="O181">
            <v>837.39</v>
          </cell>
          <cell r="P181">
            <v>415.35</v>
          </cell>
          <cell r="Q181">
            <v>242.69</v>
          </cell>
          <cell r="R181">
            <v>51.69</v>
          </cell>
          <cell r="S181">
            <v>120.97</v>
          </cell>
          <cell r="T181">
            <v>260.41000000000003</v>
          </cell>
          <cell r="U181">
            <v>149.91999999999999</v>
          </cell>
          <cell r="V181">
            <v>9.1</v>
          </cell>
          <cell r="W181">
            <v>101.39</v>
          </cell>
          <cell r="X181">
            <v>1638.96</v>
          </cell>
          <cell r="Y181">
            <v>241.6</v>
          </cell>
          <cell r="Z181">
            <v>37.44</v>
          </cell>
          <cell r="AA181">
            <v>19.329999999999998</v>
          </cell>
          <cell r="AB181">
            <v>184.83</v>
          </cell>
          <cell r="AC181">
            <v>41.81</v>
          </cell>
          <cell r="AD181">
            <v>0</v>
          </cell>
          <cell r="AE181">
            <v>0</v>
          </cell>
          <cell r="AF181">
            <v>0</v>
          </cell>
          <cell r="AG181">
            <v>21.99</v>
          </cell>
          <cell r="AH181">
            <v>19.829999999999998</v>
          </cell>
          <cell r="AI181">
            <v>4098.82</v>
          </cell>
          <cell r="AJ181">
            <v>0</v>
          </cell>
          <cell r="AK181">
            <v>0</v>
          </cell>
          <cell r="AL181">
            <v>-0.9</v>
          </cell>
          <cell r="AM181">
            <v>-0.9</v>
          </cell>
          <cell r="AN181">
            <v>99.36</v>
          </cell>
          <cell r="AO181">
            <v>0</v>
          </cell>
          <cell r="AP181">
            <v>0</v>
          </cell>
          <cell r="AQ181">
            <v>0</v>
          </cell>
          <cell r="AR181">
            <v>99.36</v>
          </cell>
          <cell r="AS181">
            <v>378.52</v>
          </cell>
          <cell r="AT181">
            <v>4575.8100000000004</v>
          </cell>
          <cell r="AU181">
            <v>31763.48</v>
          </cell>
          <cell r="AV181">
            <v>3076.55</v>
          </cell>
          <cell r="AW181">
            <v>4098.82</v>
          </cell>
          <cell r="AX181">
            <v>-1.24</v>
          </cell>
          <cell r="AY181">
            <v>30739.97</v>
          </cell>
          <cell r="AZ181">
            <v>10680.22</v>
          </cell>
          <cell r="BA181">
            <v>9253.2099999999991</v>
          </cell>
          <cell r="BB181">
            <v>14764.66</v>
          </cell>
          <cell r="BC181">
            <v>5168.76</v>
          </cell>
          <cell r="BD181">
            <v>5168.76</v>
          </cell>
          <cell r="BE181">
            <v>3076.55</v>
          </cell>
          <cell r="BF181">
            <v>99.36</v>
          </cell>
          <cell r="BG181">
            <v>378.52</v>
          </cell>
          <cell r="BH181">
            <v>0</v>
          </cell>
          <cell r="BI181">
            <v>0</v>
          </cell>
          <cell r="BJ181">
            <v>-0.57999999999999996</v>
          </cell>
          <cell r="BK181">
            <v>-0.8</v>
          </cell>
          <cell r="BL181">
            <v>1613.74</v>
          </cell>
          <cell r="BM181">
            <v>437.33</v>
          </cell>
          <cell r="BN181">
            <v>1176.4100000000001</v>
          </cell>
          <cell r="BO181">
            <v>0</v>
          </cell>
          <cell r="BP181">
            <v>1176.4100000000001</v>
          </cell>
          <cell r="BQ181">
            <v>0</v>
          </cell>
          <cell r="BR181">
            <v>1176.4100000000001</v>
          </cell>
          <cell r="BS181">
            <v>27.1004</v>
          </cell>
          <cell r="BT181">
            <v>3401.83</v>
          </cell>
          <cell r="BU181">
            <v>1343.46</v>
          </cell>
          <cell r="BV181">
            <v>1202.8</v>
          </cell>
          <cell r="BW181">
            <v>3542.49</v>
          </cell>
          <cell r="BX181" t="str">
            <v>Non-Interest Income - Retail and Small Business</v>
          </cell>
          <cell r="BY181">
            <v>25612.97</v>
          </cell>
          <cell r="BZ181">
            <v>305545.69</v>
          </cell>
          <cell r="CA181">
            <v>331158.65999999997</v>
          </cell>
          <cell r="CB181">
            <v>450286.25</v>
          </cell>
          <cell r="CC181">
            <v>278420.28000000003</v>
          </cell>
          <cell r="CD181">
            <v>93593.48</v>
          </cell>
          <cell r="CE181">
            <v>14641.47</v>
          </cell>
          <cell r="CF181">
            <v>78952.009999999995</v>
          </cell>
          <cell r="CG181">
            <v>66577.740000000005</v>
          </cell>
          <cell r="CH181">
            <v>17926.41</v>
          </cell>
          <cell r="CI181">
            <v>3814.99</v>
          </cell>
          <cell r="CJ181">
            <v>44836.34</v>
          </cell>
          <cell r="CK181">
            <v>23142.89</v>
          </cell>
          <cell r="CL181">
            <v>1415.22</v>
          </cell>
          <cell r="CM181">
            <v>10279.540000000001</v>
          </cell>
          <cell r="CN181">
            <v>188709.19</v>
          </cell>
          <cell r="CO181">
            <v>172618.72</v>
          </cell>
          <cell r="CP181">
            <v>8388.08</v>
          </cell>
          <cell r="CQ181">
            <v>7702.39</v>
          </cell>
          <cell r="CR181">
            <v>97183.46</v>
          </cell>
          <cell r="CS181">
            <v>76859.73</v>
          </cell>
          <cell r="CT181">
            <v>27109.89</v>
          </cell>
          <cell r="CU181">
            <v>5314.03</v>
          </cell>
          <cell r="CV181">
            <v>44435.81</v>
          </cell>
          <cell r="CW181">
            <v>91776.54</v>
          </cell>
          <cell r="CX181">
            <v>473.97</v>
          </cell>
          <cell r="CY181">
            <v>1123.18</v>
          </cell>
          <cell r="CZ181">
            <v>27922.45</v>
          </cell>
          <cell r="DA181">
            <v>19727.54</v>
          </cell>
          <cell r="DB181">
            <v>42529.39</v>
          </cell>
          <cell r="DC181">
            <v>904815.17</v>
          </cell>
          <cell r="DD181">
            <v>0</v>
          </cell>
          <cell r="DE181">
            <v>30844.57</v>
          </cell>
          <cell r="DF181">
            <v>873970.6</v>
          </cell>
          <cell r="DG181">
            <v>239041.52</v>
          </cell>
          <cell r="DH181">
            <v>69228.600000000006</v>
          </cell>
          <cell r="DI181">
            <v>6604.86</v>
          </cell>
          <cell r="DJ181">
            <v>2637.57</v>
          </cell>
          <cell r="DK181">
            <v>5984.74</v>
          </cell>
          <cell r="DL181">
            <v>84455.76</v>
          </cell>
          <cell r="DM181">
            <v>555925.78</v>
          </cell>
          <cell r="DN181">
            <v>2084552.3</v>
          </cell>
          <cell r="DO181">
            <v>1056277.1000000001</v>
          </cell>
          <cell r="DP181">
            <v>118882.44</v>
          </cell>
          <cell r="DQ181">
            <v>21139.56</v>
          </cell>
          <cell r="DR181">
            <v>659215.42000000004</v>
          </cell>
          <cell r="DS181">
            <v>597.91</v>
          </cell>
          <cell r="DT181">
            <v>1855514.6</v>
          </cell>
          <cell r="DU181">
            <v>19029.509999999998</v>
          </cell>
          <cell r="DV181">
            <v>109.24</v>
          </cell>
          <cell r="DW181">
            <v>157246.53</v>
          </cell>
          <cell r="DX181">
            <v>56193.81</v>
          </cell>
          <cell r="DY181">
            <v>-8134.76</v>
          </cell>
          <cell r="DZ181">
            <v>3968.27</v>
          </cell>
          <cell r="EA181">
            <v>228412.62</v>
          </cell>
          <cell r="EB181">
            <v>625.16</v>
          </cell>
          <cell r="EC181">
            <v>229037.77</v>
          </cell>
          <cell r="ED181">
            <v>407463.49</v>
          </cell>
          <cell r="EE181">
            <v>228664.77</v>
          </cell>
          <cell r="EF181">
            <v>0</v>
          </cell>
          <cell r="EG181">
            <v>228664.77</v>
          </cell>
          <cell r="EH181">
            <v>1176.4100000000001</v>
          </cell>
          <cell r="EI181">
            <v>0</v>
          </cell>
          <cell r="EJ181">
            <v>0</v>
          </cell>
          <cell r="EK181">
            <v>0</v>
          </cell>
          <cell r="EL181">
            <v>190.55</v>
          </cell>
          <cell r="EM181">
            <v>0</v>
          </cell>
          <cell r="EN181">
            <v>0</v>
          </cell>
          <cell r="EO181">
            <v>0</v>
          </cell>
          <cell r="EP181">
            <v>367.66</v>
          </cell>
          <cell r="EQ181">
            <v>106.43</v>
          </cell>
          <cell r="ER181">
            <v>-1145.03</v>
          </cell>
          <cell r="ES181">
            <v>0</v>
          </cell>
          <cell r="ET181">
            <v>0</v>
          </cell>
          <cell r="EU181">
            <v>228412.62</v>
          </cell>
          <cell r="EV181">
            <v>228412.62</v>
          </cell>
          <cell r="EW181">
            <v>-83.29</v>
          </cell>
          <cell r="EX181">
            <v>5.59</v>
          </cell>
          <cell r="EY181">
            <v>-7760.77</v>
          </cell>
          <cell r="EZ181">
            <v>2917.61</v>
          </cell>
          <cell r="FA181">
            <v>0</v>
          </cell>
          <cell r="FB181">
            <v>10345.17</v>
          </cell>
          <cell r="FC181">
            <v>0</v>
          </cell>
          <cell r="FD181">
            <v>70758.75</v>
          </cell>
          <cell r="FE181">
            <v>-1049.44</v>
          </cell>
          <cell r="FF181">
            <v>173969.34</v>
          </cell>
          <cell r="FG181">
            <v>903.52</v>
          </cell>
          <cell r="FH181">
            <v>21764.63</v>
          </cell>
          <cell r="FI181">
            <v>-453.11</v>
          </cell>
          <cell r="FJ181">
            <v>150848.09</v>
          </cell>
          <cell r="FK181">
            <v>1240732.7</v>
          </cell>
          <cell r="FL181">
            <v>124391.09</v>
          </cell>
          <cell r="FM181">
            <v>150848.16</v>
          </cell>
          <cell r="FN181">
            <v>203197.48</v>
          </cell>
          <cell r="FO181">
            <v>1240732.7</v>
          </cell>
          <cell r="FP181">
            <v>2033609.8</v>
          </cell>
          <cell r="FQ181">
            <v>10.025600000000001</v>
          </cell>
          <cell r="FR181">
            <v>12.157999999999999</v>
          </cell>
          <cell r="FS181">
            <v>16.377199999999998</v>
          </cell>
          <cell r="FT181">
            <v>7.4177999999999997</v>
          </cell>
          <cell r="FU181">
            <v>16111.9</v>
          </cell>
          <cell r="FV181">
            <v>102.5</v>
          </cell>
          <cell r="FW181">
            <v>272.83</v>
          </cell>
          <cell r="FX181">
            <v>0</v>
          </cell>
          <cell r="FY181">
            <v>0</v>
          </cell>
          <cell r="FZ181">
            <v>0</v>
          </cell>
          <cell r="GA181">
            <v>375.33</v>
          </cell>
          <cell r="GB181">
            <v>0.76</v>
          </cell>
          <cell r="GC181">
            <v>9971.17</v>
          </cell>
          <cell r="GD181">
            <v>68763.039999999994</v>
          </cell>
          <cell r="GE181">
            <v>34127</v>
          </cell>
          <cell r="GF181">
            <v>0</v>
          </cell>
          <cell r="GG181">
            <v>10924285</v>
          </cell>
          <cell r="GH181">
            <v>0</v>
          </cell>
          <cell r="GI181">
            <v>0</v>
          </cell>
          <cell r="GJ181">
            <v>173969.34</v>
          </cell>
          <cell r="GK181">
            <v>17396.93</v>
          </cell>
          <cell r="GL181">
            <v>33918</v>
          </cell>
          <cell r="GM181">
            <v>209</v>
          </cell>
          <cell r="GN181">
            <v>0</v>
          </cell>
          <cell r="GO181">
            <v>33918</v>
          </cell>
          <cell r="GP181">
            <v>12153.37</v>
          </cell>
          <cell r="GQ181">
            <v>12153.37</v>
          </cell>
          <cell r="GR181">
            <v>21764.63</v>
          </cell>
          <cell r="GS181">
            <v>0</v>
          </cell>
          <cell r="GT181">
            <v>0</v>
          </cell>
          <cell r="GU181">
            <v>106.43</v>
          </cell>
          <cell r="GV181">
            <v>10924.285</v>
          </cell>
          <cell r="GW181">
            <v>9.7425099999999994E-3</v>
          </cell>
          <cell r="GX181">
            <v>190.55</v>
          </cell>
          <cell r="GY181">
            <v>0</v>
          </cell>
          <cell r="GZ181">
            <v>190.55</v>
          </cell>
          <cell r="HA181">
            <v>0</v>
          </cell>
          <cell r="HB181">
            <v>0</v>
          </cell>
          <cell r="HC181">
            <v>0</v>
          </cell>
          <cell r="HD181" t="str">
            <v>No adjustments to equity capital in results.</v>
          </cell>
          <cell r="HE181" t="str">
            <v>Other additions to (deductions from) Tier 1 Capital is primarily composed of non-financial equity investment positions deducted under Basel 1</v>
          </cell>
          <cell r="HF181">
            <v>0</v>
          </cell>
          <cell r="HG181">
            <v>0</v>
          </cell>
          <cell r="HH181">
            <v>0</v>
          </cell>
          <cell r="HI181">
            <v>-27458.44</v>
          </cell>
          <cell r="HJ181">
            <v>-6346.11</v>
          </cell>
          <cell r="HK181" t="str">
            <v>1) Cash dividends declared on common stock in item 69 equal cash dividends declared on common stock in item 13.  2) Issuance of common stock for employee compensation in item 72 is comprised of the balance of the conversion or retirement of com</v>
          </cell>
          <cell r="HL181">
            <v>4</v>
          </cell>
          <cell r="HM181">
            <v>2013</v>
          </cell>
          <cell r="HN181">
            <v>0</v>
          </cell>
          <cell r="HO181">
            <v>-0.57999999999999996</v>
          </cell>
          <cell r="HR181">
            <v>19010</v>
          </cell>
        </row>
        <row r="182">
          <cell r="A182" t="str">
            <v>1073757Q3 2011Supervisory Baseline</v>
          </cell>
          <cell r="B182" t="str">
            <v>BofA</v>
          </cell>
          <cell r="C182" t="str">
            <v>Q3 2011</v>
          </cell>
          <cell r="D182" t="str">
            <v>Supervisory Baseline</v>
          </cell>
          <cell r="E182" t="str">
            <v>BHC</v>
          </cell>
          <cell r="F182" t="str">
            <v>BANK OF AMER CORP</v>
          </cell>
          <cell r="G182">
            <v>1073757</v>
          </cell>
          <cell r="H182" t="str">
            <v>Actual</v>
          </cell>
          <cell r="I182">
            <v>40926</v>
          </cell>
          <cell r="J182">
            <v>40926.68109953704</v>
          </cell>
          <cell r="K182" t="str">
            <v>Based on November Blue Chip Economic Indicators Survey which projects soft GDP growth and only gradual recovery in the labor market with sluggish home price appreciation.</v>
          </cell>
          <cell r="L182">
            <v>1011.77</v>
          </cell>
          <cell r="M182">
            <v>1092.69</v>
          </cell>
          <cell r="N182">
            <v>212.82</v>
          </cell>
          <cell r="O182">
            <v>879.86</v>
          </cell>
          <cell r="P182">
            <v>323.04000000000002</v>
          </cell>
          <cell r="Q182">
            <v>102.66</v>
          </cell>
          <cell r="R182">
            <v>57.76</v>
          </cell>
          <cell r="S182">
            <v>162.62</v>
          </cell>
          <cell r="T182">
            <v>308.76</v>
          </cell>
          <cell r="U182">
            <v>122.26</v>
          </cell>
          <cell r="V182">
            <v>3.95</v>
          </cell>
          <cell r="W182">
            <v>182.54</v>
          </cell>
          <cell r="X182">
            <v>2570.59</v>
          </cell>
          <cell r="Y182">
            <v>378.93</v>
          </cell>
          <cell r="Z182">
            <v>22.73</v>
          </cell>
          <cell r="AA182">
            <v>6.11</v>
          </cell>
          <cell r="AB182">
            <v>350.08</v>
          </cell>
          <cell r="AC182">
            <v>-1.43</v>
          </cell>
          <cell r="AD182">
            <v>0</v>
          </cell>
          <cell r="AE182">
            <v>-0.39</v>
          </cell>
          <cell r="AF182">
            <v>-0.26</v>
          </cell>
          <cell r="AG182">
            <v>-0.2</v>
          </cell>
          <cell r="AH182">
            <v>-0.57999999999999996</v>
          </cell>
          <cell r="AI182">
            <v>5684.34</v>
          </cell>
          <cell r="AJ182">
            <v>0</v>
          </cell>
          <cell r="AK182">
            <v>0</v>
          </cell>
          <cell r="AL182">
            <v>-113.23</v>
          </cell>
          <cell r="AM182">
            <v>-113.23</v>
          </cell>
          <cell r="AN182">
            <v>0</v>
          </cell>
          <cell r="AO182">
            <v>0</v>
          </cell>
          <cell r="AP182">
            <v>0</v>
          </cell>
          <cell r="AQ182">
            <v>0</v>
          </cell>
          <cell r="AR182">
            <v>0</v>
          </cell>
          <cell r="AS182">
            <v>0</v>
          </cell>
          <cell r="AT182">
            <v>5684.34</v>
          </cell>
          <cell r="AU182">
            <v>37311.61</v>
          </cell>
          <cell r="AV182">
            <v>3473.77</v>
          </cell>
          <cell r="AW182">
            <v>5684.34</v>
          </cell>
          <cell r="AX182">
            <v>-18.62</v>
          </cell>
          <cell r="AY182">
            <v>35081.51</v>
          </cell>
          <cell r="AZ182">
            <v>10789</v>
          </cell>
          <cell r="BA182">
            <v>10034</v>
          </cell>
          <cell r="BB182">
            <v>17811</v>
          </cell>
          <cell r="BC182">
            <v>3012</v>
          </cell>
          <cell r="BD182">
            <v>3012</v>
          </cell>
          <cell r="BE182">
            <v>3473.77</v>
          </cell>
          <cell r="BF182">
            <v>0</v>
          </cell>
          <cell r="BG182">
            <v>-4435</v>
          </cell>
          <cell r="BH182">
            <v>-922</v>
          </cell>
          <cell r="BI182">
            <v>0</v>
          </cell>
          <cell r="BJ182">
            <v>4131.46</v>
          </cell>
          <cell r="BK182">
            <v>-108.43</v>
          </cell>
          <cell r="BL182">
            <v>7182.69</v>
          </cell>
          <cell r="BM182">
            <v>1200.5</v>
          </cell>
          <cell r="BN182">
            <v>5983.34</v>
          </cell>
          <cell r="BO182">
            <v>0</v>
          </cell>
          <cell r="BP182">
            <v>5983.34</v>
          </cell>
          <cell r="BQ182">
            <v>-248.96</v>
          </cell>
          <cell r="BR182">
            <v>6232.3</v>
          </cell>
          <cell r="BS182">
            <v>16.713794</v>
          </cell>
          <cell r="BT182">
            <v>17780</v>
          </cell>
          <cell r="BU182">
            <v>281</v>
          </cell>
          <cell r="BV182">
            <v>1790</v>
          </cell>
          <cell r="BW182">
            <v>16271</v>
          </cell>
          <cell r="BX182" t="str">
            <v>Non-Interest Income - Retail and Small Business</v>
          </cell>
          <cell r="BY182">
            <v>26458.18</v>
          </cell>
          <cell r="BZ182">
            <v>333442.89</v>
          </cell>
          <cell r="CA182">
            <v>359901.07</v>
          </cell>
          <cell r="CB182">
            <v>495683.72</v>
          </cell>
          <cell r="CC182">
            <v>296217.96000000002</v>
          </cell>
          <cell r="CD182">
            <v>122209.22</v>
          </cell>
          <cell r="CE182">
            <v>18736.439999999999</v>
          </cell>
          <cell r="CF182">
            <v>103472.78</v>
          </cell>
          <cell r="CG182">
            <v>64983.65</v>
          </cell>
          <cell r="CH182">
            <v>18577.18</v>
          </cell>
          <cell r="CI182">
            <v>5117.1400000000003</v>
          </cell>
          <cell r="CJ182">
            <v>41289.339999999997</v>
          </cell>
          <cell r="CK182">
            <v>22234.81</v>
          </cell>
          <cell r="CL182">
            <v>1265.42</v>
          </cell>
          <cell r="CM182">
            <v>11007.46</v>
          </cell>
          <cell r="CN182">
            <v>175411.8</v>
          </cell>
          <cell r="CO182">
            <v>161412.4</v>
          </cell>
          <cell r="CP182">
            <v>7549.98</v>
          </cell>
          <cell r="CQ182">
            <v>6449.41</v>
          </cell>
          <cell r="CR182">
            <v>126408.29</v>
          </cell>
          <cell r="CS182">
            <v>87913.23</v>
          </cell>
          <cell r="CT182">
            <v>33445.599999999999</v>
          </cell>
          <cell r="CU182">
            <v>6106.45</v>
          </cell>
          <cell r="CV182">
            <v>48361.18</v>
          </cell>
          <cell r="CW182">
            <v>92691.74</v>
          </cell>
          <cell r="CX182">
            <v>816.01</v>
          </cell>
          <cell r="CY182">
            <v>1007.5</v>
          </cell>
          <cell r="CZ182">
            <v>24901.41</v>
          </cell>
          <cell r="DA182">
            <v>16570.47</v>
          </cell>
          <cell r="DB182">
            <v>49396.35</v>
          </cell>
          <cell r="DC182">
            <v>978108.78</v>
          </cell>
          <cell r="DD182">
            <v>0</v>
          </cell>
          <cell r="DE182">
            <v>35081.51</v>
          </cell>
          <cell r="DF182">
            <v>943027.27</v>
          </cell>
          <cell r="DG182">
            <v>243781.86</v>
          </cell>
          <cell r="DH182">
            <v>70831.600000000006</v>
          </cell>
          <cell r="DI182">
            <v>8037.21</v>
          </cell>
          <cell r="DJ182">
            <v>2637.57</v>
          </cell>
          <cell r="DK182">
            <v>6126.69</v>
          </cell>
          <cell r="DL182">
            <v>87633.07</v>
          </cell>
          <cell r="DM182">
            <v>587043.31000000006</v>
          </cell>
          <cell r="DN182">
            <v>2221386.6</v>
          </cell>
          <cell r="DO182">
            <v>1043374.2</v>
          </cell>
          <cell r="DP182">
            <v>125535</v>
          </cell>
          <cell r="DQ182">
            <v>24169.85</v>
          </cell>
          <cell r="DR182">
            <v>797430.63</v>
          </cell>
          <cell r="DS182">
            <v>808.57</v>
          </cell>
          <cell r="DT182">
            <v>1990509.6</v>
          </cell>
          <cell r="DU182">
            <v>19479.810000000001</v>
          </cell>
          <cell r="DV182">
            <v>101.34</v>
          </cell>
          <cell r="DW182">
            <v>153699.32999999999</v>
          </cell>
          <cell r="DX182">
            <v>59042.5</v>
          </cell>
          <cell r="DY182">
            <v>-2070.79</v>
          </cell>
          <cell r="DZ182">
            <v>-0.43</v>
          </cell>
          <cell r="EA182">
            <v>230251.78</v>
          </cell>
          <cell r="EB182">
            <v>625.16</v>
          </cell>
          <cell r="EC182">
            <v>230876.93</v>
          </cell>
          <cell r="ED182">
            <v>374390.64</v>
          </cell>
          <cell r="EE182">
            <v>222175.6</v>
          </cell>
          <cell r="EF182">
            <v>0</v>
          </cell>
          <cell r="EG182">
            <v>222175.6</v>
          </cell>
          <cell r="EH182">
            <v>6232.3</v>
          </cell>
          <cell r="EI182">
            <v>2917.61</v>
          </cell>
          <cell r="EJ182">
            <v>0</v>
          </cell>
          <cell r="EK182">
            <v>2082.39</v>
          </cell>
          <cell r="EL182">
            <v>151.59</v>
          </cell>
          <cell r="EM182">
            <v>0</v>
          </cell>
          <cell r="EN182">
            <v>0</v>
          </cell>
          <cell r="EO182">
            <v>0</v>
          </cell>
          <cell r="EP182">
            <v>342.57</v>
          </cell>
          <cell r="EQ182">
            <v>101.74</v>
          </cell>
          <cell r="ER182">
            <v>-2863.45</v>
          </cell>
          <cell r="ES182">
            <v>0</v>
          </cell>
          <cell r="ET182">
            <v>0.04</v>
          </cell>
          <cell r="EU182">
            <v>230251.78</v>
          </cell>
          <cell r="EV182">
            <v>230251.78</v>
          </cell>
          <cell r="EW182">
            <v>6056.3</v>
          </cell>
          <cell r="EX182">
            <v>0</v>
          </cell>
          <cell r="EY182">
            <v>-7896.1</v>
          </cell>
          <cell r="EZ182">
            <v>2917.61</v>
          </cell>
          <cell r="FA182">
            <v>0</v>
          </cell>
          <cell r="FB182">
            <v>20303.7</v>
          </cell>
          <cell r="FC182">
            <v>1550.2</v>
          </cell>
          <cell r="FD182">
            <v>74181.41</v>
          </cell>
          <cell r="FE182">
            <v>-408</v>
          </cell>
          <cell r="FF182">
            <v>177254.45</v>
          </cell>
          <cell r="FG182">
            <v>776.05</v>
          </cell>
          <cell r="FH182">
            <v>19965</v>
          </cell>
          <cell r="FI182">
            <v>-453.11</v>
          </cell>
          <cell r="FJ182">
            <v>156060.29</v>
          </cell>
          <cell r="FK182">
            <v>1359534.4</v>
          </cell>
          <cell r="FL182">
            <v>117644.19</v>
          </cell>
          <cell r="FM182">
            <v>156060.29</v>
          </cell>
          <cell r="FN182">
            <v>215554.48</v>
          </cell>
          <cell r="FO182">
            <v>1359534.4</v>
          </cell>
          <cell r="FP182">
            <v>2193969.9</v>
          </cell>
          <cell r="FQ182">
            <v>8.6532999999999998</v>
          </cell>
          <cell r="FR182">
            <v>11.478999999999999</v>
          </cell>
          <cell r="FS182">
            <v>15.855</v>
          </cell>
          <cell r="FT182">
            <v>7.1131000000000002</v>
          </cell>
          <cell r="FU182">
            <v>16561.45</v>
          </cell>
          <cell r="FV182">
            <v>102.5</v>
          </cell>
          <cell r="FW182">
            <v>272.83</v>
          </cell>
          <cell r="FX182">
            <v>0</v>
          </cell>
          <cell r="FY182">
            <v>0</v>
          </cell>
          <cell r="FZ182">
            <v>0</v>
          </cell>
          <cell r="GA182">
            <v>375.33</v>
          </cell>
          <cell r="GB182">
            <v>0.76</v>
          </cell>
          <cell r="GC182">
            <v>21478.57</v>
          </cell>
          <cell r="GD182">
            <v>70366.039999999994</v>
          </cell>
          <cell r="GE182">
            <v>30982.880000000001</v>
          </cell>
          <cell r="GF182">
            <v>0</v>
          </cell>
          <cell r="GG182">
            <v>10134432</v>
          </cell>
          <cell r="GH182">
            <v>0</v>
          </cell>
          <cell r="GI182">
            <v>0</v>
          </cell>
          <cell r="GJ182">
            <v>177254.45</v>
          </cell>
          <cell r="GK182">
            <v>17725.439999999999</v>
          </cell>
          <cell r="GL182">
            <v>30584</v>
          </cell>
          <cell r="GM182">
            <v>399</v>
          </cell>
          <cell r="GN182">
            <v>37</v>
          </cell>
          <cell r="GO182">
            <v>30547</v>
          </cell>
          <cell r="GP182">
            <v>10582</v>
          </cell>
          <cell r="GQ182">
            <v>10582</v>
          </cell>
          <cell r="GR182">
            <v>19965</v>
          </cell>
          <cell r="GS182">
            <v>0</v>
          </cell>
          <cell r="GT182">
            <v>0</v>
          </cell>
          <cell r="GU182">
            <v>101.74</v>
          </cell>
          <cell r="GV182">
            <v>10134.432000000001</v>
          </cell>
          <cell r="GW182">
            <v>1.0039040000000001E-2</v>
          </cell>
          <cell r="GX182">
            <v>151.59</v>
          </cell>
          <cell r="GY182">
            <v>2082.39</v>
          </cell>
          <cell r="GZ182">
            <v>2233.9899999999998</v>
          </cell>
          <cell r="HA182">
            <v>0</v>
          </cell>
          <cell r="HB182">
            <v>0</v>
          </cell>
          <cell r="HC182">
            <v>0</v>
          </cell>
          <cell r="HD182" t="str">
            <v>No ajustments to equity capital in results.</v>
          </cell>
          <cell r="HE182" t="str">
            <v>Other additions to (deductions from) Tier 1 Capital is primarily composed of non-financial equity investment positions deducted under Basel 1</v>
          </cell>
          <cell r="HF182">
            <v>0</v>
          </cell>
          <cell r="HG182">
            <v>0</v>
          </cell>
          <cell r="HH182">
            <v>0</v>
          </cell>
          <cell r="HI182">
            <v>-27458.44</v>
          </cell>
          <cell r="HJ182">
            <v>-6346.11</v>
          </cell>
          <cell r="HK182" t="str">
            <v>1) Cash dividends declared on common stock in item 69 equal cash dividends declared on common stock in item 13.  2) Issuance of common stock for employee compensation in item 72 is comprised of the balance of the conversion or retirement of com</v>
          </cell>
          <cell r="HL182">
            <v>3</v>
          </cell>
          <cell r="HM182">
            <v>2011</v>
          </cell>
          <cell r="HN182">
            <v>0</v>
          </cell>
          <cell r="HO182">
            <v>4131.46</v>
          </cell>
          <cell r="HR182">
            <v>19010</v>
          </cell>
        </row>
        <row r="183">
          <cell r="A183" t="str">
            <v>1073757Q4 2011Supervisory Baseline</v>
          </cell>
          <cell r="B183" t="str">
            <v>BofA</v>
          </cell>
          <cell r="C183" t="str">
            <v>Q4 2011</v>
          </cell>
          <cell r="D183" t="str">
            <v>Supervisory Baseline</v>
          </cell>
          <cell r="E183" t="str">
            <v>BHC</v>
          </cell>
          <cell r="F183" t="str">
            <v>BANK OF AMER CORP</v>
          </cell>
          <cell r="G183">
            <v>1073757</v>
          </cell>
          <cell r="H183" t="str">
            <v>Projected</v>
          </cell>
          <cell r="I183">
            <v>40926</v>
          </cell>
          <cell r="J183">
            <v>40926.68109953704</v>
          </cell>
          <cell r="K183" t="str">
            <v>Based on November Blue Chip Economic Indicators Survey which projects soft GDP growth and only gradual recovery in the labor market with sluggish home price appreciation.</v>
          </cell>
          <cell r="L183">
            <v>780.46</v>
          </cell>
          <cell r="M183">
            <v>993.3</v>
          </cell>
          <cell r="N183">
            <v>215.18</v>
          </cell>
          <cell r="O183">
            <v>778.12</v>
          </cell>
          <cell r="P183">
            <v>248.6</v>
          </cell>
          <cell r="Q183">
            <v>45.95</v>
          </cell>
          <cell r="R183">
            <v>66.37</v>
          </cell>
          <cell r="S183">
            <v>136.27000000000001</v>
          </cell>
          <cell r="T183">
            <v>245.01</v>
          </cell>
          <cell r="U183">
            <v>143.66</v>
          </cell>
          <cell r="V183">
            <v>8.48</v>
          </cell>
          <cell r="W183">
            <v>92.87</v>
          </cell>
          <cell r="X183">
            <v>1400.33</v>
          </cell>
          <cell r="Y183">
            <v>354.62</v>
          </cell>
          <cell r="Z183">
            <v>24.61</v>
          </cell>
          <cell r="AA183">
            <v>13.17</v>
          </cell>
          <cell r="AB183">
            <v>316.85000000000002</v>
          </cell>
          <cell r="AC183">
            <v>32.56</v>
          </cell>
          <cell r="AD183">
            <v>0</v>
          </cell>
          <cell r="AE183">
            <v>0</v>
          </cell>
          <cell r="AF183">
            <v>0</v>
          </cell>
          <cell r="AG183">
            <v>28.34</v>
          </cell>
          <cell r="AH183">
            <v>4.22</v>
          </cell>
          <cell r="AI183">
            <v>4054.88</v>
          </cell>
          <cell r="AJ183">
            <v>0</v>
          </cell>
          <cell r="AK183">
            <v>0</v>
          </cell>
          <cell r="AL183">
            <v>-111.85</v>
          </cell>
          <cell r="AM183">
            <v>-111.85</v>
          </cell>
          <cell r="AN183">
            <v>21.04</v>
          </cell>
          <cell r="AO183">
            <v>0</v>
          </cell>
          <cell r="AP183">
            <v>0</v>
          </cell>
          <cell r="AQ183">
            <v>0</v>
          </cell>
          <cell r="AR183">
            <v>21.04</v>
          </cell>
          <cell r="AS183">
            <v>2219.0700000000002</v>
          </cell>
          <cell r="AT183">
            <v>6183.14</v>
          </cell>
          <cell r="AU183">
            <v>35081.51</v>
          </cell>
          <cell r="AV183">
            <v>2658.32</v>
          </cell>
          <cell r="AW183">
            <v>4054.88</v>
          </cell>
          <cell r="AX183">
            <v>-78.599999999999994</v>
          </cell>
          <cell r="AY183">
            <v>33606.339999999997</v>
          </cell>
          <cell r="AZ183">
            <v>11007.94</v>
          </cell>
          <cell r="BA183">
            <v>9957.5300000000007</v>
          </cell>
          <cell r="BB183">
            <v>17351.05</v>
          </cell>
          <cell r="BC183">
            <v>3614.43</v>
          </cell>
          <cell r="BD183">
            <v>3614.43</v>
          </cell>
          <cell r="BE183">
            <v>2658.32</v>
          </cell>
          <cell r="BF183">
            <v>21.04</v>
          </cell>
          <cell r="BG183">
            <v>2219.0700000000002</v>
          </cell>
          <cell r="BH183">
            <v>3804.1</v>
          </cell>
          <cell r="BI183">
            <v>0</v>
          </cell>
          <cell r="BJ183">
            <v>1008</v>
          </cell>
          <cell r="BK183">
            <v>-145.63999999999999</v>
          </cell>
          <cell r="BL183">
            <v>3528.1</v>
          </cell>
          <cell r="BM183">
            <v>1829.92</v>
          </cell>
          <cell r="BN183">
            <v>1698.18</v>
          </cell>
          <cell r="BO183">
            <v>0</v>
          </cell>
          <cell r="BP183">
            <v>1698.18</v>
          </cell>
          <cell r="BQ183">
            <v>0</v>
          </cell>
          <cell r="BR183">
            <v>1698.18</v>
          </cell>
          <cell r="BS183">
            <v>51.867010999999998</v>
          </cell>
          <cell r="BT183">
            <v>16271.27</v>
          </cell>
          <cell r="BU183">
            <v>300</v>
          </cell>
          <cell r="BV183">
            <v>300</v>
          </cell>
          <cell r="BW183">
            <v>16271.27</v>
          </cell>
          <cell r="BX183" t="str">
            <v>Non-Interest Income - Retail and Small Business</v>
          </cell>
          <cell r="BY183">
            <v>32028.1</v>
          </cell>
          <cell r="BZ183">
            <v>277383.83</v>
          </cell>
          <cell r="CA183">
            <v>309411.94</v>
          </cell>
          <cell r="CB183">
            <v>492108.88</v>
          </cell>
          <cell r="CC183">
            <v>294299.40000000002</v>
          </cell>
          <cell r="CD183">
            <v>119646.39999999999</v>
          </cell>
          <cell r="CE183">
            <v>18642.71</v>
          </cell>
          <cell r="CF183">
            <v>101003.69</v>
          </cell>
          <cell r="CG183">
            <v>66026.600000000006</v>
          </cell>
          <cell r="CH183">
            <v>18798.419999999998</v>
          </cell>
          <cell r="CI183">
            <v>4885.62</v>
          </cell>
          <cell r="CJ183">
            <v>42342.57</v>
          </cell>
          <cell r="CK183">
            <v>22346.23</v>
          </cell>
          <cell r="CL183">
            <v>1344.85</v>
          </cell>
          <cell r="CM183">
            <v>10791.63</v>
          </cell>
          <cell r="CN183">
            <v>173304.02</v>
          </cell>
          <cell r="CO183">
            <v>159318.60999999999</v>
          </cell>
          <cell r="CP183">
            <v>7612.36</v>
          </cell>
          <cell r="CQ183">
            <v>6373.04</v>
          </cell>
          <cell r="CR183">
            <v>118769.16</v>
          </cell>
          <cell r="CS183">
            <v>85694.53</v>
          </cell>
          <cell r="CT183">
            <v>32682.21</v>
          </cell>
          <cell r="CU183">
            <v>5991.73</v>
          </cell>
          <cell r="CV183">
            <v>47020.59</v>
          </cell>
          <cell r="CW183">
            <v>90051.76</v>
          </cell>
          <cell r="CX183">
            <v>450.03</v>
          </cell>
          <cell r="CY183">
            <v>1064.94</v>
          </cell>
          <cell r="CZ183">
            <v>25423.39</v>
          </cell>
          <cell r="DA183">
            <v>17944.28</v>
          </cell>
          <cell r="DB183">
            <v>45169.11</v>
          </cell>
          <cell r="DC183">
            <v>959928.35</v>
          </cell>
          <cell r="DD183">
            <v>0</v>
          </cell>
          <cell r="DE183">
            <v>33679.06</v>
          </cell>
          <cell r="DF183">
            <v>926249.29</v>
          </cell>
          <cell r="DG183">
            <v>231314</v>
          </cell>
          <cell r="DH183">
            <v>69228.600000000006</v>
          </cell>
          <cell r="DI183">
            <v>7312.79</v>
          </cell>
          <cell r="DJ183">
            <v>2637.57</v>
          </cell>
          <cell r="DK183">
            <v>6616.16</v>
          </cell>
          <cell r="DL183">
            <v>85795.12</v>
          </cell>
          <cell r="DM183">
            <v>613310.9</v>
          </cell>
          <cell r="DN183">
            <v>2166081.2000000002</v>
          </cell>
          <cell r="DO183">
            <v>1011482.3</v>
          </cell>
          <cell r="DP183">
            <v>127032</v>
          </cell>
          <cell r="DQ183">
            <v>21549.52</v>
          </cell>
          <cell r="DR183">
            <v>776272.41</v>
          </cell>
          <cell r="DS183">
            <v>662.93</v>
          </cell>
          <cell r="DT183">
            <v>1936336.3</v>
          </cell>
          <cell r="DU183">
            <v>18395.91</v>
          </cell>
          <cell r="DV183">
            <v>105.36</v>
          </cell>
          <cell r="DW183">
            <v>153671.73000000001</v>
          </cell>
          <cell r="DX183">
            <v>60198.93</v>
          </cell>
          <cell r="DY183">
            <v>-6007.55</v>
          </cell>
          <cell r="DZ183">
            <v>2755.44</v>
          </cell>
          <cell r="EA183">
            <v>229119.82</v>
          </cell>
          <cell r="EB183">
            <v>625.16</v>
          </cell>
          <cell r="EC183">
            <v>229744.98</v>
          </cell>
          <cell r="ED183">
            <v>381320.77</v>
          </cell>
          <cell r="EE183">
            <v>230251.78</v>
          </cell>
          <cell r="EF183">
            <v>0</v>
          </cell>
          <cell r="EG183">
            <v>230251.78</v>
          </cell>
          <cell r="EH183">
            <v>1698.18</v>
          </cell>
          <cell r="EI183">
            <v>0</v>
          </cell>
          <cell r="EJ183">
            <v>-1084</v>
          </cell>
          <cell r="EK183">
            <v>2755.64</v>
          </cell>
          <cell r="EL183">
            <v>-23.59</v>
          </cell>
          <cell r="EM183">
            <v>0</v>
          </cell>
          <cell r="EN183">
            <v>0</v>
          </cell>
          <cell r="EO183">
            <v>0</v>
          </cell>
          <cell r="EP183">
            <v>437.88</v>
          </cell>
          <cell r="EQ183">
            <v>104.1</v>
          </cell>
          <cell r="ER183">
            <v>-3936.22</v>
          </cell>
          <cell r="ES183">
            <v>0</v>
          </cell>
          <cell r="ET183">
            <v>0</v>
          </cell>
          <cell r="EU183">
            <v>229119.82</v>
          </cell>
          <cell r="EV183">
            <v>229119.82</v>
          </cell>
          <cell r="EW183">
            <v>3924.09</v>
          </cell>
          <cell r="EX183">
            <v>5.6</v>
          </cell>
          <cell r="EY183">
            <v>-9640.9500000000007</v>
          </cell>
          <cell r="EZ183">
            <v>2917.61</v>
          </cell>
          <cell r="FA183">
            <v>0</v>
          </cell>
          <cell r="FB183">
            <v>16455.75</v>
          </cell>
          <cell r="FC183">
            <v>633.6</v>
          </cell>
          <cell r="FD183">
            <v>72298</v>
          </cell>
          <cell r="FE183">
            <v>-986.12</v>
          </cell>
          <cell r="FF183">
            <v>177690.95</v>
          </cell>
          <cell r="FG183">
            <v>832.73</v>
          </cell>
          <cell r="FH183">
            <v>16018.52</v>
          </cell>
          <cell r="FI183">
            <v>-453.11</v>
          </cell>
          <cell r="FJ183">
            <v>160386.59</v>
          </cell>
          <cell r="FK183">
            <v>1292897.1000000001</v>
          </cell>
          <cell r="FL183">
            <v>127819.01</v>
          </cell>
          <cell r="FM183">
            <v>160386.67000000001</v>
          </cell>
          <cell r="FN183">
            <v>217351.06</v>
          </cell>
          <cell r="FO183">
            <v>1292897.1000000001</v>
          </cell>
          <cell r="FP183">
            <v>2138989.1</v>
          </cell>
          <cell r="FQ183">
            <v>9.8862000000000005</v>
          </cell>
          <cell r="FR183">
            <v>12.405200000000001</v>
          </cell>
          <cell r="FS183">
            <v>16.811199999999999</v>
          </cell>
          <cell r="FT183">
            <v>7.4981999999999998</v>
          </cell>
          <cell r="FU183">
            <v>15478.3</v>
          </cell>
          <cell r="FV183">
            <v>102.5</v>
          </cell>
          <cell r="FW183">
            <v>272.83</v>
          </cell>
          <cell r="FX183">
            <v>0</v>
          </cell>
          <cell r="FY183">
            <v>0</v>
          </cell>
          <cell r="FZ183">
            <v>0</v>
          </cell>
          <cell r="GA183">
            <v>375.33</v>
          </cell>
          <cell r="GB183">
            <v>0.76</v>
          </cell>
          <cell r="GC183">
            <v>16715.349999999999</v>
          </cell>
          <cell r="GD183">
            <v>68763.039999999994</v>
          </cell>
          <cell r="GE183">
            <v>29374</v>
          </cell>
          <cell r="GF183">
            <v>0</v>
          </cell>
          <cell r="GG183">
            <v>10536134</v>
          </cell>
          <cell r="GH183">
            <v>0</v>
          </cell>
          <cell r="GI183">
            <v>0</v>
          </cell>
          <cell r="GJ183">
            <v>177690.95</v>
          </cell>
          <cell r="GK183">
            <v>17769.09</v>
          </cell>
          <cell r="GL183">
            <v>29126</v>
          </cell>
          <cell r="GM183">
            <v>248</v>
          </cell>
          <cell r="GN183">
            <v>37</v>
          </cell>
          <cell r="GO183">
            <v>29089</v>
          </cell>
          <cell r="GP183">
            <v>13070.48</v>
          </cell>
          <cell r="GQ183">
            <v>13070.48</v>
          </cell>
          <cell r="GR183">
            <v>16018.52</v>
          </cell>
          <cell r="GS183">
            <v>0</v>
          </cell>
          <cell r="GT183">
            <v>0</v>
          </cell>
          <cell r="GU183">
            <v>104.1</v>
          </cell>
          <cell r="GV183">
            <v>10536.134</v>
          </cell>
          <cell r="GW183">
            <v>9.88028E-3</v>
          </cell>
          <cell r="GX183">
            <v>-23.59</v>
          </cell>
          <cell r="GY183">
            <v>2755.64</v>
          </cell>
          <cell r="GZ183">
            <v>2732.06</v>
          </cell>
          <cell r="HA183">
            <v>0</v>
          </cell>
          <cell r="HB183">
            <v>0</v>
          </cell>
          <cell r="HC183">
            <v>0</v>
          </cell>
          <cell r="HD183" t="str">
            <v>No ajustments to equity capital in results.</v>
          </cell>
          <cell r="HE183" t="str">
            <v>Other additions to (deductions from) Tier 1 Capital is primarily composed of non-financial equity investment positions deducted under Basel 1</v>
          </cell>
          <cell r="HF183">
            <v>0</v>
          </cell>
          <cell r="HG183">
            <v>0</v>
          </cell>
          <cell r="HH183">
            <v>0</v>
          </cell>
          <cell r="HI183">
            <v>-27458.44</v>
          </cell>
          <cell r="HJ183">
            <v>-6346.11</v>
          </cell>
          <cell r="HK183" t="str">
            <v>1) Cash dividends declared on common stock in item 69 equal cash dividends declared on common stock in item 13.  2) Issuance of common stock for employee compensation in item 72 is comprised of the balance of the conversion or retirement of com</v>
          </cell>
          <cell r="HL183">
            <v>4</v>
          </cell>
          <cell r="HM183">
            <v>2011</v>
          </cell>
          <cell r="HN183">
            <v>0</v>
          </cell>
          <cell r="HO183">
            <v>1008</v>
          </cell>
          <cell r="HR183">
            <v>19010</v>
          </cell>
        </row>
        <row r="184">
          <cell r="A184" t="str">
            <v>1073757Q1 2012Supervisory Baseline</v>
          </cell>
          <cell r="B184" t="str">
            <v>BofA</v>
          </cell>
          <cell r="C184" t="str">
            <v>Q1 2012</v>
          </cell>
          <cell r="D184" t="str">
            <v>Supervisory Baseline</v>
          </cell>
          <cell r="E184" t="str">
            <v>BHC</v>
          </cell>
          <cell r="F184" t="str">
            <v>BANK OF AMER CORP</v>
          </cell>
          <cell r="G184">
            <v>1073757</v>
          </cell>
          <cell r="H184" t="str">
            <v>Projected</v>
          </cell>
          <cell r="I184">
            <v>40926</v>
          </cell>
          <cell r="J184">
            <v>40926.68109953704</v>
          </cell>
          <cell r="K184" t="str">
            <v>Based on November Blue Chip Economic Indicators Survey which projects soft GDP growth and only gradual recovery in the labor market with sluggish home price appreciation.</v>
          </cell>
          <cell r="L184">
            <v>885.96</v>
          </cell>
          <cell r="M184">
            <v>1150.1500000000001</v>
          </cell>
          <cell r="N184">
            <v>208.34</v>
          </cell>
          <cell r="O184">
            <v>941.8</v>
          </cell>
          <cell r="P184">
            <v>275.20999999999998</v>
          </cell>
          <cell r="Q184">
            <v>91.87</v>
          </cell>
          <cell r="R184">
            <v>59.18</v>
          </cell>
          <cell r="S184">
            <v>124.15</v>
          </cell>
          <cell r="T184">
            <v>202.63</v>
          </cell>
          <cell r="U184">
            <v>116.61</v>
          </cell>
          <cell r="V184">
            <v>7.08</v>
          </cell>
          <cell r="W184">
            <v>78.94</v>
          </cell>
          <cell r="X184">
            <v>1679.04</v>
          </cell>
          <cell r="Y184">
            <v>325.88</v>
          </cell>
          <cell r="Z184">
            <v>18.21</v>
          </cell>
          <cell r="AA184">
            <v>10.5</v>
          </cell>
          <cell r="AB184">
            <v>297.17</v>
          </cell>
          <cell r="AC184">
            <v>25.03</v>
          </cell>
          <cell r="AD184">
            <v>0</v>
          </cell>
          <cell r="AE184">
            <v>0</v>
          </cell>
          <cell r="AF184">
            <v>0</v>
          </cell>
          <cell r="AG184">
            <v>12.52</v>
          </cell>
          <cell r="AH184">
            <v>12.51</v>
          </cell>
          <cell r="AI184">
            <v>4543.8999999999996</v>
          </cell>
          <cell r="AJ184">
            <v>0</v>
          </cell>
          <cell r="AK184">
            <v>0</v>
          </cell>
          <cell r="AL184">
            <v>0</v>
          </cell>
          <cell r="AM184">
            <v>0</v>
          </cell>
          <cell r="AN184">
            <v>1.18</v>
          </cell>
          <cell r="AO184">
            <v>0</v>
          </cell>
          <cell r="AP184">
            <v>0</v>
          </cell>
          <cell r="AQ184">
            <v>0</v>
          </cell>
          <cell r="AR184">
            <v>1.18</v>
          </cell>
          <cell r="AS184">
            <v>63.39</v>
          </cell>
          <cell r="AT184">
            <v>4608.47</v>
          </cell>
          <cell r="AU184">
            <v>33606.339999999997</v>
          </cell>
          <cell r="AV184">
            <v>3469.73</v>
          </cell>
          <cell r="AW184">
            <v>4543.8999999999996</v>
          </cell>
          <cell r="AX184">
            <v>-33.68</v>
          </cell>
          <cell r="AY184">
            <v>32498.49</v>
          </cell>
          <cell r="AZ184">
            <v>10888.41</v>
          </cell>
          <cell r="BA184">
            <v>12459.73</v>
          </cell>
          <cell r="BB184">
            <v>18145.98</v>
          </cell>
          <cell r="BC184">
            <v>5202.1499999999996</v>
          </cell>
          <cell r="BD184">
            <v>5202.1499999999996</v>
          </cell>
          <cell r="BE184">
            <v>3469.73</v>
          </cell>
          <cell r="BF184">
            <v>1.18</v>
          </cell>
          <cell r="BG184">
            <v>63.39</v>
          </cell>
          <cell r="BH184">
            <v>225</v>
          </cell>
          <cell r="BI184">
            <v>0</v>
          </cell>
          <cell r="BJ184">
            <v>650</v>
          </cell>
          <cell r="BK184">
            <v>-14.47</v>
          </cell>
          <cell r="BL184">
            <v>2542.86</v>
          </cell>
          <cell r="BM184">
            <v>842.6</v>
          </cell>
          <cell r="BN184">
            <v>1700.25</v>
          </cell>
          <cell r="BO184">
            <v>0</v>
          </cell>
          <cell r="BP184">
            <v>1700.25</v>
          </cell>
          <cell r="BQ184">
            <v>0</v>
          </cell>
          <cell r="BR184">
            <v>1700.25</v>
          </cell>
          <cell r="BS184">
            <v>33.135917999999997</v>
          </cell>
          <cell r="BT184">
            <v>16271.27</v>
          </cell>
          <cell r="BU184">
            <v>0</v>
          </cell>
          <cell r="BV184">
            <v>787.48</v>
          </cell>
          <cell r="BW184">
            <v>15483.79</v>
          </cell>
          <cell r="BX184" t="str">
            <v>Non-Interest Income - Retail and Small Business</v>
          </cell>
          <cell r="BY184">
            <v>31440.01</v>
          </cell>
          <cell r="BZ184">
            <v>306180.06</v>
          </cell>
          <cell r="CA184">
            <v>337620.07</v>
          </cell>
          <cell r="CB184">
            <v>482308.7</v>
          </cell>
          <cell r="CC184">
            <v>289693.76</v>
          </cell>
          <cell r="CD184">
            <v>116208.59</v>
          </cell>
          <cell r="CE184">
            <v>18112.810000000001</v>
          </cell>
          <cell r="CF184">
            <v>98095.78</v>
          </cell>
          <cell r="CG184">
            <v>64575.81</v>
          </cell>
          <cell r="CH184">
            <v>17924.060000000001</v>
          </cell>
          <cell r="CI184">
            <v>4744.63</v>
          </cell>
          <cell r="CJ184">
            <v>41907.11</v>
          </cell>
          <cell r="CK184">
            <v>22378.54</v>
          </cell>
          <cell r="CL184">
            <v>1349.33</v>
          </cell>
          <cell r="CM184">
            <v>10481.219999999999</v>
          </cell>
          <cell r="CN184">
            <v>174788.23</v>
          </cell>
          <cell r="CO184">
            <v>160795.91</v>
          </cell>
          <cell r="CP184">
            <v>7686.08</v>
          </cell>
          <cell r="CQ184">
            <v>6306.23</v>
          </cell>
          <cell r="CR184">
            <v>112942.15</v>
          </cell>
          <cell r="CS184">
            <v>84544.54</v>
          </cell>
          <cell r="CT184">
            <v>32480.29</v>
          </cell>
          <cell r="CU184">
            <v>5900.28</v>
          </cell>
          <cell r="CV184">
            <v>46163.98</v>
          </cell>
          <cell r="CW184">
            <v>90036.9</v>
          </cell>
          <cell r="CX184">
            <v>452.28</v>
          </cell>
          <cell r="CY184">
            <v>1070.73</v>
          </cell>
          <cell r="CZ184">
            <v>25647.37</v>
          </cell>
          <cell r="DA184">
            <v>19030.07</v>
          </cell>
          <cell r="DB184">
            <v>43836.45</v>
          </cell>
          <cell r="DC184">
            <v>944620.53</v>
          </cell>
          <cell r="DD184">
            <v>0</v>
          </cell>
          <cell r="DE184">
            <v>32574.79</v>
          </cell>
          <cell r="DF184">
            <v>912045.74</v>
          </cell>
          <cell r="DG184">
            <v>235034.91</v>
          </cell>
          <cell r="DH184">
            <v>69228.600000000006</v>
          </cell>
          <cell r="DI184">
            <v>6893.77</v>
          </cell>
          <cell r="DJ184">
            <v>2637.57</v>
          </cell>
          <cell r="DK184">
            <v>6559.72</v>
          </cell>
          <cell r="DL184">
            <v>85319.66</v>
          </cell>
          <cell r="DM184">
            <v>622583.36</v>
          </cell>
          <cell r="DN184">
            <v>2192603.7000000002</v>
          </cell>
          <cell r="DO184">
            <v>1037839.1</v>
          </cell>
          <cell r="DP184">
            <v>125668</v>
          </cell>
          <cell r="DQ184">
            <v>21560.73</v>
          </cell>
          <cell r="DR184">
            <v>773466.25</v>
          </cell>
          <cell r="DS184">
            <v>648.46</v>
          </cell>
          <cell r="DT184">
            <v>1958534.1</v>
          </cell>
          <cell r="DU184">
            <v>19029.509999999998</v>
          </cell>
          <cell r="DV184">
            <v>108.28</v>
          </cell>
          <cell r="DW184">
            <v>154448.17000000001</v>
          </cell>
          <cell r="DX184">
            <v>61423.66</v>
          </cell>
          <cell r="DY184">
            <v>-5499.12</v>
          </cell>
          <cell r="DZ184">
            <v>3933.98</v>
          </cell>
          <cell r="EA184">
            <v>233444.49</v>
          </cell>
          <cell r="EB184">
            <v>625.16</v>
          </cell>
          <cell r="EC184">
            <v>234069.64</v>
          </cell>
          <cell r="ED184">
            <v>382836.44</v>
          </cell>
          <cell r="EE184">
            <v>229119.82</v>
          </cell>
          <cell r="EF184">
            <v>0</v>
          </cell>
          <cell r="EG184">
            <v>229119.82</v>
          </cell>
          <cell r="EH184">
            <v>1700.25</v>
          </cell>
          <cell r="EI184">
            <v>0</v>
          </cell>
          <cell r="EJ184">
            <v>633.6</v>
          </cell>
          <cell r="EK184">
            <v>1416</v>
          </cell>
          <cell r="EL184">
            <v>541.89</v>
          </cell>
          <cell r="EM184">
            <v>0</v>
          </cell>
          <cell r="EN184">
            <v>0</v>
          </cell>
          <cell r="EO184">
            <v>0</v>
          </cell>
          <cell r="EP184">
            <v>369.81</v>
          </cell>
          <cell r="EQ184">
            <v>105.71</v>
          </cell>
          <cell r="ER184">
            <v>508.43</v>
          </cell>
          <cell r="ES184">
            <v>0</v>
          </cell>
          <cell r="ET184">
            <v>0</v>
          </cell>
          <cell r="EU184">
            <v>233444.49</v>
          </cell>
          <cell r="EV184">
            <v>233444.49</v>
          </cell>
          <cell r="EW184">
            <v>3478.32</v>
          </cell>
          <cell r="EX184">
            <v>5.6</v>
          </cell>
          <cell r="EY184">
            <v>-8686.74</v>
          </cell>
          <cell r="EZ184">
            <v>2917.61</v>
          </cell>
          <cell r="FA184">
            <v>0</v>
          </cell>
          <cell r="FB184">
            <v>15330.75</v>
          </cell>
          <cell r="FC184">
            <v>0</v>
          </cell>
          <cell r="FD184">
            <v>72068.7</v>
          </cell>
          <cell r="FE184">
            <v>-1026.31</v>
          </cell>
          <cell r="FF184">
            <v>180018.07</v>
          </cell>
          <cell r="FG184">
            <v>874.63</v>
          </cell>
          <cell r="FH184">
            <v>15311.48</v>
          </cell>
          <cell r="FI184">
            <v>-453.11</v>
          </cell>
          <cell r="FJ184">
            <v>163378.85</v>
          </cell>
          <cell r="FK184">
            <v>1284922.8999999999</v>
          </cell>
          <cell r="FL184">
            <v>131936.26999999999</v>
          </cell>
          <cell r="FM184">
            <v>163378.93</v>
          </cell>
          <cell r="FN184">
            <v>219178.29</v>
          </cell>
          <cell r="FO184">
            <v>1284922.8999999999</v>
          </cell>
          <cell r="FP184">
            <v>2137096</v>
          </cell>
          <cell r="FQ184">
            <v>10.268000000000001</v>
          </cell>
          <cell r="FR184">
            <v>12.7151</v>
          </cell>
          <cell r="FS184">
            <v>17.057700000000001</v>
          </cell>
          <cell r="FT184">
            <v>7.6448999999999998</v>
          </cell>
          <cell r="FU184">
            <v>16111.9</v>
          </cell>
          <cell r="FV184">
            <v>102.5</v>
          </cell>
          <cell r="FW184">
            <v>272.83</v>
          </cell>
          <cell r="FX184">
            <v>0</v>
          </cell>
          <cell r="FY184">
            <v>0</v>
          </cell>
          <cell r="FZ184">
            <v>0</v>
          </cell>
          <cell r="GA184">
            <v>375.33</v>
          </cell>
          <cell r="GB184">
            <v>0.76</v>
          </cell>
          <cell r="GC184">
            <v>14956.75</v>
          </cell>
          <cell r="GD184">
            <v>68763.039999999994</v>
          </cell>
          <cell r="GE184">
            <v>28986</v>
          </cell>
          <cell r="GF184">
            <v>0</v>
          </cell>
          <cell r="GG184">
            <v>10828106</v>
          </cell>
          <cell r="GH184">
            <v>0</v>
          </cell>
          <cell r="GI184">
            <v>0</v>
          </cell>
          <cell r="GJ184">
            <v>180018.07</v>
          </cell>
          <cell r="GK184">
            <v>18001.810000000001</v>
          </cell>
          <cell r="GL184">
            <v>28762</v>
          </cell>
          <cell r="GM184">
            <v>224</v>
          </cell>
          <cell r="GN184">
            <v>315</v>
          </cell>
          <cell r="GO184">
            <v>28447</v>
          </cell>
          <cell r="GP184">
            <v>13135.52</v>
          </cell>
          <cell r="GQ184">
            <v>13135.52</v>
          </cell>
          <cell r="GR184">
            <v>15311.48</v>
          </cell>
          <cell r="GS184">
            <v>0</v>
          </cell>
          <cell r="GT184">
            <v>0</v>
          </cell>
          <cell r="GU184">
            <v>105.71</v>
          </cell>
          <cell r="GV184">
            <v>10828.106</v>
          </cell>
          <cell r="GW184">
            <v>9.76256E-3</v>
          </cell>
          <cell r="GX184">
            <v>1707.89</v>
          </cell>
          <cell r="GY184">
            <v>250</v>
          </cell>
          <cell r="GZ184">
            <v>1957.89</v>
          </cell>
          <cell r="HA184">
            <v>0</v>
          </cell>
          <cell r="HB184">
            <v>0</v>
          </cell>
          <cell r="HC184">
            <v>0</v>
          </cell>
          <cell r="HD184" t="str">
            <v>No ajustments to equity capital in results.</v>
          </cell>
          <cell r="HE184" t="str">
            <v>Other additions to (deductions from) Tier 1 Capital is primarily composed of non-financial equity investment positions deducted under Basel 1</v>
          </cell>
          <cell r="HF184">
            <v>0</v>
          </cell>
          <cell r="HG184">
            <v>0</v>
          </cell>
          <cell r="HH184">
            <v>0</v>
          </cell>
          <cell r="HI184">
            <v>-27458.44</v>
          </cell>
          <cell r="HJ184">
            <v>-6346.11</v>
          </cell>
          <cell r="HK184" t="str">
            <v>1) Cash dividends declared on common stock in item 69 equal cash dividends declared on common stock in item 13.  2) Issuance of common stock for employee compensation in item 72 is comprised of the balance of the conversion or retirement of com</v>
          </cell>
          <cell r="HL184">
            <v>1</v>
          </cell>
          <cell r="HM184">
            <v>2012</v>
          </cell>
          <cell r="HN184">
            <v>0</v>
          </cell>
          <cell r="HO184">
            <v>650</v>
          </cell>
          <cell r="HR184">
            <v>19010</v>
          </cell>
        </row>
        <row r="185">
          <cell r="A185" t="str">
            <v>1073757Q2 2012Supervisory Baseline</v>
          </cell>
          <cell r="B185" t="str">
            <v>BofA</v>
          </cell>
          <cell r="C185" t="str">
            <v>Q2 2012</v>
          </cell>
          <cell r="D185" t="str">
            <v>Supervisory Baseline</v>
          </cell>
          <cell r="E185" t="str">
            <v>BHC</v>
          </cell>
          <cell r="F185" t="str">
            <v>BANK OF AMER CORP</v>
          </cell>
          <cell r="G185">
            <v>1073757</v>
          </cell>
          <cell r="H185" t="str">
            <v>Projected</v>
          </cell>
          <cell r="I185">
            <v>40926</v>
          </cell>
          <cell r="J185">
            <v>40926.68109953704</v>
          </cell>
          <cell r="K185" t="str">
            <v>Based on November Blue Chip Economic Indicators Survey which projects soft GDP growth and only gradual recovery in the labor market with sluggish home price appreciation.</v>
          </cell>
          <cell r="L185">
            <v>720.3</v>
          </cell>
          <cell r="M185">
            <v>1056.8499999999999</v>
          </cell>
          <cell r="N185">
            <v>191.26</v>
          </cell>
          <cell r="O185">
            <v>865.58</v>
          </cell>
          <cell r="P185">
            <v>279.64999999999998</v>
          </cell>
          <cell r="Q185">
            <v>97.29</v>
          </cell>
          <cell r="R185">
            <v>55.64</v>
          </cell>
          <cell r="S185">
            <v>126.72</v>
          </cell>
          <cell r="T185">
            <v>173</v>
          </cell>
          <cell r="U185">
            <v>99.56</v>
          </cell>
          <cell r="V185">
            <v>6.04</v>
          </cell>
          <cell r="W185">
            <v>67.400000000000006</v>
          </cell>
          <cell r="X185">
            <v>1508.49</v>
          </cell>
          <cell r="Y185">
            <v>283.66000000000003</v>
          </cell>
          <cell r="Z185">
            <v>13.53</v>
          </cell>
          <cell r="AA185">
            <v>12.18</v>
          </cell>
          <cell r="AB185">
            <v>257.95</v>
          </cell>
          <cell r="AC185">
            <v>19.8</v>
          </cell>
          <cell r="AD185">
            <v>0</v>
          </cell>
          <cell r="AE185">
            <v>0</v>
          </cell>
          <cell r="AF185">
            <v>0</v>
          </cell>
          <cell r="AG185">
            <v>10.29</v>
          </cell>
          <cell r="AH185">
            <v>9.51</v>
          </cell>
          <cell r="AI185">
            <v>4041.74</v>
          </cell>
          <cell r="AJ185">
            <v>0</v>
          </cell>
          <cell r="AK185">
            <v>0</v>
          </cell>
          <cell r="AL185">
            <v>0</v>
          </cell>
          <cell r="AM185">
            <v>0</v>
          </cell>
          <cell r="AN185">
            <v>-2.11</v>
          </cell>
          <cell r="AO185">
            <v>0</v>
          </cell>
          <cell r="AP185">
            <v>0</v>
          </cell>
          <cell r="AQ185">
            <v>0</v>
          </cell>
          <cell r="AR185">
            <v>-2.11</v>
          </cell>
          <cell r="AS185">
            <v>416.66</v>
          </cell>
          <cell r="AT185">
            <v>4456.3</v>
          </cell>
          <cell r="AU185">
            <v>32498.49</v>
          </cell>
          <cell r="AV185">
            <v>2983.74</v>
          </cell>
          <cell r="AW185">
            <v>4041.74</v>
          </cell>
          <cell r="AX185">
            <v>-72.33</v>
          </cell>
          <cell r="AY185">
            <v>31368.15</v>
          </cell>
          <cell r="AZ185">
            <v>10787.45</v>
          </cell>
          <cell r="BA185">
            <v>12244.28</v>
          </cell>
          <cell r="BB185">
            <v>16638.95</v>
          </cell>
          <cell r="BC185">
            <v>6392.78</v>
          </cell>
          <cell r="BD185">
            <v>6392.78</v>
          </cell>
          <cell r="BE185">
            <v>2983.74</v>
          </cell>
          <cell r="BF185">
            <v>-2.11</v>
          </cell>
          <cell r="BG185">
            <v>416.66</v>
          </cell>
          <cell r="BH185">
            <v>741</v>
          </cell>
          <cell r="BI185">
            <v>0</v>
          </cell>
          <cell r="BJ185">
            <v>550</v>
          </cell>
          <cell r="BK185">
            <v>-13.82</v>
          </cell>
          <cell r="BL185">
            <v>4285.49</v>
          </cell>
          <cell r="BM185">
            <v>1354.31</v>
          </cell>
          <cell r="BN185">
            <v>2931.18</v>
          </cell>
          <cell r="BO185">
            <v>0</v>
          </cell>
          <cell r="BP185">
            <v>2931.18</v>
          </cell>
          <cell r="BQ185">
            <v>0</v>
          </cell>
          <cell r="BR185">
            <v>2931.18</v>
          </cell>
          <cell r="BS185">
            <v>31.602221</v>
          </cell>
          <cell r="BT185">
            <v>15483.79</v>
          </cell>
          <cell r="BU185">
            <v>500</v>
          </cell>
          <cell r="BV185">
            <v>665.81</v>
          </cell>
          <cell r="BW185">
            <v>15317.99</v>
          </cell>
          <cell r="BX185" t="str">
            <v>Non-Interest Income - Retail and Small Business</v>
          </cell>
          <cell r="BY185">
            <v>30728.74</v>
          </cell>
          <cell r="BZ185">
            <v>306691.68</v>
          </cell>
          <cell r="CA185">
            <v>337420.42</v>
          </cell>
          <cell r="CB185">
            <v>475591.69</v>
          </cell>
          <cell r="CC185">
            <v>286263.71000000002</v>
          </cell>
          <cell r="CD185">
            <v>112830.65</v>
          </cell>
          <cell r="CE185">
            <v>17593.34</v>
          </cell>
          <cell r="CF185">
            <v>95237.31</v>
          </cell>
          <cell r="CG185">
            <v>64477.27</v>
          </cell>
          <cell r="CH185">
            <v>17345.73</v>
          </cell>
          <cell r="CI185">
            <v>4605.88</v>
          </cell>
          <cell r="CJ185">
            <v>42525.66</v>
          </cell>
          <cell r="CK185">
            <v>22465.03</v>
          </cell>
          <cell r="CL185">
            <v>1357.96</v>
          </cell>
          <cell r="CM185">
            <v>10662.11</v>
          </cell>
          <cell r="CN185">
            <v>177591.05</v>
          </cell>
          <cell r="CO185">
            <v>163591.82999999999</v>
          </cell>
          <cell r="CP185">
            <v>7759.87</v>
          </cell>
          <cell r="CQ185">
            <v>6239.35</v>
          </cell>
          <cell r="CR185">
            <v>110930.7</v>
          </cell>
          <cell r="CS185">
            <v>73861.33</v>
          </cell>
          <cell r="CT185">
            <v>22490.58</v>
          </cell>
          <cell r="CU185">
            <v>5808.6</v>
          </cell>
          <cell r="CV185">
            <v>45562.15</v>
          </cell>
          <cell r="CW185">
            <v>90855.34</v>
          </cell>
          <cell r="CX185">
            <v>455.85</v>
          </cell>
          <cell r="CY185">
            <v>1079.19</v>
          </cell>
          <cell r="CZ185">
            <v>26049.96</v>
          </cell>
          <cell r="DA185">
            <v>19143.43</v>
          </cell>
          <cell r="DB185">
            <v>44126.9</v>
          </cell>
          <cell r="DC185">
            <v>928830.12</v>
          </cell>
          <cell r="DD185">
            <v>0</v>
          </cell>
          <cell r="DE185">
            <v>31470.03</v>
          </cell>
          <cell r="DF185">
            <v>897360.09</v>
          </cell>
          <cell r="DG185">
            <v>233722.91</v>
          </cell>
          <cell r="DH185">
            <v>69228.600000000006</v>
          </cell>
          <cell r="DI185">
            <v>6513.79</v>
          </cell>
          <cell r="DJ185">
            <v>2637.57</v>
          </cell>
          <cell r="DK185">
            <v>6466.1</v>
          </cell>
          <cell r="DL185">
            <v>84846.06</v>
          </cell>
          <cell r="DM185">
            <v>597661.72</v>
          </cell>
          <cell r="DN185">
            <v>2151011.2000000002</v>
          </cell>
          <cell r="DO185">
            <v>1028038.9</v>
          </cell>
          <cell r="DP185">
            <v>125304</v>
          </cell>
          <cell r="DQ185">
            <v>21071.94</v>
          </cell>
          <cell r="DR185">
            <v>739376.52</v>
          </cell>
          <cell r="DS185">
            <v>634.64</v>
          </cell>
          <cell r="DT185">
            <v>1913791.3</v>
          </cell>
          <cell r="DU185">
            <v>19029.509999999998</v>
          </cell>
          <cell r="DV185">
            <v>108.79</v>
          </cell>
          <cell r="DW185">
            <v>154803.01999999999</v>
          </cell>
          <cell r="DX185">
            <v>63881.49</v>
          </cell>
          <cell r="DY185">
            <v>-5410.47</v>
          </cell>
          <cell r="DZ185">
            <v>4182.38</v>
          </cell>
          <cell r="EA185">
            <v>236594.72</v>
          </cell>
          <cell r="EB185">
            <v>625.16</v>
          </cell>
          <cell r="EC185">
            <v>237219.88</v>
          </cell>
          <cell r="ED185">
            <v>386514.44</v>
          </cell>
          <cell r="EE185">
            <v>233444.49</v>
          </cell>
          <cell r="EF185">
            <v>0</v>
          </cell>
          <cell r="EG185">
            <v>233444.49</v>
          </cell>
          <cell r="EH185">
            <v>2931.18</v>
          </cell>
          <cell r="EI185">
            <v>0</v>
          </cell>
          <cell r="EJ185">
            <v>0</v>
          </cell>
          <cell r="EK185">
            <v>250</v>
          </cell>
          <cell r="EL185">
            <v>353.76</v>
          </cell>
          <cell r="EM185">
            <v>0</v>
          </cell>
          <cell r="EN185">
            <v>0</v>
          </cell>
          <cell r="EO185">
            <v>0</v>
          </cell>
          <cell r="EP185">
            <v>367.38</v>
          </cell>
          <cell r="EQ185">
            <v>105.97</v>
          </cell>
          <cell r="ER185">
            <v>88.65</v>
          </cell>
          <cell r="ES185">
            <v>0</v>
          </cell>
          <cell r="ET185">
            <v>0</v>
          </cell>
          <cell r="EU185">
            <v>236594.72</v>
          </cell>
          <cell r="EV185">
            <v>236594.72</v>
          </cell>
          <cell r="EW185">
            <v>3184.41</v>
          </cell>
          <cell r="EX185">
            <v>5.6</v>
          </cell>
          <cell r="EY185">
            <v>-8304.18</v>
          </cell>
          <cell r="EZ185">
            <v>2917.61</v>
          </cell>
          <cell r="FA185">
            <v>0</v>
          </cell>
          <cell r="FB185">
            <v>15330.75</v>
          </cell>
          <cell r="FC185">
            <v>0</v>
          </cell>
          <cell r="FD185">
            <v>71881.56</v>
          </cell>
          <cell r="FE185">
            <v>-1288.5899999999999</v>
          </cell>
          <cell r="FF185">
            <v>183529.06</v>
          </cell>
          <cell r="FG185">
            <v>912.63</v>
          </cell>
          <cell r="FH185">
            <v>14031.08</v>
          </cell>
          <cell r="FI185">
            <v>-453.11</v>
          </cell>
          <cell r="FJ185">
            <v>168132.25</v>
          </cell>
          <cell r="FK185">
            <v>1268119.6000000001</v>
          </cell>
          <cell r="FL185">
            <v>136689.67000000001</v>
          </cell>
          <cell r="FM185">
            <v>168132.32</v>
          </cell>
          <cell r="FN185">
            <v>221762.51</v>
          </cell>
          <cell r="FO185">
            <v>1268119.6000000001</v>
          </cell>
          <cell r="FP185">
            <v>2122827.5</v>
          </cell>
          <cell r="FQ185">
            <v>10.7789</v>
          </cell>
          <cell r="FR185">
            <v>13.2584</v>
          </cell>
          <cell r="FS185">
            <v>17.487500000000001</v>
          </cell>
          <cell r="FT185">
            <v>7.9202000000000004</v>
          </cell>
          <cell r="FU185">
            <v>16111.9</v>
          </cell>
          <cell r="FV185">
            <v>102.5</v>
          </cell>
          <cell r="FW185">
            <v>272.83</v>
          </cell>
          <cell r="FX185">
            <v>0</v>
          </cell>
          <cell r="FY185">
            <v>0</v>
          </cell>
          <cell r="FZ185">
            <v>0</v>
          </cell>
          <cell r="GA185">
            <v>375.33</v>
          </cell>
          <cell r="GB185">
            <v>0.76</v>
          </cell>
          <cell r="GC185">
            <v>14956.75</v>
          </cell>
          <cell r="GD185">
            <v>68763.039999999994</v>
          </cell>
          <cell r="GE185">
            <v>28416</v>
          </cell>
          <cell r="GF185">
            <v>0</v>
          </cell>
          <cell r="GG185">
            <v>10879335</v>
          </cell>
          <cell r="GH185">
            <v>0</v>
          </cell>
          <cell r="GI185">
            <v>0</v>
          </cell>
          <cell r="GJ185">
            <v>183529.06</v>
          </cell>
          <cell r="GK185">
            <v>18352.91</v>
          </cell>
          <cell r="GL185">
            <v>28351</v>
          </cell>
          <cell r="GM185">
            <v>65</v>
          </cell>
          <cell r="GN185">
            <v>910</v>
          </cell>
          <cell r="GO185">
            <v>27441</v>
          </cell>
          <cell r="GP185">
            <v>13409.92</v>
          </cell>
          <cell r="GQ185">
            <v>13409.92</v>
          </cell>
          <cell r="GR185">
            <v>14031.08</v>
          </cell>
          <cell r="GS185">
            <v>0</v>
          </cell>
          <cell r="GT185">
            <v>0</v>
          </cell>
          <cell r="GU185">
            <v>105.97</v>
          </cell>
          <cell r="GV185">
            <v>10879.334999999999</v>
          </cell>
          <cell r="GW185">
            <v>9.7404799999999993E-3</v>
          </cell>
          <cell r="GX185">
            <v>353.76</v>
          </cell>
          <cell r="GY185">
            <v>250</v>
          </cell>
          <cell r="GZ185">
            <v>603.76</v>
          </cell>
          <cell r="HA185">
            <v>0</v>
          </cell>
          <cell r="HB185">
            <v>0</v>
          </cell>
          <cell r="HC185">
            <v>0</v>
          </cell>
          <cell r="HD185" t="str">
            <v>No ajustments to equity capital in results.</v>
          </cell>
          <cell r="HE185" t="str">
            <v>Other additions to (deductions from) Tier 1 Capital is primarily composed of non-financial equity investment positions deducted under Basel 1</v>
          </cell>
          <cell r="HF185">
            <v>0</v>
          </cell>
          <cell r="HG185">
            <v>0</v>
          </cell>
          <cell r="HH185">
            <v>0</v>
          </cell>
          <cell r="HI185">
            <v>-27458.44</v>
          </cell>
          <cell r="HJ185">
            <v>-6346.11</v>
          </cell>
          <cell r="HK185" t="str">
            <v>1) Cash dividends declared on common stock in item 69 equal cash dividends declared on common stock in item 13.  2) Issuance of common stock for employee compensation in item 72 is comprised of the balance of the conversion or retirement of com</v>
          </cell>
          <cell r="HL185">
            <v>2</v>
          </cell>
          <cell r="HM185">
            <v>2012</v>
          </cell>
          <cell r="HN185">
            <v>0</v>
          </cell>
          <cell r="HO185">
            <v>550</v>
          </cell>
          <cell r="HR185">
            <v>19010</v>
          </cell>
        </row>
        <row r="186">
          <cell r="A186" t="str">
            <v>1073757Q3 2012Supervisory Baseline</v>
          </cell>
          <cell r="B186" t="str">
            <v>BofA</v>
          </cell>
          <cell r="C186" t="str">
            <v>Q3 2012</v>
          </cell>
          <cell r="D186" t="str">
            <v>Supervisory Baseline</v>
          </cell>
          <cell r="E186" t="str">
            <v>BHC</v>
          </cell>
          <cell r="F186" t="str">
            <v>BANK OF AMER CORP</v>
          </cell>
          <cell r="G186">
            <v>1073757</v>
          </cell>
          <cell r="H186" t="str">
            <v>Projected</v>
          </cell>
          <cell r="I186">
            <v>40926</v>
          </cell>
          <cell r="J186">
            <v>40926.68109953704</v>
          </cell>
          <cell r="K186" t="str">
            <v>Based on November Blue Chip Economic Indicators Survey which projects soft GDP growth and only gradual recovery in the labor market with sluggish home price appreciation.</v>
          </cell>
          <cell r="L186">
            <v>632.99</v>
          </cell>
          <cell r="M186">
            <v>1005.9</v>
          </cell>
          <cell r="N186">
            <v>164.38</v>
          </cell>
          <cell r="O186">
            <v>841.52</v>
          </cell>
          <cell r="P186">
            <v>284.13</v>
          </cell>
          <cell r="Q186">
            <v>107.89</v>
          </cell>
          <cell r="R186">
            <v>52.85</v>
          </cell>
          <cell r="S186">
            <v>123.38</v>
          </cell>
          <cell r="T186">
            <v>136.69</v>
          </cell>
          <cell r="U186">
            <v>78.66</v>
          </cell>
          <cell r="V186">
            <v>4.78</v>
          </cell>
          <cell r="W186">
            <v>53.25</v>
          </cell>
          <cell r="X186">
            <v>1539.68</v>
          </cell>
          <cell r="Y186">
            <v>262</v>
          </cell>
          <cell r="Z186">
            <v>16.36</v>
          </cell>
          <cell r="AA186">
            <v>11.93</v>
          </cell>
          <cell r="AB186">
            <v>233.71</v>
          </cell>
          <cell r="AC186">
            <v>18.72</v>
          </cell>
          <cell r="AD186">
            <v>0</v>
          </cell>
          <cell r="AE186">
            <v>0</v>
          </cell>
          <cell r="AF186">
            <v>0</v>
          </cell>
          <cell r="AG186">
            <v>8.3800000000000008</v>
          </cell>
          <cell r="AH186">
            <v>10.34</v>
          </cell>
          <cell r="AI186">
            <v>3880.12</v>
          </cell>
          <cell r="AJ186">
            <v>0</v>
          </cell>
          <cell r="AK186">
            <v>0</v>
          </cell>
          <cell r="AL186">
            <v>0</v>
          </cell>
          <cell r="AM186">
            <v>0</v>
          </cell>
          <cell r="AN186">
            <v>-6.73</v>
          </cell>
          <cell r="AO186">
            <v>0</v>
          </cell>
          <cell r="AP186">
            <v>0</v>
          </cell>
          <cell r="AQ186">
            <v>0</v>
          </cell>
          <cell r="AR186">
            <v>-6.73</v>
          </cell>
          <cell r="AS186">
            <v>295.14</v>
          </cell>
          <cell r="AT186">
            <v>4168.53</v>
          </cell>
          <cell r="AU186">
            <v>31368.15</v>
          </cell>
          <cell r="AV186">
            <v>2787.49</v>
          </cell>
          <cell r="AW186">
            <v>3880.12</v>
          </cell>
          <cell r="AX186">
            <v>0.5</v>
          </cell>
          <cell r="AY186">
            <v>30276.03</v>
          </cell>
          <cell r="AZ186">
            <v>10877.05</v>
          </cell>
          <cell r="BA186">
            <v>10918.33</v>
          </cell>
          <cell r="BB186">
            <v>15549.73</v>
          </cell>
          <cell r="BC186">
            <v>6245.65</v>
          </cell>
          <cell r="BD186">
            <v>6245.65</v>
          </cell>
          <cell r="BE186">
            <v>2787.49</v>
          </cell>
          <cell r="BF186">
            <v>-6.73</v>
          </cell>
          <cell r="BG186">
            <v>295.14</v>
          </cell>
          <cell r="BH186">
            <v>0</v>
          </cell>
          <cell r="BI186">
            <v>0</v>
          </cell>
          <cell r="BJ186">
            <v>100</v>
          </cell>
          <cell r="BK186">
            <v>-10</v>
          </cell>
          <cell r="BL186">
            <v>3269.74</v>
          </cell>
          <cell r="BM186">
            <v>1457.62</v>
          </cell>
          <cell r="BN186">
            <v>1812.12</v>
          </cell>
          <cell r="BO186">
            <v>0</v>
          </cell>
          <cell r="BP186">
            <v>1812.12</v>
          </cell>
          <cell r="BQ186">
            <v>0</v>
          </cell>
          <cell r="BR186">
            <v>1812.12</v>
          </cell>
          <cell r="BS186">
            <v>44.579079999999998</v>
          </cell>
          <cell r="BT186">
            <v>15317.99</v>
          </cell>
          <cell r="BU186">
            <v>500</v>
          </cell>
          <cell r="BV186">
            <v>1118.6600000000001</v>
          </cell>
          <cell r="BW186">
            <v>14699.32</v>
          </cell>
          <cell r="BX186" t="str">
            <v>Non-Interest Income - Retail and Small Business</v>
          </cell>
          <cell r="BY186">
            <v>29829.08</v>
          </cell>
          <cell r="BZ186">
            <v>307187.63</v>
          </cell>
          <cell r="CA186">
            <v>337016.71</v>
          </cell>
          <cell r="CB186">
            <v>469362.1</v>
          </cell>
          <cell r="CC186">
            <v>283595.62</v>
          </cell>
          <cell r="CD186">
            <v>109628.63</v>
          </cell>
          <cell r="CE186">
            <v>17101.5</v>
          </cell>
          <cell r="CF186">
            <v>92527.13</v>
          </cell>
          <cell r="CG186">
            <v>64224.24</v>
          </cell>
          <cell r="CH186">
            <v>16972.02</v>
          </cell>
          <cell r="CI186">
            <v>4474.3500000000004</v>
          </cell>
          <cell r="CJ186">
            <v>42777.87</v>
          </cell>
          <cell r="CK186">
            <v>22565.95</v>
          </cell>
          <cell r="CL186">
            <v>1366.71</v>
          </cell>
          <cell r="CM186">
            <v>10546.91</v>
          </cell>
          <cell r="CN186">
            <v>180753.46</v>
          </cell>
          <cell r="CO186">
            <v>166745.54999999999</v>
          </cell>
          <cell r="CP186">
            <v>7834.73</v>
          </cell>
          <cell r="CQ186">
            <v>6173.18</v>
          </cell>
          <cell r="CR186">
            <v>109692.88</v>
          </cell>
          <cell r="CS186">
            <v>75601.279999999999</v>
          </cell>
          <cell r="CT186">
            <v>24197.51</v>
          </cell>
          <cell r="CU186">
            <v>5724.12</v>
          </cell>
          <cell r="CV186">
            <v>45679.64</v>
          </cell>
          <cell r="CW186">
            <v>88611.39</v>
          </cell>
          <cell r="CX186">
            <v>458.92</v>
          </cell>
          <cell r="CY186">
            <v>1086.83</v>
          </cell>
          <cell r="CZ186">
            <v>26415.94</v>
          </cell>
          <cell r="DA186">
            <v>19240.37</v>
          </cell>
          <cell r="DB186">
            <v>41409.33</v>
          </cell>
          <cell r="DC186">
            <v>924021.11</v>
          </cell>
          <cell r="DD186">
            <v>0</v>
          </cell>
          <cell r="DE186">
            <v>30366.74</v>
          </cell>
          <cell r="DF186">
            <v>893654.36</v>
          </cell>
          <cell r="DG186">
            <v>233721.91</v>
          </cell>
          <cell r="DH186">
            <v>69228.600000000006</v>
          </cell>
          <cell r="DI186">
            <v>6489.18</v>
          </cell>
          <cell r="DJ186">
            <v>2637.57</v>
          </cell>
          <cell r="DK186">
            <v>6428.55</v>
          </cell>
          <cell r="DL186">
            <v>84783.89</v>
          </cell>
          <cell r="DM186">
            <v>594524.05000000005</v>
          </cell>
          <cell r="DN186">
            <v>2143700.9</v>
          </cell>
          <cell r="DO186">
            <v>1039079.2</v>
          </cell>
          <cell r="DP186">
            <v>125304</v>
          </cell>
          <cell r="DQ186">
            <v>21083.27</v>
          </cell>
          <cell r="DR186">
            <v>719259.09</v>
          </cell>
          <cell r="DS186">
            <v>624.64</v>
          </cell>
          <cell r="DT186">
            <v>1904725.6</v>
          </cell>
          <cell r="DU186">
            <v>19029.509999999998</v>
          </cell>
          <cell r="DV186">
            <v>108.81</v>
          </cell>
          <cell r="DW186">
            <v>155158.54999999999</v>
          </cell>
          <cell r="DX186">
            <v>65211.34</v>
          </cell>
          <cell r="DY186">
            <v>-5339.67</v>
          </cell>
          <cell r="DZ186">
            <v>4181.6400000000003</v>
          </cell>
          <cell r="EA186">
            <v>238350.18</v>
          </cell>
          <cell r="EB186">
            <v>625.16</v>
          </cell>
          <cell r="EC186">
            <v>238975.34</v>
          </cell>
          <cell r="ED186">
            <v>392568.78</v>
          </cell>
          <cell r="EE186">
            <v>236594.72</v>
          </cell>
          <cell r="EF186">
            <v>0</v>
          </cell>
          <cell r="EG186">
            <v>236594.72</v>
          </cell>
          <cell r="EH186">
            <v>1812.12</v>
          </cell>
          <cell r="EI186">
            <v>0</v>
          </cell>
          <cell r="EJ186">
            <v>0</v>
          </cell>
          <cell r="EK186">
            <v>0</v>
          </cell>
          <cell r="EL186">
            <v>354.81</v>
          </cell>
          <cell r="EM186">
            <v>0</v>
          </cell>
          <cell r="EN186">
            <v>0</v>
          </cell>
          <cell r="EO186">
            <v>0</v>
          </cell>
          <cell r="EP186">
            <v>376.28</v>
          </cell>
          <cell r="EQ186">
            <v>105.98</v>
          </cell>
          <cell r="ER186">
            <v>70.790000000000006</v>
          </cell>
          <cell r="ES186">
            <v>0</v>
          </cell>
          <cell r="ET186">
            <v>0</v>
          </cell>
          <cell r="EU186">
            <v>238350.18</v>
          </cell>
          <cell r="EV186">
            <v>238350.18</v>
          </cell>
          <cell r="EW186">
            <v>2803.31</v>
          </cell>
          <cell r="EX186">
            <v>0</v>
          </cell>
          <cell r="EY186">
            <v>-7852.29</v>
          </cell>
          <cell r="EZ186">
            <v>2917.61</v>
          </cell>
          <cell r="FA186">
            <v>0</v>
          </cell>
          <cell r="FB186">
            <v>15330.75</v>
          </cell>
          <cell r="FC186">
            <v>0</v>
          </cell>
          <cell r="FD186">
            <v>71694.429999999993</v>
          </cell>
          <cell r="FE186">
            <v>-1474.18</v>
          </cell>
          <cell r="FF186">
            <v>185592.06</v>
          </cell>
          <cell r="FG186">
            <v>915.09</v>
          </cell>
          <cell r="FH186">
            <v>12003.68</v>
          </cell>
          <cell r="FI186">
            <v>-453.11</v>
          </cell>
          <cell r="FJ186">
            <v>172220.18</v>
          </cell>
          <cell r="FK186">
            <v>1270382.3</v>
          </cell>
          <cell r="FL186">
            <v>140777.60000000001</v>
          </cell>
          <cell r="FM186">
            <v>172220.26</v>
          </cell>
          <cell r="FN186">
            <v>225362.15</v>
          </cell>
          <cell r="FO186">
            <v>1270382.3</v>
          </cell>
          <cell r="FP186">
            <v>2102304.9</v>
          </cell>
          <cell r="FQ186">
            <v>11.0815</v>
          </cell>
          <cell r="FR186">
            <v>13.5566</v>
          </cell>
          <cell r="FS186">
            <v>17.739699999999999</v>
          </cell>
          <cell r="FT186">
            <v>8.1920000000000002</v>
          </cell>
          <cell r="FU186">
            <v>16111.9</v>
          </cell>
          <cell r="FV186">
            <v>102.5</v>
          </cell>
          <cell r="FW186">
            <v>272.83</v>
          </cell>
          <cell r="FX186">
            <v>0</v>
          </cell>
          <cell r="FY186">
            <v>0</v>
          </cell>
          <cell r="FZ186">
            <v>0</v>
          </cell>
          <cell r="GA186">
            <v>375.33</v>
          </cell>
          <cell r="GB186">
            <v>0.76</v>
          </cell>
          <cell r="GC186">
            <v>14956.75</v>
          </cell>
          <cell r="GD186">
            <v>68763.039999999994</v>
          </cell>
          <cell r="GE186">
            <v>27606</v>
          </cell>
          <cell r="GF186">
            <v>0</v>
          </cell>
          <cell r="GG186">
            <v>10880593</v>
          </cell>
          <cell r="GH186">
            <v>0</v>
          </cell>
          <cell r="GI186">
            <v>0</v>
          </cell>
          <cell r="GJ186">
            <v>185592.06</v>
          </cell>
          <cell r="GK186">
            <v>18559.21</v>
          </cell>
          <cell r="GL186">
            <v>27654</v>
          </cell>
          <cell r="GM186">
            <v>-48</v>
          </cell>
          <cell r="GN186">
            <v>1329</v>
          </cell>
          <cell r="GO186">
            <v>26325</v>
          </cell>
          <cell r="GP186">
            <v>14321.32</v>
          </cell>
          <cell r="GQ186">
            <v>14321.32</v>
          </cell>
          <cell r="GR186">
            <v>12003.68</v>
          </cell>
          <cell r="GS186">
            <v>0</v>
          </cell>
          <cell r="GT186">
            <v>0</v>
          </cell>
          <cell r="GU186">
            <v>105.98</v>
          </cell>
          <cell r="GV186">
            <v>10880.593000000001</v>
          </cell>
          <cell r="GW186">
            <v>9.7402800000000005E-3</v>
          </cell>
          <cell r="GX186">
            <v>354.81</v>
          </cell>
          <cell r="GY186">
            <v>0</v>
          </cell>
          <cell r="GZ186">
            <v>354.81</v>
          </cell>
          <cell r="HA186">
            <v>0</v>
          </cell>
          <cell r="HB186">
            <v>0</v>
          </cell>
          <cell r="HC186">
            <v>0</v>
          </cell>
          <cell r="HD186" t="str">
            <v>No ajustments to equity capital in results.</v>
          </cell>
          <cell r="HE186" t="str">
            <v>Other additions to (deductions from) Tier 1 Capital is primarily composed of non-financial equity investment positions deducted under Basel 1</v>
          </cell>
          <cell r="HF186">
            <v>0</v>
          </cell>
          <cell r="HG186">
            <v>0</v>
          </cell>
          <cell r="HH186">
            <v>0</v>
          </cell>
          <cell r="HI186">
            <v>-27458.44</v>
          </cell>
          <cell r="HJ186">
            <v>-6346.11</v>
          </cell>
          <cell r="HK186" t="str">
            <v>1) Cash dividends declared on common stock in item 69 equal cash dividends declared on common stock in item 13.  2) Issuance of common stock for employee compensation in item 72 is comprised of the balance of the conversion or retirement of com</v>
          </cell>
          <cell r="HL186">
            <v>3</v>
          </cell>
          <cell r="HM186">
            <v>2012</v>
          </cell>
          <cell r="HN186">
            <v>0</v>
          </cell>
          <cell r="HO186">
            <v>100</v>
          </cell>
          <cell r="HR186">
            <v>19010</v>
          </cell>
        </row>
        <row r="187">
          <cell r="A187" t="str">
            <v>1073757Q4 2012Supervisory Baseline</v>
          </cell>
          <cell r="B187" t="str">
            <v>BofA</v>
          </cell>
          <cell r="C187" t="str">
            <v>Q4 2012</v>
          </cell>
          <cell r="D187" t="str">
            <v>Supervisory Baseline</v>
          </cell>
          <cell r="E187" t="str">
            <v>BHC</v>
          </cell>
          <cell r="F187" t="str">
            <v>BANK OF AMER CORP</v>
          </cell>
          <cell r="G187">
            <v>1073757</v>
          </cell>
          <cell r="H187" t="str">
            <v>Projected</v>
          </cell>
          <cell r="I187">
            <v>40926</v>
          </cell>
          <cell r="J187">
            <v>40926.68109953704</v>
          </cell>
          <cell r="K187" t="str">
            <v>Based on November Blue Chip Economic Indicators Survey which projects soft GDP growth and only gradual recovery in the labor market with sluggish home price appreciation.</v>
          </cell>
          <cell r="L187">
            <v>541.25</v>
          </cell>
          <cell r="M187">
            <v>950.35</v>
          </cell>
          <cell r="N187">
            <v>147.52000000000001</v>
          </cell>
          <cell r="O187">
            <v>802.83</v>
          </cell>
          <cell r="P187">
            <v>278.19</v>
          </cell>
          <cell r="Q187">
            <v>114.89</v>
          </cell>
          <cell r="R187">
            <v>48.42</v>
          </cell>
          <cell r="S187">
            <v>114.88</v>
          </cell>
          <cell r="T187">
            <v>114.52</v>
          </cell>
          <cell r="U187">
            <v>65.91</v>
          </cell>
          <cell r="V187">
            <v>4</v>
          </cell>
          <cell r="W187">
            <v>44.62</v>
          </cell>
          <cell r="X187">
            <v>1542.77</v>
          </cell>
          <cell r="Y187">
            <v>256.14</v>
          </cell>
          <cell r="Z187">
            <v>26.86</v>
          </cell>
          <cell r="AA187">
            <v>12.82</v>
          </cell>
          <cell r="AB187">
            <v>216.46</v>
          </cell>
          <cell r="AC187">
            <v>17.399999999999999</v>
          </cell>
          <cell r="AD187">
            <v>0</v>
          </cell>
          <cell r="AE187">
            <v>0</v>
          </cell>
          <cell r="AF187">
            <v>0</v>
          </cell>
          <cell r="AG187">
            <v>7.53</v>
          </cell>
          <cell r="AH187">
            <v>9.8699999999999992</v>
          </cell>
          <cell r="AI187">
            <v>3700.63</v>
          </cell>
          <cell r="AJ187">
            <v>0</v>
          </cell>
          <cell r="AK187">
            <v>0</v>
          </cell>
          <cell r="AL187">
            <v>0</v>
          </cell>
          <cell r="AM187">
            <v>0</v>
          </cell>
          <cell r="AN187">
            <v>-5.91</v>
          </cell>
          <cell r="AO187">
            <v>0</v>
          </cell>
          <cell r="AP187">
            <v>0</v>
          </cell>
          <cell r="AQ187">
            <v>0</v>
          </cell>
          <cell r="AR187">
            <v>-5.91</v>
          </cell>
          <cell r="AS187">
            <v>341.34</v>
          </cell>
          <cell r="AT187">
            <v>4036.06</v>
          </cell>
          <cell r="AU187">
            <v>30276.03</v>
          </cell>
          <cell r="AV187">
            <v>2571.9299999999998</v>
          </cell>
          <cell r="AW187">
            <v>3700.63</v>
          </cell>
          <cell r="AX187">
            <v>0.02</v>
          </cell>
          <cell r="AY187">
            <v>29147.360000000001</v>
          </cell>
          <cell r="AZ187">
            <v>11014.85</v>
          </cell>
          <cell r="BA187">
            <v>11300.49</v>
          </cell>
          <cell r="BB187">
            <v>15128.41</v>
          </cell>
          <cell r="BC187">
            <v>7186.92</v>
          </cell>
          <cell r="BD187">
            <v>7186.92</v>
          </cell>
          <cell r="BE187">
            <v>2571.9299999999998</v>
          </cell>
          <cell r="BF187">
            <v>-5.91</v>
          </cell>
          <cell r="BG187">
            <v>341.34</v>
          </cell>
          <cell r="BH187">
            <v>0</v>
          </cell>
          <cell r="BI187">
            <v>0</v>
          </cell>
          <cell r="BJ187">
            <v>100</v>
          </cell>
          <cell r="BK187">
            <v>-8.3000000000000007</v>
          </cell>
          <cell r="BL187">
            <v>4379.5600000000004</v>
          </cell>
          <cell r="BM187">
            <v>1385.84</v>
          </cell>
          <cell r="BN187">
            <v>2993.71</v>
          </cell>
          <cell r="BO187">
            <v>0</v>
          </cell>
          <cell r="BP187">
            <v>2993.71</v>
          </cell>
          <cell r="BQ187">
            <v>0</v>
          </cell>
          <cell r="BR187">
            <v>2993.71</v>
          </cell>
          <cell r="BS187">
            <v>31.643360999999999</v>
          </cell>
          <cell r="BT187">
            <v>14699.32</v>
          </cell>
          <cell r="BU187">
            <v>0</v>
          </cell>
          <cell r="BV187">
            <v>1163.56</v>
          </cell>
          <cell r="BW187">
            <v>13535.76</v>
          </cell>
          <cell r="BX187" t="str">
            <v>Non-Interest Income - Retail and Small Business</v>
          </cell>
          <cell r="BY187">
            <v>28859.05</v>
          </cell>
          <cell r="BZ187">
            <v>305762.63</v>
          </cell>
          <cell r="CA187">
            <v>334621.68</v>
          </cell>
          <cell r="CB187">
            <v>464472.8</v>
          </cell>
          <cell r="CC187">
            <v>281437.05</v>
          </cell>
          <cell r="CD187">
            <v>106730.61</v>
          </cell>
          <cell r="CE187">
            <v>16655.900000000001</v>
          </cell>
          <cell r="CF187">
            <v>90074.71</v>
          </cell>
          <cell r="CG187">
            <v>64786.79</v>
          </cell>
          <cell r="CH187">
            <v>17253.07</v>
          </cell>
          <cell r="CI187">
            <v>4355.2</v>
          </cell>
          <cell r="CJ187">
            <v>43178.52</v>
          </cell>
          <cell r="CK187">
            <v>22673.73</v>
          </cell>
          <cell r="CL187">
            <v>1375.73</v>
          </cell>
          <cell r="CM187">
            <v>10142.620000000001</v>
          </cell>
          <cell r="CN187">
            <v>182761.55</v>
          </cell>
          <cell r="CO187">
            <v>168733.88</v>
          </cell>
          <cell r="CP187">
            <v>7915.93</v>
          </cell>
          <cell r="CQ187">
            <v>6111.75</v>
          </cell>
          <cell r="CR187">
            <v>109231.44</v>
          </cell>
          <cell r="CS187">
            <v>76948.11</v>
          </cell>
          <cell r="CT187">
            <v>25299.54</v>
          </cell>
          <cell r="CU187">
            <v>5643.34</v>
          </cell>
          <cell r="CV187">
            <v>46005.24</v>
          </cell>
          <cell r="CW187">
            <v>88699</v>
          </cell>
          <cell r="CX187">
            <v>461.61</v>
          </cell>
          <cell r="CY187">
            <v>1093.47</v>
          </cell>
          <cell r="CZ187">
            <v>26771.34</v>
          </cell>
          <cell r="DA187">
            <v>19322.849999999999</v>
          </cell>
          <cell r="DB187">
            <v>41049.730000000003</v>
          </cell>
          <cell r="DC187">
            <v>922112.9</v>
          </cell>
          <cell r="DD187">
            <v>0</v>
          </cell>
          <cell r="DE187">
            <v>29239.759999999998</v>
          </cell>
          <cell r="DF187">
            <v>892873.15</v>
          </cell>
          <cell r="DG187">
            <v>233721.91</v>
          </cell>
          <cell r="DH187">
            <v>69228.600000000006</v>
          </cell>
          <cell r="DI187">
            <v>6469.75</v>
          </cell>
          <cell r="DJ187">
            <v>2637.57</v>
          </cell>
          <cell r="DK187">
            <v>6351.06</v>
          </cell>
          <cell r="DL187">
            <v>84686.98</v>
          </cell>
          <cell r="DM187">
            <v>590931.04</v>
          </cell>
          <cell r="DN187">
            <v>2136834.7999999998</v>
          </cell>
          <cell r="DO187">
            <v>1047067.2</v>
          </cell>
          <cell r="DP187">
            <v>125304</v>
          </cell>
          <cell r="DQ187">
            <v>21094.6</v>
          </cell>
          <cell r="DR187">
            <v>702358.94</v>
          </cell>
          <cell r="DS187">
            <v>616.33000000000004</v>
          </cell>
          <cell r="DT187">
            <v>1895824.7</v>
          </cell>
          <cell r="DU187">
            <v>19029.509999999998</v>
          </cell>
          <cell r="DV187">
            <v>108.82</v>
          </cell>
          <cell r="DW187">
            <v>155308.29</v>
          </cell>
          <cell r="DX187">
            <v>67731.39</v>
          </cell>
          <cell r="DY187">
            <v>-5975.03</v>
          </cell>
          <cell r="DZ187">
            <v>4181.8999999999996</v>
          </cell>
          <cell r="EA187">
            <v>240384.89</v>
          </cell>
          <cell r="EB187">
            <v>625.16</v>
          </cell>
          <cell r="EC187">
            <v>241010.04</v>
          </cell>
          <cell r="ED187">
            <v>398059.38</v>
          </cell>
          <cell r="EE187">
            <v>238350.18</v>
          </cell>
          <cell r="EF187">
            <v>0</v>
          </cell>
          <cell r="EG187">
            <v>238350.18</v>
          </cell>
          <cell r="EH187">
            <v>2993.71</v>
          </cell>
          <cell r="EI187">
            <v>0</v>
          </cell>
          <cell r="EJ187">
            <v>0</v>
          </cell>
          <cell r="EK187">
            <v>0</v>
          </cell>
          <cell r="EL187">
            <v>150.01</v>
          </cell>
          <cell r="EM187">
            <v>0</v>
          </cell>
          <cell r="EN187">
            <v>0</v>
          </cell>
          <cell r="EO187">
            <v>0</v>
          </cell>
          <cell r="EP187">
            <v>367.66</v>
          </cell>
          <cell r="EQ187">
            <v>106</v>
          </cell>
          <cell r="ER187">
            <v>-635.36</v>
          </cell>
          <cell r="ES187">
            <v>0</v>
          </cell>
          <cell r="ET187">
            <v>0</v>
          </cell>
          <cell r="EU187">
            <v>240384.89</v>
          </cell>
          <cell r="EV187">
            <v>240384.89</v>
          </cell>
          <cell r="EW187">
            <v>1873.09</v>
          </cell>
          <cell r="EX187">
            <v>0</v>
          </cell>
          <cell r="EY187">
            <v>-7557.43</v>
          </cell>
          <cell r="EZ187">
            <v>2917.61</v>
          </cell>
          <cell r="FA187">
            <v>0</v>
          </cell>
          <cell r="FB187">
            <v>15330.75</v>
          </cell>
          <cell r="FC187">
            <v>0</v>
          </cell>
          <cell r="FD187">
            <v>71507.289999999994</v>
          </cell>
          <cell r="FE187">
            <v>-1689.71</v>
          </cell>
          <cell r="FF187">
            <v>188664.79</v>
          </cell>
          <cell r="FG187">
            <v>917.03</v>
          </cell>
          <cell r="FH187">
            <v>11934.35</v>
          </cell>
          <cell r="FI187">
            <v>-453.11</v>
          </cell>
          <cell r="FJ187">
            <v>175360.3</v>
          </cell>
          <cell r="FK187">
            <v>1270300.8999999999</v>
          </cell>
          <cell r="FL187">
            <v>143917.71</v>
          </cell>
          <cell r="FM187">
            <v>175360.37</v>
          </cell>
          <cell r="FN187">
            <v>228164.03</v>
          </cell>
          <cell r="FO187">
            <v>1270300.8999999999</v>
          </cell>
          <cell r="FP187">
            <v>2093364.8</v>
          </cell>
          <cell r="FQ187">
            <v>11.3294</v>
          </cell>
          <cell r="FR187">
            <v>13.804600000000001</v>
          </cell>
          <cell r="FS187">
            <v>17.961400000000001</v>
          </cell>
          <cell r="FT187">
            <v>8.3770000000000007</v>
          </cell>
          <cell r="FU187">
            <v>16111.9</v>
          </cell>
          <cell r="FV187">
            <v>102.5</v>
          </cell>
          <cell r="FW187">
            <v>272.83</v>
          </cell>
          <cell r="FX187">
            <v>0</v>
          </cell>
          <cell r="FY187">
            <v>0</v>
          </cell>
          <cell r="FZ187">
            <v>0</v>
          </cell>
          <cell r="GA187">
            <v>375.33</v>
          </cell>
          <cell r="GB187">
            <v>0.76</v>
          </cell>
          <cell r="GC187">
            <v>14956.75</v>
          </cell>
          <cell r="GD187">
            <v>68763.039999999994</v>
          </cell>
          <cell r="GE187">
            <v>26935</v>
          </cell>
          <cell r="GF187">
            <v>0</v>
          </cell>
          <cell r="GG187">
            <v>10882132</v>
          </cell>
          <cell r="GH187">
            <v>0</v>
          </cell>
          <cell r="GI187">
            <v>0</v>
          </cell>
          <cell r="GJ187">
            <v>188664.79</v>
          </cell>
          <cell r="GK187">
            <v>18866.48</v>
          </cell>
          <cell r="GL187">
            <v>27113</v>
          </cell>
          <cell r="GM187">
            <v>-178</v>
          </cell>
          <cell r="GN187">
            <v>1790</v>
          </cell>
          <cell r="GO187">
            <v>25323</v>
          </cell>
          <cell r="GP187">
            <v>13388.65</v>
          </cell>
          <cell r="GQ187">
            <v>13388.65</v>
          </cell>
          <cell r="GR187">
            <v>11934.35</v>
          </cell>
          <cell r="GS187">
            <v>0</v>
          </cell>
          <cell r="GT187">
            <v>0</v>
          </cell>
          <cell r="GU187">
            <v>106</v>
          </cell>
          <cell r="GV187">
            <v>10882.132</v>
          </cell>
          <cell r="GW187">
            <v>9.7407399999999995E-3</v>
          </cell>
          <cell r="GX187">
            <v>150.01</v>
          </cell>
          <cell r="GY187">
            <v>0</v>
          </cell>
          <cell r="GZ187">
            <v>150.01</v>
          </cell>
          <cell r="HA187">
            <v>0</v>
          </cell>
          <cell r="HB187">
            <v>0</v>
          </cell>
          <cell r="HC187">
            <v>0</v>
          </cell>
          <cell r="HD187" t="str">
            <v>No ajustments to equity capital in results.</v>
          </cell>
          <cell r="HE187" t="str">
            <v>Other additions to (deductions from) Tier 1 Capital is primarily composed of non-financial equity investment positions deducted under Basel 1</v>
          </cell>
          <cell r="HF187">
            <v>0</v>
          </cell>
          <cell r="HG187">
            <v>0</v>
          </cell>
          <cell r="HH187">
            <v>0</v>
          </cell>
          <cell r="HI187">
            <v>-27458.44</v>
          </cell>
          <cell r="HJ187">
            <v>-6346.11</v>
          </cell>
          <cell r="HK187" t="str">
            <v>1) Cash dividends declared on common stock in item 69 equal cash dividends declared on common stock in item 13.  2) Issuance of common stock for employee compensation in item 72 is comprised of the balance of the conversion or retirement of com</v>
          </cell>
          <cell r="HL187">
            <v>4</v>
          </cell>
          <cell r="HM187">
            <v>2012</v>
          </cell>
          <cell r="HN187">
            <v>0</v>
          </cell>
          <cell r="HO187">
            <v>100</v>
          </cell>
          <cell r="HR187">
            <v>19010</v>
          </cell>
        </row>
        <row r="188">
          <cell r="A188" t="str">
            <v>1073757Q1 2013Supervisory Baseline</v>
          </cell>
          <cell r="B188" t="str">
            <v>BofA</v>
          </cell>
          <cell r="C188" t="str">
            <v>Q1 2013</v>
          </cell>
          <cell r="D188" t="str">
            <v>Supervisory Baseline</v>
          </cell>
          <cell r="E188" t="str">
            <v>BHC</v>
          </cell>
          <cell r="F188" t="str">
            <v>BANK OF AMER CORP</v>
          </cell>
          <cell r="G188">
            <v>1073757</v>
          </cell>
          <cell r="H188" t="str">
            <v>Projected</v>
          </cell>
          <cell r="I188">
            <v>40926</v>
          </cell>
          <cell r="J188">
            <v>40926.68109953704</v>
          </cell>
          <cell r="K188" t="str">
            <v>Based on November Blue Chip Economic Indicators Survey which projects soft GDP growth and only gradual recovery in the labor market with sluggish home price appreciation.</v>
          </cell>
          <cell r="L188">
            <v>471.28</v>
          </cell>
          <cell r="M188">
            <v>862.99</v>
          </cell>
          <cell r="N188">
            <v>126.55</v>
          </cell>
          <cell r="O188">
            <v>736.44</v>
          </cell>
          <cell r="P188">
            <v>276.83</v>
          </cell>
          <cell r="Q188">
            <v>112.63</v>
          </cell>
          <cell r="R188">
            <v>49.56</v>
          </cell>
          <cell r="S188">
            <v>114.65</v>
          </cell>
          <cell r="T188">
            <v>95.63</v>
          </cell>
          <cell r="U188">
            <v>55.04</v>
          </cell>
          <cell r="V188">
            <v>3.34</v>
          </cell>
          <cell r="W188">
            <v>37.26</v>
          </cell>
          <cell r="X188">
            <v>1428.3</v>
          </cell>
          <cell r="Y188">
            <v>237.85</v>
          </cell>
          <cell r="Z188">
            <v>18.14</v>
          </cell>
          <cell r="AA188">
            <v>10.95</v>
          </cell>
          <cell r="AB188">
            <v>208.76</v>
          </cell>
          <cell r="AC188">
            <v>17.54</v>
          </cell>
          <cell r="AD188">
            <v>0</v>
          </cell>
          <cell r="AE188">
            <v>0</v>
          </cell>
          <cell r="AF188">
            <v>0</v>
          </cell>
          <cell r="AG188">
            <v>7.67</v>
          </cell>
          <cell r="AH188">
            <v>9.8699999999999992</v>
          </cell>
          <cell r="AI188">
            <v>3390.42</v>
          </cell>
          <cell r="AJ188">
            <v>0</v>
          </cell>
          <cell r="AK188">
            <v>0</v>
          </cell>
          <cell r="AL188">
            <v>0</v>
          </cell>
          <cell r="AM188">
            <v>0</v>
          </cell>
          <cell r="AN188">
            <v>-1.06</v>
          </cell>
          <cell r="AO188">
            <v>0</v>
          </cell>
          <cell r="AP188">
            <v>0</v>
          </cell>
          <cell r="AQ188">
            <v>0</v>
          </cell>
          <cell r="AR188">
            <v>-1.06</v>
          </cell>
          <cell r="AS188">
            <v>265.86</v>
          </cell>
          <cell r="AT188">
            <v>3655.22</v>
          </cell>
          <cell r="AU188">
            <v>29147.360000000001</v>
          </cell>
          <cell r="AV188">
            <v>2532.9499999999998</v>
          </cell>
          <cell r="AW188">
            <v>3390.42</v>
          </cell>
          <cell r="AX188">
            <v>1.62</v>
          </cell>
          <cell r="AY188">
            <v>28291.5</v>
          </cell>
          <cell r="AZ188">
            <v>11047.88</v>
          </cell>
          <cell r="BA188">
            <v>12220</v>
          </cell>
          <cell r="BB188">
            <v>16753.34</v>
          </cell>
          <cell r="BC188">
            <v>6514.54</v>
          </cell>
          <cell r="BD188">
            <v>6514.54</v>
          </cell>
          <cell r="BE188">
            <v>2532.9499999999998</v>
          </cell>
          <cell r="BF188">
            <v>-1.06</v>
          </cell>
          <cell r="BG188">
            <v>265.86</v>
          </cell>
          <cell r="BH188">
            <v>0</v>
          </cell>
          <cell r="BI188">
            <v>0</v>
          </cell>
          <cell r="BJ188">
            <v>0</v>
          </cell>
          <cell r="BK188">
            <v>-7.66</v>
          </cell>
          <cell r="BL188">
            <v>3716.79</v>
          </cell>
          <cell r="BM188">
            <v>1281.01</v>
          </cell>
          <cell r="BN188">
            <v>2435.7800000000002</v>
          </cell>
          <cell r="BO188">
            <v>0</v>
          </cell>
          <cell r="BP188">
            <v>2435.7800000000002</v>
          </cell>
          <cell r="BQ188">
            <v>0</v>
          </cell>
          <cell r="BR188">
            <v>2435.7800000000002</v>
          </cell>
          <cell r="BS188">
            <v>34.465493000000002</v>
          </cell>
          <cell r="BT188">
            <v>13535.76</v>
          </cell>
          <cell r="BU188">
            <v>250</v>
          </cell>
          <cell r="BV188">
            <v>969.36</v>
          </cell>
          <cell r="BW188">
            <v>12816.4</v>
          </cell>
          <cell r="BX188" t="str">
            <v>Non-Interest Income - Retail and Small Business</v>
          </cell>
          <cell r="BY188">
            <v>28011.47</v>
          </cell>
          <cell r="BZ188">
            <v>304058</v>
          </cell>
          <cell r="CA188">
            <v>332069.46000000002</v>
          </cell>
          <cell r="CB188">
            <v>460011.86</v>
          </cell>
          <cell r="CC188">
            <v>278766.21000000002</v>
          </cell>
          <cell r="CD188">
            <v>103969.73</v>
          </cell>
          <cell r="CE188">
            <v>16228.07</v>
          </cell>
          <cell r="CF188">
            <v>87741.67</v>
          </cell>
          <cell r="CG188">
            <v>65561.7</v>
          </cell>
          <cell r="CH188">
            <v>17577.89</v>
          </cell>
          <cell r="CI188">
            <v>4241.72</v>
          </cell>
          <cell r="CJ188">
            <v>43742.09</v>
          </cell>
          <cell r="CK188">
            <v>22823.35</v>
          </cell>
          <cell r="CL188">
            <v>1387.95</v>
          </cell>
          <cell r="CM188">
            <v>10326.280000000001</v>
          </cell>
          <cell r="CN188">
            <v>187370.26</v>
          </cell>
          <cell r="CO188">
            <v>173222.45</v>
          </cell>
          <cell r="CP188">
            <v>8054.46</v>
          </cell>
          <cell r="CQ188">
            <v>6093.36</v>
          </cell>
          <cell r="CR188">
            <v>106669.63</v>
          </cell>
          <cell r="CS188">
            <v>78651.539999999994</v>
          </cell>
          <cell r="CT188">
            <v>26561.95</v>
          </cell>
          <cell r="CU188">
            <v>5557</v>
          </cell>
          <cell r="CV188">
            <v>46532.58</v>
          </cell>
          <cell r="CW188">
            <v>85820.76</v>
          </cell>
          <cell r="CX188">
            <v>465.52</v>
          </cell>
          <cell r="CY188">
            <v>1102.49</v>
          </cell>
          <cell r="CZ188">
            <v>27309.57</v>
          </cell>
          <cell r="DA188">
            <v>19450.900000000001</v>
          </cell>
          <cell r="DB188">
            <v>37492.28</v>
          </cell>
          <cell r="DC188">
            <v>918524.05</v>
          </cell>
          <cell r="DD188">
            <v>0</v>
          </cell>
          <cell r="DE188">
            <v>28383.19</v>
          </cell>
          <cell r="DF188">
            <v>890140.86</v>
          </cell>
          <cell r="DG188">
            <v>237747.46</v>
          </cell>
          <cell r="DH188">
            <v>69228.600000000006</v>
          </cell>
          <cell r="DI188">
            <v>6709.96</v>
          </cell>
          <cell r="DJ188">
            <v>2637.57</v>
          </cell>
          <cell r="DK188">
            <v>6282.28</v>
          </cell>
          <cell r="DL188">
            <v>84858.4</v>
          </cell>
          <cell r="DM188">
            <v>594447.41</v>
          </cell>
          <cell r="DN188">
            <v>2139263.6</v>
          </cell>
          <cell r="DO188">
            <v>1053144.8999999999</v>
          </cell>
          <cell r="DP188">
            <v>124754</v>
          </cell>
          <cell r="DQ188">
            <v>21105.69</v>
          </cell>
          <cell r="DR188">
            <v>696658.59</v>
          </cell>
          <cell r="DS188">
            <v>608.66999999999996</v>
          </cell>
          <cell r="DT188">
            <v>1895663.1</v>
          </cell>
          <cell r="DU188">
            <v>19029.509999999998</v>
          </cell>
          <cell r="DV188">
            <v>109.22</v>
          </cell>
          <cell r="DW188">
            <v>156790.59</v>
          </cell>
          <cell r="DX188">
            <v>69684.820000000007</v>
          </cell>
          <cell r="DY188">
            <v>-6610.08</v>
          </cell>
          <cell r="DZ188">
            <v>3971.23</v>
          </cell>
          <cell r="EA188">
            <v>242975.31</v>
          </cell>
          <cell r="EB188">
            <v>625.16</v>
          </cell>
          <cell r="EC188">
            <v>243600.46</v>
          </cell>
          <cell r="ED188">
            <v>405375</v>
          </cell>
          <cell r="EE188">
            <v>240384.89</v>
          </cell>
          <cell r="EF188">
            <v>0</v>
          </cell>
          <cell r="EG188">
            <v>240384.89</v>
          </cell>
          <cell r="EH188">
            <v>2435.7800000000002</v>
          </cell>
          <cell r="EI188">
            <v>0</v>
          </cell>
          <cell r="EJ188">
            <v>0</v>
          </cell>
          <cell r="EK188">
            <v>0</v>
          </cell>
          <cell r="EL188">
            <v>1272.04</v>
          </cell>
          <cell r="EM188">
            <v>0</v>
          </cell>
          <cell r="EN188">
            <v>0</v>
          </cell>
          <cell r="EO188">
            <v>0</v>
          </cell>
          <cell r="EP188">
            <v>376.14</v>
          </cell>
          <cell r="EQ188">
            <v>106.21</v>
          </cell>
          <cell r="ER188">
            <v>-635.04</v>
          </cell>
          <cell r="ES188">
            <v>0</v>
          </cell>
          <cell r="ET188">
            <v>0</v>
          </cell>
          <cell r="EU188">
            <v>242975.31</v>
          </cell>
          <cell r="EV188">
            <v>242975.31</v>
          </cell>
          <cell r="EW188">
            <v>790.24</v>
          </cell>
          <cell r="EX188">
            <v>0</v>
          </cell>
          <cell r="EY188">
            <v>-7109.62</v>
          </cell>
          <cell r="EZ188">
            <v>2917.61</v>
          </cell>
          <cell r="FA188">
            <v>0</v>
          </cell>
          <cell r="FB188">
            <v>10345.17</v>
          </cell>
          <cell r="FC188">
            <v>0</v>
          </cell>
          <cell r="FD188">
            <v>71320.160000000003</v>
          </cell>
          <cell r="FE188">
            <v>-1857.7</v>
          </cell>
          <cell r="FF188">
            <v>187259.79</v>
          </cell>
          <cell r="FG188">
            <v>893.01</v>
          </cell>
          <cell r="FH188">
            <v>10238.790000000001</v>
          </cell>
          <cell r="FI188">
            <v>-453.11</v>
          </cell>
          <cell r="FJ188">
            <v>175674.89</v>
          </cell>
          <cell r="FK188">
            <v>1272006</v>
          </cell>
          <cell r="FL188">
            <v>149217.89000000001</v>
          </cell>
          <cell r="FM188">
            <v>175674.97</v>
          </cell>
          <cell r="FN188">
            <v>231965.62</v>
          </cell>
          <cell r="FO188">
            <v>1272006</v>
          </cell>
          <cell r="FP188">
            <v>2097522.7000000002</v>
          </cell>
          <cell r="FQ188">
            <v>11.7309</v>
          </cell>
          <cell r="FR188">
            <v>13.8109</v>
          </cell>
          <cell r="FS188">
            <v>18.2362</v>
          </cell>
          <cell r="FT188">
            <v>8.3754000000000008</v>
          </cell>
          <cell r="FU188">
            <v>16111.9</v>
          </cell>
          <cell r="FV188">
            <v>102.5</v>
          </cell>
          <cell r="FW188">
            <v>272.83</v>
          </cell>
          <cell r="FX188">
            <v>0</v>
          </cell>
          <cell r="FY188">
            <v>0</v>
          </cell>
          <cell r="FZ188">
            <v>0</v>
          </cell>
          <cell r="GA188">
            <v>375.33</v>
          </cell>
          <cell r="GB188">
            <v>0.76</v>
          </cell>
          <cell r="GC188">
            <v>9971.17</v>
          </cell>
          <cell r="GD188">
            <v>68763.039999999994</v>
          </cell>
          <cell r="GE188">
            <v>25813</v>
          </cell>
          <cell r="GF188">
            <v>0</v>
          </cell>
          <cell r="GG188">
            <v>10922184</v>
          </cell>
          <cell r="GH188">
            <v>0</v>
          </cell>
          <cell r="GI188">
            <v>0</v>
          </cell>
          <cell r="GJ188">
            <v>187259.79</v>
          </cell>
          <cell r="GK188">
            <v>18725.98</v>
          </cell>
          <cell r="GL188">
            <v>26093</v>
          </cell>
          <cell r="GM188">
            <v>-280</v>
          </cell>
          <cell r="GN188">
            <v>2000</v>
          </cell>
          <cell r="GO188">
            <v>24093</v>
          </cell>
          <cell r="GP188">
            <v>13854.21</v>
          </cell>
          <cell r="GQ188">
            <v>13854.21</v>
          </cell>
          <cell r="GR188">
            <v>10238.790000000001</v>
          </cell>
          <cell r="GS188">
            <v>0</v>
          </cell>
          <cell r="GT188">
            <v>0</v>
          </cell>
          <cell r="GU188">
            <v>106.21</v>
          </cell>
          <cell r="GV188">
            <v>10922.183999999999</v>
          </cell>
          <cell r="GW188">
            <v>9.7242500000000003E-3</v>
          </cell>
          <cell r="GX188">
            <v>1272.04</v>
          </cell>
          <cell r="GY188">
            <v>0</v>
          </cell>
          <cell r="GZ188">
            <v>1272.04</v>
          </cell>
          <cell r="HA188">
            <v>0</v>
          </cell>
          <cell r="HB188">
            <v>0</v>
          </cell>
          <cell r="HC188">
            <v>0</v>
          </cell>
          <cell r="HD188" t="str">
            <v>No ajustments to equity capital in results.</v>
          </cell>
          <cell r="HE188" t="str">
            <v>Other additions to (deductions from) Tier 1 Capital is primarily composed of non-financial equity investment positions deducted under Basel 1</v>
          </cell>
          <cell r="HF188">
            <v>0</v>
          </cell>
          <cell r="HG188">
            <v>0</v>
          </cell>
          <cell r="HH188">
            <v>0</v>
          </cell>
          <cell r="HI188">
            <v>-27458.44</v>
          </cell>
          <cell r="HJ188">
            <v>-6346.11</v>
          </cell>
          <cell r="HK188" t="str">
            <v>1) Cash dividends declared on common stock in item 69 equal cash dividends declared on common stock in item 13.  2) Issuance of common stock for employee compensation in item 72 is comprised of the balance of the conversion or retirement of com</v>
          </cell>
          <cell r="HL188">
            <v>1</v>
          </cell>
          <cell r="HM188">
            <v>2013</v>
          </cell>
          <cell r="HN188">
            <v>0</v>
          </cell>
          <cell r="HO188">
            <v>0</v>
          </cell>
          <cell r="HR188">
            <v>19010</v>
          </cell>
        </row>
        <row r="189">
          <cell r="A189" t="str">
            <v>1073757Q2 2013Supervisory Baseline</v>
          </cell>
          <cell r="B189" t="str">
            <v>BofA</v>
          </cell>
          <cell r="C189" t="str">
            <v>Q2 2013</v>
          </cell>
          <cell r="D189" t="str">
            <v>Supervisory Baseline</v>
          </cell>
          <cell r="E189" t="str">
            <v>BHC</v>
          </cell>
          <cell r="F189" t="str">
            <v>BANK OF AMER CORP</v>
          </cell>
          <cell r="G189">
            <v>1073757</v>
          </cell>
          <cell r="H189" t="str">
            <v>Projected</v>
          </cell>
          <cell r="I189">
            <v>40926</v>
          </cell>
          <cell r="J189">
            <v>40926.68109953704</v>
          </cell>
          <cell r="K189" t="str">
            <v>Based on November Blue Chip Economic Indicators Survey which projects soft GDP growth and only gradual recovery in the labor market with sluggish home price appreciation.</v>
          </cell>
          <cell r="L189">
            <v>407.79</v>
          </cell>
          <cell r="M189">
            <v>771.99</v>
          </cell>
          <cell r="N189">
            <v>109</v>
          </cell>
          <cell r="O189">
            <v>662.99</v>
          </cell>
          <cell r="P189">
            <v>280.05</v>
          </cell>
          <cell r="Q189">
            <v>115.79</v>
          </cell>
          <cell r="R189">
            <v>47.54</v>
          </cell>
          <cell r="S189">
            <v>116.71</v>
          </cell>
          <cell r="T189">
            <v>88.05</v>
          </cell>
          <cell r="U189">
            <v>50.67</v>
          </cell>
          <cell r="V189">
            <v>3.08</v>
          </cell>
          <cell r="W189">
            <v>34.299999999999997</v>
          </cell>
          <cell r="X189">
            <v>1427.13</v>
          </cell>
          <cell r="Y189">
            <v>208.74</v>
          </cell>
          <cell r="Z189">
            <v>21.68</v>
          </cell>
          <cell r="AA189">
            <v>11.18</v>
          </cell>
          <cell r="AB189">
            <v>175.88</v>
          </cell>
          <cell r="AC189">
            <v>15.78</v>
          </cell>
          <cell r="AD189">
            <v>0</v>
          </cell>
          <cell r="AE189">
            <v>0</v>
          </cell>
          <cell r="AF189">
            <v>0</v>
          </cell>
          <cell r="AG189">
            <v>6.56</v>
          </cell>
          <cell r="AH189">
            <v>9.2200000000000006</v>
          </cell>
          <cell r="AI189">
            <v>3199.52</v>
          </cell>
          <cell r="AJ189">
            <v>0</v>
          </cell>
          <cell r="AK189">
            <v>0</v>
          </cell>
          <cell r="AL189">
            <v>0</v>
          </cell>
          <cell r="AM189">
            <v>0</v>
          </cell>
          <cell r="AN189">
            <v>0.99</v>
          </cell>
          <cell r="AO189">
            <v>0</v>
          </cell>
          <cell r="AP189">
            <v>0</v>
          </cell>
          <cell r="AQ189">
            <v>0</v>
          </cell>
          <cell r="AR189">
            <v>0.99</v>
          </cell>
          <cell r="AS189">
            <v>353.67</v>
          </cell>
          <cell r="AT189">
            <v>3554.18</v>
          </cell>
          <cell r="AU189">
            <v>28291.5</v>
          </cell>
          <cell r="AV189">
            <v>2286.2199999999998</v>
          </cell>
          <cell r="AW189">
            <v>3199.52</v>
          </cell>
          <cell r="AX189">
            <v>-0.62</v>
          </cell>
          <cell r="AY189">
            <v>27377.58</v>
          </cell>
          <cell r="AZ189">
            <v>11135.22</v>
          </cell>
          <cell r="BA189">
            <v>12709.06</v>
          </cell>
          <cell r="BB189">
            <v>15466.33</v>
          </cell>
          <cell r="BC189">
            <v>8377.9500000000007</v>
          </cell>
          <cell r="BD189">
            <v>8377.9500000000007</v>
          </cell>
          <cell r="BE189">
            <v>2286.2199999999998</v>
          </cell>
          <cell r="BF189">
            <v>0.99</v>
          </cell>
          <cell r="BG189">
            <v>353.67</v>
          </cell>
          <cell r="BH189">
            <v>0</v>
          </cell>
          <cell r="BI189">
            <v>0</v>
          </cell>
          <cell r="BJ189">
            <v>0</v>
          </cell>
          <cell r="BK189">
            <v>-6.14</v>
          </cell>
          <cell r="BL189">
            <v>5737.07</v>
          </cell>
          <cell r="BM189">
            <v>1932.28</v>
          </cell>
          <cell r="BN189">
            <v>3804.8</v>
          </cell>
          <cell r="BO189">
            <v>0</v>
          </cell>
          <cell r="BP189">
            <v>3804.8</v>
          </cell>
          <cell r="BQ189">
            <v>0</v>
          </cell>
          <cell r="BR189">
            <v>3804.8</v>
          </cell>
          <cell r="BS189">
            <v>33.680607000000002</v>
          </cell>
          <cell r="BT189">
            <v>12816.4</v>
          </cell>
          <cell r="BU189">
            <v>250</v>
          </cell>
          <cell r="BV189">
            <v>9507.9500000000007</v>
          </cell>
          <cell r="BW189">
            <v>3558.45</v>
          </cell>
          <cell r="BX189" t="str">
            <v>Non-Interest Income - Retail and Small Business</v>
          </cell>
          <cell r="BY189">
            <v>27152.46</v>
          </cell>
          <cell r="BZ189">
            <v>301018.31</v>
          </cell>
          <cell r="CA189">
            <v>328170.77</v>
          </cell>
          <cell r="CB189">
            <v>458415.76</v>
          </cell>
          <cell r="CC189">
            <v>279125.05</v>
          </cell>
          <cell r="CD189">
            <v>101355.19</v>
          </cell>
          <cell r="CE189">
            <v>15825.64</v>
          </cell>
          <cell r="CF189">
            <v>85529.56</v>
          </cell>
          <cell r="CG189">
            <v>66231.070000000007</v>
          </cell>
          <cell r="CH189">
            <v>17910.150000000001</v>
          </cell>
          <cell r="CI189">
            <v>4134.04</v>
          </cell>
          <cell r="CJ189">
            <v>44186.879999999997</v>
          </cell>
          <cell r="CK189">
            <v>22907.07</v>
          </cell>
          <cell r="CL189">
            <v>1394.17</v>
          </cell>
          <cell r="CM189">
            <v>10310.280000000001</v>
          </cell>
          <cell r="CN189">
            <v>189571.11</v>
          </cell>
          <cell r="CO189">
            <v>175299.85</v>
          </cell>
          <cell r="CP189">
            <v>8196.1</v>
          </cell>
          <cell r="CQ189">
            <v>6075.17</v>
          </cell>
          <cell r="CR189">
            <v>106429.04</v>
          </cell>
          <cell r="CS189">
            <v>80965.25</v>
          </cell>
          <cell r="CT189">
            <v>27899.3</v>
          </cell>
          <cell r="CU189">
            <v>5470.42</v>
          </cell>
          <cell r="CV189">
            <v>47595.53</v>
          </cell>
          <cell r="CW189">
            <v>84122.39</v>
          </cell>
          <cell r="CX189">
            <v>467.52</v>
          </cell>
          <cell r="CY189">
            <v>1106.51</v>
          </cell>
          <cell r="CZ189">
            <v>27916.240000000002</v>
          </cell>
          <cell r="DA189">
            <v>19517.59</v>
          </cell>
          <cell r="DB189">
            <v>35114.53</v>
          </cell>
          <cell r="DC189">
            <v>919503.55</v>
          </cell>
          <cell r="DD189">
            <v>0</v>
          </cell>
          <cell r="DE189">
            <v>27470.65</v>
          </cell>
          <cell r="DF189">
            <v>892032.91</v>
          </cell>
          <cell r="DG189">
            <v>235100.53</v>
          </cell>
          <cell r="DH189">
            <v>69228.600000000006</v>
          </cell>
          <cell r="DI189">
            <v>7033.51</v>
          </cell>
          <cell r="DJ189">
            <v>2637.57</v>
          </cell>
          <cell r="DK189">
            <v>6196.05</v>
          </cell>
          <cell r="DL189">
            <v>85095.72</v>
          </cell>
          <cell r="DM189">
            <v>592462.89</v>
          </cell>
          <cell r="DN189">
            <v>2132862.7999999998</v>
          </cell>
          <cell r="DO189">
            <v>1054563.6000000001</v>
          </cell>
          <cell r="DP189">
            <v>125754</v>
          </cell>
          <cell r="DQ189">
            <v>21116.9</v>
          </cell>
          <cell r="DR189">
            <v>684553.96</v>
          </cell>
          <cell r="DS189">
            <v>602.52</v>
          </cell>
          <cell r="DT189">
            <v>1885988.5</v>
          </cell>
          <cell r="DU189">
            <v>19029.509999999998</v>
          </cell>
          <cell r="DV189">
            <v>109.23</v>
          </cell>
          <cell r="DW189">
            <v>157244.6</v>
          </cell>
          <cell r="DX189">
            <v>73016</v>
          </cell>
          <cell r="DY189">
            <v>-7119.18</v>
          </cell>
          <cell r="DZ189">
            <v>3968.98</v>
          </cell>
          <cell r="EA189">
            <v>246249.14</v>
          </cell>
          <cell r="EB189">
            <v>625.16</v>
          </cell>
          <cell r="EC189">
            <v>246874.3</v>
          </cell>
          <cell r="ED189">
            <v>413856.84</v>
          </cell>
          <cell r="EE189">
            <v>242975.31</v>
          </cell>
          <cell r="EF189">
            <v>0</v>
          </cell>
          <cell r="EG189">
            <v>242975.31</v>
          </cell>
          <cell r="EH189">
            <v>3804.8</v>
          </cell>
          <cell r="EI189">
            <v>0</v>
          </cell>
          <cell r="EJ189">
            <v>0</v>
          </cell>
          <cell r="EK189">
            <v>0</v>
          </cell>
          <cell r="EL189">
            <v>451.76</v>
          </cell>
          <cell r="EM189">
            <v>0</v>
          </cell>
          <cell r="EN189">
            <v>0</v>
          </cell>
          <cell r="EO189">
            <v>0</v>
          </cell>
          <cell r="EP189">
            <v>367.21</v>
          </cell>
          <cell r="EQ189">
            <v>106.41</v>
          </cell>
          <cell r="ER189">
            <v>-509.1</v>
          </cell>
          <cell r="ES189">
            <v>0</v>
          </cell>
          <cell r="ET189">
            <v>0</v>
          </cell>
          <cell r="EU189">
            <v>246249.14</v>
          </cell>
          <cell r="EV189">
            <v>246249.14</v>
          </cell>
          <cell r="EW189">
            <v>-94.51</v>
          </cell>
          <cell r="EX189">
            <v>0</v>
          </cell>
          <cell r="EY189">
            <v>-6733.97</v>
          </cell>
          <cell r="EZ189">
            <v>2917.61</v>
          </cell>
          <cell r="FA189">
            <v>0</v>
          </cell>
          <cell r="FB189">
            <v>10345.17</v>
          </cell>
          <cell r="FC189">
            <v>0</v>
          </cell>
          <cell r="FD189">
            <v>71133.02</v>
          </cell>
          <cell r="FE189">
            <v>-2080.48</v>
          </cell>
          <cell r="FF189">
            <v>191452.65</v>
          </cell>
          <cell r="FG189">
            <v>860.66</v>
          </cell>
          <cell r="FH189">
            <v>8655.34</v>
          </cell>
          <cell r="FI189">
            <v>-453.11</v>
          </cell>
          <cell r="FJ189">
            <v>181483.54</v>
          </cell>
          <cell r="FK189">
            <v>1274771</v>
          </cell>
          <cell r="FL189">
            <v>155026.54999999999</v>
          </cell>
          <cell r="FM189">
            <v>181483.62</v>
          </cell>
          <cell r="FN189">
            <v>236024.31</v>
          </cell>
          <cell r="FO189">
            <v>1274771</v>
          </cell>
          <cell r="FP189">
            <v>2098042.2000000002</v>
          </cell>
          <cell r="FQ189">
            <v>12.161099999999999</v>
          </cell>
          <cell r="FR189">
            <v>14.236599999999999</v>
          </cell>
          <cell r="FS189">
            <v>18.515000000000001</v>
          </cell>
          <cell r="FT189">
            <v>8.6501000000000001</v>
          </cell>
          <cell r="FU189">
            <v>16111.9</v>
          </cell>
          <cell r="FV189">
            <v>102.5</v>
          </cell>
          <cell r="FW189">
            <v>272.83</v>
          </cell>
          <cell r="FX189">
            <v>0</v>
          </cell>
          <cell r="FY189">
            <v>0</v>
          </cell>
          <cell r="FZ189">
            <v>0</v>
          </cell>
          <cell r="GA189">
            <v>375.33</v>
          </cell>
          <cell r="GB189">
            <v>0.76</v>
          </cell>
          <cell r="GC189">
            <v>9971.17</v>
          </cell>
          <cell r="GD189">
            <v>68763.039999999994</v>
          </cell>
          <cell r="GE189">
            <v>24317</v>
          </cell>
          <cell r="GF189">
            <v>0</v>
          </cell>
          <cell r="GG189">
            <v>10922855</v>
          </cell>
          <cell r="GH189">
            <v>0</v>
          </cell>
          <cell r="GI189">
            <v>0</v>
          </cell>
          <cell r="GJ189">
            <v>191452.65</v>
          </cell>
          <cell r="GK189">
            <v>19145.259999999998</v>
          </cell>
          <cell r="GL189">
            <v>24732</v>
          </cell>
          <cell r="GM189">
            <v>-415</v>
          </cell>
          <cell r="GN189">
            <v>2156</v>
          </cell>
          <cell r="GO189">
            <v>22576</v>
          </cell>
          <cell r="GP189">
            <v>13920.66</v>
          </cell>
          <cell r="GQ189">
            <v>13920.66</v>
          </cell>
          <cell r="GR189">
            <v>8655.34</v>
          </cell>
          <cell r="GS189">
            <v>0</v>
          </cell>
          <cell r="GT189">
            <v>0</v>
          </cell>
          <cell r="GU189">
            <v>106.41</v>
          </cell>
          <cell r="GV189">
            <v>10922.855</v>
          </cell>
          <cell r="GW189">
            <v>9.7419599999999992E-3</v>
          </cell>
          <cell r="GX189">
            <v>451.76</v>
          </cell>
          <cell r="GY189">
            <v>0</v>
          </cell>
          <cell r="GZ189">
            <v>451.76</v>
          </cell>
          <cell r="HA189">
            <v>0</v>
          </cell>
          <cell r="HB189">
            <v>0</v>
          </cell>
          <cell r="HC189">
            <v>0</v>
          </cell>
          <cell r="HD189" t="str">
            <v>No ajustments to equity capital in results.</v>
          </cell>
          <cell r="HE189" t="str">
            <v>Other additions to (deductions from) Tier 1 Capital is primarily composed of non-financial equity investment positions deducted under Basel 1</v>
          </cell>
          <cell r="HF189">
            <v>0</v>
          </cell>
          <cell r="HG189">
            <v>0</v>
          </cell>
          <cell r="HH189">
            <v>0</v>
          </cell>
          <cell r="HI189">
            <v>-27458.44</v>
          </cell>
          <cell r="HJ189">
            <v>-6346.11</v>
          </cell>
          <cell r="HK189" t="str">
            <v>1) Cash dividends declared on common stock in item 69 equal cash dividends declared on common stock in item 13.  2) Issuance of common stock for employee compensation in item 72 is comprised of the balance of the conversion or retirement of com</v>
          </cell>
          <cell r="HL189">
            <v>2</v>
          </cell>
          <cell r="HM189">
            <v>2013</v>
          </cell>
          <cell r="HN189">
            <v>0</v>
          </cell>
          <cell r="HO189">
            <v>0</v>
          </cell>
          <cell r="HR189">
            <v>19010</v>
          </cell>
        </row>
        <row r="190">
          <cell r="A190" t="str">
            <v>1073757Q3 2013Supervisory Baseline</v>
          </cell>
          <cell r="B190" t="str">
            <v>BofA</v>
          </cell>
          <cell r="C190" t="str">
            <v>Q3 2013</v>
          </cell>
          <cell r="D190" t="str">
            <v>Supervisory Baseline</v>
          </cell>
          <cell r="E190" t="str">
            <v>BHC</v>
          </cell>
          <cell r="F190" t="str">
            <v>BANK OF AMER CORP</v>
          </cell>
          <cell r="G190">
            <v>1073757</v>
          </cell>
          <cell r="H190" t="str">
            <v>Projected</v>
          </cell>
          <cell r="I190">
            <v>40926</v>
          </cell>
          <cell r="J190">
            <v>40926.68109953704</v>
          </cell>
          <cell r="K190" t="str">
            <v>Based on November Blue Chip Economic Indicators Survey which projects soft GDP growth and only gradual recovery in the labor market with sluggish home price appreciation.</v>
          </cell>
          <cell r="L190">
            <v>352.63</v>
          </cell>
          <cell r="M190">
            <v>697.83</v>
          </cell>
          <cell r="N190">
            <v>93.18</v>
          </cell>
          <cell r="O190">
            <v>604.66</v>
          </cell>
          <cell r="P190">
            <v>271.97000000000003</v>
          </cell>
          <cell r="Q190">
            <v>119.01</v>
          </cell>
          <cell r="R190">
            <v>46.17</v>
          </cell>
          <cell r="S190">
            <v>106.79</v>
          </cell>
          <cell r="T190">
            <v>84.33</v>
          </cell>
          <cell r="U190">
            <v>48.53</v>
          </cell>
          <cell r="V190">
            <v>2.95</v>
          </cell>
          <cell r="W190">
            <v>32.85</v>
          </cell>
          <cell r="X190">
            <v>1434.34</v>
          </cell>
          <cell r="Y190">
            <v>204.42</v>
          </cell>
          <cell r="Z190">
            <v>21.55</v>
          </cell>
          <cell r="AA190">
            <v>11.28</v>
          </cell>
          <cell r="AB190">
            <v>171.58</v>
          </cell>
          <cell r="AC190">
            <v>15.56</v>
          </cell>
          <cell r="AD190">
            <v>0</v>
          </cell>
          <cell r="AE190">
            <v>0</v>
          </cell>
          <cell r="AF190">
            <v>0</v>
          </cell>
          <cell r="AG190">
            <v>6.12</v>
          </cell>
          <cell r="AH190">
            <v>9.43</v>
          </cell>
          <cell r="AI190">
            <v>3061.08</v>
          </cell>
          <cell r="AJ190">
            <v>0</v>
          </cell>
          <cell r="AK190">
            <v>0</v>
          </cell>
          <cell r="AL190">
            <v>0</v>
          </cell>
          <cell r="AM190">
            <v>0</v>
          </cell>
          <cell r="AN190">
            <v>-1.0900000000000001</v>
          </cell>
          <cell r="AO190">
            <v>0</v>
          </cell>
          <cell r="AP190">
            <v>0</v>
          </cell>
          <cell r="AQ190">
            <v>0</v>
          </cell>
          <cell r="AR190">
            <v>-1.0900000000000001</v>
          </cell>
          <cell r="AS190">
            <v>279.33999999999997</v>
          </cell>
          <cell r="AT190">
            <v>3339.33</v>
          </cell>
          <cell r="AU190">
            <v>27377.58</v>
          </cell>
          <cell r="AV190">
            <v>2182.9</v>
          </cell>
          <cell r="AW190">
            <v>3061.08</v>
          </cell>
          <cell r="AX190">
            <v>0.7</v>
          </cell>
          <cell r="AY190">
            <v>26500.09</v>
          </cell>
          <cell r="AZ190">
            <v>11358.62</v>
          </cell>
          <cell r="BA190">
            <v>11541.09</v>
          </cell>
          <cell r="BB190">
            <v>15056.08</v>
          </cell>
          <cell r="BC190">
            <v>7843.64</v>
          </cell>
          <cell r="BD190">
            <v>7843.64</v>
          </cell>
          <cell r="BE190">
            <v>2182.9</v>
          </cell>
          <cell r="BF190">
            <v>-1.0900000000000001</v>
          </cell>
          <cell r="BG190">
            <v>279.33999999999997</v>
          </cell>
          <cell r="BH190">
            <v>612.62</v>
          </cell>
          <cell r="BI190">
            <v>0</v>
          </cell>
          <cell r="BJ190">
            <v>0</v>
          </cell>
          <cell r="BK190">
            <v>-3.81</v>
          </cell>
          <cell r="BL190">
            <v>5995.11</v>
          </cell>
          <cell r="BM190">
            <v>2383.7800000000002</v>
          </cell>
          <cell r="BN190">
            <v>3611.33</v>
          </cell>
          <cell r="BO190">
            <v>0</v>
          </cell>
          <cell r="BP190">
            <v>3611.33</v>
          </cell>
          <cell r="BQ190">
            <v>0</v>
          </cell>
          <cell r="BR190">
            <v>3611.33</v>
          </cell>
          <cell r="BS190">
            <v>39.762073000000001</v>
          </cell>
          <cell r="BT190">
            <v>3558.45</v>
          </cell>
          <cell r="BU190">
            <v>250</v>
          </cell>
          <cell r="BV190">
            <v>927.4</v>
          </cell>
          <cell r="BW190">
            <v>2881.06</v>
          </cell>
          <cell r="BX190" t="str">
            <v>Non-Interest Income - Retail and Small Business</v>
          </cell>
          <cell r="BY190">
            <v>26194.67</v>
          </cell>
          <cell r="BZ190">
            <v>295517.08</v>
          </cell>
          <cell r="CA190">
            <v>321711.75</v>
          </cell>
          <cell r="CB190">
            <v>458725.48</v>
          </cell>
          <cell r="CC190">
            <v>280685.38</v>
          </cell>
          <cell r="CD190">
            <v>98819.75</v>
          </cell>
          <cell r="CE190">
            <v>15439.37</v>
          </cell>
          <cell r="CF190">
            <v>83380.38</v>
          </cell>
          <cell r="CG190">
            <v>67497.17</v>
          </cell>
          <cell r="CH190">
            <v>18297.810000000001</v>
          </cell>
          <cell r="CI190">
            <v>4029.57</v>
          </cell>
          <cell r="CJ190">
            <v>45169.79</v>
          </cell>
          <cell r="CK190">
            <v>23291.86</v>
          </cell>
          <cell r="CL190">
            <v>1427.76</v>
          </cell>
          <cell r="CM190">
            <v>10295.43</v>
          </cell>
          <cell r="CN190">
            <v>192527.29</v>
          </cell>
          <cell r="CO190">
            <v>178132.53</v>
          </cell>
          <cell r="CP190">
            <v>8338.99</v>
          </cell>
          <cell r="CQ190">
            <v>6055.76</v>
          </cell>
          <cell r="CR190">
            <v>104991.77</v>
          </cell>
          <cell r="CS190">
            <v>83184.570000000007</v>
          </cell>
          <cell r="CT190">
            <v>29081.279999999999</v>
          </cell>
          <cell r="CU190">
            <v>5390.67</v>
          </cell>
          <cell r="CV190">
            <v>48712.61</v>
          </cell>
          <cell r="CW190">
            <v>87658.47</v>
          </cell>
          <cell r="CX190">
            <v>478.1</v>
          </cell>
          <cell r="CY190">
            <v>1133.42</v>
          </cell>
          <cell r="CZ190">
            <v>28661.53</v>
          </cell>
          <cell r="DA190">
            <v>19862.77</v>
          </cell>
          <cell r="DB190">
            <v>37522.65</v>
          </cell>
          <cell r="DC190">
            <v>927087.58</v>
          </cell>
          <cell r="DD190">
            <v>0</v>
          </cell>
          <cell r="DE190">
            <v>26593.68</v>
          </cell>
          <cell r="DF190">
            <v>900493.89</v>
          </cell>
          <cell r="DG190">
            <v>237722.42</v>
          </cell>
          <cell r="DH190">
            <v>69228.600000000006</v>
          </cell>
          <cell r="DI190">
            <v>6979.28</v>
          </cell>
          <cell r="DJ190">
            <v>2637.57</v>
          </cell>
          <cell r="DK190">
            <v>6070.19</v>
          </cell>
          <cell r="DL190">
            <v>84915.63</v>
          </cell>
          <cell r="DM190">
            <v>591619.35</v>
          </cell>
          <cell r="DN190">
            <v>2136463</v>
          </cell>
          <cell r="DO190">
            <v>1063006.3999999999</v>
          </cell>
          <cell r="DP190">
            <v>124754</v>
          </cell>
          <cell r="DQ190">
            <v>21128.23</v>
          </cell>
          <cell r="DR190">
            <v>678404.23</v>
          </cell>
          <cell r="DS190">
            <v>598.71</v>
          </cell>
          <cell r="DT190">
            <v>1887292.9</v>
          </cell>
          <cell r="DU190">
            <v>19029.509999999998</v>
          </cell>
          <cell r="DV190">
            <v>109.23</v>
          </cell>
          <cell r="DW190">
            <v>157699.31</v>
          </cell>
          <cell r="DX190">
            <v>76144.63</v>
          </cell>
          <cell r="DY190">
            <v>-8405.7099999999991</v>
          </cell>
          <cell r="DZ190">
            <v>3968.02</v>
          </cell>
          <cell r="EA190">
            <v>248544.99</v>
          </cell>
          <cell r="EB190">
            <v>625.16</v>
          </cell>
          <cell r="EC190">
            <v>249170.15</v>
          </cell>
          <cell r="ED190">
            <v>420907.97</v>
          </cell>
          <cell r="EE190">
            <v>246249.14</v>
          </cell>
          <cell r="EF190">
            <v>0</v>
          </cell>
          <cell r="EG190">
            <v>246249.14</v>
          </cell>
          <cell r="EH190">
            <v>3611.33</v>
          </cell>
          <cell r="EI190">
            <v>0</v>
          </cell>
          <cell r="EJ190">
            <v>0</v>
          </cell>
          <cell r="EK190">
            <v>0</v>
          </cell>
          <cell r="EL190">
            <v>453.75</v>
          </cell>
          <cell r="EM190">
            <v>0</v>
          </cell>
          <cell r="EN190">
            <v>0</v>
          </cell>
          <cell r="EO190">
            <v>0</v>
          </cell>
          <cell r="EP190">
            <v>376.28</v>
          </cell>
          <cell r="EQ190">
            <v>106.42</v>
          </cell>
          <cell r="ER190">
            <v>-1286.54</v>
          </cell>
          <cell r="ES190">
            <v>0</v>
          </cell>
          <cell r="ET190">
            <v>0</v>
          </cell>
          <cell r="EU190">
            <v>248544.99</v>
          </cell>
          <cell r="EV190">
            <v>248544.99</v>
          </cell>
          <cell r="EW190">
            <v>-1736.37</v>
          </cell>
          <cell r="EX190">
            <v>6.08</v>
          </cell>
          <cell r="EY190">
            <v>-6378.65</v>
          </cell>
          <cell r="EZ190">
            <v>2917.61</v>
          </cell>
          <cell r="FA190">
            <v>0</v>
          </cell>
          <cell r="FB190">
            <v>10345.17</v>
          </cell>
          <cell r="FC190">
            <v>0</v>
          </cell>
          <cell r="FD190">
            <v>70945.89</v>
          </cell>
          <cell r="FE190">
            <v>-2256.48</v>
          </cell>
          <cell r="FF190">
            <v>195392.09</v>
          </cell>
          <cell r="FG190">
            <v>866.08</v>
          </cell>
          <cell r="FH190">
            <v>6963.25</v>
          </cell>
          <cell r="FI190">
            <v>-453.11</v>
          </cell>
          <cell r="FJ190">
            <v>187109.65</v>
          </cell>
          <cell r="FK190">
            <v>1282761.5</v>
          </cell>
          <cell r="FL190">
            <v>160652.65</v>
          </cell>
          <cell r="FM190">
            <v>187109.73</v>
          </cell>
          <cell r="FN190">
            <v>240271.79</v>
          </cell>
          <cell r="FO190">
            <v>1282761.5</v>
          </cell>
          <cell r="FP190">
            <v>2099688.9</v>
          </cell>
          <cell r="FQ190">
            <v>12.523999999999999</v>
          </cell>
          <cell r="FR190">
            <v>14.586499999999999</v>
          </cell>
          <cell r="FS190">
            <v>18.730799999999999</v>
          </cell>
          <cell r="FT190">
            <v>8.9113000000000007</v>
          </cell>
          <cell r="FU190">
            <v>16111.9</v>
          </cell>
          <cell r="FV190">
            <v>102.5</v>
          </cell>
          <cell r="FW190">
            <v>272.83</v>
          </cell>
          <cell r="FX190">
            <v>0</v>
          </cell>
          <cell r="FY190">
            <v>0</v>
          </cell>
          <cell r="FZ190">
            <v>0</v>
          </cell>
          <cell r="GA190">
            <v>375.33</v>
          </cell>
          <cell r="GB190">
            <v>0.76</v>
          </cell>
          <cell r="GC190">
            <v>9971.17</v>
          </cell>
          <cell r="GD190">
            <v>68763.039999999994</v>
          </cell>
          <cell r="GE190">
            <v>22504</v>
          </cell>
          <cell r="GF190">
            <v>0</v>
          </cell>
          <cell r="GG190">
            <v>10923396</v>
          </cell>
          <cell r="GH190">
            <v>0</v>
          </cell>
          <cell r="GI190">
            <v>0</v>
          </cell>
          <cell r="GJ190">
            <v>195392.09</v>
          </cell>
          <cell r="GK190">
            <v>19539.21</v>
          </cell>
          <cell r="GL190">
            <v>23025</v>
          </cell>
          <cell r="GM190">
            <v>-521</v>
          </cell>
          <cell r="GN190">
            <v>2326</v>
          </cell>
          <cell r="GO190">
            <v>20699</v>
          </cell>
          <cell r="GP190">
            <v>13735.75</v>
          </cell>
          <cell r="GQ190">
            <v>13735.75</v>
          </cell>
          <cell r="GR190">
            <v>6963.25</v>
          </cell>
          <cell r="GS190">
            <v>0</v>
          </cell>
          <cell r="GT190">
            <v>0</v>
          </cell>
          <cell r="GU190">
            <v>106.42</v>
          </cell>
          <cell r="GV190">
            <v>10923.396000000001</v>
          </cell>
          <cell r="GW190">
            <v>9.7423900000000001E-3</v>
          </cell>
          <cell r="GX190">
            <v>453.75</v>
          </cell>
          <cell r="GY190">
            <v>0</v>
          </cell>
          <cell r="GZ190">
            <v>453.75</v>
          </cell>
          <cell r="HA190">
            <v>0</v>
          </cell>
          <cell r="HB190">
            <v>0</v>
          </cell>
          <cell r="HC190">
            <v>0</v>
          </cell>
          <cell r="HD190" t="str">
            <v>No ajustments to equity capital in results.</v>
          </cell>
          <cell r="HE190" t="str">
            <v>Other additions to (deductions from) Tier 1 Capital is primarily composed of non-financial equity investment positions deducted under Basel 1</v>
          </cell>
          <cell r="HF190">
            <v>0</v>
          </cell>
          <cell r="HG190">
            <v>0</v>
          </cell>
          <cell r="HH190">
            <v>0</v>
          </cell>
          <cell r="HI190">
            <v>-27458.44</v>
          </cell>
          <cell r="HJ190">
            <v>-6346.11</v>
          </cell>
          <cell r="HK190" t="str">
            <v>1) Cash dividends declared on common stock in item 69 equal cash dividends declared on common stock in item 13.  2) Issuance of common stock for employee compensation in item 72 is comprised of the balance of the conversion or retirement of com</v>
          </cell>
          <cell r="HL190">
            <v>3</v>
          </cell>
          <cell r="HM190">
            <v>2013</v>
          </cell>
          <cell r="HN190">
            <v>0</v>
          </cell>
          <cell r="HO190">
            <v>0</v>
          </cell>
          <cell r="HR190">
            <v>19010</v>
          </cell>
        </row>
        <row r="191">
          <cell r="A191" t="str">
            <v>1073757Q4 2013Supervisory Baseline</v>
          </cell>
          <cell r="B191" t="str">
            <v>BofA</v>
          </cell>
          <cell r="C191" t="str">
            <v>Q4 2013</v>
          </cell>
          <cell r="D191" t="str">
            <v>Supervisory Baseline</v>
          </cell>
          <cell r="E191" t="str">
            <v>BHC</v>
          </cell>
          <cell r="F191" t="str">
            <v>BANK OF AMER CORP</v>
          </cell>
          <cell r="G191">
            <v>1073757</v>
          </cell>
          <cell r="H191" t="str">
            <v>Projected</v>
          </cell>
          <cell r="I191">
            <v>40926</v>
          </cell>
          <cell r="J191">
            <v>40926.68109953704</v>
          </cell>
          <cell r="K191" t="str">
            <v>Based on November Blue Chip Economic Indicators Survey which projects soft GDP growth and only gradual recovery in the labor market with sluggish home price appreciation.</v>
          </cell>
          <cell r="L191">
            <v>305.04000000000002</v>
          </cell>
          <cell r="M191">
            <v>638.20000000000005</v>
          </cell>
          <cell r="N191">
            <v>81.58</v>
          </cell>
          <cell r="O191">
            <v>556.62</v>
          </cell>
          <cell r="P191">
            <v>266.8</v>
          </cell>
          <cell r="Q191">
            <v>122.36</v>
          </cell>
          <cell r="R191">
            <v>44.8</v>
          </cell>
          <cell r="S191">
            <v>99.65</v>
          </cell>
          <cell r="T191">
            <v>82.49</v>
          </cell>
          <cell r="U191">
            <v>47.47</v>
          </cell>
          <cell r="V191">
            <v>2.88</v>
          </cell>
          <cell r="W191">
            <v>32.14</v>
          </cell>
          <cell r="X191">
            <v>1387.44</v>
          </cell>
          <cell r="Y191">
            <v>202.98</v>
          </cell>
          <cell r="Z191">
            <v>31.57</v>
          </cell>
          <cell r="AA191">
            <v>11.27</v>
          </cell>
          <cell r="AB191">
            <v>160.15</v>
          </cell>
          <cell r="AC191">
            <v>17.36</v>
          </cell>
          <cell r="AD191">
            <v>0</v>
          </cell>
          <cell r="AE191">
            <v>0</v>
          </cell>
          <cell r="AF191">
            <v>0</v>
          </cell>
          <cell r="AG191">
            <v>6.14</v>
          </cell>
          <cell r="AH191">
            <v>11.22</v>
          </cell>
          <cell r="AI191">
            <v>2900.31</v>
          </cell>
          <cell r="AJ191">
            <v>0</v>
          </cell>
          <cell r="AK191">
            <v>0</v>
          </cell>
          <cell r="AL191">
            <v>0</v>
          </cell>
          <cell r="AM191">
            <v>0</v>
          </cell>
          <cell r="AN191">
            <v>1.9</v>
          </cell>
          <cell r="AO191">
            <v>0</v>
          </cell>
          <cell r="AP191">
            <v>0</v>
          </cell>
          <cell r="AQ191">
            <v>0</v>
          </cell>
          <cell r="AR191">
            <v>1.9</v>
          </cell>
          <cell r="AS191">
            <v>248.67</v>
          </cell>
          <cell r="AT191">
            <v>3150.88</v>
          </cell>
          <cell r="AU191">
            <v>26500.09</v>
          </cell>
          <cell r="AV191">
            <v>2247.1</v>
          </cell>
          <cell r="AW191">
            <v>2900.31</v>
          </cell>
          <cell r="AX191">
            <v>-0.2</v>
          </cell>
          <cell r="AY191">
            <v>25846.68</v>
          </cell>
          <cell r="AZ191">
            <v>11638.86</v>
          </cell>
          <cell r="BA191">
            <v>11356.25</v>
          </cell>
          <cell r="BB191">
            <v>14917.08</v>
          </cell>
          <cell r="BC191">
            <v>8078.04</v>
          </cell>
          <cell r="BD191">
            <v>8078.04</v>
          </cell>
          <cell r="BE191">
            <v>2247.1</v>
          </cell>
          <cell r="BF191">
            <v>1.9</v>
          </cell>
          <cell r="BG191">
            <v>248.67</v>
          </cell>
          <cell r="BH191">
            <v>0</v>
          </cell>
          <cell r="BI191">
            <v>0</v>
          </cell>
          <cell r="BJ191">
            <v>0</v>
          </cell>
          <cell r="BK191">
            <v>-0.8</v>
          </cell>
          <cell r="BL191">
            <v>5580.37</v>
          </cell>
          <cell r="BM191">
            <v>1888.98</v>
          </cell>
          <cell r="BN191">
            <v>3691.39</v>
          </cell>
          <cell r="BO191">
            <v>0</v>
          </cell>
          <cell r="BP191">
            <v>3691.39</v>
          </cell>
          <cell r="BQ191">
            <v>0</v>
          </cell>
          <cell r="BR191">
            <v>3691.39</v>
          </cell>
          <cell r="BS191">
            <v>33.850444000000003</v>
          </cell>
          <cell r="BT191">
            <v>2881.06</v>
          </cell>
          <cell r="BU191">
            <v>250</v>
          </cell>
          <cell r="BV191">
            <v>965.35</v>
          </cell>
          <cell r="BW191">
            <v>2165.6999999999998</v>
          </cell>
          <cell r="BX191" t="str">
            <v>Non-Interest Income - Retail and Small Business</v>
          </cell>
          <cell r="BY191">
            <v>25227.89</v>
          </cell>
          <cell r="BZ191">
            <v>291241.12</v>
          </cell>
          <cell r="CA191">
            <v>316469.01</v>
          </cell>
          <cell r="CB191">
            <v>459647.03</v>
          </cell>
          <cell r="CC191">
            <v>282412.11</v>
          </cell>
          <cell r="CD191">
            <v>96358.65</v>
          </cell>
          <cell r="CE191">
            <v>15066.11</v>
          </cell>
          <cell r="CF191">
            <v>81292.539999999994</v>
          </cell>
          <cell r="CG191">
            <v>69119.56</v>
          </cell>
          <cell r="CH191">
            <v>18715.04</v>
          </cell>
          <cell r="CI191">
            <v>3928.03</v>
          </cell>
          <cell r="CJ191">
            <v>46476.49</v>
          </cell>
          <cell r="CK191">
            <v>23851.06</v>
          </cell>
          <cell r="CL191">
            <v>1477.17</v>
          </cell>
          <cell r="CM191">
            <v>10279.540000000001</v>
          </cell>
          <cell r="CN191">
            <v>195659.59</v>
          </cell>
          <cell r="CO191">
            <v>181127.56</v>
          </cell>
          <cell r="CP191">
            <v>8491.18</v>
          </cell>
          <cell r="CQ191">
            <v>6040.86</v>
          </cell>
          <cell r="CR191">
            <v>105727.73</v>
          </cell>
          <cell r="CS191">
            <v>85469.64</v>
          </cell>
          <cell r="CT191">
            <v>29915.38</v>
          </cell>
          <cell r="CU191">
            <v>5314.03</v>
          </cell>
          <cell r="CV191">
            <v>50240.24</v>
          </cell>
          <cell r="CW191">
            <v>95244.93</v>
          </cell>
          <cell r="CX191">
            <v>493.95</v>
          </cell>
          <cell r="CY191">
            <v>1173.6400000000001</v>
          </cell>
          <cell r="CZ191">
            <v>29665.37</v>
          </cell>
          <cell r="DA191">
            <v>20379.25</v>
          </cell>
          <cell r="DB191">
            <v>43532.71</v>
          </cell>
          <cell r="DC191">
            <v>941748.93</v>
          </cell>
          <cell r="DD191">
            <v>0</v>
          </cell>
          <cell r="DE191">
            <v>25941.35</v>
          </cell>
          <cell r="DF191">
            <v>915807.58</v>
          </cell>
          <cell r="DG191">
            <v>237722.42</v>
          </cell>
          <cell r="DH191">
            <v>69228.600000000006</v>
          </cell>
          <cell r="DI191">
            <v>6928.31</v>
          </cell>
          <cell r="DJ191">
            <v>2637.57</v>
          </cell>
          <cell r="DK191">
            <v>5992.37</v>
          </cell>
          <cell r="DL191">
            <v>84786.85</v>
          </cell>
          <cell r="DM191">
            <v>588347.92000000004</v>
          </cell>
          <cell r="DN191">
            <v>2143133.7999999998</v>
          </cell>
          <cell r="DO191">
            <v>1072338.1000000001</v>
          </cell>
          <cell r="DP191">
            <v>122754</v>
          </cell>
          <cell r="DQ191">
            <v>21139.56</v>
          </cell>
          <cell r="DR191">
            <v>675363.96</v>
          </cell>
          <cell r="DS191">
            <v>597.91</v>
          </cell>
          <cell r="DT191">
            <v>1891595.6</v>
          </cell>
          <cell r="DU191">
            <v>19029.509999999998</v>
          </cell>
          <cell r="DV191">
            <v>109.24</v>
          </cell>
          <cell r="DW191">
            <v>157948.23000000001</v>
          </cell>
          <cell r="DX191">
            <v>79361.929999999993</v>
          </cell>
          <cell r="DY191">
            <v>-9504.17</v>
          </cell>
          <cell r="DZ191">
            <v>3968.27</v>
          </cell>
          <cell r="EA191">
            <v>250913.02</v>
          </cell>
          <cell r="EB191">
            <v>625.16</v>
          </cell>
          <cell r="EC191">
            <v>251538.17</v>
          </cell>
          <cell r="ED191">
            <v>428698.73</v>
          </cell>
          <cell r="EE191">
            <v>248544.99</v>
          </cell>
          <cell r="EF191">
            <v>0</v>
          </cell>
          <cell r="EG191">
            <v>248544.99</v>
          </cell>
          <cell r="EH191">
            <v>3691.39</v>
          </cell>
          <cell r="EI191">
            <v>0</v>
          </cell>
          <cell r="EJ191">
            <v>0</v>
          </cell>
          <cell r="EK191">
            <v>0</v>
          </cell>
          <cell r="EL191">
            <v>249.18</v>
          </cell>
          <cell r="EM191">
            <v>0</v>
          </cell>
          <cell r="EN191">
            <v>0</v>
          </cell>
          <cell r="EO191">
            <v>0</v>
          </cell>
          <cell r="EP191">
            <v>367.66</v>
          </cell>
          <cell r="EQ191">
            <v>106.43</v>
          </cell>
          <cell r="ER191">
            <v>-1098.46</v>
          </cell>
          <cell r="ES191">
            <v>0</v>
          </cell>
          <cell r="ET191">
            <v>0</v>
          </cell>
          <cell r="EU191">
            <v>250913.02</v>
          </cell>
          <cell r="EV191">
            <v>250913.02</v>
          </cell>
          <cell r="EW191">
            <v>-3184.2</v>
          </cell>
          <cell r="EX191">
            <v>6.08</v>
          </cell>
          <cell r="EY191">
            <v>-6029.28</v>
          </cell>
          <cell r="EZ191">
            <v>2917.61</v>
          </cell>
          <cell r="FA191">
            <v>0</v>
          </cell>
          <cell r="FB191">
            <v>10345.17</v>
          </cell>
          <cell r="FC191">
            <v>0</v>
          </cell>
          <cell r="FD191">
            <v>70758.75</v>
          </cell>
          <cell r="FE191">
            <v>-2413.9</v>
          </cell>
          <cell r="FF191">
            <v>199203.12</v>
          </cell>
          <cell r="FG191">
            <v>871.17</v>
          </cell>
          <cell r="FH191">
            <v>5329.84</v>
          </cell>
          <cell r="FI191">
            <v>-453.11</v>
          </cell>
          <cell r="FJ191">
            <v>192549</v>
          </cell>
          <cell r="FK191">
            <v>1300734.3999999999</v>
          </cell>
          <cell r="FL191">
            <v>166092.01</v>
          </cell>
          <cell r="FM191">
            <v>192549.08</v>
          </cell>
          <cell r="FN191">
            <v>245585.81</v>
          </cell>
          <cell r="FO191">
            <v>1300734.3999999999</v>
          </cell>
          <cell r="FP191">
            <v>2103427.7999999998</v>
          </cell>
          <cell r="FQ191">
            <v>12.7691</v>
          </cell>
          <cell r="FR191">
            <v>14.803100000000001</v>
          </cell>
          <cell r="FS191">
            <v>18.880500000000001</v>
          </cell>
          <cell r="FT191">
            <v>9.1540999999999997</v>
          </cell>
          <cell r="FU191">
            <v>16111.9</v>
          </cell>
          <cell r="FV191">
            <v>102.5</v>
          </cell>
          <cell r="FW191">
            <v>272.83</v>
          </cell>
          <cell r="FX191">
            <v>0</v>
          </cell>
          <cell r="FY191">
            <v>0</v>
          </cell>
          <cell r="FZ191">
            <v>0</v>
          </cell>
          <cell r="GA191">
            <v>375.33</v>
          </cell>
          <cell r="GB191">
            <v>0.76</v>
          </cell>
          <cell r="GC191">
            <v>9971.17</v>
          </cell>
          <cell r="GD191">
            <v>68763.039999999994</v>
          </cell>
          <cell r="GE191">
            <v>21102</v>
          </cell>
          <cell r="GF191">
            <v>0</v>
          </cell>
          <cell r="GG191">
            <v>10924285</v>
          </cell>
          <cell r="GH191">
            <v>0</v>
          </cell>
          <cell r="GI191">
            <v>0</v>
          </cell>
          <cell r="GJ191">
            <v>199203.12</v>
          </cell>
          <cell r="GK191">
            <v>19920.310000000001</v>
          </cell>
          <cell r="GL191">
            <v>21719</v>
          </cell>
          <cell r="GM191">
            <v>-617</v>
          </cell>
          <cell r="GN191">
            <v>2597</v>
          </cell>
          <cell r="GO191">
            <v>19122</v>
          </cell>
          <cell r="GP191">
            <v>13792.16</v>
          </cell>
          <cell r="GQ191">
            <v>13792.16</v>
          </cell>
          <cell r="GR191">
            <v>5329.84</v>
          </cell>
          <cell r="GS191">
            <v>0</v>
          </cell>
          <cell r="GT191">
            <v>0</v>
          </cell>
          <cell r="GU191">
            <v>106.43</v>
          </cell>
          <cell r="GV191">
            <v>10924.285</v>
          </cell>
          <cell r="GW191">
            <v>9.7425099999999994E-3</v>
          </cell>
          <cell r="GX191">
            <v>249.18</v>
          </cell>
          <cell r="GY191">
            <v>0</v>
          </cell>
          <cell r="GZ191">
            <v>249.18</v>
          </cell>
          <cell r="HA191">
            <v>0</v>
          </cell>
          <cell r="HB191">
            <v>0</v>
          </cell>
          <cell r="HC191">
            <v>0</v>
          </cell>
          <cell r="HD191" t="str">
            <v>No ajustments to equity capital in results.</v>
          </cell>
          <cell r="HE191" t="str">
            <v>Other additions to (deductions from) Tier 1 Capital is primarily composed of non-financial equity investment positions deducted under Basel 1</v>
          </cell>
          <cell r="HF191">
            <v>0</v>
          </cell>
          <cell r="HG191">
            <v>0</v>
          </cell>
          <cell r="HH191">
            <v>0</v>
          </cell>
          <cell r="HI191">
            <v>-27458.44</v>
          </cell>
          <cell r="HJ191">
            <v>-6346.11</v>
          </cell>
          <cell r="HK191" t="str">
            <v>1) Cash dividends declared on common stock in item 69 equal cash dividends declared on common stock in item 13.  2) Issuance of common stock for employee compensation in item 72 is comprised of the balance of the conversion or retirement of com</v>
          </cell>
          <cell r="HL191">
            <v>4</v>
          </cell>
          <cell r="HM191">
            <v>2013</v>
          </cell>
          <cell r="HN191">
            <v>0</v>
          </cell>
          <cell r="HO191">
            <v>0</v>
          </cell>
          <cell r="HR191">
            <v>19010</v>
          </cell>
        </row>
        <row r="192">
          <cell r="A192" t="str">
            <v>1073757Q3 2011Supervisory Stress</v>
          </cell>
          <cell r="B192" t="str">
            <v>BofA</v>
          </cell>
          <cell r="C192" t="str">
            <v>Q3 2011</v>
          </cell>
          <cell r="D192" t="str">
            <v>Supervisory Stress</v>
          </cell>
          <cell r="E192" t="str">
            <v>BHC</v>
          </cell>
          <cell r="F192" t="str">
            <v>BANK OF AMER CORP</v>
          </cell>
          <cell r="G192">
            <v>1073757</v>
          </cell>
          <cell r="H192" t="str">
            <v>Actual</v>
          </cell>
          <cell r="I192">
            <v>40926</v>
          </cell>
          <cell r="J192">
            <v>40926.679270833331</v>
          </cell>
          <cell r="K192" t="str">
            <v>One-quarter instantaneous global market shock comprised of severe Eurozone distress in addition to rapid domestic economic deterioration with substantial 4 quarter GDP declines, unemployment rate cresting at 13% while home prices decline over 2</v>
          </cell>
          <cell r="L192">
            <v>1011.77</v>
          </cell>
          <cell r="M192">
            <v>1092.69</v>
          </cell>
          <cell r="N192">
            <v>212.82</v>
          </cell>
          <cell r="O192">
            <v>879.86</v>
          </cell>
          <cell r="P192">
            <v>323.04000000000002</v>
          </cell>
          <cell r="Q192">
            <v>102.66</v>
          </cell>
          <cell r="R192">
            <v>57.76</v>
          </cell>
          <cell r="S192">
            <v>162.62</v>
          </cell>
          <cell r="T192">
            <v>308.76</v>
          </cell>
          <cell r="U192">
            <v>122.26</v>
          </cell>
          <cell r="V192">
            <v>3.95</v>
          </cell>
          <cell r="W192">
            <v>182.54</v>
          </cell>
          <cell r="X192">
            <v>2570.59</v>
          </cell>
          <cell r="Y192">
            <v>378.93</v>
          </cell>
          <cell r="Z192">
            <v>22.73</v>
          </cell>
          <cell r="AA192">
            <v>6.11</v>
          </cell>
          <cell r="AB192">
            <v>350.08</v>
          </cell>
          <cell r="AC192">
            <v>-1.43</v>
          </cell>
          <cell r="AD192">
            <v>0</v>
          </cell>
          <cell r="AE192">
            <v>-0.39</v>
          </cell>
          <cell r="AF192">
            <v>-0.26</v>
          </cell>
          <cell r="AG192">
            <v>-0.2</v>
          </cell>
          <cell r="AH192">
            <v>-0.57999999999999996</v>
          </cell>
          <cell r="AI192">
            <v>5684.34</v>
          </cell>
          <cell r="AJ192">
            <v>0</v>
          </cell>
          <cell r="AK192">
            <v>0</v>
          </cell>
          <cell r="AL192">
            <v>-113.23</v>
          </cell>
          <cell r="AM192">
            <v>-113.23</v>
          </cell>
          <cell r="AN192">
            <v>0</v>
          </cell>
          <cell r="AO192">
            <v>0</v>
          </cell>
          <cell r="AP192">
            <v>0</v>
          </cell>
          <cell r="AQ192">
            <v>0</v>
          </cell>
          <cell r="AR192">
            <v>0</v>
          </cell>
          <cell r="AS192">
            <v>0</v>
          </cell>
          <cell r="AT192">
            <v>5684.34</v>
          </cell>
          <cell r="AU192">
            <v>37311.61</v>
          </cell>
          <cell r="AV192">
            <v>3473.77</v>
          </cell>
          <cell r="AW192">
            <v>5684.34</v>
          </cell>
          <cell r="AX192">
            <v>-18.62</v>
          </cell>
          <cell r="AY192">
            <v>35081.51</v>
          </cell>
          <cell r="AZ192">
            <v>10789</v>
          </cell>
          <cell r="BA192">
            <v>10034</v>
          </cell>
          <cell r="BB192">
            <v>17811</v>
          </cell>
          <cell r="BC192">
            <v>3012</v>
          </cell>
          <cell r="BD192">
            <v>3012</v>
          </cell>
          <cell r="BE192">
            <v>3473.77</v>
          </cell>
          <cell r="BF192">
            <v>0</v>
          </cell>
          <cell r="BG192">
            <v>-4435</v>
          </cell>
          <cell r="BH192">
            <v>-922</v>
          </cell>
          <cell r="BI192">
            <v>0</v>
          </cell>
          <cell r="BJ192">
            <v>4131.46</v>
          </cell>
          <cell r="BK192">
            <v>-108.43</v>
          </cell>
          <cell r="BL192">
            <v>7182.69</v>
          </cell>
          <cell r="BM192">
            <v>1200.5</v>
          </cell>
          <cell r="BN192">
            <v>5983.34</v>
          </cell>
          <cell r="BO192">
            <v>0</v>
          </cell>
          <cell r="BP192">
            <v>5983.34</v>
          </cell>
          <cell r="BQ192">
            <v>-248.96</v>
          </cell>
          <cell r="BR192">
            <v>6232.3</v>
          </cell>
          <cell r="BS192">
            <v>16.713794</v>
          </cell>
          <cell r="BT192">
            <v>17780</v>
          </cell>
          <cell r="BU192">
            <v>281</v>
          </cell>
          <cell r="BV192">
            <v>1790</v>
          </cell>
          <cell r="BW192">
            <v>16271</v>
          </cell>
          <cell r="BX192" t="str">
            <v>Non-Interest Income - Retail and Small Business</v>
          </cell>
          <cell r="BY192">
            <v>26458.18</v>
          </cell>
          <cell r="BZ192">
            <v>333442.89</v>
          </cell>
          <cell r="CA192">
            <v>359901.07</v>
          </cell>
          <cell r="CB192">
            <v>495683.72</v>
          </cell>
          <cell r="CC192">
            <v>296217.96000000002</v>
          </cell>
          <cell r="CD192">
            <v>122209.22</v>
          </cell>
          <cell r="CE192">
            <v>18736.439999999999</v>
          </cell>
          <cell r="CF192">
            <v>103472.78</v>
          </cell>
          <cell r="CG192">
            <v>64983.65</v>
          </cell>
          <cell r="CH192">
            <v>18577.18</v>
          </cell>
          <cell r="CI192">
            <v>5117.1400000000003</v>
          </cell>
          <cell r="CJ192">
            <v>41289.339999999997</v>
          </cell>
          <cell r="CK192">
            <v>22234.81</v>
          </cell>
          <cell r="CL192">
            <v>1265.42</v>
          </cell>
          <cell r="CM192">
            <v>11007.46</v>
          </cell>
          <cell r="CN192">
            <v>175411.8</v>
          </cell>
          <cell r="CO192">
            <v>161412.4</v>
          </cell>
          <cell r="CP192">
            <v>7549.98</v>
          </cell>
          <cell r="CQ192">
            <v>6449.41</v>
          </cell>
          <cell r="CR192">
            <v>126408.29</v>
          </cell>
          <cell r="CS192">
            <v>87913.23</v>
          </cell>
          <cell r="CT192">
            <v>33445.599999999999</v>
          </cell>
          <cell r="CU192">
            <v>6106.45</v>
          </cell>
          <cell r="CV192">
            <v>48361.18</v>
          </cell>
          <cell r="CW192">
            <v>92691.74</v>
          </cell>
          <cell r="CX192">
            <v>816.01</v>
          </cell>
          <cell r="CY192">
            <v>1007.5</v>
          </cell>
          <cell r="CZ192">
            <v>24901.41</v>
          </cell>
          <cell r="DA192">
            <v>16570.47</v>
          </cell>
          <cell r="DB192">
            <v>49396.35</v>
          </cell>
          <cell r="DC192">
            <v>978108.78</v>
          </cell>
          <cell r="DD192">
            <v>0</v>
          </cell>
          <cell r="DE192">
            <v>35081.51</v>
          </cell>
          <cell r="DF192">
            <v>943027.27</v>
          </cell>
          <cell r="DG192">
            <v>243781.86</v>
          </cell>
          <cell r="DH192">
            <v>70831.600000000006</v>
          </cell>
          <cell r="DI192">
            <v>8037.21</v>
          </cell>
          <cell r="DJ192">
            <v>2637.57</v>
          </cell>
          <cell r="DK192">
            <v>6126.69</v>
          </cell>
          <cell r="DL192">
            <v>87633.07</v>
          </cell>
          <cell r="DM192">
            <v>587043.31000000006</v>
          </cell>
          <cell r="DN192">
            <v>2221386.6</v>
          </cell>
          <cell r="DO192">
            <v>1043374.2</v>
          </cell>
          <cell r="DP192">
            <v>125535</v>
          </cell>
          <cell r="DQ192">
            <v>24169.85</v>
          </cell>
          <cell r="DR192">
            <v>797430.63</v>
          </cell>
          <cell r="DS192">
            <v>808.57</v>
          </cell>
          <cell r="DT192">
            <v>1990509.6</v>
          </cell>
          <cell r="DU192">
            <v>19479.810000000001</v>
          </cell>
          <cell r="DV192">
            <v>101.34</v>
          </cell>
          <cell r="DW192">
            <v>153699.32999999999</v>
          </cell>
          <cell r="DX192">
            <v>59042.5</v>
          </cell>
          <cell r="DY192">
            <v>-2070.79</v>
          </cell>
          <cell r="DZ192">
            <v>-0.43</v>
          </cell>
          <cell r="EA192">
            <v>230251.78</v>
          </cell>
          <cell r="EB192">
            <v>625.16</v>
          </cell>
          <cell r="EC192">
            <v>230876.93</v>
          </cell>
          <cell r="ED192">
            <v>374390.64</v>
          </cell>
          <cell r="EE192">
            <v>222175.6</v>
          </cell>
          <cell r="EF192">
            <v>0</v>
          </cell>
          <cell r="EG192">
            <v>222175.6</v>
          </cell>
          <cell r="EH192">
            <v>6232.3</v>
          </cell>
          <cell r="EI192">
            <v>2917.61</v>
          </cell>
          <cell r="EJ192">
            <v>0</v>
          </cell>
          <cell r="EK192">
            <v>2082.39</v>
          </cell>
          <cell r="EL192">
            <v>151.59</v>
          </cell>
          <cell r="EM192">
            <v>0</v>
          </cell>
          <cell r="EN192">
            <v>0</v>
          </cell>
          <cell r="EO192">
            <v>0</v>
          </cell>
          <cell r="EP192">
            <v>342.57</v>
          </cell>
          <cell r="EQ192">
            <v>101.74</v>
          </cell>
          <cell r="ER192">
            <v>-2863.45</v>
          </cell>
          <cell r="ES192">
            <v>0</v>
          </cell>
          <cell r="ET192">
            <v>0.04</v>
          </cell>
          <cell r="EU192">
            <v>230251.78</v>
          </cell>
          <cell r="EV192">
            <v>230251.78</v>
          </cell>
          <cell r="EW192">
            <v>6056.3</v>
          </cell>
          <cell r="EX192">
            <v>0</v>
          </cell>
          <cell r="EY192">
            <v>-7896.1</v>
          </cell>
          <cell r="EZ192">
            <v>2917.61</v>
          </cell>
          <cell r="FA192">
            <v>0</v>
          </cell>
          <cell r="FB192">
            <v>20303.7</v>
          </cell>
          <cell r="FC192">
            <v>1550.2</v>
          </cell>
          <cell r="FD192">
            <v>74181.41</v>
          </cell>
          <cell r="FE192">
            <v>-408</v>
          </cell>
          <cell r="FF192">
            <v>177254.45</v>
          </cell>
          <cell r="FG192">
            <v>776.05</v>
          </cell>
          <cell r="FH192">
            <v>19965</v>
          </cell>
          <cell r="FI192">
            <v>-453.11</v>
          </cell>
          <cell r="FJ192">
            <v>156060.29</v>
          </cell>
          <cell r="FK192">
            <v>1359534.4</v>
          </cell>
          <cell r="FL192">
            <v>117644.19</v>
          </cell>
          <cell r="FM192">
            <v>156060.29</v>
          </cell>
          <cell r="FN192">
            <v>215554.48</v>
          </cell>
          <cell r="FO192">
            <v>1359534.4</v>
          </cell>
          <cell r="FP192">
            <v>2193969.9</v>
          </cell>
          <cell r="FQ192">
            <v>8.6532999999999998</v>
          </cell>
          <cell r="FR192">
            <v>11.478999999999999</v>
          </cell>
          <cell r="FS192">
            <v>15.855</v>
          </cell>
          <cell r="FT192">
            <v>7.1131000000000002</v>
          </cell>
          <cell r="FU192">
            <v>16561.45</v>
          </cell>
          <cell r="FV192">
            <v>102.5</v>
          </cell>
          <cell r="FW192">
            <v>272.83</v>
          </cell>
          <cell r="FX192">
            <v>0</v>
          </cell>
          <cell r="FY192">
            <v>0</v>
          </cell>
          <cell r="FZ192">
            <v>0</v>
          </cell>
          <cell r="GA192">
            <v>375.33</v>
          </cell>
          <cell r="GB192">
            <v>0.76</v>
          </cell>
          <cell r="GC192">
            <v>21478.57</v>
          </cell>
          <cell r="GD192">
            <v>70366.039999999994</v>
          </cell>
          <cell r="GE192">
            <v>30982.880000000001</v>
          </cell>
          <cell r="GF192">
            <v>0</v>
          </cell>
          <cell r="GG192">
            <v>10134432</v>
          </cell>
          <cell r="GH192">
            <v>0</v>
          </cell>
          <cell r="GI192">
            <v>0</v>
          </cell>
          <cell r="GJ192">
            <v>177254.45</v>
          </cell>
          <cell r="GK192">
            <v>17725.439999999999</v>
          </cell>
          <cell r="GL192">
            <v>30584</v>
          </cell>
          <cell r="GM192">
            <v>399</v>
          </cell>
          <cell r="GN192">
            <v>37</v>
          </cell>
          <cell r="GO192">
            <v>30547</v>
          </cell>
          <cell r="GP192">
            <v>10582</v>
          </cell>
          <cell r="GQ192">
            <v>10582</v>
          </cell>
          <cell r="GR192">
            <v>19965</v>
          </cell>
          <cell r="GS192">
            <v>0</v>
          </cell>
          <cell r="GT192">
            <v>0</v>
          </cell>
          <cell r="GU192">
            <v>101.74</v>
          </cell>
          <cell r="GV192">
            <v>10134.432000000001</v>
          </cell>
          <cell r="GW192">
            <v>1.0039040000000001E-2</v>
          </cell>
          <cell r="GX192">
            <v>151.59</v>
          </cell>
          <cell r="GY192">
            <v>2082.39</v>
          </cell>
          <cell r="GZ192">
            <v>2233.9899999999998</v>
          </cell>
          <cell r="HA192">
            <v>0</v>
          </cell>
          <cell r="HB192">
            <v>0</v>
          </cell>
          <cell r="HC192">
            <v>0</v>
          </cell>
          <cell r="HD192" t="str">
            <v>No adjustments to equity capital in results.</v>
          </cell>
          <cell r="HE192" t="str">
            <v>Other additions to (deductions from) Tier 1 Capital is primarily composed of non-financial equity investment positions deducted under Basel 1</v>
          </cell>
          <cell r="HF192">
            <v>0</v>
          </cell>
          <cell r="HG192">
            <v>0</v>
          </cell>
          <cell r="HH192">
            <v>0</v>
          </cell>
          <cell r="HI192">
            <v>-27458.44</v>
          </cell>
          <cell r="HJ192">
            <v>-6346.11</v>
          </cell>
          <cell r="HK192" t="str">
            <v>1) Cash dividends declared on common stock in item 69 equal cash dividends declared on common stock in item 13.  2) Issuance of common stock for employee compensation in item 72 is comprised of the balance of the conversion or retirement of com</v>
          </cell>
          <cell r="HL192">
            <v>3</v>
          </cell>
          <cell r="HM192">
            <v>2011</v>
          </cell>
          <cell r="HN192">
            <v>0</v>
          </cell>
          <cell r="HO192">
            <v>4131.46</v>
          </cell>
          <cell r="HR192">
            <v>19010</v>
          </cell>
        </row>
        <row r="193">
          <cell r="A193" t="str">
            <v>1073757Q4 2011Supervisory Stress</v>
          </cell>
          <cell r="B193" t="str">
            <v>BofA</v>
          </cell>
          <cell r="C193" t="str">
            <v>Q4 2011</v>
          </cell>
          <cell r="D193" t="str">
            <v>Supervisory Stress</v>
          </cell>
          <cell r="E193" t="str">
            <v>BHC</v>
          </cell>
          <cell r="F193" t="str">
            <v>BANK OF AMER CORP</v>
          </cell>
          <cell r="G193">
            <v>1073757</v>
          </cell>
          <cell r="H193" t="str">
            <v>Projected</v>
          </cell>
          <cell r="I193">
            <v>40926</v>
          </cell>
          <cell r="J193">
            <v>40926.679270833331</v>
          </cell>
          <cell r="K193" t="str">
            <v>One-quarter instantaneous global market shock comprised of severe Eurozone distress in addition to rapid domestic economic deterioration with substantial 4 quarter GDP declines, unemployment rate cresting at 13% while home prices decline over 2</v>
          </cell>
          <cell r="L193">
            <v>819.28</v>
          </cell>
          <cell r="M193">
            <v>990.37</v>
          </cell>
          <cell r="N193">
            <v>213.7</v>
          </cell>
          <cell r="O193">
            <v>776.67</v>
          </cell>
          <cell r="P193">
            <v>256.61</v>
          </cell>
          <cell r="Q193">
            <v>53.91</v>
          </cell>
          <cell r="R193">
            <v>66.37</v>
          </cell>
          <cell r="S193">
            <v>136.32</v>
          </cell>
          <cell r="T193">
            <v>236.2</v>
          </cell>
          <cell r="U193">
            <v>143.66</v>
          </cell>
          <cell r="V193">
            <v>8.48</v>
          </cell>
          <cell r="W193">
            <v>84.06</v>
          </cell>
          <cell r="X193">
            <v>1400.31</v>
          </cell>
          <cell r="Y193">
            <v>355</v>
          </cell>
          <cell r="Z193">
            <v>24.61</v>
          </cell>
          <cell r="AA193">
            <v>13.54</v>
          </cell>
          <cell r="AB193">
            <v>316.85000000000002</v>
          </cell>
          <cell r="AC193">
            <v>35.24</v>
          </cell>
          <cell r="AD193">
            <v>0</v>
          </cell>
          <cell r="AE193">
            <v>0</v>
          </cell>
          <cell r="AF193">
            <v>0</v>
          </cell>
          <cell r="AG193">
            <v>28.34</v>
          </cell>
          <cell r="AH193">
            <v>6.9</v>
          </cell>
          <cell r="AI193">
            <v>4093.01</v>
          </cell>
          <cell r="AJ193">
            <v>0</v>
          </cell>
          <cell r="AK193">
            <v>0</v>
          </cell>
          <cell r="AL193">
            <v>-869.02</v>
          </cell>
          <cell r="AM193">
            <v>-869.02</v>
          </cell>
          <cell r="AN193">
            <v>4927.95</v>
          </cell>
          <cell r="AO193">
            <v>1793.2</v>
          </cell>
          <cell r="AP193">
            <v>11950.6</v>
          </cell>
          <cell r="AQ193">
            <v>4049</v>
          </cell>
          <cell r="AR193">
            <v>22720.75</v>
          </cell>
          <cell r="AS193">
            <v>9990.82</v>
          </cell>
          <cell r="AT193">
            <v>35935.56</v>
          </cell>
          <cell r="AU193">
            <v>35081.51</v>
          </cell>
          <cell r="AV193">
            <v>3459.88</v>
          </cell>
          <cell r="AW193">
            <v>4093.01</v>
          </cell>
          <cell r="AX193">
            <v>-97.98</v>
          </cell>
          <cell r="AY193">
            <v>34350.400000000001</v>
          </cell>
          <cell r="AZ193">
            <v>11165.7</v>
          </cell>
          <cell r="BA193">
            <v>10097.09</v>
          </cell>
          <cell r="BB193">
            <v>15269.06</v>
          </cell>
          <cell r="BC193">
            <v>5993.73</v>
          </cell>
          <cell r="BD193">
            <v>5993.73</v>
          </cell>
          <cell r="BE193">
            <v>3459.88</v>
          </cell>
          <cell r="BF193">
            <v>22720.75</v>
          </cell>
          <cell r="BG193">
            <v>9990.82</v>
          </cell>
          <cell r="BH193">
            <v>2804.1</v>
          </cell>
          <cell r="BI193">
            <v>0</v>
          </cell>
          <cell r="BJ193">
            <v>406.29</v>
          </cell>
          <cell r="BK193">
            <v>-145.63999999999999</v>
          </cell>
          <cell r="BL193">
            <v>-26967.33</v>
          </cell>
          <cell r="BM193">
            <v>-7212.35</v>
          </cell>
          <cell r="BN193">
            <v>-19754.990000000002</v>
          </cell>
          <cell r="BO193">
            <v>0</v>
          </cell>
          <cell r="BP193">
            <v>-19754.990000000002</v>
          </cell>
          <cell r="BQ193">
            <v>0</v>
          </cell>
          <cell r="BR193">
            <v>-19754.990000000002</v>
          </cell>
          <cell r="BS193">
            <v>26.744769000000002</v>
          </cell>
          <cell r="BT193">
            <v>16271.27</v>
          </cell>
          <cell r="BU193">
            <v>300</v>
          </cell>
          <cell r="BV193">
            <v>300</v>
          </cell>
          <cell r="BW193">
            <v>16271.27</v>
          </cell>
          <cell r="BX193" t="str">
            <v>Non-Interest Income - Retail and Small Business</v>
          </cell>
          <cell r="BY193">
            <v>30228.46</v>
          </cell>
          <cell r="BZ193">
            <v>272712.28000000003</v>
          </cell>
          <cell r="CA193">
            <v>302940.75</v>
          </cell>
          <cell r="CB193">
            <v>491357.04</v>
          </cell>
          <cell r="CC193">
            <v>294395.07</v>
          </cell>
          <cell r="CD193">
            <v>119510.39</v>
          </cell>
          <cell r="CE193">
            <v>18627.63</v>
          </cell>
          <cell r="CF193">
            <v>100882.75</v>
          </cell>
          <cell r="CG193">
            <v>65373.53</v>
          </cell>
          <cell r="CH193">
            <v>18610.740000000002</v>
          </cell>
          <cell r="CI193">
            <v>4880.7</v>
          </cell>
          <cell r="CJ193">
            <v>41882.089999999997</v>
          </cell>
          <cell r="CK193">
            <v>22800.26</v>
          </cell>
          <cell r="CL193">
            <v>1286.42</v>
          </cell>
          <cell r="CM193">
            <v>10791.63</v>
          </cell>
          <cell r="CN193">
            <v>174949.68</v>
          </cell>
          <cell r="CO193">
            <v>160592.71</v>
          </cell>
          <cell r="CP193">
            <v>7635.15</v>
          </cell>
          <cell r="CQ193">
            <v>6721.82</v>
          </cell>
          <cell r="CR193">
            <v>116421.53</v>
          </cell>
          <cell r="CS193">
            <v>82371.509999999995</v>
          </cell>
          <cell r="CT193">
            <v>32721.759999999998</v>
          </cell>
          <cell r="CU193">
            <v>5991.73</v>
          </cell>
          <cell r="CV193">
            <v>43658.01</v>
          </cell>
          <cell r="CW193">
            <v>89459.96</v>
          </cell>
          <cell r="CX193">
            <v>463.96</v>
          </cell>
          <cell r="CY193">
            <v>1097.98</v>
          </cell>
          <cell r="CZ193">
            <v>22647.9</v>
          </cell>
          <cell r="DA193">
            <v>18396.3</v>
          </cell>
          <cell r="DB193">
            <v>46853.82</v>
          </cell>
          <cell r="DC193">
            <v>954559.71</v>
          </cell>
          <cell r="DD193">
            <v>0</v>
          </cell>
          <cell r="DE193">
            <v>34432.11</v>
          </cell>
          <cell r="DF193">
            <v>920127.6</v>
          </cell>
          <cell r="DG193">
            <v>225991</v>
          </cell>
          <cell r="DH193">
            <v>62528.6</v>
          </cell>
          <cell r="DI193">
            <v>7297.19</v>
          </cell>
          <cell r="DJ193">
            <v>2637.57</v>
          </cell>
          <cell r="DK193">
            <v>6623.41</v>
          </cell>
          <cell r="DL193">
            <v>79086.77</v>
          </cell>
          <cell r="DM193">
            <v>587918.41</v>
          </cell>
          <cell r="DN193">
            <v>2116064.5</v>
          </cell>
          <cell r="DO193">
            <v>993836.63</v>
          </cell>
          <cell r="DP193">
            <v>122138</v>
          </cell>
          <cell r="DQ193">
            <v>21549.52</v>
          </cell>
          <cell r="DR193">
            <v>772383.76</v>
          </cell>
          <cell r="DS193">
            <v>662.93</v>
          </cell>
          <cell r="DT193">
            <v>1909907.9</v>
          </cell>
          <cell r="DU193">
            <v>18395.91</v>
          </cell>
          <cell r="DV193">
            <v>105.36</v>
          </cell>
          <cell r="DW193">
            <v>153671.73000000001</v>
          </cell>
          <cell r="DX193">
            <v>38745.760000000002</v>
          </cell>
          <cell r="DY193">
            <v>-8142.74</v>
          </cell>
          <cell r="DZ193">
            <v>2755.44</v>
          </cell>
          <cell r="EA193">
            <v>205531.46</v>
          </cell>
          <cell r="EB193">
            <v>625.16</v>
          </cell>
          <cell r="EC193">
            <v>206156.62</v>
          </cell>
          <cell r="ED193">
            <v>378961.15</v>
          </cell>
          <cell r="EE193">
            <v>230251.78</v>
          </cell>
          <cell r="EF193">
            <v>0</v>
          </cell>
          <cell r="EG193">
            <v>230251.78</v>
          </cell>
          <cell r="EH193">
            <v>-19754.990000000002</v>
          </cell>
          <cell r="EI193">
            <v>0</v>
          </cell>
          <cell r="EJ193">
            <v>-1084</v>
          </cell>
          <cell r="EK193">
            <v>2755.64</v>
          </cell>
          <cell r="EL193">
            <v>-23.59</v>
          </cell>
          <cell r="EM193">
            <v>0</v>
          </cell>
          <cell r="EN193">
            <v>0</v>
          </cell>
          <cell r="EO193">
            <v>0</v>
          </cell>
          <cell r="EP193">
            <v>437.88</v>
          </cell>
          <cell r="EQ193">
            <v>104.1</v>
          </cell>
          <cell r="ER193">
            <v>-6071.41</v>
          </cell>
          <cell r="ES193">
            <v>0</v>
          </cell>
          <cell r="ET193">
            <v>0</v>
          </cell>
          <cell r="EU193">
            <v>205531.46</v>
          </cell>
          <cell r="EV193">
            <v>205531.46</v>
          </cell>
          <cell r="EW193">
            <v>1717.09</v>
          </cell>
          <cell r="EX193">
            <v>5.6</v>
          </cell>
          <cell r="EY193">
            <v>-9569.14</v>
          </cell>
          <cell r="EZ193">
            <v>2917.61</v>
          </cell>
          <cell r="FA193">
            <v>0</v>
          </cell>
          <cell r="FB193">
            <v>16455.75</v>
          </cell>
          <cell r="FC193">
            <v>633.6</v>
          </cell>
          <cell r="FD193">
            <v>65598</v>
          </cell>
          <cell r="FE193">
            <v>2016.88</v>
          </cell>
          <cell r="FF193">
            <v>159934.76999999999</v>
          </cell>
          <cell r="FG193">
            <v>834.29</v>
          </cell>
          <cell r="FH193">
            <v>28337.63</v>
          </cell>
          <cell r="FI193">
            <v>-453.11</v>
          </cell>
          <cell r="FJ193">
            <v>130309.75</v>
          </cell>
          <cell r="FK193">
            <v>1316179.1000000001</v>
          </cell>
          <cell r="FL193">
            <v>97742.17</v>
          </cell>
          <cell r="FM193">
            <v>130309.83</v>
          </cell>
          <cell r="FN193">
            <v>187561.73</v>
          </cell>
          <cell r="FO193">
            <v>1316179.1000000001</v>
          </cell>
          <cell r="FP193">
            <v>2091676</v>
          </cell>
          <cell r="FQ193">
            <v>7.4261999999999997</v>
          </cell>
          <cell r="FR193">
            <v>9.9006000000000007</v>
          </cell>
          <cell r="FS193">
            <v>14.250500000000001</v>
          </cell>
          <cell r="FT193">
            <v>6.2298999999999998</v>
          </cell>
          <cell r="FU193">
            <v>15478.3</v>
          </cell>
          <cell r="FV193">
            <v>102.5</v>
          </cell>
          <cell r="FW193">
            <v>272.83</v>
          </cell>
          <cell r="FX193">
            <v>0</v>
          </cell>
          <cell r="FY193">
            <v>0</v>
          </cell>
          <cell r="FZ193">
            <v>0</v>
          </cell>
          <cell r="GA193">
            <v>375.33</v>
          </cell>
          <cell r="GB193">
            <v>0.76</v>
          </cell>
          <cell r="GC193">
            <v>16715.349999999999</v>
          </cell>
          <cell r="GD193">
            <v>62063.040000000001</v>
          </cell>
          <cell r="GE193">
            <v>41911</v>
          </cell>
          <cell r="GF193">
            <v>0</v>
          </cell>
          <cell r="GG193">
            <v>10536134</v>
          </cell>
          <cell r="GH193">
            <v>0</v>
          </cell>
          <cell r="GI193">
            <v>0</v>
          </cell>
          <cell r="GJ193">
            <v>159934.76999999999</v>
          </cell>
          <cell r="GK193">
            <v>15993.48</v>
          </cell>
          <cell r="GL193">
            <v>39844</v>
          </cell>
          <cell r="GM193">
            <v>2067</v>
          </cell>
          <cell r="GN193">
            <v>37</v>
          </cell>
          <cell r="GO193">
            <v>39807</v>
          </cell>
          <cell r="GP193">
            <v>11469.37</v>
          </cell>
          <cell r="GQ193">
            <v>11469.37</v>
          </cell>
          <cell r="GR193">
            <v>28337.63</v>
          </cell>
          <cell r="GS193">
            <v>0</v>
          </cell>
          <cell r="GT193">
            <v>0</v>
          </cell>
          <cell r="GU193">
            <v>104.1</v>
          </cell>
          <cell r="GV193">
            <v>10536.134</v>
          </cell>
          <cell r="GW193">
            <v>9.88028E-3</v>
          </cell>
          <cell r="GX193">
            <v>-23.59</v>
          </cell>
          <cell r="GY193">
            <v>2755.64</v>
          </cell>
          <cell r="GZ193">
            <v>2732.06</v>
          </cell>
          <cell r="HA193">
            <v>0</v>
          </cell>
          <cell r="HB193">
            <v>0</v>
          </cell>
          <cell r="HC193">
            <v>0</v>
          </cell>
          <cell r="HD193" t="str">
            <v>No adjustments to equity capital in results.</v>
          </cell>
          <cell r="HE193" t="str">
            <v>Other additions to (deductions from) Tier 1 Capital is primarily composed of non-financial equity investment positions deducted under Basel 1</v>
          </cell>
          <cell r="HF193">
            <v>0</v>
          </cell>
          <cell r="HG193">
            <v>0</v>
          </cell>
          <cell r="HH193">
            <v>0</v>
          </cell>
          <cell r="HI193">
            <v>-27458.44</v>
          </cell>
          <cell r="HJ193">
            <v>-6346.11</v>
          </cell>
          <cell r="HK193" t="str">
            <v>1) Cash dividends declared on common stock in item 69 equal cash dividends declared on common stock in item 13.  2) Issuance of common stock for employee compensation in item 72 is comprised of the balance of the conversion or retirement of com</v>
          </cell>
          <cell r="HL193">
            <v>4</v>
          </cell>
          <cell r="HM193">
            <v>2011</v>
          </cell>
          <cell r="HN193">
            <v>0</v>
          </cell>
          <cell r="HO193">
            <v>406.29</v>
          </cell>
          <cell r="HR193">
            <v>19010</v>
          </cell>
        </row>
        <row r="194">
          <cell r="A194" t="str">
            <v>1073757Q1 2012Supervisory Stress</v>
          </cell>
          <cell r="B194" t="str">
            <v>BofA</v>
          </cell>
          <cell r="C194" t="str">
            <v>Q1 2012</v>
          </cell>
          <cell r="D194" t="str">
            <v>Supervisory Stress</v>
          </cell>
          <cell r="E194" t="str">
            <v>BHC</v>
          </cell>
          <cell r="F194" t="str">
            <v>BANK OF AMER CORP</v>
          </cell>
          <cell r="G194">
            <v>1073757</v>
          </cell>
          <cell r="H194" t="str">
            <v>Projected</v>
          </cell>
          <cell r="I194">
            <v>40926</v>
          </cell>
          <cell r="J194">
            <v>40926.679270833331</v>
          </cell>
          <cell r="K194" t="str">
            <v>One-quarter instantaneous global market shock comprised of severe Eurozone distress in addition to rapid domestic economic deterioration with substantial 4 quarter GDP declines, unemployment rate cresting at 13% while home prices decline over 2</v>
          </cell>
          <cell r="L194">
            <v>1212.8</v>
          </cell>
          <cell r="M194">
            <v>1269.73</v>
          </cell>
          <cell r="N194">
            <v>219.99</v>
          </cell>
          <cell r="O194">
            <v>1049.73</v>
          </cell>
          <cell r="P194">
            <v>347.5</v>
          </cell>
          <cell r="Q194">
            <v>142.25</v>
          </cell>
          <cell r="R194">
            <v>76.95</v>
          </cell>
          <cell r="S194">
            <v>128.30000000000001</v>
          </cell>
          <cell r="T194">
            <v>309.14</v>
          </cell>
          <cell r="U194">
            <v>179.19</v>
          </cell>
          <cell r="V194">
            <v>10.88</v>
          </cell>
          <cell r="W194">
            <v>119.07</v>
          </cell>
          <cell r="X194">
            <v>1755.7</v>
          </cell>
          <cell r="Y194">
            <v>357.08</v>
          </cell>
          <cell r="Z194">
            <v>19.22</v>
          </cell>
          <cell r="AA194">
            <v>16.25</v>
          </cell>
          <cell r="AB194">
            <v>321.61</v>
          </cell>
          <cell r="AC194">
            <v>26.67</v>
          </cell>
          <cell r="AD194">
            <v>0</v>
          </cell>
          <cell r="AE194">
            <v>0</v>
          </cell>
          <cell r="AF194">
            <v>0</v>
          </cell>
          <cell r="AG194">
            <v>12.43</v>
          </cell>
          <cell r="AH194">
            <v>14.24</v>
          </cell>
          <cell r="AI194">
            <v>5278.62</v>
          </cell>
          <cell r="AJ194">
            <v>0</v>
          </cell>
          <cell r="AK194">
            <v>0</v>
          </cell>
          <cell r="AL194">
            <v>-4.75</v>
          </cell>
          <cell r="AM194">
            <v>-4.75</v>
          </cell>
          <cell r="AN194">
            <v>-58.66</v>
          </cell>
          <cell r="AO194">
            <v>0</v>
          </cell>
          <cell r="AP194">
            <v>0</v>
          </cell>
          <cell r="AQ194">
            <v>0</v>
          </cell>
          <cell r="AR194">
            <v>-58.66</v>
          </cell>
          <cell r="AS194">
            <v>-1881.13</v>
          </cell>
          <cell r="AT194">
            <v>3334.08</v>
          </cell>
          <cell r="AU194">
            <v>34350.400000000001</v>
          </cell>
          <cell r="AV194">
            <v>9182.2800000000007</v>
          </cell>
          <cell r="AW194">
            <v>5278.62</v>
          </cell>
          <cell r="AX194">
            <v>-33.99</v>
          </cell>
          <cell r="AY194">
            <v>38220.07</v>
          </cell>
          <cell r="AZ194">
            <v>11372.21</v>
          </cell>
          <cell r="BA194">
            <v>10996.14</v>
          </cell>
          <cell r="BB194">
            <v>17220.439999999999</v>
          </cell>
          <cell r="BC194">
            <v>5147.91</v>
          </cell>
          <cell r="BD194">
            <v>5147.91</v>
          </cell>
          <cell r="BE194">
            <v>9182.2800000000007</v>
          </cell>
          <cell r="BF194">
            <v>-58.66</v>
          </cell>
          <cell r="BG194">
            <v>-1881.13</v>
          </cell>
          <cell r="BH194">
            <v>225</v>
          </cell>
          <cell r="BI194">
            <v>0</v>
          </cell>
          <cell r="BJ194">
            <v>-0.04</v>
          </cell>
          <cell r="BK194">
            <v>-14.47</v>
          </cell>
          <cell r="BL194">
            <v>-1869.62</v>
          </cell>
          <cell r="BM194">
            <v>-778.59</v>
          </cell>
          <cell r="BN194">
            <v>-1091.03</v>
          </cell>
          <cell r="BO194">
            <v>0</v>
          </cell>
          <cell r="BP194">
            <v>-1091.03</v>
          </cell>
          <cell r="BQ194">
            <v>0</v>
          </cell>
          <cell r="BR194">
            <v>-1091.03</v>
          </cell>
          <cell r="BS194">
            <v>41.644291000000003</v>
          </cell>
          <cell r="BT194">
            <v>16271.27</v>
          </cell>
          <cell r="BU194">
            <v>649.04999999999995</v>
          </cell>
          <cell r="BV194">
            <v>681.46</v>
          </cell>
          <cell r="BW194">
            <v>16238.86</v>
          </cell>
          <cell r="BX194" t="str">
            <v>Non-Interest Income - Retail and Small Business</v>
          </cell>
          <cell r="BY194">
            <v>29660.95</v>
          </cell>
          <cell r="BZ194">
            <v>302973.90999999997</v>
          </cell>
          <cell r="CA194">
            <v>332634.86</v>
          </cell>
          <cell r="CB194">
            <v>485822.59</v>
          </cell>
          <cell r="CC194">
            <v>293375.28000000003</v>
          </cell>
          <cell r="CD194">
            <v>116005.66</v>
          </cell>
          <cell r="CE194">
            <v>18092.14</v>
          </cell>
          <cell r="CF194">
            <v>97913.53</v>
          </cell>
          <cell r="CG194">
            <v>64666.95</v>
          </cell>
          <cell r="CH194">
            <v>18199.05</v>
          </cell>
          <cell r="CI194">
            <v>4736.83</v>
          </cell>
          <cell r="CJ194">
            <v>41731.06</v>
          </cell>
          <cell r="CK194">
            <v>22854.69</v>
          </cell>
          <cell r="CL194">
            <v>1293.48</v>
          </cell>
          <cell r="CM194">
            <v>10481.219999999999</v>
          </cell>
          <cell r="CN194">
            <v>175738.37</v>
          </cell>
          <cell r="CO194">
            <v>161357.92000000001</v>
          </cell>
          <cell r="CP194">
            <v>7539.78</v>
          </cell>
          <cell r="CQ194">
            <v>6840.67</v>
          </cell>
          <cell r="CR194">
            <v>107844.41</v>
          </cell>
          <cell r="CS194">
            <v>81152.83</v>
          </cell>
          <cell r="CT194">
            <v>32491.17</v>
          </cell>
          <cell r="CU194">
            <v>5900.28</v>
          </cell>
          <cell r="CV194">
            <v>42761.38</v>
          </cell>
          <cell r="CW194">
            <v>86716.46</v>
          </cell>
          <cell r="CX194">
            <v>467.14</v>
          </cell>
          <cell r="CY194">
            <v>1105.9000000000001</v>
          </cell>
          <cell r="CZ194">
            <v>22525.25</v>
          </cell>
          <cell r="DA194">
            <v>19511.89</v>
          </cell>
          <cell r="DB194">
            <v>43106.27</v>
          </cell>
          <cell r="DC194">
            <v>937274.65</v>
          </cell>
          <cell r="DD194">
            <v>0</v>
          </cell>
          <cell r="DE194">
            <v>38305.9</v>
          </cell>
          <cell r="DF194">
            <v>898968.75</v>
          </cell>
          <cell r="DG194">
            <v>205535.71</v>
          </cell>
          <cell r="DH194">
            <v>62528.6</v>
          </cell>
          <cell r="DI194">
            <v>6745.66</v>
          </cell>
          <cell r="DJ194">
            <v>2637.57</v>
          </cell>
          <cell r="DK194">
            <v>6566.84</v>
          </cell>
          <cell r="DL194">
            <v>78478.66</v>
          </cell>
          <cell r="DM194">
            <v>529952.6</v>
          </cell>
          <cell r="DN194">
            <v>2045570.6</v>
          </cell>
          <cell r="DO194">
            <v>1006806.3</v>
          </cell>
          <cell r="DP194">
            <v>95423.67</v>
          </cell>
          <cell r="DQ194">
            <v>21560.73</v>
          </cell>
          <cell r="DR194">
            <v>716500.73</v>
          </cell>
          <cell r="DS194">
            <v>648.46</v>
          </cell>
          <cell r="DT194">
            <v>1840291.4</v>
          </cell>
          <cell r="DU194">
            <v>19029.509999999998</v>
          </cell>
          <cell r="DV194">
            <v>108.28</v>
          </cell>
          <cell r="DW194">
            <v>154175.84</v>
          </cell>
          <cell r="DX194">
            <v>37179.21</v>
          </cell>
          <cell r="DY194">
            <v>-9772.7999999999993</v>
          </cell>
          <cell r="DZ194">
            <v>3933.98</v>
          </cell>
          <cell r="EA194">
            <v>204654.02</v>
          </cell>
          <cell r="EB194">
            <v>625.16</v>
          </cell>
          <cell r="EC194">
            <v>205279.17</v>
          </cell>
          <cell r="ED194">
            <v>380674.31</v>
          </cell>
          <cell r="EE194">
            <v>205531.46</v>
          </cell>
          <cell r="EF194">
            <v>0</v>
          </cell>
          <cell r="EG194">
            <v>205531.46</v>
          </cell>
          <cell r="EH194">
            <v>-1091.03</v>
          </cell>
          <cell r="EI194">
            <v>0</v>
          </cell>
          <cell r="EJ194">
            <v>633.6</v>
          </cell>
          <cell r="EK194">
            <v>1416</v>
          </cell>
          <cell r="EL194">
            <v>269.56</v>
          </cell>
          <cell r="EM194">
            <v>0</v>
          </cell>
          <cell r="EN194">
            <v>0</v>
          </cell>
          <cell r="EO194">
            <v>0</v>
          </cell>
          <cell r="EP194">
            <v>369.81</v>
          </cell>
          <cell r="EQ194">
            <v>105.71</v>
          </cell>
          <cell r="ER194">
            <v>-1630.06</v>
          </cell>
          <cell r="ES194">
            <v>0</v>
          </cell>
          <cell r="ET194">
            <v>0</v>
          </cell>
          <cell r="EU194">
            <v>204654.02</v>
          </cell>
          <cell r="EV194">
            <v>204654.02</v>
          </cell>
          <cell r="EW194">
            <v>-624.86</v>
          </cell>
          <cell r="EX194">
            <v>5.6</v>
          </cell>
          <cell r="EY194">
            <v>-8857.25</v>
          </cell>
          <cell r="EZ194">
            <v>2917.61</v>
          </cell>
          <cell r="FA194">
            <v>0</v>
          </cell>
          <cell r="FB194">
            <v>15330.75</v>
          </cell>
          <cell r="FC194">
            <v>0</v>
          </cell>
          <cell r="FD194">
            <v>65368.7</v>
          </cell>
          <cell r="FE194">
            <v>3210.5</v>
          </cell>
          <cell r="FF194">
            <v>157964.48000000001</v>
          </cell>
          <cell r="FG194">
            <v>889.44</v>
          </cell>
          <cell r="FH194">
            <v>31434.62</v>
          </cell>
          <cell r="FI194">
            <v>-453.11</v>
          </cell>
          <cell r="FJ194">
            <v>125187.31</v>
          </cell>
          <cell r="FK194">
            <v>1286503.3999999999</v>
          </cell>
          <cell r="FL194">
            <v>93744.72</v>
          </cell>
          <cell r="FM194">
            <v>125187.38</v>
          </cell>
          <cell r="FN194">
            <v>181066.04</v>
          </cell>
          <cell r="FO194">
            <v>1286503.3999999999</v>
          </cell>
          <cell r="FP194">
            <v>1986970.4</v>
          </cell>
          <cell r="FQ194">
            <v>7.2868000000000004</v>
          </cell>
          <cell r="FR194">
            <v>9.7308000000000003</v>
          </cell>
          <cell r="FS194">
            <v>14.074299999999999</v>
          </cell>
          <cell r="FT194">
            <v>6.3003999999999998</v>
          </cell>
          <cell r="FU194">
            <v>16111.9</v>
          </cell>
          <cell r="FV194">
            <v>102.5</v>
          </cell>
          <cell r="FW194">
            <v>272.83</v>
          </cell>
          <cell r="FX194">
            <v>0</v>
          </cell>
          <cell r="FY194">
            <v>0</v>
          </cell>
          <cell r="FZ194">
            <v>0</v>
          </cell>
          <cell r="GA194">
            <v>375.33</v>
          </cell>
          <cell r="GB194">
            <v>0.76</v>
          </cell>
          <cell r="GC194">
            <v>14956.75</v>
          </cell>
          <cell r="GD194">
            <v>62063.040000000001</v>
          </cell>
          <cell r="GE194">
            <v>44795</v>
          </cell>
          <cell r="GF194">
            <v>0</v>
          </cell>
          <cell r="GG194">
            <v>10828106</v>
          </cell>
          <cell r="GH194">
            <v>0</v>
          </cell>
          <cell r="GI194">
            <v>0</v>
          </cell>
          <cell r="GJ194">
            <v>157964.48000000001</v>
          </cell>
          <cell r="GK194">
            <v>15796.45</v>
          </cell>
          <cell r="GL194">
            <v>42043</v>
          </cell>
          <cell r="GM194">
            <v>2752</v>
          </cell>
          <cell r="GN194">
            <v>633</v>
          </cell>
          <cell r="GO194">
            <v>41410</v>
          </cell>
          <cell r="GP194">
            <v>9975.3799999999992</v>
          </cell>
          <cell r="GQ194">
            <v>9975.3799999999992</v>
          </cell>
          <cell r="GR194">
            <v>31434.62</v>
          </cell>
          <cell r="GS194">
            <v>0</v>
          </cell>
          <cell r="GT194">
            <v>0</v>
          </cell>
          <cell r="GU194">
            <v>105.71</v>
          </cell>
          <cell r="GV194">
            <v>10828.106</v>
          </cell>
          <cell r="GW194">
            <v>9.76256E-3</v>
          </cell>
          <cell r="GX194">
            <v>1435.56</v>
          </cell>
          <cell r="GY194">
            <v>250</v>
          </cell>
          <cell r="GZ194">
            <v>1685.56</v>
          </cell>
          <cell r="HA194">
            <v>0</v>
          </cell>
          <cell r="HB194">
            <v>0</v>
          </cell>
          <cell r="HC194">
            <v>0</v>
          </cell>
          <cell r="HD194" t="str">
            <v>No adjustments to equity capital in results.</v>
          </cell>
          <cell r="HE194" t="str">
            <v>Other additions to (deductions from) Tier 1 Capital is primarily composed of non-financial equity investment positions deducted under Basel 1</v>
          </cell>
          <cell r="HF194">
            <v>0</v>
          </cell>
          <cell r="HG194">
            <v>0</v>
          </cell>
          <cell r="HH194">
            <v>0</v>
          </cell>
          <cell r="HI194">
            <v>-27458.44</v>
          </cell>
          <cell r="HJ194">
            <v>-6346.11</v>
          </cell>
          <cell r="HK194" t="str">
            <v>1) Cash dividends declared on common stock in item 69 equal cash dividends declared on common stock in item 13.  2) Issuance of common stock for employee compensation in item 72 is comprised of the balance of the conversion or retirement of com</v>
          </cell>
          <cell r="HL194">
            <v>1</v>
          </cell>
          <cell r="HM194">
            <v>2012</v>
          </cell>
          <cell r="HN194">
            <v>0</v>
          </cell>
          <cell r="HO194">
            <v>-0.04</v>
          </cell>
          <cell r="HR194">
            <v>19010</v>
          </cell>
        </row>
        <row r="195">
          <cell r="A195" t="str">
            <v>1073757Q2 2012Supervisory Stress</v>
          </cell>
          <cell r="B195" t="str">
            <v>BofA</v>
          </cell>
          <cell r="C195" t="str">
            <v>Q2 2012</v>
          </cell>
          <cell r="D195" t="str">
            <v>Supervisory Stress</v>
          </cell>
          <cell r="E195" t="str">
            <v>BHC</v>
          </cell>
          <cell r="F195" t="str">
            <v>BANK OF AMER CORP</v>
          </cell>
          <cell r="G195">
            <v>1073757</v>
          </cell>
          <cell r="H195" t="str">
            <v>Projected</v>
          </cell>
          <cell r="I195">
            <v>40926</v>
          </cell>
          <cell r="J195">
            <v>40926.679270833331</v>
          </cell>
          <cell r="K195" t="str">
            <v>One-quarter instantaneous global market shock comprised of severe Eurozone distress in addition to rapid domestic economic deterioration with substantial 4 quarter GDP declines, unemployment rate cresting at 13% while home prices decline over 2</v>
          </cell>
          <cell r="L195">
            <v>1159.5899999999999</v>
          </cell>
          <cell r="M195">
            <v>1388.01</v>
          </cell>
          <cell r="N195">
            <v>257.81</v>
          </cell>
          <cell r="O195">
            <v>1130.2</v>
          </cell>
          <cell r="P195">
            <v>467.5</v>
          </cell>
          <cell r="Q195">
            <v>245.71</v>
          </cell>
          <cell r="R195">
            <v>85.55</v>
          </cell>
          <cell r="S195">
            <v>136.24</v>
          </cell>
          <cell r="T195">
            <v>410.54</v>
          </cell>
          <cell r="U195">
            <v>237.96</v>
          </cell>
          <cell r="V195">
            <v>14.44</v>
          </cell>
          <cell r="W195">
            <v>158.13</v>
          </cell>
          <cell r="X195">
            <v>1945.05</v>
          </cell>
          <cell r="Y195">
            <v>337.14</v>
          </cell>
          <cell r="Z195">
            <v>20.23</v>
          </cell>
          <cell r="AA195">
            <v>23.8</v>
          </cell>
          <cell r="AB195">
            <v>293.11</v>
          </cell>
          <cell r="AC195">
            <v>45.94</v>
          </cell>
          <cell r="AD195">
            <v>0</v>
          </cell>
          <cell r="AE195">
            <v>0</v>
          </cell>
          <cell r="AF195">
            <v>0</v>
          </cell>
          <cell r="AG195">
            <v>21.14</v>
          </cell>
          <cell r="AH195">
            <v>24.8</v>
          </cell>
          <cell r="AI195">
            <v>5753.77</v>
          </cell>
          <cell r="AJ195">
            <v>0</v>
          </cell>
          <cell r="AK195">
            <v>0</v>
          </cell>
          <cell r="AL195">
            <v>-5.52</v>
          </cell>
          <cell r="AM195">
            <v>-5.52</v>
          </cell>
          <cell r="AN195">
            <v>-9.39</v>
          </cell>
          <cell r="AO195">
            <v>0</v>
          </cell>
          <cell r="AP195">
            <v>0</v>
          </cell>
          <cell r="AQ195">
            <v>0</v>
          </cell>
          <cell r="AR195">
            <v>-9.39</v>
          </cell>
          <cell r="AS195">
            <v>-180.21</v>
          </cell>
          <cell r="AT195">
            <v>5558.65</v>
          </cell>
          <cell r="AU195">
            <v>38220.07</v>
          </cell>
          <cell r="AV195">
            <v>9017.52</v>
          </cell>
          <cell r="AW195">
            <v>5753.77</v>
          </cell>
          <cell r="AX195">
            <v>-73.790000000000006</v>
          </cell>
          <cell r="AY195">
            <v>41410.03</v>
          </cell>
          <cell r="AZ195">
            <v>11248.51</v>
          </cell>
          <cell r="BA195">
            <v>9576.83</v>
          </cell>
          <cell r="BB195">
            <v>15029.46</v>
          </cell>
          <cell r="BC195">
            <v>5795.88</v>
          </cell>
          <cell r="BD195">
            <v>5795.88</v>
          </cell>
          <cell r="BE195">
            <v>9017.52</v>
          </cell>
          <cell r="BF195">
            <v>-9.39</v>
          </cell>
          <cell r="BG195">
            <v>-180.21</v>
          </cell>
          <cell r="BH195">
            <v>741</v>
          </cell>
          <cell r="BI195">
            <v>0</v>
          </cell>
          <cell r="BJ195">
            <v>-0.05</v>
          </cell>
          <cell r="BK195">
            <v>-13.82</v>
          </cell>
          <cell r="BL195">
            <v>-2291.08</v>
          </cell>
          <cell r="BM195">
            <v>-955.01</v>
          </cell>
          <cell r="BN195">
            <v>-1336.07</v>
          </cell>
          <cell r="BO195">
            <v>0</v>
          </cell>
          <cell r="BP195">
            <v>-1336.07</v>
          </cell>
          <cell r="BQ195">
            <v>0</v>
          </cell>
          <cell r="BR195">
            <v>-1336.07</v>
          </cell>
          <cell r="BS195">
            <v>41.683835000000002</v>
          </cell>
          <cell r="BT195">
            <v>16238.86</v>
          </cell>
          <cell r="BU195">
            <v>856.11</v>
          </cell>
          <cell r="BV195">
            <v>588.25</v>
          </cell>
          <cell r="BW195">
            <v>16506.71</v>
          </cell>
          <cell r="BX195" t="str">
            <v>Non-Interest Income - Retail and Small Business</v>
          </cell>
          <cell r="BY195">
            <v>29150.080000000002</v>
          </cell>
          <cell r="BZ195">
            <v>302853.82</v>
          </cell>
          <cell r="CA195">
            <v>332003.90000000002</v>
          </cell>
          <cell r="CB195">
            <v>476401.45</v>
          </cell>
          <cell r="CC195">
            <v>289549.83</v>
          </cell>
          <cell r="CD195">
            <v>112473.41</v>
          </cell>
          <cell r="CE195">
            <v>17547.18</v>
          </cell>
          <cell r="CF195">
            <v>94926.24</v>
          </cell>
          <cell r="CG195">
            <v>62448.5</v>
          </cell>
          <cell r="CH195">
            <v>17363.48</v>
          </cell>
          <cell r="CI195">
            <v>4592.07</v>
          </cell>
          <cell r="CJ195">
            <v>40492.949999999997</v>
          </cell>
          <cell r="CK195">
            <v>22550.73</v>
          </cell>
          <cell r="CL195">
            <v>1267.5899999999999</v>
          </cell>
          <cell r="CM195">
            <v>10662.11</v>
          </cell>
          <cell r="CN195">
            <v>174893.41</v>
          </cell>
          <cell r="CO195">
            <v>160233.94</v>
          </cell>
          <cell r="CP195">
            <v>7576.12</v>
          </cell>
          <cell r="CQ195">
            <v>7083.34</v>
          </cell>
          <cell r="CR195">
            <v>104972.65</v>
          </cell>
          <cell r="CS195">
            <v>67862.91</v>
          </cell>
          <cell r="CT195">
            <v>21723.42</v>
          </cell>
          <cell r="CU195">
            <v>5808.6</v>
          </cell>
          <cell r="CV195">
            <v>40330.89</v>
          </cell>
          <cell r="CW195">
            <v>86163.6</v>
          </cell>
          <cell r="CX195">
            <v>459.42</v>
          </cell>
          <cell r="CY195">
            <v>1085.94</v>
          </cell>
          <cell r="CZ195">
            <v>22070.03</v>
          </cell>
          <cell r="DA195">
            <v>19257.46</v>
          </cell>
          <cell r="DB195">
            <v>43290.74</v>
          </cell>
          <cell r="DC195">
            <v>910294.02</v>
          </cell>
          <cell r="DD195">
            <v>0</v>
          </cell>
          <cell r="DE195">
            <v>41521.550000000003</v>
          </cell>
          <cell r="DF195">
            <v>868772.47</v>
          </cell>
          <cell r="DG195">
            <v>195150.56</v>
          </cell>
          <cell r="DH195">
            <v>62528.6</v>
          </cell>
          <cell r="DI195">
            <v>5699.25</v>
          </cell>
          <cell r="DJ195">
            <v>2637.57</v>
          </cell>
          <cell r="DK195">
            <v>6472.01</v>
          </cell>
          <cell r="DL195">
            <v>77337.42</v>
          </cell>
          <cell r="DM195">
            <v>509212.76</v>
          </cell>
          <cell r="DN195">
            <v>1982477.1</v>
          </cell>
          <cell r="DO195">
            <v>987275.41</v>
          </cell>
          <cell r="DP195">
            <v>86197.11</v>
          </cell>
          <cell r="DQ195">
            <v>21071.94</v>
          </cell>
          <cell r="DR195">
            <v>683905.66</v>
          </cell>
          <cell r="DS195">
            <v>634.64</v>
          </cell>
          <cell r="DT195">
            <v>1778450.1</v>
          </cell>
          <cell r="DU195">
            <v>19029.509999999998</v>
          </cell>
          <cell r="DV195">
            <v>108.79</v>
          </cell>
          <cell r="DW195">
            <v>154483.12</v>
          </cell>
          <cell r="DX195">
            <v>35369.79</v>
          </cell>
          <cell r="DY195">
            <v>-9771.73</v>
          </cell>
          <cell r="DZ195">
            <v>4182.38</v>
          </cell>
          <cell r="EA195">
            <v>203401.85</v>
          </cell>
          <cell r="EB195">
            <v>625.16</v>
          </cell>
          <cell r="EC195">
            <v>204027.01</v>
          </cell>
          <cell r="ED195">
            <v>378672.93</v>
          </cell>
          <cell r="EE195">
            <v>204654.02</v>
          </cell>
          <cell r="EF195">
            <v>0</v>
          </cell>
          <cell r="EG195">
            <v>204654.02</v>
          </cell>
          <cell r="EH195">
            <v>-1336.07</v>
          </cell>
          <cell r="EI195">
            <v>0</v>
          </cell>
          <cell r="EJ195">
            <v>0</v>
          </cell>
          <cell r="EK195">
            <v>250</v>
          </cell>
          <cell r="EL195">
            <v>306.19</v>
          </cell>
          <cell r="EM195">
            <v>0</v>
          </cell>
          <cell r="EN195">
            <v>0</v>
          </cell>
          <cell r="EO195">
            <v>0</v>
          </cell>
          <cell r="EP195">
            <v>367.38</v>
          </cell>
          <cell r="EQ195">
            <v>105.97</v>
          </cell>
          <cell r="ER195">
            <v>1.07</v>
          </cell>
          <cell r="ES195">
            <v>0</v>
          </cell>
          <cell r="ET195">
            <v>0</v>
          </cell>
          <cell r="EU195">
            <v>203401.85</v>
          </cell>
          <cell r="EV195">
            <v>203401.85</v>
          </cell>
          <cell r="EW195">
            <v>-840.53</v>
          </cell>
          <cell r="EX195">
            <v>5.6</v>
          </cell>
          <cell r="EY195">
            <v>-8640.51</v>
          </cell>
          <cell r="EZ195">
            <v>2917.61</v>
          </cell>
          <cell r="FA195">
            <v>0</v>
          </cell>
          <cell r="FB195">
            <v>15330.75</v>
          </cell>
          <cell r="FC195">
            <v>0</v>
          </cell>
          <cell r="FD195">
            <v>65181.56</v>
          </cell>
          <cell r="FE195">
            <v>3333.81</v>
          </cell>
          <cell r="FF195">
            <v>156775.07</v>
          </cell>
          <cell r="FG195">
            <v>994.08</v>
          </cell>
          <cell r="FH195">
            <v>33746.71</v>
          </cell>
          <cell r="FI195">
            <v>-453.11</v>
          </cell>
          <cell r="FJ195">
            <v>121581.17</v>
          </cell>
          <cell r="FK195">
            <v>1237751.7</v>
          </cell>
          <cell r="FL195">
            <v>90138.59</v>
          </cell>
          <cell r="FM195">
            <v>121581.25</v>
          </cell>
          <cell r="FN195">
            <v>174948.43</v>
          </cell>
          <cell r="FO195">
            <v>1237751.7</v>
          </cell>
          <cell r="FP195">
            <v>1940024.3</v>
          </cell>
          <cell r="FQ195">
            <v>7.2824</v>
          </cell>
          <cell r="FR195">
            <v>9.8226999999999993</v>
          </cell>
          <cell r="FS195">
            <v>14.134399999999999</v>
          </cell>
          <cell r="FT195">
            <v>6.2670000000000003</v>
          </cell>
          <cell r="FU195">
            <v>16111.9</v>
          </cell>
          <cell r="FV195">
            <v>102.5</v>
          </cell>
          <cell r="FW195">
            <v>272.83</v>
          </cell>
          <cell r="FX195">
            <v>0</v>
          </cell>
          <cell r="FY195">
            <v>0</v>
          </cell>
          <cell r="FZ195">
            <v>0</v>
          </cell>
          <cell r="GA195">
            <v>375.33</v>
          </cell>
          <cell r="GB195">
            <v>0.76</v>
          </cell>
          <cell r="GC195">
            <v>14956.75</v>
          </cell>
          <cell r="GD195">
            <v>62063.040000000001</v>
          </cell>
          <cell r="GE195">
            <v>46092</v>
          </cell>
          <cell r="GF195">
            <v>0</v>
          </cell>
          <cell r="GG195">
            <v>10879335</v>
          </cell>
          <cell r="GH195">
            <v>0</v>
          </cell>
          <cell r="GI195">
            <v>0</v>
          </cell>
          <cell r="GJ195">
            <v>156775.07</v>
          </cell>
          <cell r="GK195">
            <v>15677.51</v>
          </cell>
          <cell r="GL195">
            <v>43343</v>
          </cell>
          <cell r="GM195">
            <v>2749</v>
          </cell>
          <cell r="GN195">
            <v>690</v>
          </cell>
          <cell r="GO195">
            <v>42653</v>
          </cell>
          <cell r="GP195">
            <v>8906.2900000000009</v>
          </cell>
          <cell r="GQ195">
            <v>8906.2900000000009</v>
          </cell>
          <cell r="GR195">
            <v>33746.71</v>
          </cell>
          <cell r="GS195">
            <v>0</v>
          </cell>
          <cell r="GT195">
            <v>0</v>
          </cell>
          <cell r="GU195">
            <v>105.97</v>
          </cell>
          <cell r="GV195">
            <v>10879.334999999999</v>
          </cell>
          <cell r="GW195">
            <v>9.7404799999999993E-3</v>
          </cell>
          <cell r="GX195">
            <v>306.19</v>
          </cell>
          <cell r="GY195">
            <v>250</v>
          </cell>
          <cell r="GZ195">
            <v>556.19000000000005</v>
          </cell>
          <cell r="HA195">
            <v>0</v>
          </cell>
          <cell r="HB195">
            <v>0</v>
          </cell>
          <cell r="HC195">
            <v>0</v>
          </cell>
          <cell r="HD195" t="str">
            <v>No adjustments to equity capital in results.</v>
          </cell>
          <cell r="HE195" t="str">
            <v>Other additions to (deductions from) Tier 1 Capital is primarily composed of non-financial equity investment positions deducted under Basel 1</v>
          </cell>
          <cell r="HF195">
            <v>0</v>
          </cell>
          <cell r="HG195">
            <v>0</v>
          </cell>
          <cell r="HH195">
            <v>0</v>
          </cell>
          <cell r="HI195">
            <v>-27458.44</v>
          </cell>
          <cell r="HJ195">
            <v>-6346.11</v>
          </cell>
          <cell r="HK195" t="str">
            <v>1) Cash dividends declared on common stock in item 69 equal cash dividends declared on common stock in item 13.  2) Issuance of common stock for employee compensation in item 72 is comprised of the balance of the conversion or retirement of com</v>
          </cell>
          <cell r="HL195">
            <v>2</v>
          </cell>
          <cell r="HM195">
            <v>2012</v>
          </cell>
          <cell r="HN195">
            <v>0</v>
          </cell>
          <cell r="HO195">
            <v>-0.05</v>
          </cell>
          <cell r="HR195">
            <v>19010</v>
          </cell>
        </row>
        <row r="196">
          <cell r="A196" t="str">
            <v>1073757Q3 2012Supervisory Stress</v>
          </cell>
          <cell r="B196" t="str">
            <v>BofA</v>
          </cell>
          <cell r="C196" t="str">
            <v>Q3 2012</v>
          </cell>
          <cell r="D196" t="str">
            <v>Supervisory Stress</v>
          </cell>
          <cell r="E196" t="str">
            <v>BHC</v>
          </cell>
          <cell r="F196" t="str">
            <v>BANK OF AMER CORP</v>
          </cell>
          <cell r="G196">
            <v>1073757</v>
          </cell>
          <cell r="H196" t="str">
            <v>Projected</v>
          </cell>
          <cell r="I196">
            <v>40926</v>
          </cell>
          <cell r="J196">
            <v>40926.679270833331</v>
          </cell>
          <cell r="K196" t="str">
            <v>One-quarter instantaneous global market shock comprised of severe Eurozone distress in addition to rapid domestic economic deterioration with substantial 4 quarter GDP declines, unemployment rate cresting at 13% while home prices decline over 2</v>
          </cell>
          <cell r="L196">
            <v>1222.78</v>
          </cell>
          <cell r="M196">
            <v>1516.65</v>
          </cell>
          <cell r="N196">
            <v>262.67</v>
          </cell>
          <cell r="O196">
            <v>1253.98</v>
          </cell>
          <cell r="P196">
            <v>649.73</v>
          </cell>
          <cell r="Q196">
            <v>403.43</v>
          </cell>
          <cell r="R196">
            <v>91.16</v>
          </cell>
          <cell r="S196">
            <v>155.13999999999999</v>
          </cell>
          <cell r="T196">
            <v>519.91</v>
          </cell>
          <cell r="U196">
            <v>301.36</v>
          </cell>
          <cell r="V196">
            <v>18.29</v>
          </cell>
          <cell r="W196">
            <v>200.25</v>
          </cell>
          <cell r="X196">
            <v>2438.89</v>
          </cell>
          <cell r="Y196">
            <v>350.66</v>
          </cell>
          <cell r="Z196">
            <v>30.89</v>
          </cell>
          <cell r="AA196">
            <v>27.08</v>
          </cell>
          <cell r="AB196">
            <v>292.7</v>
          </cell>
          <cell r="AC196">
            <v>91.51</v>
          </cell>
          <cell r="AD196">
            <v>0</v>
          </cell>
          <cell r="AE196">
            <v>0</v>
          </cell>
          <cell r="AF196">
            <v>0</v>
          </cell>
          <cell r="AG196">
            <v>50.25</v>
          </cell>
          <cell r="AH196">
            <v>41.26</v>
          </cell>
          <cell r="AI196">
            <v>6790.13</v>
          </cell>
          <cell r="AJ196">
            <v>0</v>
          </cell>
          <cell r="AK196">
            <v>0</v>
          </cell>
          <cell r="AL196">
            <v>-9.35</v>
          </cell>
          <cell r="AM196">
            <v>-9.35</v>
          </cell>
          <cell r="AN196">
            <v>-2.29</v>
          </cell>
          <cell r="AO196">
            <v>0</v>
          </cell>
          <cell r="AP196">
            <v>0</v>
          </cell>
          <cell r="AQ196">
            <v>0</v>
          </cell>
          <cell r="AR196">
            <v>-2.29</v>
          </cell>
          <cell r="AS196">
            <v>288.08999999999997</v>
          </cell>
          <cell r="AT196">
            <v>7066.58</v>
          </cell>
          <cell r="AU196">
            <v>41410.03</v>
          </cell>
          <cell r="AV196">
            <v>9890.52</v>
          </cell>
          <cell r="AW196">
            <v>6790.13</v>
          </cell>
          <cell r="AX196">
            <v>-1.18</v>
          </cell>
          <cell r="AY196">
            <v>44509.23</v>
          </cell>
          <cell r="AZ196">
            <v>11078.24</v>
          </cell>
          <cell r="BA196">
            <v>8297.85</v>
          </cell>
          <cell r="BB196">
            <v>14456.59</v>
          </cell>
          <cell r="BC196">
            <v>4919.5</v>
          </cell>
          <cell r="BD196">
            <v>4919.5</v>
          </cell>
          <cell r="BE196">
            <v>9890.52</v>
          </cell>
          <cell r="BF196">
            <v>-2.29</v>
          </cell>
          <cell r="BG196">
            <v>288.08999999999997</v>
          </cell>
          <cell r="BH196">
            <v>0</v>
          </cell>
          <cell r="BI196">
            <v>0</v>
          </cell>
          <cell r="BJ196">
            <v>-0.01</v>
          </cell>
          <cell r="BK196">
            <v>-10</v>
          </cell>
          <cell r="BL196">
            <v>-5256.82</v>
          </cell>
          <cell r="BM196">
            <v>-1969.19</v>
          </cell>
          <cell r="BN196">
            <v>-3287.63</v>
          </cell>
          <cell r="BO196">
            <v>0</v>
          </cell>
          <cell r="BP196">
            <v>-3287.63</v>
          </cell>
          <cell r="BQ196">
            <v>0</v>
          </cell>
          <cell r="BR196">
            <v>-3287.63</v>
          </cell>
          <cell r="BS196">
            <v>37.459719</v>
          </cell>
          <cell r="BT196">
            <v>16506.71</v>
          </cell>
          <cell r="BU196">
            <v>810.44</v>
          </cell>
          <cell r="BV196">
            <v>1510.51</v>
          </cell>
          <cell r="BW196">
            <v>15806.64</v>
          </cell>
          <cell r="BX196" t="str">
            <v>Non-Interest Income - Retail and Small Business</v>
          </cell>
          <cell r="BY196">
            <v>28626.79</v>
          </cell>
          <cell r="BZ196">
            <v>308705.21999999997</v>
          </cell>
          <cell r="CA196">
            <v>337332.01</v>
          </cell>
          <cell r="CB196">
            <v>465891.05</v>
          </cell>
          <cell r="CC196">
            <v>283490.96999999997</v>
          </cell>
          <cell r="CD196">
            <v>109148.97</v>
          </cell>
          <cell r="CE196">
            <v>17030.169999999998</v>
          </cell>
          <cell r="CF196">
            <v>92118.8</v>
          </cell>
          <cell r="CG196">
            <v>61476.69</v>
          </cell>
          <cell r="CH196">
            <v>16539.45</v>
          </cell>
          <cell r="CI196">
            <v>4456</v>
          </cell>
          <cell r="CJ196">
            <v>40481.230000000003</v>
          </cell>
          <cell r="CK196">
            <v>22098.720000000001</v>
          </cell>
          <cell r="CL196">
            <v>1227.53</v>
          </cell>
          <cell r="CM196">
            <v>10546.91</v>
          </cell>
          <cell r="CN196">
            <v>171720.5</v>
          </cell>
          <cell r="CO196">
            <v>156860.75</v>
          </cell>
          <cell r="CP196">
            <v>7568.19</v>
          </cell>
          <cell r="CQ196">
            <v>7291.57</v>
          </cell>
          <cell r="CR196">
            <v>102717.55</v>
          </cell>
          <cell r="CS196">
            <v>67140.179999999993</v>
          </cell>
          <cell r="CT196">
            <v>22094.32</v>
          </cell>
          <cell r="CU196">
            <v>5724.12</v>
          </cell>
          <cell r="CV196">
            <v>39321.74</v>
          </cell>
          <cell r="CW196">
            <v>81465.16</v>
          </cell>
          <cell r="CX196">
            <v>446.61</v>
          </cell>
          <cell r="CY196">
            <v>1053.8800000000001</v>
          </cell>
          <cell r="CZ196">
            <v>21778.36</v>
          </cell>
          <cell r="DA196">
            <v>18836.8</v>
          </cell>
          <cell r="DB196">
            <v>39349.51</v>
          </cell>
          <cell r="DC196">
            <v>888934.45</v>
          </cell>
          <cell r="DD196">
            <v>0</v>
          </cell>
          <cell r="DE196">
            <v>44611.15</v>
          </cell>
          <cell r="DF196">
            <v>844323.31</v>
          </cell>
          <cell r="DG196">
            <v>193520.78</v>
          </cell>
          <cell r="DH196">
            <v>62528.6</v>
          </cell>
          <cell r="DI196">
            <v>5283.61</v>
          </cell>
          <cell r="DJ196">
            <v>2637.57</v>
          </cell>
          <cell r="DK196">
            <v>6422.7</v>
          </cell>
          <cell r="DL196">
            <v>76872.47</v>
          </cell>
          <cell r="DM196">
            <v>494184.22</v>
          </cell>
          <cell r="DN196">
            <v>1946232.8</v>
          </cell>
          <cell r="DO196">
            <v>989296.1</v>
          </cell>
          <cell r="DP196">
            <v>84679.72</v>
          </cell>
          <cell r="DQ196">
            <v>21083.27</v>
          </cell>
          <cell r="DR196">
            <v>649821.38</v>
          </cell>
          <cell r="DS196">
            <v>624.64</v>
          </cell>
          <cell r="DT196">
            <v>1744880.5</v>
          </cell>
          <cell r="DU196">
            <v>19029.509999999998</v>
          </cell>
          <cell r="DV196">
            <v>108.81</v>
          </cell>
          <cell r="DW196">
            <v>154791.07999999999</v>
          </cell>
          <cell r="DX196">
            <v>31599.89</v>
          </cell>
          <cell r="DY196">
            <v>-8983.7800000000007</v>
          </cell>
          <cell r="DZ196">
            <v>4181.6400000000003</v>
          </cell>
          <cell r="EA196">
            <v>200727.15</v>
          </cell>
          <cell r="EB196">
            <v>625.16</v>
          </cell>
          <cell r="EC196">
            <v>201352.31</v>
          </cell>
          <cell r="ED196">
            <v>372703.6</v>
          </cell>
          <cell r="EE196">
            <v>203401.85</v>
          </cell>
          <cell r="EF196">
            <v>0</v>
          </cell>
          <cell r="EG196">
            <v>203401.85</v>
          </cell>
          <cell r="EH196">
            <v>-3287.63</v>
          </cell>
          <cell r="EI196">
            <v>0</v>
          </cell>
          <cell r="EJ196">
            <v>0</v>
          </cell>
          <cell r="EK196">
            <v>0</v>
          </cell>
          <cell r="EL196">
            <v>307.24</v>
          </cell>
          <cell r="EM196">
            <v>0</v>
          </cell>
          <cell r="EN196">
            <v>0</v>
          </cell>
          <cell r="EO196">
            <v>0</v>
          </cell>
          <cell r="EP196">
            <v>376.28</v>
          </cell>
          <cell r="EQ196">
            <v>105.98</v>
          </cell>
          <cell r="ER196">
            <v>787.95</v>
          </cell>
          <cell r="ES196">
            <v>0</v>
          </cell>
          <cell r="ET196">
            <v>0</v>
          </cell>
          <cell r="EU196">
            <v>200727.15</v>
          </cell>
          <cell r="EV196">
            <v>200727.15</v>
          </cell>
          <cell r="EW196">
            <v>-378.66</v>
          </cell>
          <cell r="EX196">
            <v>0</v>
          </cell>
          <cell r="EY196">
            <v>-8314.43</v>
          </cell>
          <cell r="EZ196">
            <v>2917.61</v>
          </cell>
          <cell r="FA196">
            <v>0</v>
          </cell>
          <cell r="FB196">
            <v>15330.75</v>
          </cell>
          <cell r="FC196">
            <v>0</v>
          </cell>
          <cell r="FD196">
            <v>64994.43</v>
          </cell>
          <cell r="FE196">
            <v>3162.52</v>
          </cell>
          <cell r="FF196">
            <v>153676.44</v>
          </cell>
          <cell r="FG196">
            <v>1035.6500000000001</v>
          </cell>
          <cell r="FH196">
            <v>36157.040000000001</v>
          </cell>
          <cell r="FI196">
            <v>-453.11</v>
          </cell>
          <cell r="FJ196">
            <v>116030.64</v>
          </cell>
          <cell r="FK196">
            <v>1202386.3999999999</v>
          </cell>
          <cell r="FL196">
            <v>84588.05</v>
          </cell>
          <cell r="FM196">
            <v>116030.71</v>
          </cell>
          <cell r="FN196">
            <v>168316.37</v>
          </cell>
          <cell r="FO196">
            <v>1202386.3999999999</v>
          </cell>
          <cell r="FP196">
            <v>1894376.3</v>
          </cell>
          <cell r="FQ196">
            <v>7.0350000000000001</v>
          </cell>
          <cell r="FR196">
            <v>9.65</v>
          </cell>
          <cell r="FS196">
            <v>13.9985</v>
          </cell>
          <cell r="FT196">
            <v>6.125</v>
          </cell>
          <cell r="FU196">
            <v>16111.9</v>
          </cell>
          <cell r="FV196">
            <v>102.5</v>
          </cell>
          <cell r="FW196">
            <v>272.83</v>
          </cell>
          <cell r="FX196">
            <v>0</v>
          </cell>
          <cell r="FY196">
            <v>0</v>
          </cell>
          <cell r="FZ196">
            <v>0</v>
          </cell>
          <cell r="GA196">
            <v>375.33</v>
          </cell>
          <cell r="GB196">
            <v>0.76</v>
          </cell>
          <cell r="GC196">
            <v>14956.75</v>
          </cell>
          <cell r="GD196">
            <v>62063.040000000001</v>
          </cell>
          <cell r="GE196">
            <v>47598</v>
          </cell>
          <cell r="GF196">
            <v>0</v>
          </cell>
          <cell r="GG196">
            <v>10880593</v>
          </cell>
          <cell r="GH196">
            <v>0</v>
          </cell>
          <cell r="GI196">
            <v>0</v>
          </cell>
          <cell r="GJ196">
            <v>153676.44</v>
          </cell>
          <cell r="GK196">
            <v>15367.64</v>
          </cell>
          <cell r="GL196">
            <v>44991</v>
          </cell>
          <cell r="GM196">
            <v>2607</v>
          </cell>
          <cell r="GN196">
            <v>0</v>
          </cell>
          <cell r="GO196">
            <v>44991</v>
          </cell>
          <cell r="GP196">
            <v>8833.9599999999991</v>
          </cell>
          <cell r="GQ196">
            <v>8833.9599999999991</v>
          </cell>
          <cell r="GR196">
            <v>36157.040000000001</v>
          </cell>
          <cell r="GS196">
            <v>0</v>
          </cell>
          <cell r="GT196">
            <v>0</v>
          </cell>
          <cell r="GU196">
            <v>105.98</v>
          </cell>
          <cell r="GV196">
            <v>10880.593000000001</v>
          </cell>
          <cell r="GW196">
            <v>9.7402800000000005E-3</v>
          </cell>
          <cell r="GX196">
            <v>307.24</v>
          </cell>
          <cell r="GY196">
            <v>0</v>
          </cell>
          <cell r="GZ196">
            <v>307.24</v>
          </cell>
          <cell r="HA196">
            <v>0</v>
          </cell>
          <cell r="HB196">
            <v>0</v>
          </cell>
          <cell r="HC196">
            <v>0</v>
          </cell>
          <cell r="HD196" t="str">
            <v>No adjustments to equity capital in results.</v>
          </cell>
          <cell r="HE196" t="str">
            <v>Other additions to (deductions from) Tier 1 Capital is primarily composed of non-financial equity investment positions deducted under Basel 1</v>
          </cell>
          <cell r="HF196">
            <v>0</v>
          </cell>
          <cell r="HG196">
            <v>0</v>
          </cell>
          <cell r="HH196">
            <v>0</v>
          </cell>
          <cell r="HI196">
            <v>-27458.44</v>
          </cell>
          <cell r="HJ196">
            <v>-6346.11</v>
          </cell>
          <cell r="HK196" t="str">
            <v>1) Cash dividends declared on common stock in item 69 equal cash dividends declared on common stock in item 13.  2) Issuance of common stock for employee compensation in item 72 is comprised of the balance of the conversion or retirement of com</v>
          </cell>
          <cell r="HL196">
            <v>3</v>
          </cell>
          <cell r="HM196">
            <v>2012</v>
          </cell>
          <cell r="HN196">
            <v>0</v>
          </cell>
          <cell r="HO196">
            <v>-0.01</v>
          </cell>
          <cell r="HR196">
            <v>19010</v>
          </cell>
        </row>
        <row r="197">
          <cell r="A197" t="str">
            <v>1073757Q4 2012Supervisory Stress</v>
          </cell>
          <cell r="B197" t="str">
            <v>BofA</v>
          </cell>
          <cell r="C197" t="str">
            <v>Q4 2012</v>
          </cell>
          <cell r="D197" t="str">
            <v>Supervisory Stress</v>
          </cell>
          <cell r="E197" t="str">
            <v>BHC</v>
          </cell>
          <cell r="F197" t="str">
            <v>BANK OF AMER CORP</v>
          </cell>
          <cell r="G197">
            <v>1073757</v>
          </cell>
          <cell r="H197" t="str">
            <v>Projected</v>
          </cell>
          <cell r="I197">
            <v>40926</v>
          </cell>
          <cell r="J197">
            <v>40926.679270833331</v>
          </cell>
          <cell r="K197" t="str">
            <v>One-quarter instantaneous global market shock comprised of severe Eurozone distress in addition to rapid domestic economic deterioration with substantial 4 quarter GDP declines, unemployment rate cresting at 13% while home prices decline over 2</v>
          </cell>
          <cell r="L197">
            <v>1239.51</v>
          </cell>
          <cell r="M197">
            <v>1617.55</v>
          </cell>
          <cell r="N197">
            <v>275.89</v>
          </cell>
          <cell r="O197">
            <v>1341.66</v>
          </cell>
          <cell r="P197">
            <v>837.09</v>
          </cell>
          <cell r="Q197">
            <v>580.02</v>
          </cell>
          <cell r="R197">
            <v>90.75</v>
          </cell>
          <cell r="S197">
            <v>166.32</v>
          </cell>
          <cell r="T197">
            <v>602.33000000000004</v>
          </cell>
          <cell r="U197">
            <v>349.14</v>
          </cell>
          <cell r="V197">
            <v>21.19</v>
          </cell>
          <cell r="W197">
            <v>232</v>
          </cell>
          <cell r="X197">
            <v>2689.47</v>
          </cell>
          <cell r="Y197">
            <v>376.66</v>
          </cell>
          <cell r="Z197">
            <v>46.87</v>
          </cell>
          <cell r="AA197">
            <v>31.76</v>
          </cell>
          <cell r="AB197">
            <v>298.02999999999997</v>
          </cell>
          <cell r="AC197">
            <v>150.29</v>
          </cell>
          <cell r="AD197">
            <v>0</v>
          </cell>
          <cell r="AE197">
            <v>0</v>
          </cell>
          <cell r="AF197">
            <v>0</v>
          </cell>
          <cell r="AG197">
            <v>92.17</v>
          </cell>
          <cell r="AH197">
            <v>58.12</v>
          </cell>
          <cell r="AI197">
            <v>7512.89</v>
          </cell>
          <cell r="AJ197">
            <v>0</v>
          </cell>
          <cell r="AK197">
            <v>0</v>
          </cell>
          <cell r="AL197">
            <v>-0.56999999999999995</v>
          </cell>
          <cell r="AM197">
            <v>-0.56999999999999995</v>
          </cell>
          <cell r="AN197">
            <v>8.3699999999999992</v>
          </cell>
          <cell r="AO197">
            <v>0</v>
          </cell>
          <cell r="AP197">
            <v>0</v>
          </cell>
          <cell r="AQ197">
            <v>0</v>
          </cell>
          <cell r="AR197">
            <v>8.3699999999999992</v>
          </cell>
          <cell r="AS197">
            <v>1280.03</v>
          </cell>
          <cell r="AT197">
            <v>8800.7199999999993</v>
          </cell>
          <cell r="AU197">
            <v>44509.23</v>
          </cell>
          <cell r="AV197">
            <v>8857.57</v>
          </cell>
          <cell r="AW197">
            <v>7512.89</v>
          </cell>
          <cell r="AX197">
            <v>-1.28</v>
          </cell>
          <cell r="AY197">
            <v>45852.63</v>
          </cell>
          <cell r="AZ197">
            <v>10877.64</v>
          </cell>
          <cell r="BA197">
            <v>8164.97</v>
          </cell>
          <cell r="BB197">
            <v>14044.53</v>
          </cell>
          <cell r="BC197">
            <v>4998.08</v>
          </cell>
          <cell r="BD197">
            <v>4998.08</v>
          </cell>
          <cell r="BE197">
            <v>8857.57</v>
          </cell>
          <cell r="BF197">
            <v>8.3699999999999992</v>
          </cell>
          <cell r="BG197">
            <v>1280.03</v>
          </cell>
          <cell r="BH197">
            <v>0</v>
          </cell>
          <cell r="BI197">
            <v>0</v>
          </cell>
          <cell r="BJ197">
            <v>-0.04</v>
          </cell>
          <cell r="BK197">
            <v>-8.3000000000000007</v>
          </cell>
          <cell r="BL197">
            <v>-5147.93</v>
          </cell>
          <cell r="BM197">
            <v>-2297.21</v>
          </cell>
          <cell r="BN197">
            <v>-2850.72</v>
          </cell>
          <cell r="BO197">
            <v>0</v>
          </cell>
          <cell r="BP197">
            <v>-2850.72</v>
          </cell>
          <cell r="BQ197">
            <v>0</v>
          </cell>
          <cell r="BR197">
            <v>-2850.72</v>
          </cell>
          <cell r="BS197">
            <v>44.623956</v>
          </cell>
          <cell r="BT197">
            <v>15806.64</v>
          </cell>
          <cell r="BU197">
            <v>631.16</v>
          </cell>
          <cell r="BV197">
            <v>1549.36</v>
          </cell>
          <cell r="BW197">
            <v>14888.44</v>
          </cell>
          <cell r="BX197" t="str">
            <v>Non-Interest Income - Retail and Small Business</v>
          </cell>
          <cell r="BY197">
            <v>28352.41</v>
          </cell>
          <cell r="BZ197">
            <v>313775.26</v>
          </cell>
          <cell r="CA197">
            <v>342127.67</v>
          </cell>
          <cell r="CB197">
            <v>456208.5</v>
          </cell>
          <cell r="CC197">
            <v>277635.45</v>
          </cell>
          <cell r="CD197">
            <v>106157.33</v>
          </cell>
          <cell r="CE197">
            <v>16562.68</v>
          </cell>
          <cell r="CF197">
            <v>89594.65</v>
          </cell>
          <cell r="CG197">
            <v>61051.37</v>
          </cell>
          <cell r="CH197">
            <v>16244.53</v>
          </cell>
          <cell r="CI197">
            <v>4333.46</v>
          </cell>
          <cell r="CJ197">
            <v>40473.39</v>
          </cell>
          <cell r="CK197">
            <v>21586.26</v>
          </cell>
          <cell r="CL197">
            <v>1221.73</v>
          </cell>
          <cell r="CM197">
            <v>10142.620000000001</v>
          </cell>
          <cell r="CN197">
            <v>166126.07999999999</v>
          </cell>
          <cell r="CO197">
            <v>151322.96</v>
          </cell>
          <cell r="CP197">
            <v>7428.32</v>
          </cell>
          <cell r="CQ197">
            <v>7374.8</v>
          </cell>
          <cell r="CR197">
            <v>101242.88</v>
          </cell>
          <cell r="CS197">
            <v>67470.86</v>
          </cell>
          <cell r="CT197">
            <v>22189.23</v>
          </cell>
          <cell r="CU197">
            <v>5643.34</v>
          </cell>
          <cell r="CV197">
            <v>39638.300000000003</v>
          </cell>
          <cell r="CW197">
            <v>80563.08</v>
          </cell>
          <cell r="CX197">
            <v>431.51</v>
          </cell>
          <cell r="CY197">
            <v>1016.28</v>
          </cell>
          <cell r="CZ197">
            <v>21824.42</v>
          </cell>
          <cell r="DA197">
            <v>18339.259999999998</v>
          </cell>
          <cell r="DB197">
            <v>38951.61</v>
          </cell>
          <cell r="DC197">
            <v>871611.4</v>
          </cell>
          <cell r="DD197">
            <v>0</v>
          </cell>
          <cell r="DE197">
            <v>45957.22</v>
          </cell>
          <cell r="DF197">
            <v>825654.18</v>
          </cell>
          <cell r="DG197">
            <v>191094.42</v>
          </cell>
          <cell r="DH197">
            <v>62528.6</v>
          </cell>
          <cell r="DI197">
            <v>4981.3999999999996</v>
          </cell>
          <cell r="DJ197">
            <v>2637.57</v>
          </cell>
          <cell r="DK197">
            <v>6342.74</v>
          </cell>
          <cell r="DL197">
            <v>76490.3</v>
          </cell>
          <cell r="DM197">
            <v>491867.62</v>
          </cell>
          <cell r="DN197">
            <v>1927234.2</v>
          </cell>
          <cell r="DO197">
            <v>983251.89</v>
          </cell>
          <cell r="DP197">
            <v>82346.539999999994</v>
          </cell>
          <cell r="DQ197">
            <v>21094.6</v>
          </cell>
          <cell r="DR197">
            <v>643812.93000000005</v>
          </cell>
          <cell r="DS197">
            <v>616.33000000000004</v>
          </cell>
          <cell r="DT197">
            <v>1730506</v>
          </cell>
          <cell r="DU197">
            <v>19029.509999999998</v>
          </cell>
          <cell r="DV197">
            <v>108.82</v>
          </cell>
          <cell r="DW197">
            <v>154893.25</v>
          </cell>
          <cell r="DX197">
            <v>28275.52</v>
          </cell>
          <cell r="DY197">
            <v>-10385.92</v>
          </cell>
          <cell r="DZ197">
            <v>4181.8999999999996</v>
          </cell>
          <cell r="EA197">
            <v>196103.08</v>
          </cell>
          <cell r="EB197">
            <v>625.16</v>
          </cell>
          <cell r="EC197">
            <v>196728.24</v>
          </cell>
          <cell r="ED197">
            <v>361979.96</v>
          </cell>
          <cell r="EE197">
            <v>200727.15</v>
          </cell>
          <cell r="EF197">
            <v>0</v>
          </cell>
          <cell r="EG197">
            <v>200727.15</v>
          </cell>
          <cell r="EH197">
            <v>-2850.72</v>
          </cell>
          <cell r="EI197">
            <v>0</v>
          </cell>
          <cell r="EJ197">
            <v>0</v>
          </cell>
          <cell r="EK197">
            <v>0</v>
          </cell>
          <cell r="EL197">
            <v>102.44</v>
          </cell>
          <cell r="EM197">
            <v>0</v>
          </cell>
          <cell r="EN197">
            <v>0</v>
          </cell>
          <cell r="EO197">
            <v>0</v>
          </cell>
          <cell r="EP197">
            <v>367.66</v>
          </cell>
          <cell r="EQ197">
            <v>106</v>
          </cell>
          <cell r="ER197">
            <v>-1402.14</v>
          </cell>
          <cell r="ES197">
            <v>0</v>
          </cell>
          <cell r="ET197">
            <v>0</v>
          </cell>
          <cell r="EU197">
            <v>196103.08</v>
          </cell>
          <cell r="EV197">
            <v>196103.08</v>
          </cell>
          <cell r="EW197">
            <v>749.61</v>
          </cell>
          <cell r="EX197">
            <v>0</v>
          </cell>
          <cell r="EY197">
            <v>-10844.83</v>
          </cell>
          <cell r="EZ197">
            <v>2917.61</v>
          </cell>
          <cell r="FA197">
            <v>0</v>
          </cell>
          <cell r="FB197">
            <v>15330.75</v>
          </cell>
          <cell r="FC197">
            <v>0</v>
          </cell>
          <cell r="FD197">
            <v>64807.29</v>
          </cell>
          <cell r="FE197">
            <v>2365.91</v>
          </cell>
          <cell r="FF197">
            <v>151438.25</v>
          </cell>
          <cell r="FG197">
            <v>1065.8699999999999</v>
          </cell>
          <cell r="FH197">
            <v>39974.559999999998</v>
          </cell>
          <cell r="FI197">
            <v>-453.11</v>
          </cell>
          <cell r="FJ197">
            <v>109944.71</v>
          </cell>
          <cell r="FK197">
            <v>1167886.3999999999</v>
          </cell>
          <cell r="FL197">
            <v>78502.13</v>
          </cell>
          <cell r="FM197">
            <v>109944.79</v>
          </cell>
          <cell r="FN197">
            <v>161490.79</v>
          </cell>
          <cell r="FO197">
            <v>1167886.3999999999</v>
          </cell>
          <cell r="FP197">
            <v>1868708.4</v>
          </cell>
          <cell r="FQ197">
            <v>6.7217000000000002</v>
          </cell>
          <cell r="FR197">
            <v>9.4139999999999997</v>
          </cell>
          <cell r="FS197">
            <v>13.8276</v>
          </cell>
          <cell r="FT197">
            <v>5.8834999999999997</v>
          </cell>
          <cell r="FU197">
            <v>16111.9</v>
          </cell>
          <cell r="FV197">
            <v>102.5</v>
          </cell>
          <cell r="FW197">
            <v>272.83</v>
          </cell>
          <cell r="FX197">
            <v>0</v>
          </cell>
          <cell r="FY197">
            <v>0</v>
          </cell>
          <cell r="FZ197">
            <v>0</v>
          </cell>
          <cell r="GA197">
            <v>375.33</v>
          </cell>
          <cell r="GB197">
            <v>0.76</v>
          </cell>
          <cell r="GC197">
            <v>14956.75</v>
          </cell>
          <cell r="GD197">
            <v>62063.040000000001</v>
          </cell>
          <cell r="GE197">
            <v>49323</v>
          </cell>
          <cell r="GF197">
            <v>0</v>
          </cell>
          <cell r="GG197">
            <v>10882132</v>
          </cell>
          <cell r="GH197">
            <v>0</v>
          </cell>
          <cell r="GI197">
            <v>0</v>
          </cell>
          <cell r="GJ197">
            <v>151438.25</v>
          </cell>
          <cell r="GK197">
            <v>15143.82</v>
          </cell>
          <cell r="GL197">
            <v>47234</v>
          </cell>
          <cell r="GM197">
            <v>2089</v>
          </cell>
          <cell r="GN197">
            <v>0</v>
          </cell>
          <cell r="GO197">
            <v>47234</v>
          </cell>
          <cell r="GP197">
            <v>7259.44</v>
          </cell>
          <cell r="GQ197">
            <v>7259.44</v>
          </cell>
          <cell r="GR197">
            <v>39974.559999999998</v>
          </cell>
          <cell r="GS197">
            <v>0</v>
          </cell>
          <cell r="GT197">
            <v>0</v>
          </cell>
          <cell r="GU197">
            <v>106</v>
          </cell>
          <cell r="GV197">
            <v>10882.132</v>
          </cell>
          <cell r="GW197">
            <v>9.7407399999999995E-3</v>
          </cell>
          <cell r="GX197">
            <v>102.44</v>
          </cell>
          <cell r="GY197">
            <v>0</v>
          </cell>
          <cell r="GZ197">
            <v>102.44</v>
          </cell>
          <cell r="HA197">
            <v>0</v>
          </cell>
          <cell r="HB197">
            <v>0</v>
          </cell>
          <cell r="HC197">
            <v>0</v>
          </cell>
          <cell r="HD197" t="str">
            <v>No adjustments to equity capital in results.</v>
          </cell>
          <cell r="HE197" t="str">
            <v>Other additions to (deductions from) Tier 1 Capital is primarily composed of non-financial equity investment positions deducted under Basel 1</v>
          </cell>
          <cell r="HF197">
            <v>0</v>
          </cell>
          <cell r="HG197">
            <v>0</v>
          </cell>
          <cell r="HH197">
            <v>0</v>
          </cell>
          <cell r="HI197">
            <v>-27458.44</v>
          </cell>
          <cell r="HJ197">
            <v>-6346.11</v>
          </cell>
          <cell r="HK197" t="str">
            <v>1) Cash dividends declared on common stock in item 69 equal cash dividends declared on common stock in item 13.  2) Issuance of common stock for employee compensation in item 72 is comprised of the balance of the conversion or retirement of com</v>
          </cell>
          <cell r="HL197">
            <v>4</v>
          </cell>
          <cell r="HM197">
            <v>2012</v>
          </cell>
          <cell r="HN197">
            <v>0</v>
          </cell>
          <cell r="HO197">
            <v>-0.04</v>
          </cell>
          <cell r="HR197">
            <v>19010</v>
          </cell>
        </row>
        <row r="198">
          <cell r="A198" t="str">
            <v>1073757Q1 2013Supervisory Stress</v>
          </cell>
          <cell r="B198" t="str">
            <v>BofA</v>
          </cell>
          <cell r="C198" t="str">
            <v>Q1 2013</v>
          </cell>
          <cell r="D198" t="str">
            <v>Supervisory Stress</v>
          </cell>
          <cell r="E198" t="str">
            <v>BHC</v>
          </cell>
          <cell r="F198" t="str">
            <v>BANK OF AMER CORP</v>
          </cell>
          <cell r="G198">
            <v>1073757</v>
          </cell>
          <cell r="H198" t="str">
            <v>Projected</v>
          </cell>
          <cell r="I198">
            <v>40926</v>
          </cell>
          <cell r="J198">
            <v>40926.679270833331</v>
          </cell>
          <cell r="K198" t="str">
            <v>One-quarter instantaneous global market shock comprised of severe Eurozone distress in addition to rapid domestic economic deterioration with substantial 4 quarter GDP declines, unemployment rate cresting at 13% while home prices decline over 2</v>
          </cell>
          <cell r="L198">
            <v>1260.06</v>
          </cell>
          <cell r="M198">
            <v>1620.53</v>
          </cell>
          <cell r="N198">
            <v>262.45999999999998</v>
          </cell>
          <cell r="O198">
            <v>1358.07</v>
          </cell>
          <cell r="P198">
            <v>949.3</v>
          </cell>
          <cell r="Q198">
            <v>678.36</v>
          </cell>
          <cell r="R198">
            <v>95.39</v>
          </cell>
          <cell r="S198">
            <v>175.55</v>
          </cell>
          <cell r="T198">
            <v>573.08000000000004</v>
          </cell>
          <cell r="U198">
            <v>332.18</v>
          </cell>
          <cell r="V198">
            <v>20.16</v>
          </cell>
          <cell r="W198">
            <v>220.74</v>
          </cell>
          <cell r="X198">
            <v>2626.5</v>
          </cell>
          <cell r="Y198">
            <v>379.68</v>
          </cell>
          <cell r="Z198">
            <v>41.58</v>
          </cell>
          <cell r="AA198">
            <v>30.66</v>
          </cell>
          <cell r="AB198">
            <v>307.44</v>
          </cell>
          <cell r="AC198">
            <v>175.97</v>
          </cell>
          <cell r="AD198">
            <v>0</v>
          </cell>
          <cell r="AE198">
            <v>0</v>
          </cell>
          <cell r="AF198">
            <v>0</v>
          </cell>
          <cell r="AG198">
            <v>111.04</v>
          </cell>
          <cell r="AH198">
            <v>64.930000000000007</v>
          </cell>
          <cell r="AI198">
            <v>7585.14</v>
          </cell>
          <cell r="AJ198">
            <v>0</v>
          </cell>
          <cell r="AK198">
            <v>0</v>
          </cell>
          <cell r="AL198">
            <v>-7.07</v>
          </cell>
          <cell r="AM198">
            <v>-7.07</v>
          </cell>
          <cell r="AN198">
            <v>12.89</v>
          </cell>
          <cell r="AO198">
            <v>0</v>
          </cell>
          <cell r="AP198">
            <v>0</v>
          </cell>
          <cell r="AQ198">
            <v>0</v>
          </cell>
          <cell r="AR198">
            <v>12.89</v>
          </cell>
          <cell r="AS198">
            <v>1273.97</v>
          </cell>
          <cell r="AT198">
            <v>8864.93</v>
          </cell>
          <cell r="AU198">
            <v>45852.63</v>
          </cell>
          <cell r="AV198">
            <v>8163.29</v>
          </cell>
          <cell r="AW198">
            <v>7585.14</v>
          </cell>
          <cell r="AX198">
            <v>-0.08</v>
          </cell>
          <cell r="AY198">
            <v>46430.7</v>
          </cell>
          <cell r="AZ198">
            <v>10478.01</v>
          </cell>
          <cell r="BA198">
            <v>9000.76</v>
          </cell>
          <cell r="BB198">
            <v>15304.22</v>
          </cell>
          <cell r="BC198">
            <v>4174.55</v>
          </cell>
          <cell r="BD198">
            <v>4174.55</v>
          </cell>
          <cell r="BE198">
            <v>8163.29</v>
          </cell>
          <cell r="BF198">
            <v>12.89</v>
          </cell>
          <cell r="BG198">
            <v>1273.97</v>
          </cell>
          <cell r="BH198">
            <v>0</v>
          </cell>
          <cell r="BI198">
            <v>0</v>
          </cell>
          <cell r="BJ198">
            <v>-0.05</v>
          </cell>
          <cell r="BK198">
            <v>-7.66</v>
          </cell>
          <cell r="BL198">
            <v>-5275.65</v>
          </cell>
          <cell r="BM198">
            <v>-2560.13</v>
          </cell>
          <cell r="BN198">
            <v>-2715.52</v>
          </cell>
          <cell r="BO198">
            <v>0</v>
          </cell>
          <cell r="BP198">
            <v>-2715.52</v>
          </cell>
          <cell r="BQ198">
            <v>0</v>
          </cell>
          <cell r="BR198">
            <v>-2715.52</v>
          </cell>
          <cell r="BS198">
            <v>48.527290000000001</v>
          </cell>
          <cell r="BT198">
            <v>14888.44</v>
          </cell>
          <cell r="BU198">
            <v>701.68</v>
          </cell>
          <cell r="BV198">
            <v>1393.39</v>
          </cell>
          <cell r="BW198">
            <v>14196.73</v>
          </cell>
          <cell r="BX198" t="str">
            <v>Non-Interest Income - Retail and Small Business</v>
          </cell>
          <cell r="BY198">
            <v>27971.43</v>
          </cell>
          <cell r="BZ198">
            <v>319422.05</v>
          </cell>
          <cell r="CA198">
            <v>347393.47</v>
          </cell>
          <cell r="CB198">
            <v>446073.78</v>
          </cell>
          <cell r="CC198">
            <v>271315.38</v>
          </cell>
          <cell r="CD198">
            <v>103225.73</v>
          </cell>
          <cell r="CE198">
            <v>16101.92</v>
          </cell>
          <cell r="CF198">
            <v>87123.81</v>
          </cell>
          <cell r="CG198">
            <v>59986.45</v>
          </cell>
          <cell r="CH198">
            <v>15944.81</v>
          </cell>
          <cell r="CI198">
            <v>4213.3</v>
          </cell>
          <cell r="CJ198">
            <v>39828.339999999997</v>
          </cell>
          <cell r="CK198">
            <v>21233.87</v>
          </cell>
          <cell r="CL198">
            <v>1219.95</v>
          </cell>
          <cell r="CM198">
            <v>10326.280000000001</v>
          </cell>
          <cell r="CN198">
            <v>163241.24</v>
          </cell>
          <cell r="CO198">
            <v>148699.18</v>
          </cell>
          <cell r="CP198">
            <v>7188.25</v>
          </cell>
          <cell r="CQ198">
            <v>7353.81</v>
          </cell>
          <cell r="CR198">
            <v>97521.91</v>
          </cell>
          <cell r="CS198">
            <v>67992.850000000006</v>
          </cell>
          <cell r="CT198">
            <v>22616.92</v>
          </cell>
          <cell r="CU198">
            <v>5557</v>
          </cell>
          <cell r="CV198">
            <v>39818.94</v>
          </cell>
          <cell r="CW198">
            <v>79627.570000000007</v>
          </cell>
          <cell r="CX198">
            <v>421.31</v>
          </cell>
          <cell r="CY198">
            <v>990.39</v>
          </cell>
          <cell r="CZ198">
            <v>22408.73</v>
          </cell>
          <cell r="DA198">
            <v>18007.310000000001</v>
          </cell>
          <cell r="DB198">
            <v>37799.83</v>
          </cell>
          <cell r="DC198">
            <v>854457.37</v>
          </cell>
          <cell r="DD198">
            <v>0</v>
          </cell>
          <cell r="DE198">
            <v>46536.61</v>
          </cell>
          <cell r="DF198">
            <v>807920.75</v>
          </cell>
          <cell r="DG198">
            <v>191069.93</v>
          </cell>
          <cell r="DH198">
            <v>62528.6</v>
          </cell>
          <cell r="DI198">
            <v>4841.24</v>
          </cell>
          <cell r="DJ198">
            <v>2637.57</v>
          </cell>
          <cell r="DK198">
            <v>6333.83</v>
          </cell>
          <cell r="DL198">
            <v>76341.23</v>
          </cell>
          <cell r="DM198">
            <v>492480.52</v>
          </cell>
          <cell r="DN198">
            <v>1915205.9</v>
          </cell>
          <cell r="DO198">
            <v>967237.95</v>
          </cell>
          <cell r="DP198">
            <v>77746</v>
          </cell>
          <cell r="DQ198">
            <v>21105.69</v>
          </cell>
          <cell r="DR198">
            <v>650954.78</v>
          </cell>
          <cell r="DS198">
            <v>608.66999999999996</v>
          </cell>
          <cell r="DT198">
            <v>1717044.4</v>
          </cell>
          <cell r="DU198">
            <v>19029.509999999998</v>
          </cell>
          <cell r="DV198">
            <v>109.22</v>
          </cell>
          <cell r="DW198">
            <v>155898.14000000001</v>
          </cell>
          <cell r="DX198">
            <v>25077.65</v>
          </cell>
          <cell r="DY198">
            <v>-6549.43</v>
          </cell>
          <cell r="DZ198">
            <v>3971.23</v>
          </cell>
          <cell r="EA198">
            <v>197536.33</v>
          </cell>
          <cell r="EB198">
            <v>625.16</v>
          </cell>
          <cell r="EC198">
            <v>198161.48</v>
          </cell>
          <cell r="ED198">
            <v>352038.02</v>
          </cell>
          <cell r="EE198">
            <v>196103.08</v>
          </cell>
          <cell r="EF198">
            <v>0</v>
          </cell>
          <cell r="EG198">
            <v>196103.08</v>
          </cell>
          <cell r="EH198">
            <v>-2715.52</v>
          </cell>
          <cell r="EI198">
            <v>0</v>
          </cell>
          <cell r="EJ198">
            <v>0</v>
          </cell>
          <cell r="EK198">
            <v>0</v>
          </cell>
          <cell r="EL198">
            <v>794.62</v>
          </cell>
          <cell r="EM198">
            <v>0</v>
          </cell>
          <cell r="EN198">
            <v>0</v>
          </cell>
          <cell r="EO198">
            <v>0</v>
          </cell>
          <cell r="EP198">
            <v>376.14</v>
          </cell>
          <cell r="EQ198">
            <v>106.21</v>
          </cell>
          <cell r="ER198">
            <v>3836.49</v>
          </cell>
          <cell r="ES198">
            <v>0</v>
          </cell>
          <cell r="ET198">
            <v>0</v>
          </cell>
          <cell r="EU198">
            <v>197536.33</v>
          </cell>
          <cell r="EV198">
            <v>197536.33</v>
          </cell>
          <cell r="EW198">
            <v>1383.41</v>
          </cell>
          <cell r="EX198">
            <v>0</v>
          </cell>
          <cell r="EY198">
            <v>-7642.14</v>
          </cell>
          <cell r="EZ198">
            <v>2917.61</v>
          </cell>
          <cell r="FA198">
            <v>0</v>
          </cell>
          <cell r="FB198">
            <v>10345.17</v>
          </cell>
          <cell r="FC198">
            <v>0</v>
          </cell>
          <cell r="FD198">
            <v>64620.160000000003</v>
          </cell>
          <cell r="FE198">
            <v>1576.21</v>
          </cell>
          <cell r="FF198">
            <v>145026.26</v>
          </cell>
          <cell r="FG198">
            <v>1079.8800000000001</v>
          </cell>
          <cell r="FH198">
            <v>41762</v>
          </cell>
          <cell r="FI198">
            <v>-453.11</v>
          </cell>
          <cell r="FJ198">
            <v>101731.27</v>
          </cell>
          <cell r="FK198">
            <v>1151532.2</v>
          </cell>
          <cell r="FL198">
            <v>75274.27</v>
          </cell>
          <cell r="FM198">
            <v>101731.35</v>
          </cell>
          <cell r="FN198">
            <v>156550.6</v>
          </cell>
          <cell r="FO198">
            <v>1151532.2</v>
          </cell>
          <cell r="FP198">
            <v>1857270.7</v>
          </cell>
          <cell r="FQ198">
            <v>6.5369000000000002</v>
          </cell>
          <cell r="FR198">
            <v>8.8344000000000005</v>
          </cell>
          <cell r="FS198">
            <v>13.595000000000001</v>
          </cell>
          <cell r="FT198">
            <v>5.4775</v>
          </cell>
          <cell r="FU198">
            <v>16111.9</v>
          </cell>
          <cell r="FV198">
            <v>102.5</v>
          </cell>
          <cell r="FW198">
            <v>272.83</v>
          </cell>
          <cell r="FX198">
            <v>0</v>
          </cell>
          <cell r="FY198">
            <v>0</v>
          </cell>
          <cell r="FZ198">
            <v>0</v>
          </cell>
          <cell r="GA198">
            <v>375.33</v>
          </cell>
          <cell r="GB198">
            <v>0.76</v>
          </cell>
          <cell r="GC198">
            <v>9971.17</v>
          </cell>
          <cell r="GD198">
            <v>62063.040000000001</v>
          </cell>
          <cell r="GE198">
            <v>51288</v>
          </cell>
          <cell r="GF198">
            <v>0</v>
          </cell>
          <cell r="GG198">
            <v>10922184</v>
          </cell>
          <cell r="GH198">
            <v>0</v>
          </cell>
          <cell r="GI198">
            <v>0</v>
          </cell>
          <cell r="GJ198">
            <v>145026.26</v>
          </cell>
          <cell r="GK198">
            <v>14502.63</v>
          </cell>
          <cell r="GL198">
            <v>49707</v>
          </cell>
          <cell r="GM198">
            <v>1581</v>
          </cell>
          <cell r="GN198">
            <v>0</v>
          </cell>
          <cell r="GO198">
            <v>49707</v>
          </cell>
          <cell r="GP198">
            <v>7945</v>
          </cell>
          <cell r="GQ198">
            <v>7945</v>
          </cell>
          <cell r="GR198">
            <v>41762</v>
          </cell>
          <cell r="GS198">
            <v>0</v>
          </cell>
          <cell r="GT198">
            <v>0</v>
          </cell>
          <cell r="GU198">
            <v>106.21</v>
          </cell>
          <cell r="GV198">
            <v>10922.183999999999</v>
          </cell>
          <cell r="GW198">
            <v>9.7242500000000003E-3</v>
          </cell>
          <cell r="GX198">
            <v>794.62</v>
          </cell>
          <cell r="GY198">
            <v>0</v>
          </cell>
          <cell r="GZ198">
            <v>794.62</v>
          </cell>
          <cell r="HA198">
            <v>0</v>
          </cell>
          <cell r="HB198">
            <v>0</v>
          </cell>
          <cell r="HC198">
            <v>0</v>
          </cell>
          <cell r="HD198" t="str">
            <v>No adjustments to equity capital in results.</v>
          </cell>
          <cell r="HE198" t="str">
            <v>Other additions to (deductions from) Tier 1 Capital is primarily composed of non-financial equity investment positions deducted under Basel 1</v>
          </cell>
          <cell r="HF198">
            <v>0</v>
          </cell>
          <cell r="HG198">
            <v>0</v>
          </cell>
          <cell r="HH198">
            <v>0</v>
          </cell>
          <cell r="HI198">
            <v>-27458.44</v>
          </cell>
          <cell r="HJ198">
            <v>-6346.11</v>
          </cell>
          <cell r="HK198" t="str">
            <v>1) Cash dividends declared on common stock in item 69 equal cash dividends declared on common stock in item 13.  2) Issuance of common stock for employee compensation in item 72 is comprised of the balance of the conversion or retirement of com</v>
          </cell>
          <cell r="HL198">
            <v>1</v>
          </cell>
          <cell r="HM198">
            <v>2013</v>
          </cell>
          <cell r="HN198">
            <v>0</v>
          </cell>
          <cell r="HO198">
            <v>-0.05</v>
          </cell>
          <cell r="HR198">
            <v>19010</v>
          </cell>
        </row>
        <row r="199">
          <cell r="A199" t="str">
            <v>1073757Q2 2013Supervisory Stress</v>
          </cell>
          <cell r="B199" t="str">
            <v>BofA</v>
          </cell>
          <cell r="C199" t="str">
            <v>Q2 2013</v>
          </cell>
          <cell r="D199" t="str">
            <v>Supervisory Stress</v>
          </cell>
          <cell r="E199" t="str">
            <v>BHC</v>
          </cell>
          <cell r="F199" t="str">
            <v>BANK OF AMER CORP</v>
          </cell>
          <cell r="G199">
            <v>1073757</v>
          </cell>
          <cell r="H199" t="str">
            <v>Projected</v>
          </cell>
          <cell r="I199">
            <v>40926</v>
          </cell>
          <cell r="J199">
            <v>40926.679270833331</v>
          </cell>
          <cell r="K199" t="str">
            <v>One-quarter instantaneous global market shock comprised of severe Eurozone distress in addition to rapid domestic economic deterioration with substantial 4 quarter GDP declines, unemployment rate cresting at 13% while home prices decline over 2</v>
          </cell>
          <cell r="L199">
            <v>1228.05</v>
          </cell>
          <cell r="M199">
            <v>1580.62</v>
          </cell>
          <cell r="N199">
            <v>247.76</v>
          </cell>
          <cell r="O199">
            <v>1332.86</v>
          </cell>
          <cell r="P199">
            <v>945.66</v>
          </cell>
          <cell r="Q199">
            <v>673.28</v>
          </cell>
          <cell r="R199">
            <v>91.03</v>
          </cell>
          <cell r="S199">
            <v>181.34</v>
          </cell>
          <cell r="T199">
            <v>504.62</v>
          </cell>
          <cell r="U199">
            <v>292.5</v>
          </cell>
          <cell r="V199">
            <v>17.75</v>
          </cell>
          <cell r="W199">
            <v>194.37</v>
          </cell>
          <cell r="X199">
            <v>2709.94</v>
          </cell>
          <cell r="Y199">
            <v>341.51</v>
          </cell>
          <cell r="Z199">
            <v>47.31</v>
          </cell>
          <cell r="AA199">
            <v>33.450000000000003</v>
          </cell>
          <cell r="AB199">
            <v>260.75</v>
          </cell>
          <cell r="AC199">
            <v>154.49</v>
          </cell>
          <cell r="AD199">
            <v>0</v>
          </cell>
          <cell r="AE199">
            <v>0</v>
          </cell>
          <cell r="AF199">
            <v>0</v>
          </cell>
          <cell r="AG199">
            <v>92.33</v>
          </cell>
          <cell r="AH199">
            <v>62.16</v>
          </cell>
          <cell r="AI199">
            <v>7464.89</v>
          </cell>
          <cell r="AJ199">
            <v>0</v>
          </cell>
          <cell r="AK199">
            <v>0</v>
          </cell>
          <cell r="AL199">
            <v>-4.29</v>
          </cell>
          <cell r="AM199">
            <v>-4.29</v>
          </cell>
          <cell r="AN199">
            <v>10.27</v>
          </cell>
          <cell r="AO199">
            <v>0</v>
          </cell>
          <cell r="AP199">
            <v>0</v>
          </cell>
          <cell r="AQ199">
            <v>0</v>
          </cell>
          <cell r="AR199">
            <v>10.27</v>
          </cell>
          <cell r="AS199">
            <v>1078.48</v>
          </cell>
          <cell r="AT199">
            <v>8549.36</v>
          </cell>
          <cell r="AU199">
            <v>46430.7</v>
          </cell>
          <cell r="AV199">
            <v>6977.07</v>
          </cell>
          <cell r="AW199">
            <v>7464.89</v>
          </cell>
          <cell r="AX199">
            <v>1.58</v>
          </cell>
          <cell r="AY199">
            <v>45944.45</v>
          </cell>
          <cell r="AZ199">
            <v>10321.73</v>
          </cell>
          <cell r="BA199">
            <v>8510.49</v>
          </cell>
          <cell r="BB199">
            <v>13879.35</v>
          </cell>
          <cell r="BC199">
            <v>4952.87</v>
          </cell>
          <cell r="BD199">
            <v>4952.87</v>
          </cell>
          <cell r="BE199">
            <v>6977.07</v>
          </cell>
          <cell r="BF199">
            <v>10.27</v>
          </cell>
          <cell r="BG199">
            <v>1078.48</v>
          </cell>
          <cell r="BH199">
            <v>0</v>
          </cell>
          <cell r="BI199">
            <v>0</v>
          </cell>
          <cell r="BJ199">
            <v>-0.17</v>
          </cell>
          <cell r="BK199">
            <v>-6.14</v>
          </cell>
          <cell r="BL199">
            <v>-3113.11</v>
          </cell>
          <cell r="BM199">
            <v>-1449.72</v>
          </cell>
          <cell r="BN199">
            <v>-1663.4</v>
          </cell>
          <cell r="BO199">
            <v>0</v>
          </cell>
          <cell r="BP199">
            <v>-1663.4</v>
          </cell>
          <cell r="BQ199">
            <v>0</v>
          </cell>
          <cell r="BR199">
            <v>-1663.4</v>
          </cell>
          <cell r="BS199">
            <v>46.568223000000003</v>
          </cell>
          <cell r="BT199">
            <v>14196.73</v>
          </cell>
          <cell r="BU199">
            <v>1438.25</v>
          </cell>
          <cell r="BV199">
            <v>10800.25</v>
          </cell>
          <cell r="BW199">
            <v>4834.7299999999996</v>
          </cell>
          <cell r="BX199" t="str">
            <v>Non-Interest Income - Retail and Small Business</v>
          </cell>
          <cell r="BY199">
            <v>27559.72</v>
          </cell>
          <cell r="BZ199">
            <v>323399.34999999998</v>
          </cell>
          <cell r="CA199">
            <v>350959.08</v>
          </cell>
          <cell r="CB199">
            <v>437528.91</v>
          </cell>
          <cell r="CC199">
            <v>266615.25</v>
          </cell>
          <cell r="CD199">
            <v>100307.67</v>
          </cell>
          <cell r="CE199">
            <v>15645.78</v>
          </cell>
          <cell r="CF199">
            <v>84661.89</v>
          </cell>
          <cell r="CG199">
            <v>59081.21</v>
          </cell>
          <cell r="CH199">
            <v>15668.91</v>
          </cell>
          <cell r="CI199">
            <v>4093.44</v>
          </cell>
          <cell r="CJ199">
            <v>39318.86</v>
          </cell>
          <cell r="CK199">
            <v>20951.27</v>
          </cell>
          <cell r="CL199">
            <v>1214.51</v>
          </cell>
          <cell r="CM199">
            <v>10310.280000000001</v>
          </cell>
          <cell r="CN199">
            <v>159292.67000000001</v>
          </cell>
          <cell r="CO199">
            <v>144441.20000000001</v>
          </cell>
          <cell r="CP199">
            <v>7266.93</v>
          </cell>
          <cell r="CQ199">
            <v>7584.53</v>
          </cell>
          <cell r="CR199">
            <v>95847.72</v>
          </cell>
          <cell r="CS199">
            <v>69862.039999999994</v>
          </cell>
          <cell r="CT199">
            <v>23349.22</v>
          </cell>
          <cell r="CU199">
            <v>5470.42</v>
          </cell>
          <cell r="CV199">
            <v>41042.400000000001</v>
          </cell>
          <cell r="CW199">
            <v>79281.440000000002</v>
          </cell>
          <cell r="CX199">
            <v>413.36</v>
          </cell>
          <cell r="CY199">
            <v>969.93</v>
          </cell>
          <cell r="CZ199">
            <v>23312.7</v>
          </cell>
          <cell r="DA199">
            <v>17748.830000000002</v>
          </cell>
          <cell r="DB199">
            <v>36836.629999999997</v>
          </cell>
          <cell r="DC199">
            <v>841812.79</v>
          </cell>
          <cell r="DD199">
            <v>0</v>
          </cell>
          <cell r="DE199">
            <v>46049.68</v>
          </cell>
          <cell r="DF199">
            <v>795763.11</v>
          </cell>
          <cell r="DG199">
            <v>188672.84</v>
          </cell>
          <cell r="DH199">
            <v>62528.6</v>
          </cell>
          <cell r="DI199">
            <v>5017.95</v>
          </cell>
          <cell r="DJ199">
            <v>2637.57</v>
          </cell>
          <cell r="DK199">
            <v>6243.51</v>
          </cell>
          <cell r="DL199">
            <v>76427.63</v>
          </cell>
          <cell r="DM199">
            <v>491940.49</v>
          </cell>
          <cell r="DN199">
            <v>1903763.1</v>
          </cell>
          <cell r="DO199">
            <v>956240.58</v>
          </cell>
          <cell r="DP199">
            <v>78982.73</v>
          </cell>
          <cell r="DQ199">
            <v>21116.9</v>
          </cell>
          <cell r="DR199">
            <v>650027.86</v>
          </cell>
          <cell r="DS199">
            <v>602.52</v>
          </cell>
          <cell r="DT199">
            <v>1706368.1</v>
          </cell>
          <cell r="DU199">
            <v>19029.509999999998</v>
          </cell>
          <cell r="DV199">
            <v>109.23</v>
          </cell>
          <cell r="DW199">
            <v>156268.16</v>
          </cell>
          <cell r="DX199">
            <v>22940.63</v>
          </cell>
          <cell r="DY199">
            <v>-5546.59</v>
          </cell>
          <cell r="DZ199">
            <v>3968.98</v>
          </cell>
          <cell r="EA199">
            <v>196769.91</v>
          </cell>
          <cell r="EB199">
            <v>625.16</v>
          </cell>
          <cell r="EC199">
            <v>197395.07</v>
          </cell>
          <cell r="ED199">
            <v>343957.69</v>
          </cell>
          <cell r="EE199">
            <v>197536.33</v>
          </cell>
          <cell r="EF199">
            <v>0</v>
          </cell>
          <cell r="EG199">
            <v>197536.33</v>
          </cell>
          <cell r="EH199">
            <v>-1663.4</v>
          </cell>
          <cell r="EI199">
            <v>0</v>
          </cell>
          <cell r="EJ199">
            <v>0</v>
          </cell>
          <cell r="EK199">
            <v>0</v>
          </cell>
          <cell r="EL199">
            <v>367.78</v>
          </cell>
          <cell r="EM199">
            <v>0</v>
          </cell>
          <cell r="EN199">
            <v>0</v>
          </cell>
          <cell r="EO199">
            <v>0</v>
          </cell>
          <cell r="EP199">
            <v>367.21</v>
          </cell>
          <cell r="EQ199">
            <v>106.41</v>
          </cell>
          <cell r="ER199">
            <v>1002.83</v>
          </cell>
          <cell r="ES199">
            <v>0</v>
          </cell>
          <cell r="ET199">
            <v>0</v>
          </cell>
          <cell r="EU199">
            <v>196769.91</v>
          </cell>
          <cell r="EV199">
            <v>196769.91</v>
          </cell>
          <cell r="EW199">
            <v>1963.9</v>
          </cell>
          <cell r="EX199">
            <v>0</v>
          </cell>
          <cell r="EY199">
            <v>-7219.8</v>
          </cell>
          <cell r="EZ199">
            <v>2917.61</v>
          </cell>
          <cell r="FA199">
            <v>0</v>
          </cell>
          <cell r="FB199">
            <v>10345.17</v>
          </cell>
          <cell r="FC199">
            <v>0</v>
          </cell>
          <cell r="FD199">
            <v>64433.02</v>
          </cell>
          <cell r="FE199">
            <v>914.29</v>
          </cell>
          <cell r="FF199">
            <v>144106.07</v>
          </cell>
          <cell r="FG199">
            <v>1062.21</v>
          </cell>
          <cell r="FH199">
            <v>42753.78</v>
          </cell>
          <cell r="FI199">
            <v>-453.11</v>
          </cell>
          <cell r="FJ199">
            <v>99836.97</v>
          </cell>
          <cell r="FK199">
            <v>1137621</v>
          </cell>
          <cell r="FL199">
            <v>73379.97</v>
          </cell>
          <cell r="FM199">
            <v>99837.05</v>
          </cell>
          <cell r="FN199">
            <v>152692.13</v>
          </cell>
          <cell r="FO199">
            <v>1137621</v>
          </cell>
          <cell r="FP199">
            <v>1844598.7</v>
          </cell>
          <cell r="FQ199">
            <v>6.4503000000000004</v>
          </cell>
          <cell r="FR199">
            <v>8.7759</v>
          </cell>
          <cell r="FS199">
            <v>13.4221</v>
          </cell>
          <cell r="FT199">
            <v>5.4123999999999999</v>
          </cell>
          <cell r="FU199">
            <v>16111.9</v>
          </cell>
          <cell r="FV199">
            <v>102.5</v>
          </cell>
          <cell r="FW199">
            <v>272.83</v>
          </cell>
          <cell r="FX199">
            <v>0</v>
          </cell>
          <cell r="FY199">
            <v>0</v>
          </cell>
          <cell r="FZ199">
            <v>0</v>
          </cell>
          <cell r="GA199">
            <v>375.33</v>
          </cell>
          <cell r="GB199">
            <v>0.76</v>
          </cell>
          <cell r="GC199">
            <v>9971.17</v>
          </cell>
          <cell r="GD199">
            <v>62063.040000000001</v>
          </cell>
          <cell r="GE199">
            <v>52360</v>
          </cell>
          <cell r="GF199">
            <v>0</v>
          </cell>
          <cell r="GG199">
            <v>10922855</v>
          </cell>
          <cell r="GH199">
            <v>0</v>
          </cell>
          <cell r="GI199">
            <v>0</v>
          </cell>
          <cell r="GJ199">
            <v>144106.07</v>
          </cell>
          <cell r="GK199">
            <v>14410.61</v>
          </cell>
          <cell r="GL199">
            <v>51206</v>
          </cell>
          <cell r="GM199">
            <v>1154</v>
          </cell>
          <cell r="GN199">
            <v>0</v>
          </cell>
          <cell r="GO199">
            <v>51206</v>
          </cell>
          <cell r="GP199">
            <v>8452.2199999999993</v>
          </cell>
          <cell r="GQ199">
            <v>8452.2199999999993</v>
          </cell>
          <cell r="GR199">
            <v>42753.78</v>
          </cell>
          <cell r="GS199">
            <v>0</v>
          </cell>
          <cell r="GT199">
            <v>0</v>
          </cell>
          <cell r="GU199">
            <v>106.41</v>
          </cell>
          <cell r="GV199">
            <v>10922.855</v>
          </cell>
          <cell r="GW199">
            <v>9.7419599999999992E-3</v>
          </cell>
          <cell r="GX199">
            <v>367.78</v>
          </cell>
          <cell r="GY199">
            <v>0</v>
          </cell>
          <cell r="GZ199">
            <v>367.78</v>
          </cell>
          <cell r="HA199">
            <v>0</v>
          </cell>
          <cell r="HB199">
            <v>0</v>
          </cell>
          <cell r="HC199">
            <v>0</v>
          </cell>
          <cell r="HD199" t="str">
            <v>No adjustments to equity capital in results.</v>
          </cell>
          <cell r="HE199" t="str">
            <v>Other additions to (deductions from) Tier 1 Capital is primarily composed of non-financial equity investment positions deducted under Basel 1</v>
          </cell>
          <cell r="HF199">
            <v>0</v>
          </cell>
          <cell r="HG199">
            <v>0</v>
          </cell>
          <cell r="HH199">
            <v>0</v>
          </cell>
          <cell r="HI199">
            <v>-27458.44</v>
          </cell>
          <cell r="HJ199">
            <v>-6346.11</v>
          </cell>
          <cell r="HK199" t="str">
            <v>1) Cash dividends declared on common stock in item 69 equal cash dividends declared on common stock in item 13.  2) Issuance of common stock for employee compensation in item 72 is comprised of the balance of the conversion or retirement of com</v>
          </cell>
          <cell r="HL199">
            <v>2</v>
          </cell>
          <cell r="HM199">
            <v>2013</v>
          </cell>
          <cell r="HN199">
            <v>0</v>
          </cell>
          <cell r="HO199">
            <v>-0.17</v>
          </cell>
          <cell r="HR199">
            <v>19010</v>
          </cell>
        </row>
        <row r="200">
          <cell r="A200" t="str">
            <v>1073757Q3 2013Supervisory Stress</v>
          </cell>
          <cell r="B200" t="str">
            <v>BofA</v>
          </cell>
          <cell r="C200" t="str">
            <v>Q3 2013</v>
          </cell>
          <cell r="D200" t="str">
            <v>Supervisory Stress</v>
          </cell>
          <cell r="E200" t="str">
            <v>BHC</v>
          </cell>
          <cell r="F200" t="str">
            <v>BANK OF AMER CORP</v>
          </cell>
          <cell r="G200">
            <v>1073757</v>
          </cell>
          <cell r="H200" t="str">
            <v>Projected</v>
          </cell>
          <cell r="I200">
            <v>40926</v>
          </cell>
          <cell r="J200">
            <v>40926.679270833331</v>
          </cell>
          <cell r="K200" t="str">
            <v>One-quarter instantaneous global market shock comprised of severe Eurozone distress in addition to rapid domestic economic deterioration with substantial 4 quarter GDP declines, unemployment rate cresting at 13% while home prices decline over 2</v>
          </cell>
          <cell r="L200">
            <v>1138.3599999999999</v>
          </cell>
          <cell r="M200">
            <v>1507.87</v>
          </cell>
          <cell r="N200">
            <v>226.68</v>
          </cell>
          <cell r="O200">
            <v>1281.19</v>
          </cell>
          <cell r="P200">
            <v>887.8</v>
          </cell>
          <cell r="Q200">
            <v>643.67999999999995</v>
          </cell>
          <cell r="R200">
            <v>86.42</v>
          </cell>
          <cell r="S200">
            <v>157.69</v>
          </cell>
          <cell r="T200">
            <v>434.24</v>
          </cell>
          <cell r="U200">
            <v>251.71</v>
          </cell>
          <cell r="V200">
            <v>15.28</v>
          </cell>
          <cell r="W200">
            <v>167.26</v>
          </cell>
          <cell r="X200">
            <v>2747.94</v>
          </cell>
          <cell r="Y200">
            <v>334.74</v>
          </cell>
          <cell r="Z200">
            <v>49.51</v>
          </cell>
          <cell r="AA200">
            <v>35.119999999999997</v>
          </cell>
          <cell r="AB200">
            <v>250.11</v>
          </cell>
          <cell r="AC200">
            <v>133.26</v>
          </cell>
          <cell r="AD200">
            <v>0</v>
          </cell>
          <cell r="AE200">
            <v>0</v>
          </cell>
          <cell r="AF200">
            <v>0</v>
          </cell>
          <cell r="AG200">
            <v>74.81</v>
          </cell>
          <cell r="AH200">
            <v>58.45</v>
          </cell>
          <cell r="AI200">
            <v>7184.22</v>
          </cell>
          <cell r="AJ200">
            <v>0</v>
          </cell>
          <cell r="AK200">
            <v>0</v>
          </cell>
          <cell r="AL200">
            <v>-0.05</v>
          </cell>
          <cell r="AM200">
            <v>-0.05</v>
          </cell>
          <cell r="AN200">
            <v>2.8</v>
          </cell>
          <cell r="AO200">
            <v>0</v>
          </cell>
          <cell r="AP200">
            <v>0</v>
          </cell>
          <cell r="AQ200">
            <v>0</v>
          </cell>
          <cell r="AR200">
            <v>2.8</v>
          </cell>
          <cell r="AS200">
            <v>777.89</v>
          </cell>
          <cell r="AT200">
            <v>7964.86</v>
          </cell>
          <cell r="AU200">
            <v>45944.45</v>
          </cell>
          <cell r="AV200">
            <v>6078.64</v>
          </cell>
          <cell r="AW200">
            <v>7184.22</v>
          </cell>
          <cell r="AX200">
            <v>0.3</v>
          </cell>
          <cell r="AY200">
            <v>44839.17</v>
          </cell>
          <cell r="AZ200">
            <v>10314.86</v>
          </cell>
          <cell r="BA200">
            <v>8947.8799999999992</v>
          </cell>
          <cell r="BB200">
            <v>13515.71</v>
          </cell>
          <cell r="BC200">
            <v>5747.04</v>
          </cell>
          <cell r="BD200">
            <v>5747.04</v>
          </cell>
          <cell r="BE200">
            <v>6078.64</v>
          </cell>
          <cell r="BF200">
            <v>2.8</v>
          </cell>
          <cell r="BG200">
            <v>777.89</v>
          </cell>
          <cell r="BH200">
            <v>183.09</v>
          </cell>
          <cell r="BI200">
            <v>0</v>
          </cell>
          <cell r="BJ200">
            <v>-0.01</v>
          </cell>
          <cell r="BK200">
            <v>-3.81</v>
          </cell>
          <cell r="BL200">
            <v>-929.22</v>
          </cell>
          <cell r="BM200">
            <v>22.18</v>
          </cell>
          <cell r="BN200">
            <v>-951.39</v>
          </cell>
          <cell r="BO200">
            <v>0</v>
          </cell>
          <cell r="BP200">
            <v>-951.39</v>
          </cell>
          <cell r="BQ200">
            <v>0</v>
          </cell>
          <cell r="BR200">
            <v>-951.39</v>
          </cell>
          <cell r="BS200">
            <v>-2.3869482</v>
          </cell>
          <cell r="BT200">
            <v>4834.7299999999996</v>
          </cell>
          <cell r="BU200">
            <v>471.17</v>
          </cell>
          <cell r="BV200">
            <v>1357.08</v>
          </cell>
          <cell r="BW200">
            <v>3948.82</v>
          </cell>
          <cell r="BX200" t="str">
            <v>Non-Interest Income - Retail and Small Business</v>
          </cell>
          <cell r="BY200">
            <v>27000.42</v>
          </cell>
          <cell r="BZ200">
            <v>325712.3</v>
          </cell>
          <cell r="CA200">
            <v>352712.71</v>
          </cell>
          <cell r="CB200">
            <v>429551.08</v>
          </cell>
          <cell r="CC200">
            <v>262354.82</v>
          </cell>
          <cell r="CD200">
            <v>97381.3</v>
          </cell>
          <cell r="CE200">
            <v>15190.29</v>
          </cell>
          <cell r="CF200">
            <v>82191.009999999995</v>
          </cell>
          <cell r="CG200">
            <v>58312.93</v>
          </cell>
          <cell r="CH200">
            <v>15399.39</v>
          </cell>
          <cell r="CI200">
            <v>3973.3</v>
          </cell>
          <cell r="CJ200">
            <v>38940.239999999998</v>
          </cell>
          <cell r="CK200">
            <v>20751.57</v>
          </cell>
          <cell r="CL200">
            <v>1206.6099999999999</v>
          </cell>
          <cell r="CM200">
            <v>10295.43</v>
          </cell>
          <cell r="CN200">
            <v>156883.96</v>
          </cell>
          <cell r="CO200">
            <v>141562.87</v>
          </cell>
          <cell r="CP200">
            <v>7496.73</v>
          </cell>
          <cell r="CQ200">
            <v>7824.37</v>
          </cell>
          <cell r="CR200">
            <v>92987.64</v>
          </cell>
          <cell r="CS200">
            <v>72117.89</v>
          </cell>
          <cell r="CT200">
            <v>24116.31</v>
          </cell>
          <cell r="CU200">
            <v>5390.67</v>
          </cell>
          <cell r="CV200">
            <v>42610.91</v>
          </cell>
          <cell r="CW200">
            <v>79449.570000000007</v>
          </cell>
          <cell r="CX200">
            <v>407.34</v>
          </cell>
          <cell r="CY200">
            <v>955.8</v>
          </cell>
          <cell r="CZ200">
            <v>24242.84</v>
          </cell>
          <cell r="DA200">
            <v>17552.78</v>
          </cell>
          <cell r="DB200">
            <v>36290.82</v>
          </cell>
          <cell r="DC200">
            <v>830990.15</v>
          </cell>
          <cell r="DD200">
            <v>0</v>
          </cell>
          <cell r="DE200">
            <v>44944.86</v>
          </cell>
          <cell r="DF200">
            <v>786045.29</v>
          </cell>
          <cell r="DG200">
            <v>192854.02</v>
          </cell>
          <cell r="DH200">
            <v>62528.6</v>
          </cell>
          <cell r="DI200">
            <v>4892.3599999999997</v>
          </cell>
          <cell r="DJ200">
            <v>2637.57</v>
          </cell>
          <cell r="DK200">
            <v>6132.61</v>
          </cell>
          <cell r="DL200">
            <v>76191.13</v>
          </cell>
          <cell r="DM200">
            <v>497231.53</v>
          </cell>
          <cell r="DN200">
            <v>1905034.7</v>
          </cell>
          <cell r="DO200">
            <v>955527.98</v>
          </cell>
          <cell r="DP200">
            <v>79500.800000000003</v>
          </cell>
          <cell r="DQ200">
            <v>21128.23</v>
          </cell>
          <cell r="DR200">
            <v>652161</v>
          </cell>
          <cell r="DS200">
            <v>598.71</v>
          </cell>
          <cell r="DT200">
            <v>1708318</v>
          </cell>
          <cell r="DU200">
            <v>19029.509999999998</v>
          </cell>
          <cell r="DV200">
            <v>109.23</v>
          </cell>
          <cell r="DW200">
            <v>156638.89000000001</v>
          </cell>
          <cell r="DX200">
            <v>21506.53</v>
          </cell>
          <cell r="DY200">
            <v>-5160.67</v>
          </cell>
          <cell r="DZ200">
            <v>3968.02</v>
          </cell>
          <cell r="EA200">
            <v>196091.51999999999</v>
          </cell>
          <cell r="EB200">
            <v>625.16</v>
          </cell>
          <cell r="EC200">
            <v>196716.67</v>
          </cell>
          <cell r="ED200">
            <v>336090.51</v>
          </cell>
          <cell r="EE200">
            <v>196769.91</v>
          </cell>
          <cell r="EF200">
            <v>0</v>
          </cell>
          <cell r="EG200">
            <v>196769.91</v>
          </cell>
          <cell r="EH200">
            <v>-951.39</v>
          </cell>
          <cell r="EI200">
            <v>0</v>
          </cell>
          <cell r="EJ200">
            <v>0</v>
          </cell>
          <cell r="EK200">
            <v>0</v>
          </cell>
          <cell r="EL200">
            <v>369.77</v>
          </cell>
          <cell r="EM200">
            <v>0</v>
          </cell>
          <cell r="EN200">
            <v>0</v>
          </cell>
          <cell r="EO200">
            <v>0</v>
          </cell>
          <cell r="EP200">
            <v>376.28</v>
          </cell>
          <cell r="EQ200">
            <v>106.42</v>
          </cell>
          <cell r="ER200">
            <v>385.92</v>
          </cell>
          <cell r="ES200">
            <v>0</v>
          </cell>
          <cell r="ET200">
            <v>0</v>
          </cell>
          <cell r="EU200">
            <v>196091.51999999999</v>
          </cell>
          <cell r="EV200">
            <v>196091.51999999999</v>
          </cell>
          <cell r="EW200">
            <v>1916.19</v>
          </cell>
          <cell r="EX200">
            <v>5.85</v>
          </cell>
          <cell r="EY200">
            <v>-6786.17</v>
          </cell>
          <cell r="EZ200">
            <v>2917.61</v>
          </cell>
          <cell r="FA200">
            <v>0</v>
          </cell>
          <cell r="FB200">
            <v>10345.17</v>
          </cell>
          <cell r="FC200">
            <v>0</v>
          </cell>
          <cell r="FD200">
            <v>64245.89</v>
          </cell>
          <cell r="FE200">
            <v>432.97</v>
          </cell>
          <cell r="FF200">
            <v>143704.34</v>
          </cell>
          <cell r="FG200">
            <v>1074.77</v>
          </cell>
          <cell r="FH200">
            <v>41453.54</v>
          </cell>
          <cell r="FI200">
            <v>-453.11</v>
          </cell>
          <cell r="FJ200">
            <v>100722.92</v>
          </cell>
          <cell r="FK200">
            <v>1126392.6000000001</v>
          </cell>
          <cell r="FL200">
            <v>74265.919999999998</v>
          </cell>
          <cell r="FM200">
            <v>100723</v>
          </cell>
          <cell r="FN200">
            <v>152162.29999999999</v>
          </cell>
          <cell r="FO200">
            <v>1126392.6000000001</v>
          </cell>
          <cell r="FP200">
            <v>1846695</v>
          </cell>
          <cell r="FQ200">
            <v>6.5933000000000002</v>
          </cell>
          <cell r="FR200">
            <v>8.9420999999999999</v>
          </cell>
          <cell r="FS200">
            <v>13.508800000000001</v>
          </cell>
          <cell r="FT200">
            <v>5.4542000000000002</v>
          </cell>
          <cell r="FU200">
            <v>16111.9</v>
          </cell>
          <cell r="FV200">
            <v>102.5</v>
          </cell>
          <cell r="FW200">
            <v>272.83</v>
          </cell>
          <cell r="FX200">
            <v>0</v>
          </cell>
          <cell r="FY200">
            <v>0</v>
          </cell>
          <cell r="FZ200">
            <v>0</v>
          </cell>
          <cell r="GA200">
            <v>375.33</v>
          </cell>
          <cell r="GB200">
            <v>0.76</v>
          </cell>
          <cell r="GC200">
            <v>9971.17</v>
          </cell>
          <cell r="GD200">
            <v>62063.040000000001</v>
          </cell>
          <cell r="GE200">
            <v>52014</v>
          </cell>
          <cell r="GF200">
            <v>0</v>
          </cell>
          <cell r="GG200">
            <v>10923396</v>
          </cell>
          <cell r="GH200">
            <v>0</v>
          </cell>
          <cell r="GI200">
            <v>0</v>
          </cell>
          <cell r="GJ200">
            <v>143704.34</v>
          </cell>
          <cell r="GK200">
            <v>14370.43</v>
          </cell>
          <cell r="GL200">
            <v>51175</v>
          </cell>
          <cell r="GM200">
            <v>839</v>
          </cell>
          <cell r="GN200">
            <v>0</v>
          </cell>
          <cell r="GO200">
            <v>51175</v>
          </cell>
          <cell r="GP200">
            <v>9721.4599999999991</v>
          </cell>
          <cell r="GQ200">
            <v>9721.4599999999991</v>
          </cell>
          <cell r="GR200">
            <v>41453.54</v>
          </cell>
          <cell r="GS200">
            <v>0</v>
          </cell>
          <cell r="GT200">
            <v>0</v>
          </cell>
          <cell r="GU200">
            <v>106.42</v>
          </cell>
          <cell r="GV200">
            <v>10923.396000000001</v>
          </cell>
          <cell r="GW200">
            <v>9.7423900000000001E-3</v>
          </cell>
          <cell r="GX200">
            <v>369.77</v>
          </cell>
          <cell r="GY200">
            <v>0</v>
          </cell>
          <cell r="GZ200">
            <v>369.77</v>
          </cell>
          <cell r="HA200">
            <v>0</v>
          </cell>
          <cell r="HB200">
            <v>0</v>
          </cell>
          <cell r="HC200">
            <v>0</v>
          </cell>
          <cell r="HD200" t="str">
            <v>No adjustments to equity capital in results.</v>
          </cell>
          <cell r="HE200" t="str">
            <v>Other additions to (deductions from) Tier 1 Capital is primarily composed of non-financial equity investment positions deducted under Basel 1</v>
          </cell>
          <cell r="HF200">
            <v>0</v>
          </cell>
          <cell r="HG200">
            <v>0</v>
          </cell>
          <cell r="HH200">
            <v>0</v>
          </cell>
          <cell r="HI200">
            <v>-27458.44</v>
          </cell>
          <cell r="HJ200">
            <v>-6346.11</v>
          </cell>
          <cell r="HK200" t="str">
            <v>1) Cash dividends declared on common stock in item 69 equal cash dividends declared on common stock in item 13.  2) Issuance of common stock for employee compensation in item 72 is comprised of the balance of the conversion or retirement of com</v>
          </cell>
          <cell r="HL200">
            <v>3</v>
          </cell>
          <cell r="HM200">
            <v>2013</v>
          </cell>
          <cell r="HN200">
            <v>0</v>
          </cell>
          <cell r="HO200">
            <v>-0.01</v>
          </cell>
          <cell r="HR200">
            <v>19010</v>
          </cell>
        </row>
        <row r="201">
          <cell r="A201" t="str">
            <v>1073757Q4 2013Supervisory Stress</v>
          </cell>
          <cell r="B201" t="str">
            <v>BofA</v>
          </cell>
          <cell r="C201" t="str">
            <v>Q4 2013</v>
          </cell>
          <cell r="D201" t="str">
            <v>Supervisory Stress</v>
          </cell>
          <cell r="E201" t="str">
            <v>BHC</v>
          </cell>
          <cell r="F201" t="str">
            <v>BANK OF AMER CORP</v>
          </cell>
          <cell r="G201">
            <v>1073757</v>
          </cell>
          <cell r="H201" t="str">
            <v>Projected</v>
          </cell>
          <cell r="I201">
            <v>40926</v>
          </cell>
          <cell r="J201">
            <v>40926.679270833331</v>
          </cell>
          <cell r="K201" t="str">
            <v>One-quarter instantaneous global market shock comprised of severe Eurozone distress in addition to rapid domestic economic deterioration with substantial 4 quarter GDP declines, unemployment rate cresting at 13% while home prices decline over 2</v>
          </cell>
          <cell r="L201">
            <v>1006.31</v>
          </cell>
          <cell r="M201">
            <v>1424.4</v>
          </cell>
          <cell r="N201">
            <v>206.17</v>
          </cell>
          <cell r="O201">
            <v>1218.23</v>
          </cell>
          <cell r="P201">
            <v>762.5</v>
          </cell>
          <cell r="Q201">
            <v>543.70000000000005</v>
          </cell>
          <cell r="R201">
            <v>81.11</v>
          </cell>
          <cell r="S201">
            <v>137.69</v>
          </cell>
          <cell r="T201">
            <v>351.96</v>
          </cell>
          <cell r="U201">
            <v>204.01</v>
          </cell>
          <cell r="V201">
            <v>12.38</v>
          </cell>
          <cell r="W201">
            <v>135.56</v>
          </cell>
          <cell r="X201">
            <v>2547.94</v>
          </cell>
          <cell r="Y201">
            <v>323.35000000000002</v>
          </cell>
          <cell r="Z201">
            <v>59.21</v>
          </cell>
          <cell r="AA201">
            <v>35.880000000000003</v>
          </cell>
          <cell r="AB201">
            <v>228.26</v>
          </cell>
          <cell r="AC201">
            <v>113.79</v>
          </cell>
          <cell r="AD201">
            <v>0</v>
          </cell>
          <cell r="AE201">
            <v>0</v>
          </cell>
          <cell r="AF201">
            <v>0</v>
          </cell>
          <cell r="AG201">
            <v>59.1</v>
          </cell>
          <cell r="AH201">
            <v>54.69</v>
          </cell>
          <cell r="AI201">
            <v>6530.26</v>
          </cell>
          <cell r="AJ201">
            <v>0</v>
          </cell>
          <cell r="AK201">
            <v>0</v>
          </cell>
          <cell r="AL201">
            <v>-1.21</v>
          </cell>
          <cell r="AM201">
            <v>-1.21</v>
          </cell>
          <cell r="AN201">
            <v>7.7</v>
          </cell>
          <cell r="AO201">
            <v>0</v>
          </cell>
          <cell r="AP201">
            <v>0</v>
          </cell>
          <cell r="AQ201">
            <v>0</v>
          </cell>
          <cell r="AR201">
            <v>7.7</v>
          </cell>
          <cell r="AS201">
            <v>812.01</v>
          </cell>
          <cell r="AT201">
            <v>7348.76</v>
          </cell>
          <cell r="AU201">
            <v>44839.17</v>
          </cell>
          <cell r="AV201">
            <v>4888.7700000000004</v>
          </cell>
          <cell r="AW201">
            <v>6530.26</v>
          </cell>
          <cell r="AX201">
            <v>-1.2</v>
          </cell>
          <cell r="AY201">
            <v>43196.49</v>
          </cell>
          <cell r="AZ201">
            <v>10233.84</v>
          </cell>
          <cell r="BA201">
            <v>7516.54</v>
          </cell>
          <cell r="BB201">
            <v>13499.83</v>
          </cell>
          <cell r="BC201">
            <v>4250.55</v>
          </cell>
          <cell r="BD201">
            <v>4250.55</v>
          </cell>
          <cell r="BE201">
            <v>4888.7700000000004</v>
          </cell>
          <cell r="BF201">
            <v>7.7</v>
          </cell>
          <cell r="BG201">
            <v>812.01</v>
          </cell>
          <cell r="BH201">
            <v>0</v>
          </cell>
          <cell r="BI201">
            <v>0</v>
          </cell>
          <cell r="BJ201">
            <v>-0.28000000000000003</v>
          </cell>
          <cell r="BK201">
            <v>-0.8</v>
          </cell>
          <cell r="BL201">
            <v>-1458.22</v>
          </cell>
          <cell r="BM201">
            <v>-612.4</v>
          </cell>
          <cell r="BN201">
            <v>-845.82</v>
          </cell>
          <cell r="BO201">
            <v>0</v>
          </cell>
          <cell r="BP201">
            <v>-845.82</v>
          </cell>
          <cell r="BQ201">
            <v>0</v>
          </cell>
          <cell r="BR201">
            <v>-845.82</v>
          </cell>
          <cell r="BS201">
            <v>41.996406999999998</v>
          </cell>
          <cell r="BT201">
            <v>3948.82</v>
          </cell>
          <cell r="BU201">
            <v>1713.34</v>
          </cell>
          <cell r="BV201">
            <v>1450.35</v>
          </cell>
          <cell r="BW201">
            <v>4211.82</v>
          </cell>
          <cell r="BX201" t="str">
            <v>Non-Interest Income - Retail and Small Business</v>
          </cell>
          <cell r="BY201">
            <v>26508.07</v>
          </cell>
          <cell r="BZ201">
            <v>330549.59999999998</v>
          </cell>
          <cell r="CA201">
            <v>357057.67</v>
          </cell>
          <cell r="CB201">
            <v>421861.44</v>
          </cell>
          <cell r="CC201">
            <v>258308.83</v>
          </cell>
          <cell r="CD201">
            <v>94517.35</v>
          </cell>
          <cell r="CE201">
            <v>14745.15</v>
          </cell>
          <cell r="CF201">
            <v>79772.210000000006</v>
          </cell>
          <cell r="CG201">
            <v>57565.77</v>
          </cell>
          <cell r="CH201">
            <v>15124.38</v>
          </cell>
          <cell r="CI201">
            <v>3855.74</v>
          </cell>
          <cell r="CJ201">
            <v>38585.65</v>
          </cell>
          <cell r="CK201">
            <v>20565.78</v>
          </cell>
          <cell r="CL201">
            <v>1189.96</v>
          </cell>
          <cell r="CM201">
            <v>10279.540000000001</v>
          </cell>
          <cell r="CN201">
            <v>154455.17000000001</v>
          </cell>
          <cell r="CO201">
            <v>138860.57999999999</v>
          </cell>
          <cell r="CP201">
            <v>7630.55</v>
          </cell>
          <cell r="CQ201">
            <v>7964.04</v>
          </cell>
          <cell r="CR201">
            <v>92260.76</v>
          </cell>
          <cell r="CS201">
            <v>73881.850000000006</v>
          </cell>
          <cell r="CT201">
            <v>24685.7</v>
          </cell>
          <cell r="CU201">
            <v>5314.03</v>
          </cell>
          <cell r="CV201">
            <v>43882.12</v>
          </cell>
          <cell r="CW201">
            <v>80093.09</v>
          </cell>
          <cell r="CX201">
            <v>401.69</v>
          </cell>
          <cell r="CY201">
            <v>942.67</v>
          </cell>
          <cell r="CZ201">
            <v>25069.03</v>
          </cell>
          <cell r="DA201">
            <v>17368.98</v>
          </cell>
          <cell r="DB201">
            <v>36310.730000000003</v>
          </cell>
          <cell r="DC201">
            <v>822552.32</v>
          </cell>
          <cell r="DD201">
            <v>0</v>
          </cell>
          <cell r="DE201">
            <v>43304.08</v>
          </cell>
          <cell r="DF201">
            <v>779248.24</v>
          </cell>
          <cell r="DG201">
            <v>194460.67</v>
          </cell>
          <cell r="DH201">
            <v>62528.6</v>
          </cell>
          <cell r="DI201">
            <v>4526.08</v>
          </cell>
          <cell r="DJ201">
            <v>2637.57</v>
          </cell>
          <cell r="DK201">
            <v>6049.08</v>
          </cell>
          <cell r="DL201">
            <v>75741.320000000007</v>
          </cell>
          <cell r="DM201">
            <v>502513.61</v>
          </cell>
          <cell r="DN201">
            <v>1909021.5</v>
          </cell>
          <cell r="DO201">
            <v>956708.57</v>
          </cell>
          <cell r="DP201">
            <v>79063.14</v>
          </cell>
          <cell r="DQ201">
            <v>21139.56</v>
          </cell>
          <cell r="DR201">
            <v>655360.68999999994</v>
          </cell>
          <cell r="DS201">
            <v>597.91</v>
          </cell>
          <cell r="DT201">
            <v>1712272</v>
          </cell>
          <cell r="DU201">
            <v>19029.509999999998</v>
          </cell>
          <cell r="DV201">
            <v>109.24</v>
          </cell>
          <cell r="DW201">
            <v>156803.82</v>
          </cell>
          <cell r="DX201">
            <v>20186.62</v>
          </cell>
          <cell r="DY201">
            <v>-3973.09</v>
          </cell>
          <cell r="DZ201">
            <v>3968.27</v>
          </cell>
          <cell r="EA201">
            <v>196124.39</v>
          </cell>
          <cell r="EB201">
            <v>625.16</v>
          </cell>
          <cell r="EC201">
            <v>196749.54</v>
          </cell>
          <cell r="ED201">
            <v>330118.86</v>
          </cell>
          <cell r="EE201">
            <v>196091.51999999999</v>
          </cell>
          <cell r="EF201">
            <v>0</v>
          </cell>
          <cell r="EG201">
            <v>196091.51999999999</v>
          </cell>
          <cell r="EH201">
            <v>-845.82</v>
          </cell>
          <cell r="EI201">
            <v>0</v>
          </cell>
          <cell r="EJ201">
            <v>0</v>
          </cell>
          <cell r="EK201">
            <v>0</v>
          </cell>
          <cell r="EL201">
            <v>165.2</v>
          </cell>
          <cell r="EM201">
            <v>0</v>
          </cell>
          <cell r="EN201">
            <v>0</v>
          </cell>
          <cell r="EO201">
            <v>0</v>
          </cell>
          <cell r="EP201">
            <v>367.66</v>
          </cell>
          <cell r="EQ201">
            <v>106.43</v>
          </cell>
          <cell r="ER201">
            <v>1187.58</v>
          </cell>
          <cell r="ES201">
            <v>0</v>
          </cell>
          <cell r="ET201">
            <v>0</v>
          </cell>
          <cell r="EU201">
            <v>196124.39</v>
          </cell>
          <cell r="EV201">
            <v>196124.39</v>
          </cell>
          <cell r="EW201">
            <v>2435.2199999999998</v>
          </cell>
          <cell r="EX201">
            <v>5.85</v>
          </cell>
          <cell r="EY201">
            <v>-6117.61</v>
          </cell>
          <cell r="EZ201">
            <v>2917.61</v>
          </cell>
          <cell r="FA201">
            <v>0</v>
          </cell>
          <cell r="FB201">
            <v>10345.17</v>
          </cell>
          <cell r="FC201">
            <v>0</v>
          </cell>
          <cell r="FD201">
            <v>64058.75</v>
          </cell>
          <cell r="FE201">
            <v>-67.22</v>
          </cell>
          <cell r="FF201">
            <v>143236.96</v>
          </cell>
          <cell r="FG201">
            <v>1111.4000000000001</v>
          </cell>
          <cell r="FH201">
            <v>41021.360000000001</v>
          </cell>
          <cell r="FI201">
            <v>-453.11</v>
          </cell>
          <cell r="FJ201">
            <v>100651.09</v>
          </cell>
          <cell r="FK201">
            <v>1118551.5</v>
          </cell>
          <cell r="FL201">
            <v>74194.100000000006</v>
          </cell>
          <cell r="FM201">
            <v>100651.17</v>
          </cell>
          <cell r="FN201">
            <v>151634.16</v>
          </cell>
          <cell r="FO201">
            <v>1118551.5</v>
          </cell>
          <cell r="FP201">
            <v>1848764.1</v>
          </cell>
          <cell r="FQ201">
            <v>6.6330999999999998</v>
          </cell>
          <cell r="FR201">
            <v>8.9983000000000004</v>
          </cell>
          <cell r="FS201">
            <v>13.5563</v>
          </cell>
          <cell r="FT201">
            <v>5.4442000000000004</v>
          </cell>
          <cell r="FU201">
            <v>16111.9</v>
          </cell>
          <cell r="FV201">
            <v>102.5</v>
          </cell>
          <cell r="FW201">
            <v>272.83</v>
          </cell>
          <cell r="FX201">
            <v>0</v>
          </cell>
          <cell r="FY201">
            <v>0</v>
          </cell>
          <cell r="FZ201">
            <v>0</v>
          </cell>
          <cell r="GA201">
            <v>375.33</v>
          </cell>
          <cell r="GB201">
            <v>0.76</v>
          </cell>
          <cell r="GC201">
            <v>9971.17</v>
          </cell>
          <cell r="GD201">
            <v>62063.040000000001</v>
          </cell>
          <cell r="GE201">
            <v>52228</v>
          </cell>
          <cell r="GF201">
            <v>0</v>
          </cell>
          <cell r="GG201">
            <v>10924285</v>
          </cell>
          <cell r="GH201">
            <v>0</v>
          </cell>
          <cell r="GI201">
            <v>0</v>
          </cell>
          <cell r="GJ201">
            <v>143236.96</v>
          </cell>
          <cell r="GK201">
            <v>14323.7</v>
          </cell>
          <cell r="GL201">
            <v>51714</v>
          </cell>
          <cell r="GM201">
            <v>514</v>
          </cell>
          <cell r="GN201">
            <v>0</v>
          </cell>
          <cell r="GO201">
            <v>51714</v>
          </cell>
          <cell r="GP201">
            <v>10692.64</v>
          </cell>
          <cell r="GQ201">
            <v>10692.64</v>
          </cell>
          <cell r="GR201">
            <v>41021.360000000001</v>
          </cell>
          <cell r="GS201">
            <v>0</v>
          </cell>
          <cell r="GT201">
            <v>0</v>
          </cell>
          <cell r="GU201">
            <v>106.43</v>
          </cell>
          <cell r="GV201">
            <v>10924.285</v>
          </cell>
          <cell r="GW201">
            <v>9.7425099999999994E-3</v>
          </cell>
          <cell r="GX201">
            <v>165.2</v>
          </cell>
          <cell r="GY201">
            <v>0</v>
          </cell>
          <cell r="GZ201">
            <v>165.2</v>
          </cell>
          <cell r="HA201">
            <v>0</v>
          </cell>
          <cell r="HB201">
            <v>0</v>
          </cell>
          <cell r="HC201">
            <v>0</v>
          </cell>
          <cell r="HD201" t="str">
            <v>No adjustments to equity capital in results.</v>
          </cell>
          <cell r="HE201" t="str">
            <v>Other additions to (deductions from) Tier 1 Capital is primarily composed of non-financial equity investment positions deducted under Basel 1</v>
          </cell>
          <cell r="HF201">
            <v>0</v>
          </cell>
          <cell r="HG201">
            <v>0</v>
          </cell>
          <cell r="HH201">
            <v>0</v>
          </cell>
          <cell r="HI201">
            <v>-27458.44</v>
          </cell>
          <cell r="HJ201">
            <v>-6346.11</v>
          </cell>
          <cell r="HK201" t="str">
            <v>1) Cash dividends declared on common stock in item 69 equal cash dividends declared on common stock in item 13.  2) Issuance of common stock for employee compensation in item 72 is comprised of the balance of the conversion or retirement of com</v>
          </cell>
          <cell r="HL201">
            <v>4</v>
          </cell>
          <cell r="HM201">
            <v>2013</v>
          </cell>
          <cell r="HN201">
            <v>0</v>
          </cell>
          <cell r="HO201">
            <v>-0.28000000000000003</v>
          </cell>
          <cell r="HR201">
            <v>19010</v>
          </cell>
        </row>
        <row r="202">
          <cell r="A202" t="str">
            <v>1074156Q3 2011BHC Baseline</v>
          </cell>
          <cell r="B202" t="str">
            <v>BB&amp;T</v>
          </cell>
          <cell r="C202" t="str">
            <v>Q3 2011</v>
          </cell>
          <cell r="D202" t="str">
            <v>BHC Baseline</v>
          </cell>
          <cell r="E202" t="str">
            <v>BHC</v>
          </cell>
          <cell r="F202" t="str">
            <v>BB And T CORP</v>
          </cell>
          <cell r="G202">
            <v>1074156</v>
          </cell>
          <cell r="H202" t="str">
            <v>Actual</v>
          </cell>
          <cell r="I202">
            <v>40918</v>
          </cell>
          <cell r="J202">
            <v>40918.529386574075</v>
          </cell>
          <cell r="K202" t="str">
            <v>Better economy with a 2.1-3.8% real GDP growth rate.  Unemployment gradually declines to 8.8% in 2012 and 7.9% in 2013.  Fed funds target rate to remain tight through mid-2013.</v>
          </cell>
          <cell r="L202">
            <v>59.92</v>
          </cell>
          <cell r="M202">
            <v>34.450000000000003</v>
          </cell>
          <cell r="N202">
            <v>13.99</v>
          </cell>
          <cell r="O202">
            <v>20.45</v>
          </cell>
          <cell r="P202">
            <v>47.93</v>
          </cell>
          <cell r="Q202">
            <v>33.58</v>
          </cell>
          <cell r="R202">
            <v>0</v>
          </cell>
          <cell r="S202">
            <v>14.35</v>
          </cell>
          <cell r="T202">
            <v>196.32</v>
          </cell>
          <cell r="U202">
            <v>112.75</v>
          </cell>
          <cell r="V202">
            <v>13.84</v>
          </cell>
          <cell r="W202">
            <v>69.73</v>
          </cell>
          <cell r="X202">
            <v>12.31</v>
          </cell>
          <cell r="Y202">
            <v>38.33</v>
          </cell>
          <cell r="Z202">
            <v>24.66</v>
          </cell>
          <cell r="AA202">
            <v>0</v>
          </cell>
          <cell r="AB202">
            <v>13.68</v>
          </cell>
          <cell r="AC202">
            <v>29.23</v>
          </cell>
          <cell r="AD202">
            <v>0</v>
          </cell>
          <cell r="AE202">
            <v>0.63</v>
          </cell>
          <cell r="AF202">
            <v>0.12</v>
          </cell>
          <cell r="AG202">
            <v>0</v>
          </cell>
          <cell r="AH202">
            <v>28.47</v>
          </cell>
          <cell r="AI202">
            <v>418.49</v>
          </cell>
          <cell r="AJ202">
            <v>0</v>
          </cell>
          <cell r="AK202">
            <v>0</v>
          </cell>
          <cell r="AL202">
            <v>7.16</v>
          </cell>
          <cell r="AM202">
            <v>7.16</v>
          </cell>
          <cell r="AN202">
            <v>0</v>
          </cell>
          <cell r="AO202">
            <v>0</v>
          </cell>
          <cell r="AP202">
            <v>0</v>
          </cell>
          <cell r="AQ202">
            <v>0</v>
          </cell>
          <cell r="AR202">
            <v>0</v>
          </cell>
          <cell r="AS202">
            <v>0</v>
          </cell>
          <cell r="AT202">
            <v>425.66</v>
          </cell>
          <cell r="AU202">
            <v>2516.02</v>
          </cell>
          <cell r="AV202">
            <v>257.44</v>
          </cell>
          <cell r="AW202">
            <v>418.49</v>
          </cell>
          <cell r="AX202">
            <v>-7.0000000000000007E-2</v>
          </cell>
          <cell r="AY202">
            <v>2354.9</v>
          </cell>
          <cell r="AZ202">
            <v>1415.39</v>
          </cell>
          <cell r="BA202">
            <v>598.80999999999995</v>
          </cell>
          <cell r="BB202">
            <v>1278.92</v>
          </cell>
          <cell r="BC202">
            <v>735.28</v>
          </cell>
          <cell r="BD202">
            <v>735.28</v>
          </cell>
          <cell r="BE202">
            <v>257.44</v>
          </cell>
          <cell r="BF202">
            <v>0</v>
          </cell>
          <cell r="BG202">
            <v>0</v>
          </cell>
          <cell r="BH202">
            <v>0</v>
          </cell>
          <cell r="BI202">
            <v>0</v>
          </cell>
          <cell r="BJ202">
            <v>-39.299999999999997</v>
          </cell>
          <cell r="BK202">
            <v>-7.89</v>
          </cell>
          <cell r="BL202">
            <v>438.54</v>
          </cell>
          <cell r="BM202">
            <v>67.819999999999993</v>
          </cell>
          <cell r="BN202">
            <v>370.71</v>
          </cell>
          <cell r="BO202">
            <v>0</v>
          </cell>
          <cell r="BP202">
            <v>370.71</v>
          </cell>
          <cell r="BQ202">
            <v>4.83</v>
          </cell>
          <cell r="BR202">
            <v>365.88</v>
          </cell>
          <cell r="BS202">
            <v>15.464952</v>
          </cell>
          <cell r="BT202">
            <v>26.95</v>
          </cell>
          <cell r="BU202">
            <v>11.75</v>
          </cell>
          <cell r="BV202">
            <v>7.81</v>
          </cell>
          <cell r="BW202">
            <v>30.88</v>
          </cell>
          <cell r="BX202" t="str">
            <v>Other: Provide Explanation in the Memo</v>
          </cell>
          <cell r="BY202">
            <v>8135.45</v>
          </cell>
          <cell r="BZ202">
            <v>24649.13</v>
          </cell>
          <cell r="CA202">
            <v>32784.58</v>
          </cell>
          <cell r="CB202">
            <v>70310.559999999998</v>
          </cell>
          <cell r="CC202">
            <v>29706.37</v>
          </cell>
          <cell r="CD202">
            <v>7025.24</v>
          </cell>
          <cell r="CE202">
            <v>1454.98</v>
          </cell>
          <cell r="CF202">
            <v>5570.27</v>
          </cell>
          <cell r="CG202">
            <v>33350.949999999997</v>
          </cell>
          <cell r="CH202">
            <v>8666.2800000000007</v>
          </cell>
          <cell r="CI202">
            <v>2418.4</v>
          </cell>
          <cell r="CJ202">
            <v>22266.27</v>
          </cell>
          <cell r="CK202">
            <v>12870.4</v>
          </cell>
          <cell r="CL202">
            <v>228</v>
          </cell>
          <cell r="CM202">
            <v>0</v>
          </cell>
          <cell r="CN202">
            <v>14552.94</v>
          </cell>
          <cell r="CO202">
            <v>9888.2800000000007</v>
          </cell>
          <cell r="CP202">
            <v>0</v>
          </cell>
          <cell r="CQ202">
            <v>4664.66</v>
          </cell>
          <cell r="CR202">
            <v>1651.94</v>
          </cell>
          <cell r="CS202">
            <v>12074.98</v>
          </cell>
          <cell r="CT202">
            <v>8671.4699999999993</v>
          </cell>
          <cell r="CU202">
            <v>0</v>
          </cell>
          <cell r="CV202">
            <v>3403.51</v>
          </cell>
          <cell r="CW202">
            <v>8858.48</v>
          </cell>
          <cell r="CX202">
            <v>0</v>
          </cell>
          <cell r="CY202">
            <v>98.68</v>
          </cell>
          <cell r="CZ202">
            <v>346.91</v>
          </cell>
          <cell r="DA202">
            <v>1603.78</v>
          </cell>
          <cell r="DB202">
            <v>6809.11</v>
          </cell>
          <cell r="DC202">
            <v>107448.9</v>
          </cell>
          <cell r="DD202">
            <v>0</v>
          </cell>
          <cell r="DE202">
            <v>2354.9</v>
          </cell>
          <cell r="DF202">
            <v>105094</v>
          </cell>
          <cell r="DG202">
            <v>1188.5999999999999</v>
          </cell>
          <cell r="DH202">
            <v>6016.28</v>
          </cell>
          <cell r="DI202">
            <v>693.68</v>
          </cell>
          <cell r="DJ202">
            <v>0</v>
          </cell>
          <cell r="DK202">
            <v>432.43</v>
          </cell>
          <cell r="DL202">
            <v>7142.4</v>
          </cell>
          <cell r="DM202">
            <v>21467.31</v>
          </cell>
          <cell r="DN202">
            <v>167676.89000000001</v>
          </cell>
          <cell r="DO202">
            <v>117566.9</v>
          </cell>
          <cell r="DP202">
            <v>918.02</v>
          </cell>
          <cell r="DQ202">
            <v>3453.43</v>
          </cell>
          <cell r="DR202">
            <v>28197.119999999999</v>
          </cell>
          <cell r="DS202">
            <v>104.15</v>
          </cell>
          <cell r="DT202">
            <v>150135.48000000001</v>
          </cell>
          <cell r="DU202">
            <v>0</v>
          </cell>
          <cell r="DV202">
            <v>3485.51</v>
          </cell>
          <cell r="DW202">
            <v>5856.58</v>
          </cell>
          <cell r="DX202">
            <v>8493.07</v>
          </cell>
          <cell r="DY202">
            <v>-356.14</v>
          </cell>
          <cell r="DZ202">
            <v>0</v>
          </cell>
          <cell r="EA202">
            <v>17479.02</v>
          </cell>
          <cell r="EB202">
            <v>62.39</v>
          </cell>
          <cell r="EC202">
            <v>17541.41</v>
          </cell>
          <cell r="ED202">
            <v>31288.12</v>
          </cell>
          <cell r="EE202">
            <v>16980.560000000001</v>
          </cell>
          <cell r="EF202">
            <v>0</v>
          </cell>
          <cell r="EG202">
            <v>16980.560000000001</v>
          </cell>
          <cell r="EH202">
            <v>365.88</v>
          </cell>
          <cell r="EI202">
            <v>0</v>
          </cell>
          <cell r="EJ202">
            <v>0</v>
          </cell>
          <cell r="EK202">
            <v>3.95</v>
          </cell>
          <cell r="EL202">
            <v>23.37</v>
          </cell>
          <cell r="EM202">
            <v>0</v>
          </cell>
          <cell r="EN202">
            <v>0</v>
          </cell>
          <cell r="EO202">
            <v>0</v>
          </cell>
          <cell r="EP202">
            <v>0</v>
          </cell>
          <cell r="EQ202">
            <v>111.54</v>
          </cell>
          <cell r="ER202">
            <v>216.82</v>
          </cell>
          <cell r="ES202">
            <v>0</v>
          </cell>
          <cell r="ET202">
            <v>-0.02</v>
          </cell>
          <cell r="EU202">
            <v>17479.02</v>
          </cell>
          <cell r="EV202">
            <v>17479.02</v>
          </cell>
          <cell r="EW202">
            <v>159.51</v>
          </cell>
          <cell r="EX202">
            <v>0</v>
          </cell>
          <cell r="EY202">
            <v>-511.97</v>
          </cell>
          <cell r="EZ202">
            <v>0</v>
          </cell>
          <cell r="FA202">
            <v>0</v>
          </cell>
          <cell r="FB202">
            <v>3249.24</v>
          </cell>
          <cell r="FC202">
            <v>0</v>
          </cell>
          <cell r="FD202">
            <v>6330.41</v>
          </cell>
          <cell r="FE202">
            <v>0</v>
          </cell>
          <cell r="FF202">
            <v>14750.3</v>
          </cell>
          <cell r="FG202">
            <v>51.3</v>
          </cell>
          <cell r="FH202">
            <v>0</v>
          </cell>
          <cell r="FI202">
            <v>-3.06</v>
          </cell>
          <cell r="FJ202">
            <v>14695.95</v>
          </cell>
          <cell r="FK202">
            <v>117020.5</v>
          </cell>
          <cell r="FL202">
            <v>11446.71</v>
          </cell>
          <cell r="FM202">
            <v>14695.95</v>
          </cell>
          <cell r="FN202">
            <v>18837.12</v>
          </cell>
          <cell r="FO202">
            <v>117020.5</v>
          </cell>
          <cell r="FP202">
            <v>159268.17000000001</v>
          </cell>
          <cell r="FQ202">
            <v>9.7818000000000005</v>
          </cell>
          <cell r="FR202">
            <v>12.558400000000001</v>
          </cell>
          <cell r="FS202">
            <v>16.097300000000001</v>
          </cell>
          <cell r="FT202">
            <v>9.2271999999999998</v>
          </cell>
          <cell r="FU202">
            <v>0</v>
          </cell>
          <cell r="FV202">
            <v>0</v>
          </cell>
          <cell r="FW202">
            <v>0</v>
          </cell>
          <cell r="FX202">
            <v>0</v>
          </cell>
          <cell r="FY202">
            <v>0</v>
          </cell>
          <cell r="FZ202">
            <v>0</v>
          </cell>
          <cell r="GA202">
            <v>0</v>
          </cell>
          <cell r="GB202">
            <v>0</v>
          </cell>
          <cell r="GC202">
            <v>3249.24</v>
          </cell>
          <cell r="GD202">
            <v>5990.1</v>
          </cell>
          <cell r="GE202">
            <v>558.99</v>
          </cell>
          <cell r="GF202">
            <v>0</v>
          </cell>
          <cell r="GG202">
            <v>697.1</v>
          </cell>
          <cell r="GH202">
            <v>0</v>
          </cell>
          <cell r="GI202">
            <v>0</v>
          </cell>
          <cell r="GJ202">
            <v>14750.3</v>
          </cell>
          <cell r="GK202">
            <v>1475.03</v>
          </cell>
          <cell r="GL202">
            <v>558.99</v>
          </cell>
          <cell r="GM202">
            <v>0</v>
          </cell>
          <cell r="GN202">
            <v>0</v>
          </cell>
          <cell r="GO202">
            <v>558.99</v>
          </cell>
          <cell r="GP202">
            <v>558.99</v>
          </cell>
          <cell r="GQ202">
            <v>558.99</v>
          </cell>
          <cell r="GR202">
            <v>0</v>
          </cell>
          <cell r="GS202">
            <v>1062</v>
          </cell>
          <cell r="GT202">
            <v>2869</v>
          </cell>
          <cell r="GU202">
            <v>111.54</v>
          </cell>
          <cell r="GV202">
            <v>697.1</v>
          </cell>
          <cell r="GW202">
            <v>0.16000574000000001</v>
          </cell>
          <cell r="GX202">
            <v>0</v>
          </cell>
          <cell r="GY202">
            <v>0</v>
          </cell>
          <cell r="GZ202">
            <v>0</v>
          </cell>
          <cell r="HA202">
            <v>0</v>
          </cell>
          <cell r="HB202">
            <v>0</v>
          </cell>
          <cell r="HC202">
            <v>0</v>
          </cell>
          <cell r="HE202" t="str">
            <v>This deduction from Tier 1 capital is related to nonfinancial equity investments.  Looking at the carrying value of the nonfinancial equity investments, excluding the SBICs, and if this value is less than 15% of Tier 1 capital, then the capital</v>
          </cell>
          <cell r="HF202">
            <v>0</v>
          </cell>
          <cell r="HG202">
            <v>0</v>
          </cell>
          <cell r="HH202">
            <v>107.92</v>
          </cell>
          <cell r="HI202">
            <v>960.77</v>
          </cell>
          <cell r="HJ202">
            <v>348.07</v>
          </cell>
          <cell r="HL202">
            <v>3</v>
          </cell>
          <cell r="HM202">
            <v>2011</v>
          </cell>
          <cell r="HN202">
            <v>0</v>
          </cell>
          <cell r="HO202">
            <v>-39.299999999999997</v>
          </cell>
          <cell r="HP202">
            <v>13942</v>
          </cell>
          <cell r="HQ202">
            <v>8.6847381000000006</v>
          </cell>
          <cell r="HR202">
            <v>19002</v>
          </cell>
        </row>
        <row r="203">
          <cell r="A203" t="str">
            <v>1074156Q4 2011BHC Baseline</v>
          </cell>
          <cell r="B203" t="str">
            <v>BB&amp;T</v>
          </cell>
          <cell r="C203" t="str">
            <v>Q4 2011</v>
          </cell>
          <cell r="D203" t="str">
            <v>BHC Baseline</v>
          </cell>
          <cell r="E203" t="str">
            <v>BHC</v>
          </cell>
          <cell r="F203" t="str">
            <v>BB And T CORP</v>
          </cell>
          <cell r="G203">
            <v>1074156</v>
          </cell>
          <cell r="H203" t="str">
            <v>Projected</v>
          </cell>
          <cell r="I203">
            <v>40918</v>
          </cell>
          <cell r="J203">
            <v>40918.529386574075</v>
          </cell>
          <cell r="K203" t="str">
            <v>Better economy with a 2.1-3.8% real GDP growth rate.  Unemployment gradually declines to 8.8% in 2012 and 7.9% in 2013.  Fed funds target rate to remain tight through mid-2013.</v>
          </cell>
          <cell r="L203">
            <v>59.92</v>
          </cell>
          <cell r="M203">
            <v>33.520000000000003</v>
          </cell>
          <cell r="N203">
            <v>13.06</v>
          </cell>
          <cell r="O203">
            <v>20.45</v>
          </cell>
          <cell r="P203">
            <v>39.880000000000003</v>
          </cell>
          <cell r="Q203">
            <v>25.53</v>
          </cell>
          <cell r="R203">
            <v>0</v>
          </cell>
          <cell r="S203">
            <v>14.35</v>
          </cell>
          <cell r="T203">
            <v>181.68</v>
          </cell>
          <cell r="U203">
            <v>107.26</v>
          </cell>
          <cell r="V203">
            <v>4.6900000000000004</v>
          </cell>
          <cell r="W203">
            <v>69.73</v>
          </cell>
          <cell r="X203">
            <v>12.31</v>
          </cell>
          <cell r="Y203">
            <v>47.43</v>
          </cell>
          <cell r="Z203">
            <v>33.75</v>
          </cell>
          <cell r="AA203">
            <v>0</v>
          </cell>
          <cell r="AB203">
            <v>13.68</v>
          </cell>
          <cell r="AC203">
            <v>5.99</v>
          </cell>
          <cell r="AD203">
            <v>0</v>
          </cell>
          <cell r="AE203">
            <v>0.76</v>
          </cell>
          <cell r="AF203">
            <v>0.12</v>
          </cell>
          <cell r="AG203">
            <v>0</v>
          </cell>
          <cell r="AH203">
            <v>5.1100000000000003</v>
          </cell>
          <cell r="AI203">
            <v>380.73</v>
          </cell>
          <cell r="AJ203">
            <v>0</v>
          </cell>
          <cell r="AK203">
            <v>0</v>
          </cell>
          <cell r="AL203">
            <v>89.39</v>
          </cell>
          <cell r="AM203">
            <v>89.39</v>
          </cell>
          <cell r="AN203">
            <v>0</v>
          </cell>
          <cell r="AO203">
            <v>0</v>
          </cell>
          <cell r="AP203">
            <v>0</v>
          </cell>
          <cell r="AQ203">
            <v>0</v>
          </cell>
          <cell r="AR203">
            <v>0</v>
          </cell>
          <cell r="AS203">
            <v>0</v>
          </cell>
          <cell r="AT203">
            <v>470.11</v>
          </cell>
          <cell r="AU203">
            <v>2354.9</v>
          </cell>
          <cell r="AV203">
            <v>293.69</v>
          </cell>
          <cell r="AW203">
            <v>380.73</v>
          </cell>
          <cell r="AX203">
            <v>0</v>
          </cell>
          <cell r="AY203">
            <v>2267.87</v>
          </cell>
          <cell r="AZ203">
            <v>1447.92</v>
          </cell>
          <cell r="BA203">
            <v>410.03</v>
          </cell>
          <cell r="BB203">
            <v>1311.26</v>
          </cell>
          <cell r="BC203">
            <v>657.69</v>
          </cell>
          <cell r="BD203">
            <v>657.69</v>
          </cell>
          <cell r="BE203">
            <v>293.69</v>
          </cell>
          <cell r="BF203">
            <v>0</v>
          </cell>
          <cell r="BG203">
            <v>0</v>
          </cell>
          <cell r="BH203">
            <v>0.05</v>
          </cell>
          <cell r="BI203">
            <v>0</v>
          </cell>
          <cell r="BJ203">
            <v>109.44</v>
          </cell>
          <cell r="BK203">
            <v>0</v>
          </cell>
          <cell r="BL203">
            <v>473.47</v>
          </cell>
          <cell r="BM203">
            <v>91.69</v>
          </cell>
          <cell r="BN203">
            <v>381.78</v>
          </cell>
          <cell r="BO203">
            <v>0</v>
          </cell>
          <cell r="BP203">
            <v>381.78</v>
          </cell>
          <cell r="BQ203">
            <v>5.39</v>
          </cell>
          <cell r="BR203">
            <v>376.38</v>
          </cell>
          <cell r="BS203">
            <v>19.365535000000001</v>
          </cell>
          <cell r="BT203">
            <v>30.88</v>
          </cell>
          <cell r="BU203">
            <v>9.8000000000000007</v>
          </cell>
          <cell r="BV203">
            <v>8.5</v>
          </cell>
          <cell r="BW203">
            <v>32.18</v>
          </cell>
          <cell r="BX203" t="str">
            <v>Other: Provide Explanation in the Memo</v>
          </cell>
          <cell r="BY203">
            <v>13365.2</v>
          </cell>
          <cell r="BZ203">
            <v>23404.880000000001</v>
          </cell>
          <cell r="CA203">
            <v>36770.07</v>
          </cell>
          <cell r="CB203">
            <v>72110.92</v>
          </cell>
          <cell r="CC203">
            <v>31557.360000000001</v>
          </cell>
          <cell r="CD203">
            <v>6979.89</v>
          </cell>
          <cell r="CE203">
            <v>1502.78</v>
          </cell>
          <cell r="CF203">
            <v>5477.11</v>
          </cell>
          <cell r="CG203">
            <v>33344.629999999997</v>
          </cell>
          <cell r="CH203">
            <v>8472.73</v>
          </cell>
          <cell r="CI203">
            <v>2406.96</v>
          </cell>
          <cell r="CJ203">
            <v>22464.94</v>
          </cell>
          <cell r="CK203">
            <v>13118.97</v>
          </cell>
          <cell r="CL203">
            <v>229.04</v>
          </cell>
          <cell r="CM203">
            <v>0</v>
          </cell>
          <cell r="CN203">
            <v>14656.05</v>
          </cell>
          <cell r="CO203">
            <v>10075.09</v>
          </cell>
          <cell r="CP203">
            <v>0</v>
          </cell>
          <cell r="CQ203">
            <v>4580.96</v>
          </cell>
          <cell r="CR203">
            <v>1736.31</v>
          </cell>
          <cell r="CS203">
            <v>12140.97</v>
          </cell>
          <cell r="CT203">
            <v>8689.2900000000009</v>
          </cell>
          <cell r="CU203">
            <v>0</v>
          </cell>
          <cell r="CV203">
            <v>3451.67</v>
          </cell>
          <cell r="CW203">
            <v>9011.4699999999993</v>
          </cell>
          <cell r="CX203">
            <v>0</v>
          </cell>
          <cell r="CY203">
            <v>103.2</v>
          </cell>
          <cell r="CZ203">
            <v>365.01</v>
          </cell>
          <cell r="DA203">
            <v>1556.08</v>
          </cell>
          <cell r="DB203">
            <v>6987.19</v>
          </cell>
          <cell r="DC203">
            <v>109655.72</v>
          </cell>
          <cell r="DD203">
            <v>0</v>
          </cell>
          <cell r="DE203">
            <v>2267.87</v>
          </cell>
          <cell r="DF203">
            <v>107387.85</v>
          </cell>
          <cell r="DG203">
            <v>1215.67</v>
          </cell>
          <cell r="DH203">
            <v>6016.28</v>
          </cell>
          <cell r="DI203">
            <v>693.68</v>
          </cell>
          <cell r="DJ203">
            <v>0</v>
          </cell>
          <cell r="DK203">
            <v>408.68</v>
          </cell>
          <cell r="DL203">
            <v>7118.65</v>
          </cell>
          <cell r="DM203">
            <v>21088.87</v>
          </cell>
          <cell r="DN203">
            <v>173581.11</v>
          </cell>
          <cell r="DO203">
            <v>124110</v>
          </cell>
          <cell r="DP203">
            <v>918.02</v>
          </cell>
          <cell r="DQ203">
            <v>3398.53</v>
          </cell>
          <cell r="DR203">
            <v>27348.42</v>
          </cell>
          <cell r="DS203">
            <v>104.15</v>
          </cell>
          <cell r="DT203">
            <v>155774.98000000001</v>
          </cell>
          <cell r="DU203">
            <v>0</v>
          </cell>
          <cell r="DV203">
            <v>3488.16</v>
          </cell>
          <cell r="DW203">
            <v>5853.93</v>
          </cell>
          <cell r="DX203">
            <v>8757.7999999999993</v>
          </cell>
          <cell r="DY203">
            <v>-356.14</v>
          </cell>
          <cell r="DZ203">
            <v>0</v>
          </cell>
          <cell r="EA203">
            <v>17743.740000000002</v>
          </cell>
          <cell r="EB203">
            <v>62.39</v>
          </cell>
          <cell r="EC203">
            <v>17806.13</v>
          </cell>
          <cell r="ED203">
            <v>31373.14</v>
          </cell>
          <cell r="EE203">
            <v>17479.02</v>
          </cell>
          <cell r="EF203">
            <v>0</v>
          </cell>
          <cell r="EG203">
            <v>17479.02</v>
          </cell>
          <cell r="EH203">
            <v>376.38</v>
          </cell>
          <cell r="EI203">
            <v>0</v>
          </cell>
          <cell r="EJ203">
            <v>0</v>
          </cell>
          <cell r="EK203">
            <v>0</v>
          </cell>
          <cell r="EL203">
            <v>0</v>
          </cell>
          <cell r="EM203">
            <v>0</v>
          </cell>
          <cell r="EN203">
            <v>0</v>
          </cell>
          <cell r="EO203">
            <v>0</v>
          </cell>
          <cell r="EP203">
            <v>0</v>
          </cell>
          <cell r="EQ203">
            <v>111.66</v>
          </cell>
          <cell r="ER203">
            <v>0</v>
          </cell>
          <cell r="ES203">
            <v>0</v>
          </cell>
          <cell r="ET203">
            <v>0</v>
          </cell>
          <cell r="EU203">
            <v>17743.740000000002</v>
          </cell>
          <cell r="EV203">
            <v>17743.740000000002</v>
          </cell>
          <cell r="EW203">
            <v>159.51</v>
          </cell>
          <cell r="EX203">
            <v>0</v>
          </cell>
          <cell r="EY203">
            <v>-507.69</v>
          </cell>
          <cell r="EZ203">
            <v>0</v>
          </cell>
          <cell r="FA203">
            <v>0</v>
          </cell>
          <cell r="FB203">
            <v>3249.24</v>
          </cell>
          <cell r="FC203">
            <v>0</v>
          </cell>
          <cell r="FD203">
            <v>6321.96</v>
          </cell>
          <cell r="FE203">
            <v>0</v>
          </cell>
          <cell r="FF203">
            <v>15019.2</v>
          </cell>
          <cell r="FG203">
            <v>51.31</v>
          </cell>
          <cell r="FH203">
            <v>0</v>
          </cell>
          <cell r="FI203">
            <v>-77</v>
          </cell>
          <cell r="FJ203">
            <v>14890.89</v>
          </cell>
          <cell r="FK203">
            <v>119136.53</v>
          </cell>
          <cell r="FL203">
            <v>11641.97</v>
          </cell>
          <cell r="FM203">
            <v>14890.89</v>
          </cell>
          <cell r="FN203">
            <v>18719.48</v>
          </cell>
          <cell r="FO203">
            <v>119136.53</v>
          </cell>
          <cell r="FP203">
            <v>166005.41</v>
          </cell>
          <cell r="FQ203">
            <v>9.7720000000000002</v>
          </cell>
          <cell r="FR203">
            <v>12.499000000000001</v>
          </cell>
          <cell r="FS203">
            <v>15.7126</v>
          </cell>
          <cell r="FT203">
            <v>8.9701000000000004</v>
          </cell>
          <cell r="FU203">
            <v>0</v>
          </cell>
          <cell r="FV203">
            <v>0</v>
          </cell>
          <cell r="FW203">
            <v>0</v>
          </cell>
          <cell r="FX203">
            <v>0</v>
          </cell>
          <cell r="FY203">
            <v>0</v>
          </cell>
          <cell r="FZ203">
            <v>0</v>
          </cell>
          <cell r="GA203">
            <v>0</v>
          </cell>
          <cell r="GB203">
            <v>0</v>
          </cell>
          <cell r="GC203">
            <v>3249.24</v>
          </cell>
          <cell r="GD203">
            <v>5990.1</v>
          </cell>
          <cell r="GE203">
            <v>621.9</v>
          </cell>
          <cell r="GF203">
            <v>0</v>
          </cell>
          <cell r="GG203">
            <v>697.63</v>
          </cell>
          <cell r="GH203">
            <v>0</v>
          </cell>
          <cell r="GI203">
            <v>0</v>
          </cell>
          <cell r="GJ203">
            <v>15019.2</v>
          </cell>
          <cell r="GK203">
            <v>1501.92</v>
          </cell>
          <cell r="GL203">
            <v>621.9</v>
          </cell>
          <cell r="GM203">
            <v>0</v>
          </cell>
          <cell r="GN203">
            <v>0</v>
          </cell>
          <cell r="GO203">
            <v>621.9</v>
          </cell>
          <cell r="GP203">
            <v>621.9</v>
          </cell>
          <cell r="GQ203">
            <v>621.9</v>
          </cell>
          <cell r="GR203">
            <v>0</v>
          </cell>
          <cell r="GS203">
            <v>1112.76</v>
          </cell>
          <cell r="GT203">
            <v>3007.47</v>
          </cell>
          <cell r="GU203">
            <v>111.66</v>
          </cell>
          <cell r="GV203">
            <v>697.88</v>
          </cell>
          <cell r="GW203">
            <v>0.16</v>
          </cell>
          <cell r="GX203">
            <v>0.02</v>
          </cell>
          <cell r="GY203">
            <v>0</v>
          </cell>
          <cell r="GZ203">
            <v>0.02</v>
          </cell>
          <cell r="HA203">
            <v>0</v>
          </cell>
          <cell r="HB203">
            <v>0</v>
          </cell>
          <cell r="HC203">
            <v>0</v>
          </cell>
          <cell r="HE203" t="str">
            <v>This deduction from Tier 1 capital is related to nonfinancial equity investments.  Looking at the carrying value of the nonfinancial equity investments, excluding the SBICs, and if this value is less than 15% of Tier 1 capital, then the capital</v>
          </cell>
          <cell r="HF203">
            <v>0</v>
          </cell>
          <cell r="HG203">
            <v>0</v>
          </cell>
          <cell r="HH203">
            <v>107.92</v>
          </cell>
          <cell r="HI203">
            <v>960.77</v>
          </cell>
          <cell r="HJ203">
            <v>348.07</v>
          </cell>
          <cell r="HL203">
            <v>4</v>
          </cell>
          <cell r="HM203">
            <v>2011</v>
          </cell>
          <cell r="HN203">
            <v>111</v>
          </cell>
          <cell r="HO203">
            <v>109.44</v>
          </cell>
          <cell r="HP203">
            <v>14230.48</v>
          </cell>
          <cell r="HQ203">
            <v>8.5487622999999999</v>
          </cell>
          <cell r="HR203">
            <v>19002</v>
          </cell>
        </row>
        <row r="204">
          <cell r="A204" t="str">
            <v>1074156Q1 2012BHC Baseline</v>
          </cell>
          <cell r="B204" t="str">
            <v>BB&amp;T</v>
          </cell>
          <cell r="C204" t="str">
            <v>Q1 2012</v>
          </cell>
          <cell r="D204" t="str">
            <v>BHC Baseline</v>
          </cell>
          <cell r="E204" t="str">
            <v>BHC</v>
          </cell>
          <cell r="F204" t="str">
            <v>BB And T CORP</v>
          </cell>
          <cell r="G204">
            <v>1074156</v>
          </cell>
          <cell r="H204" t="str">
            <v>Projected</v>
          </cell>
          <cell r="I204">
            <v>40918</v>
          </cell>
          <cell r="J204">
            <v>40918.529386574075</v>
          </cell>
          <cell r="K204" t="str">
            <v>Better economy with a 2.1-3.8% real GDP growth rate.  Unemployment gradually declines to 8.8% in 2012 and 7.9% in 2013.  Fed funds target rate to remain tight through mid-2013.</v>
          </cell>
          <cell r="L204">
            <v>62.39</v>
          </cell>
          <cell r="M204">
            <v>29.75</v>
          </cell>
          <cell r="N204">
            <v>8.33</v>
          </cell>
          <cell r="O204">
            <v>21.41</v>
          </cell>
          <cell r="P204">
            <v>33.909999999999997</v>
          </cell>
          <cell r="Q204">
            <v>20.93</v>
          </cell>
          <cell r="R204">
            <v>0</v>
          </cell>
          <cell r="S204">
            <v>12.99</v>
          </cell>
          <cell r="T204">
            <v>138.03</v>
          </cell>
          <cell r="U204">
            <v>83.93</v>
          </cell>
          <cell r="V204">
            <v>3.55</v>
          </cell>
          <cell r="W204">
            <v>50.55</v>
          </cell>
          <cell r="X204">
            <v>12.81</v>
          </cell>
          <cell r="Y204">
            <v>60.52</v>
          </cell>
          <cell r="Z204">
            <v>39.700000000000003</v>
          </cell>
          <cell r="AA204">
            <v>0</v>
          </cell>
          <cell r="AB204">
            <v>20.82</v>
          </cell>
          <cell r="AC204">
            <v>3.09</v>
          </cell>
          <cell r="AD204">
            <v>0</v>
          </cell>
          <cell r="AE204">
            <v>0.8</v>
          </cell>
          <cell r="AF204">
            <v>0.77</v>
          </cell>
          <cell r="AG204">
            <v>0.39</v>
          </cell>
          <cell r="AH204">
            <v>1.1399999999999999</v>
          </cell>
          <cell r="AI204">
            <v>340.5</v>
          </cell>
          <cell r="AJ204">
            <v>0</v>
          </cell>
          <cell r="AK204">
            <v>0</v>
          </cell>
          <cell r="AL204">
            <v>0</v>
          </cell>
          <cell r="AM204">
            <v>0</v>
          </cell>
          <cell r="AN204">
            <v>0</v>
          </cell>
          <cell r="AO204">
            <v>0</v>
          </cell>
          <cell r="AP204">
            <v>0</v>
          </cell>
          <cell r="AQ204">
            <v>0</v>
          </cell>
          <cell r="AR204">
            <v>0</v>
          </cell>
          <cell r="AS204">
            <v>0</v>
          </cell>
          <cell r="AT204">
            <v>340.5</v>
          </cell>
          <cell r="AU204">
            <v>2267.87</v>
          </cell>
          <cell r="AV204">
            <v>209.5</v>
          </cell>
          <cell r="AW204">
            <v>340.5</v>
          </cell>
          <cell r="AX204">
            <v>0</v>
          </cell>
          <cell r="AY204">
            <v>2136.87</v>
          </cell>
          <cell r="AZ204">
            <v>1412.44</v>
          </cell>
          <cell r="BA204">
            <v>551.82000000000005</v>
          </cell>
          <cell r="BB204">
            <v>1339.91</v>
          </cell>
          <cell r="BC204">
            <v>755.35</v>
          </cell>
          <cell r="BD204">
            <v>755.35</v>
          </cell>
          <cell r="BE204">
            <v>209.5</v>
          </cell>
          <cell r="BF204">
            <v>0</v>
          </cell>
          <cell r="BG204">
            <v>0</v>
          </cell>
          <cell r="BH204">
            <v>-0.46</v>
          </cell>
          <cell r="BI204">
            <v>0</v>
          </cell>
          <cell r="BJ204">
            <v>0</v>
          </cell>
          <cell r="BK204">
            <v>0</v>
          </cell>
          <cell r="BL204">
            <v>545.38</v>
          </cell>
          <cell r="BM204">
            <v>138.08000000000001</v>
          </cell>
          <cell r="BN204">
            <v>407.31</v>
          </cell>
          <cell r="BO204">
            <v>0</v>
          </cell>
          <cell r="BP204">
            <v>407.31</v>
          </cell>
          <cell r="BQ204">
            <v>10.45</v>
          </cell>
          <cell r="BR204">
            <v>396.86</v>
          </cell>
          <cell r="BS204">
            <v>25.318127</v>
          </cell>
          <cell r="BT204">
            <v>32.18</v>
          </cell>
          <cell r="BU204">
            <v>9</v>
          </cell>
          <cell r="BV204">
            <v>9</v>
          </cell>
          <cell r="BW204">
            <v>32.18</v>
          </cell>
          <cell r="BX204" t="str">
            <v>Other: Provide Explanation in the Memo</v>
          </cell>
          <cell r="BY204">
            <v>13417.46</v>
          </cell>
          <cell r="BZ204">
            <v>21460.71</v>
          </cell>
          <cell r="CA204">
            <v>34878.17</v>
          </cell>
          <cell r="CB204">
            <v>71960.95</v>
          </cell>
          <cell r="CC204">
            <v>31645.65</v>
          </cell>
          <cell r="CD204">
            <v>6910.4</v>
          </cell>
          <cell r="CE204">
            <v>1521.81</v>
          </cell>
          <cell r="CF204">
            <v>5388.59</v>
          </cell>
          <cell r="CG204">
            <v>33172.94</v>
          </cell>
          <cell r="CH204">
            <v>8318.43</v>
          </cell>
          <cell r="CI204">
            <v>2181.7199999999998</v>
          </cell>
          <cell r="CJ204">
            <v>22672.799999999999</v>
          </cell>
          <cell r="CK204">
            <v>13392.62</v>
          </cell>
          <cell r="CL204">
            <v>231.96</v>
          </cell>
          <cell r="CM204">
            <v>0</v>
          </cell>
          <cell r="CN204">
            <v>14706.76</v>
          </cell>
          <cell r="CO204">
            <v>10293.57</v>
          </cell>
          <cell r="CP204">
            <v>0</v>
          </cell>
          <cell r="CQ204">
            <v>4413.2</v>
          </cell>
          <cell r="CR204">
            <v>1691.26</v>
          </cell>
          <cell r="CS204">
            <v>12267.37</v>
          </cell>
          <cell r="CT204">
            <v>8800.81</v>
          </cell>
          <cell r="CU204">
            <v>0</v>
          </cell>
          <cell r="CV204">
            <v>3466.56</v>
          </cell>
          <cell r="CW204">
            <v>9113.56</v>
          </cell>
          <cell r="CX204">
            <v>0</v>
          </cell>
          <cell r="CY204">
            <v>105.4</v>
          </cell>
          <cell r="CZ204">
            <v>369.41</v>
          </cell>
          <cell r="DA204">
            <v>1555.1</v>
          </cell>
          <cell r="DB204">
            <v>7083.65</v>
          </cell>
          <cell r="DC204">
            <v>109739.91</v>
          </cell>
          <cell r="DD204">
            <v>0</v>
          </cell>
          <cell r="DE204">
            <v>2136.87</v>
          </cell>
          <cell r="DF204">
            <v>107603.04</v>
          </cell>
          <cell r="DG204">
            <v>1215.67</v>
          </cell>
          <cell r="DH204">
            <v>6371.98</v>
          </cell>
          <cell r="DI204">
            <v>693.68</v>
          </cell>
          <cell r="DJ204">
            <v>0</v>
          </cell>
          <cell r="DK204">
            <v>613.13</v>
          </cell>
          <cell r="DL204">
            <v>7678.79</v>
          </cell>
          <cell r="DM204">
            <v>21686.16</v>
          </cell>
          <cell r="DN204">
            <v>173061.82</v>
          </cell>
          <cell r="DO204">
            <v>123143.05</v>
          </cell>
          <cell r="DP204">
            <v>918.02</v>
          </cell>
          <cell r="DQ204">
            <v>3282.85</v>
          </cell>
          <cell r="DR204">
            <v>27654.48</v>
          </cell>
          <cell r="DS204">
            <v>104.15</v>
          </cell>
          <cell r="DT204">
            <v>154998.41</v>
          </cell>
          <cell r="DU204">
            <v>0</v>
          </cell>
          <cell r="DV204">
            <v>3489.91</v>
          </cell>
          <cell r="DW204">
            <v>5852.18</v>
          </cell>
          <cell r="DX204">
            <v>9015.08</v>
          </cell>
          <cell r="DY204">
            <v>-356.14</v>
          </cell>
          <cell r="DZ204">
            <v>0</v>
          </cell>
          <cell r="EA204">
            <v>18001.02</v>
          </cell>
          <cell r="EB204">
            <v>62.39</v>
          </cell>
          <cell r="EC204">
            <v>18063.41</v>
          </cell>
          <cell r="ED204">
            <v>31673.1</v>
          </cell>
          <cell r="EE204">
            <v>17743.740000000002</v>
          </cell>
          <cell r="EF204">
            <v>0</v>
          </cell>
          <cell r="EG204">
            <v>17743.740000000002</v>
          </cell>
          <cell r="EH204">
            <v>396.86</v>
          </cell>
          <cell r="EI204">
            <v>0</v>
          </cell>
          <cell r="EJ204">
            <v>0</v>
          </cell>
          <cell r="EK204">
            <v>0</v>
          </cell>
          <cell r="EL204">
            <v>0</v>
          </cell>
          <cell r="EM204">
            <v>0</v>
          </cell>
          <cell r="EN204">
            <v>0</v>
          </cell>
          <cell r="EO204">
            <v>0</v>
          </cell>
          <cell r="EP204">
            <v>0</v>
          </cell>
          <cell r="EQ204">
            <v>139.58000000000001</v>
          </cell>
          <cell r="ER204">
            <v>0</v>
          </cell>
          <cell r="ES204">
            <v>0</v>
          </cell>
          <cell r="ET204">
            <v>0</v>
          </cell>
          <cell r="EU204">
            <v>18001.02</v>
          </cell>
          <cell r="EV204">
            <v>18001.02</v>
          </cell>
          <cell r="EW204">
            <v>159.51</v>
          </cell>
          <cell r="EX204">
            <v>0</v>
          </cell>
          <cell r="EY204">
            <v>-507.69</v>
          </cell>
          <cell r="EZ204">
            <v>0</v>
          </cell>
          <cell r="FA204">
            <v>0</v>
          </cell>
          <cell r="FB204">
            <v>3249.24</v>
          </cell>
          <cell r="FC204">
            <v>0</v>
          </cell>
          <cell r="FD204">
            <v>6882.2</v>
          </cell>
          <cell r="FE204">
            <v>0</v>
          </cell>
          <cell r="FF204">
            <v>14716.24</v>
          </cell>
          <cell r="FG204">
            <v>51.31</v>
          </cell>
          <cell r="FH204">
            <v>0</v>
          </cell>
          <cell r="FI204">
            <v>-109</v>
          </cell>
          <cell r="FJ204">
            <v>14555.93</v>
          </cell>
          <cell r="FK204">
            <v>119464.07</v>
          </cell>
          <cell r="FL204">
            <v>11306.35</v>
          </cell>
          <cell r="FM204">
            <v>14555.93</v>
          </cell>
          <cell r="FN204">
            <v>18197.36</v>
          </cell>
          <cell r="FO204">
            <v>119464.07</v>
          </cell>
          <cell r="FP204">
            <v>165454.82</v>
          </cell>
          <cell r="FQ204">
            <v>9.4641999999999999</v>
          </cell>
          <cell r="FR204">
            <v>12.1844</v>
          </cell>
          <cell r="FS204">
            <v>15.2325</v>
          </cell>
          <cell r="FT204">
            <v>8.7974999999999994</v>
          </cell>
          <cell r="FU204">
            <v>0</v>
          </cell>
          <cell r="FV204">
            <v>0</v>
          </cell>
          <cell r="FW204">
            <v>0</v>
          </cell>
          <cell r="FX204">
            <v>0</v>
          </cell>
          <cell r="FY204">
            <v>0</v>
          </cell>
          <cell r="FZ204">
            <v>0</v>
          </cell>
          <cell r="GA204">
            <v>0</v>
          </cell>
          <cell r="GB204">
            <v>0</v>
          </cell>
          <cell r="GC204">
            <v>3249.24</v>
          </cell>
          <cell r="GD204">
            <v>6345.8</v>
          </cell>
          <cell r="GE204">
            <v>573.42999999999995</v>
          </cell>
          <cell r="GF204">
            <v>0</v>
          </cell>
          <cell r="GG204">
            <v>697.98</v>
          </cell>
          <cell r="GH204">
            <v>0</v>
          </cell>
          <cell r="GI204">
            <v>0</v>
          </cell>
          <cell r="GJ204">
            <v>14716.24</v>
          </cell>
          <cell r="GK204">
            <v>1471.62</v>
          </cell>
          <cell r="GL204">
            <v>573.42999999999995</v>
          </cell>
          <cell r="GM204">
            <v>0</v>
          </cell>
          <cell r="GN204">
            <v>143.88999999999999</v>
          </cell>
          <cell r="GO204">
            <v>429.54</v>
          </cell>
          <cell r="GP204">
            <v>429.54</v>
          </cell>
          <cell r="GQ204">
            <v>429.54</v>
          </cell>
          <cell r="GR204">
            <v>0</v>
          </cell>
          <cell r="GS204">
            <v>1175.23</v>
          </cell>
          <cell r="GT204">
            <v>3176.31</v>
          </cell>
          <cell r="GU204">
            <v>139.58000000000001</v>
          </cell>
          <cell r="GV204">
            <v>698.05</v>
          </cell>
          <cell r="GW204">
            <v>0.2</v>
          </cell>
          <cell r="GX204">
            <v>0.05</v>
          </cell>
          <cell r="GY204">
            <v>0</v>
          </cell>
          <cell r="GZ204">
            <v>0.05</v>
          </cell>
          <cell r="HA204">
            <v>0</v>
          </cell>
          <cell r="HB204">
            <v>0</v>
          </cell>
          <cell r="HC204">
            <v>0</v>
          </cell>
          <cell r="HE204" t="str">
            <v>This deduction from Tier 1 capital is related to nonfinancial equity investments.  Looking at the carrying value of the nonfinancial equity investments, excluding the SBICs, and if this value is less than 15% of Tier 1 capital, then the capital</v>
          </cell>
          <cell r="HF204">
            <v>0</v>
          </cell>
          <cell r="HG204">
            <v>0</v>
          </cell>
          <cell r="HH204">
            <v>107.92</v>
          </cell>
          <cell r="HI204">
            <v>960.77</v>
          </cell>
          <cell r="HJ204">
            <v>348.07</v>
          </cell>
          <cell r="HL204">
            <v>1</v>
          </cell>
          <cell r="HM204">
            <v>2012</v>
          </cell>
          <cell r="HN204">
            <v>131</v>
          </cell>
          <cell r="HO204">
            <v>0</v>
          </cell>
          <cell r="HP204">
            <v>13927.62</v>
          </cell>
          <cell r="HQ204">
            <v>8.4214324000000005</v>
          </cell>
          <cell r="HR204">
            <v>19002</v>
          </cell>
        </row>
        <row r="205">
          <cell r="A205" t="str">
            <v>1074156Q2 2012BHC Baseline</v>
          </cell>
          <cell r="B205" t="str">
            <v>BB&amp;T</v>
          </cell>
          <cell r="C205" t="str">
            <v>Q2 2012</v>
          </cell>
          <cell r="D205" t="str">
            <v>BHC Baseline</v>
          </cell>
          <cell r="E205" t="str">
            <v>BHC</v>
          </cell>
          <cell r="F205" t="str">
            <v>BB And T CORP</v>
          </cell>
          <cell r="G205">
            <v>1074156</v>
          </cell>
          <cell r="H205" t="str">
            <v>Projected</v>
          </cell>
          <cell r="I205">
            <v>40918</v>
          </cell>
          <cell r="J205">
            <v>40918.529386574075</v>
          </cell>
          <cell r="K205" t="str">
            <v>Better economy with a 2.1-3.8% real GDP growth rate.  Unemployment gradually declines to 8.8% in 2012 and 7.9% in 2013.  Fed funds target rate to remain tight through mid-2013.</v>
          </cell>
          <cell r="L205">
            <v>61.09</v>
          </cell>
          <cell r="M205">
            <v>28.13</v>
          </cell>
          <cell r="N205">
            <v>7.89</v>
          </cell>
          <cell r="O205">
            <v>20.239999999999998</v>
          </cell>
          <cell r="P205">
            <v>33.92</v>
          </cell>
          <cell r="Q205">
            <v>20.079999999999998</v>
          </cell>
          <cell r="R205">
            <v>0</v>
          </cell>
          <cell r="S205">
            <v>13.84</v>
          </cell>
          <cell r="T205">
            <v>124.07</v>
          </cell>
          <cell r="U205">
            <v>71.540000000000006</v>
          </cell>
          <cell r="V205">
            <v>3.02</v>
          </cell>
          <cell r="W205">
            <v>49.51</v>
          </cell>
          <cell r="X205">
            <v>13.44</v>
          </cell>
          <cell r="Y205">
            <v>55.32</v>
          </cell>
          <cell r="Z205">
            <v>35.47</v>
          </cell>
          <cell r="AA205">
            <v>0</v>
          </cell>
          <cell r="AB205">
            <v>19.850000000000001</v>
          </cell>
          <cell r="AC205">
            <v>3.03</v>
          </cell>
          <cell r="AD205">
            <v>0</v>
          </cell>
          <cell r="AE205">
            <v>0.86</v>
          </cell>
          <cell r="AF205">
            <v>0.87</v>
          </cell>
          <cell r="AG205">
            <v>0.53</v>
          </cell>
          <cell r="AH205">
            <v>0.76</v>
          </cell>
          <cell r="AI205">
            <v>319</v>
          </cell>
          <cell r="AJ205">
            <v>0</v>
          </cell>
          <cell r="AK205">
            <v>0</v>
          </cell>
          <cell r="AL205">
            <v>0</v>
          </cell>
          <cell r="AM205">
            <v>0</v>
          </cell>
          <cell r="AN205">
            <v>0</v>
          </cell>
          <cell r="AO205">
            <v>0</v>
          </cell>
          <cell r="AP205">
            <v>0</v>
          </cell>
          <cell r="AQ205">
            <v>0</v>
          </cell>
          <cell r="AR205">
            <v>0</v>
          </cell>
          <cell r="AS205">
            <v>0</v>
          </cell>
          <cell r="AT205">
            <v>319</v>
          </cell>
          <cell r="AU205">
            <v>2136.87</v>
          </cell>
          <cell r="AV205">
            <v>269.93</v>
          </cell>
          <cell r="AW205">
            <v>319</v>
          </cell>
          <cell r="AX205">
            <v>0</v>
          </cell>
          <cell r="AY205">
            <v>2087.79</v>
          </cell>
          <cell r="AZ205">
            <v>1440.74</v>
          </cell>
          <cell r="BA205">
            <v>766.54</v>
          </cell>
          <cell r="BB205">
            <v>1463.17</v>
          </cell>
          <cell r="BC205">
            <v>878.11</v>
          </cell>
          <cell r="BD205">
            <v>878.11</v>
          </cell>
          <cell r="BE205">
            <v>269.93</v>
          </cell>
          <cell r="BF205">
            <v>0</v>
          </cell>
          <cell r="BG205">
            <v>0</v>
          </cell>
          <cell r="BH205">
            <v>-7.0000000000000007E-2</v>
          </cell>
          <cell r="BI205">
            <v>0</v>
          </cell>
          <cell r="BJ205">
            <v>0</v>
          </cell>
          <cell r="BK205">
            <v>0</v>
          </cell>
          <cell r="BL205">
            <v>608.12</v>
          </cell>
          <cell r="BM205">
            <v>156</v>
          </cell>
          <cell r="BN205">
            <v>452.12</v>
          </cell>
          <cell r="BO205">
            <v>0</v>
          </cell>
          <cell r="BP205">
            <v>452.12</v>
          </cell>
          <cell r="BQ205">
            <v>23.1</v>
          </cell>
          <cell r="BR205">
            <v>429.03</v>
          </cell>
          <cell r="BS205">
            <v>25.652832</v>
          </cell>
          <cell r="BT205">
            <v>32.18</v>
          </cell>
          <cell r="BU205">
            <v>7</v>
          </cell>
          <cell r="BV205">
            <v>7.5</v>
          </cell>
          <cell r="BW205">
            <v>31.68</v>
          </cell>
          <cell r="BX205" t="str">
            <v>Other: Provide Explanation in the Memo</v>
          </cell>
          <cell r="BY205">
            <v>12139.7</v>
          </cell>
          <cell r="BZ205">
            <v>23796.1</v>
          </cell>
          <cell r="CA205">
            <v>35935.81</v>
          </cell>
          <cell r="CB205">
            <v>74260.78</v>
          </cell>
          <cell r="CC205">
            <v>33183.35</v>
          </cell>
          <cell r="CD205">
            <v>7319.02</v>
          </cell>
          <cell r="CE205">
            <v>1547.5</v>
          </cell>
          <cell r="CF205">
            <v>5771.52</v>
          </cell>
          <cell r="CG205">
            <v>33522.44</v>
          </cell>
          <cell r="CH205">
            <v>8327.0400000000009</v>
          </cell>
          <cell r="CI205">
            <v>2182.25</v>
          </cell>
          <cell r="CJ205">
            <v>23013.15</v>
          </cell>
          <cell r="CK205">
            <v>13750.98</v>
          </cell>
          <cell r="CL205">
            <v>235.97</v>
          </cell>
          <cell r="CM205">
            <v>0</v>
          </cell>
          <cell r="CN205">
            <v>15494.63</v>
          </cell>
          <cell r="CO205">
            <v>10620.14</v>
          </cell>
          <cell r="CP205">
            <v>0</v>
          </cell>
          <cell r="CQ205">
            <v>4874.4799999999996</v>
          </cell>
          <cell r="CR205">
            <v>1738.58</v>
          </cell>
          <cell r="CS205">
            <v>12705.63</v>
          </cell>
          <cell r="CT205">
            <v>9033.44</v>
          </cell>
          <cell r="CU205">
            <v>0</v>
          </cell>
          <cell r="CV205">
            <v>3672.19</v>
          </cell>
          <cell r="CW205">
            <v>9293.4599999999991</v>
          </cell>
          <cell r="CX205">
            <v>0</v>
          </cell>
          <cell r="CY205">
            <v>108.88</v>
          </cell>
          <cell r="CZ205">
            <v>374.64</v>
          </cell>
          <cell r="DA205">
            <v>1589.38</v>
          </cell>
          <cell r="DB205">
            <v>7220.57</v>
          </cell>
          <cell r="DC205">
            <v>113493.08</v>
          </cell>
          <cell r="DD205">
            <v>0</v>
          </cell>
          <cell r="DE205">
            <v>2087.79</v>
          </cell>
          <cell r="DF205">
            <v>111405.29</v>
          </cell>
          <cell r="DG205">
            <v>1215.67</v>
          </cell>
          <cell r="DH205">
            <v>6723.53</v>
          </cell>
          <cell r="DI205">
            <v>693.68</v>
          </cell>
          <cell r="DJ205">
            <v>0</v>
          </cell>
          <cell r="DK205">
            <v>600.17999999999995</v>
          </cell>
          <cell r="DL205">
            <v>8017.4</v>
          </cell>
          <cell r="DM205">
            <v>21134.93</v>
          </cell>
          <cell r="DN205">
            <v>177709.09</v>
          </cell>
          <cell r="DO205">
            <v>127764.31</v>
          </cell>
          <cell r="DP205">
            <v>918.02</v>
          </cell>
          <cell r="DQ205">
            <v>3129.36</v>
          </cell>
          <cell r="DR205">
            <v>27544.68</v>
          </cell>
          <cell r="DS205">
            <v>104.15</v>
          </cell>
          <cell r="DT205">
            <v>159356.37</v>
          </cell>
          <cell r="DU205">
            <v>0</v>
          </cell>
          <cell r="DV205">
            <v>3492.31</v>
          </cell>
          <cell r="DW205">
            <v>5849.78</v>
          </cell>
          <cell r="DX205">
            <v>9304.3799999999992</v>
          </cell>
          <cell r="DY205">
            <v>-356.14</v>
          </cell>
          <cell r="DZ205">
            <v>0</v>
          </cell>
          <cell r="EA205">
            <v>18290.330000000002</v>
          </cell>
          <cell r="EB205">
            <v>62.39</v>
          </cell>
          <cell r="EC205">
            <v>18352.72</v>
          </cell>
          <cell r="ED205">
            <v>33013.11</v>
          </cell>
          <cell r="EE205">
            <v>18001.02</v>
          </cell>
          <cell r="EF205">
            <v>0</v>
          </cell>
          <cell r="EG205">
            <v>18001.02</v>
          </cell>
          <cell r="EH205">
            <v>429.03</v>
          </cell>
          <cell r="EI205">
            <v>0</v>
          </cell>
          <cell r="EJ205">
            <v>0</v>
          </cell>
          <cell r="EK205">
            <v>0</v>
          </cell>
          <cell r="EL205">
            <v>0</v>
          </cell>
          <cell r="EM205">
            <v>0</v>
          </cell>
          <cell r="EN205">
            <v>0</v>
          </cell>
          <cell r="EO205">
            <v>0</v>
          </cell>
          <cell r="EP205">
            <v>0</v>
          </cell>
          <cell r="EQ205">
            <v>139.72</v>
          </cell>
          <cell r="ER205">
            <v>0</v>
          </cell>
          <cell r="ES205">
            <v>0</v>
          </cell>
          <cell r="ET205">
            <v>0</v>
          </cell>
          <cell r="EU205">
            <v>18290.330000000002</v>
          </cell>
          <cell r="EV205">
            <v>18290.330000000002</v>
          </cell>
          <cell r="EW205">
            <v>159.51</v>
          </cell>
          <cell r="EX205">
            <v>0</v>
          </cell>
          <cell r="EY205">
            <v>-507.69</v>
          </cell>
          <cell r="EZ205">
            <v>0</v>
          </cell>
          <cell r="FA205">
            <v>0</v>
          </cell>
          <cell r="FB205">
            <v>3067.24</v>
          </cell>
          <cell r="FC205">
            <v>0</v>
          </cell>
          <cell r="FD205">
            <v>7244.59</v>
          </cell>
          <cell r="FE205">
            <v>0</v>
          </cell>
          <cell r="FF205">
            <v>14461.17</v>
          </cell>
          <cell r="FG205">
            <v>51.31</v>
          </cell>
          <cell r="FH205">
            <v>0</v>
          </cell>
          <cell r="FI205">
            <v>-109</v>
          </cell>
          <cell r="FJ205">
            <v>14300.86</v>
          </cell>
          <cell r="FK205">
            <v>122856.33</v>
          </cell>
          <cell r="FL205">
            <v>11233.66</v>
          </cell>
          <cell r="FM205">
            <v>14300.86</v>
          </cell>
          <cell r="FN205">
            <v>17736</v>
          </cell>
          <cell r="FO205">
            <v>122856.33</v>
          </cell>
          <cell r="FP205">
            <v>170637.08</v>
          </cell>
          <cell r="FQ205">
            <v>9.1437000000000008</v>
          </cell>
          <cell r="FR205">
            <v>11.6403</v>
          </cell>
          <cell r="FS205">
            <v>14.436400000000001</v>
          </cell>
          <cell r="FT205">
            <v>8.3809000000000005</v>
          </cell>
          <cell r="FU205">
            <v>0</v>
          </cell>
          <cell r="FV205">
            <v>0</v>
          </cell>
          <cell r="FW205">
            <v>0</v>
          </cell>
          <cell r="FX205">
            <v>0</v>
          </cell>
          <cell r="FY205">
            <v>0</v>
          </cell>
          <cell r="FZ205">
            <v>0</v>
          </cell>
          <cell r="GA205">
            <v>0</v>
          </cell>
          <cell r="GB205">
            <v>0</v>
          </cell>
          <cell r="GC205">
            <v>3067.24</v>
          </cell>
          <cell r="GD205">
            <v>6697.8</v>
          </cell>
          <cell r="GE205">
            <v>555.27</v>
          </cell>
          <cell r="GF205">
            <v>0</v>
          </cell>
          <cell r="GG205">
            <v>698.46</v>
          </cell>
          <cell r="GH205">
            <v>0</v>
          </cell>
          <cell r="GI205">
            <v>0</v>
          </cell>
          <cell r="GJ205">
            <v>14461.17</v>
          </cell>
          <cell r="GK205">
            <v>1446.12</v>
          </cell>
          <cell r="GL205">
            <v>555.27</v>
          </cell>
          <cell r="GM205">
            <v>0</v>
          </cell>
          <cell r="GN205">
            <v>143.88999999999999</v>
          </cell>
          <cell r="GO205">
            <v>411.38</v>
          </cell>
          <cell r="GP205">
            <v>411.38</v>
          </cell>
          <cell r="GQ205">
            <v>411.38</v>
          </cell>
          <cell r="GR205">
            <v>0</v>
          </cell>
          <cell r="GS205">
            <v>1234.49</v>
          </cell>
          <cell r="GT205">
            <v>3336.46</v>
          </cell>
          <cell r="GU205">
            <v>139.72</v>
          </cell>
          <cell r="GV205">
            <v>698.59</v>
          </cell>
          <cell r="GW205">
            <v>0.2</v>
          </cell>
          <cell r="GX205">
            <v>0.02</v>
          </cell>
          <cell r="GY205">
            <v>0</v>
          </cell>
          <cell r="GZ205">
            <v>0.02</v>
          </cell>
          <cell r="HA205">
            <v>0</v>
          </cell>
          <cell r="HB205">
            <v>0</v>
          </cell>
          <cell r="HC205">
            <v>0</v>
          </cell>
          <cell r="HE205" t="str">
            <v>This deduction from Tier 1 capital is related to nonfinancial equity investments.  Looking at the carrying value of the nonfinancial equity investments, excluding the SBICs, and if this value is less than 15% of Tier 1 capital, then the capital</v>
          </cell>
          <cell r="HF205">
            <v>0</v>
          </cell>
          <cell r="HG205">
            <v>0</v>
          </cell>
          <cell r="HH205">
            <v>107.92</v>
          </cell>
          <cell r="HI205">
            <v>960.77</v>
          </cell>
          <cell r="HJ205">
            <v>348.07</v>
          </cell>
          <cell r="HL205">
            <v>2</v>
          </cell>
          <cell r="HM205">
            <v>2012</v>
          </cell>
          <cell r="HN205">
            <v>134</v>
          </cell>
          <cell r="HO205">
            <v>0</v>
          </cell>
          <cell r="HP205">
            <v>13696.31</v>
          </cell>
          <cell r="HQ205">
            <v>8.0712908999999993</v>
          </cell>
          <cell r="HR205">
            <v>19002</v>
          </cell>
        </row>
        <row r="206">
          <cell r="A206" t="str">
            <v>1074156Q3 2012BHC Baseline</v>
          </cell>
          <cell r="B206" t="str">
            <v>BB&amp;T</v>
          </cell>
          <cell r="C206" t="str">
            <v>Q3 2012</v>
          </cell>
          <cell r="D206" t="str">
            <v>BHC Baseline</v>
          </cell>
          <cell r="E206" t="str">
            <v>BHC</v>
          </cell>
          <cell r="F206" t="str">
            <v>BB And T CORP</v>
          </cell>
          <cell r="G206">
            <v>1074156</v>
          </cell>
          <cell r="H206" t="str">
            <v>Projected</v>
          </cell>
          <cell r="I206">
            <v>40918</v>
          </cell>
          <cell r="J206">
            <v>40918.529386574075</v>
          </cell>
          <cell r="K206" t="str">
            <v>Better economy with a 2.1-3.8% real GDP growth rate.  Unemployment gradually declines to 8.8% in 2012 and 7.9% in 2013.  Fed funds target rate to remain tight through mid-2013.</v>
          </cell>
          <cell r="L206">
            <v>59.78</v>
          </cell>
          <cell r="M206">
            <v>26.09</v>
          </cell>
          <cell r="N206">
            <v>7.33</v>
          </cell>
          <cell r="O206">
            <v>18.760000000000002</v>
          </cell>
          <cell r="P206">
            <v>33.17</v>
          </cell>
          <cell r="Q206">
            <v>19.53</v>
          </cell>
          <cell r="R206">
            <v>0</v>
          </cell>
          <cell r="S206">
            <v>13.64</v>
          </cell>
          <cell r="T206">
            <v>114.97</v>
          </cell>
          <cell r="U206">
            <v>63.08</v>
          </cell>
          <cell r="V206">
            <v>2.8</v>
          </cell>
          <cell r="W206">
            <v>49.08</v>
          </cell>
          <cell r="X206">
            <v>13.71</v>
          </cell>
          <cell r="Y206">
            <v>52.62</v>
          </cell>
          <cell r="Z206">
            <v>33.81</v>
          </cell>
          <cell r="AA206">
            <v>0</v>
          </cell>
          <cell r="AB206">
            <v>18.809999999999999</v>
          </cell>
          <cell r="AC206">
            <v>3.15</v>
          </cell>
          <cell r="AD206">
            <v>0</v>
          </cell>
          <cell r="AE206">
            <v>0.88</v>
          </cell>
          <cell r="AF206">
            <v>0.92</v>
          </cell>
          <cell r="AG206">
            <v>0.6</v>
          </cell>
          <cell r="AH206">
            <v>0.75</v>
          </cell>
          <cell r="AI206">
            <v>303.5</v>
          </cell>
          <cell r="AJ206">
            <v>0</v>
          </cell>
          <cell r="AK206">
            <v>0</v>
          </cell>
          <cell r="AL206">
            <v>0</v>
          </cell>
          <cell r="AM206">
            <v>0</v>
          </cell>
          <cell r="AN206">
            <v>0</v>
          </cell>
          <cell r="AO206">
            <v>0</v>
          </cell>
          <cell r="AP206">
            <v>0</v>
          </cell>
          <cell r="AQ206">
            <v>0</v>
          </cell>
          <cell r="AR206">
            <v>0</v>
          </cell>
          <cell r="AS206">
            <v>0</v>
          </cell>
          <cell r="AT206">
            <v>303.5</v>
          </cell>
          <cell r="AU206">
            <v>2087.79</v>
          </cell>
          <cell r="AV206">
            <v>254.43</v>
          </cell>
          <cell r="AW206">
            <v>303.5</v>
          </cell>
          <cell r="AX206">
            <v>0</v>
          </cell>
          <cell r="AY206">
            <v>2038.72</v>
          </cell>
          <cell r="AZ206">
            <v>1450.04</v>
          </cell>
          <cell r="BA206">
            <v>734.02</v>
          </cell>
          <cell r="BB206">
            <v>1409.46</v>
          </cell>
          <cell r="BC206">
            <v>904.6</v>
          </cell>
          <cell r="BD206">
            <v>904.6</v>
          </cell>
          <cell r="BE206">
            <v>254.43</v>
          </cell>
          <cell r="BF206">
            <v>0</v>
          </cell>
          <cell r="BG206">
            <v>0</v>
          </cell>
          <cell r="BH206">
            <v>0.09</v>
          </cell>
          <cell r="BI206">
            <v>0</v>
          </cell>
          <cell r="BJ206">
            <v>0</v>
          </cell>
          <cell r="BK206">
            <v>0</v>
          </cell>
          <cell r="BL206">
            <v>650.27</v>
          </cell>
          <cell r="BM206">
            <v>166.12</v>
          </cell>
          <cell r="BN206">
            <v>484.15</v>
          </cell>
          <cell r="BO206">
            <v>0</v>
          </cell>
          <cell r="BP206">
            <v>484.15</v>
          </cell>
          <cell r="BQ206">
            <v>4.1900000000000004</v>
          </cell>
          <cell r="BR206">
            <v>479.96</v>
          </cell>
          <cell r="BS206">
            <v>25.546312</v>
          </cell>
          <cell r="BT206">
            <v>31.68</v>
          </cell>
          <cell r="BU206">
            <v>6</v>
          </cell>
          <cell r="BV206">
            <v>6.5</v>
          </cell>
          <cell r="BW206">
            <v>31.18</v>
          </cell>
          <cell r="BX206" t="str">
            <v>Other: Provide Explanation in the Memo</v>
          </cell>
          <cell r="BY206">
            <v>10798.36</v>
          </cell>
          <cell r="BZ206">
            <v>25184.97</v>
          </cell>
          <cell r="CA206">
            <v>35983.33</v>
          </cell>
          <cell r="CB206">
            <v>75623.63</v>
          </cell>
          <cell r="CC206">
            <v>34537.160000000003</v>
          </cell>
          <cell r="CD206">
            <v>7293.05</v>
          </cell>
          <cell r="CE206">
            <v>1568.2</v>
          </cell>
          <cell r="CF206">
            <v>5724.86</v>
          </cell>
          <cell r="CG206">
            <v>33555.300000000003</v>
          </cell>
          <cell r="CH206">
            <v>8127.06</v>
          </cell>
          <cell r="CI206">
            <v>2194.25</v>
          </cell>
          <cell r="CJ206">
            <v>23233.99</v>
          </cell>
          <cell r="CK206">
            <v>13963.01</v>
          </cell>
          <cell r="CL206">
            <v>238.12</v>
          </cell>
          <cell r="CM206">
            <v>0</v>
          </cell>
          <cell r="CN206">
            <v>15835.32</v>
          </cell>
          <cell r="CO206">
            <v>10784.68</v>
          </cell>
          <cell r="CP206">
            <v>0</v>
          </cell>
          <cell r="CQ206">
            <v>5050.6499999999996</v>
          </cell>
          <cell r="CR206">
            <v>1809.88</v>
          </cell>
          <cell r="CS206">
            <v>13046.06</v>
          </cell>
          <cell r="CT206">
            <v>9262.64</v>
          </cell>
          <cell r="CU206">
            <v>0</v>
          </cell>
          <cell r="CV206">
            <v>3783.42</v>
          </cell>
          <cell r="CW206">
            <v>9407.15</v>
          </cell>
          <cell r="CX206">
            <v>0</v>
          </cell>
          <cell r="CY206">
            <v>110.65</v>
          </cell>
          <cell r="CZ206">
            <v>377.83</v>
          </cell>
          <cell r="DA206">
            <v>1588.11</v>
          </cell>
          <cell r="DB206">
            <v>7330.56</v>
          </cell>
          <cell r="DC206">
            <v>115722.05</v>
          </cell>
          <cell r="DD206">
            <v>0</v>
          </cell>
          <cell r="DE206">
            <v>2038.72</v>
          </cell>
          <cell r="DF206">
            <v>113683.33</v>
          </cell>
          <cell r="DG206">
            <v>1215.67</v>
          </cell>
          <cell r="DH206">
            <v>6723.53</v>
          </cell>
          <cell r="DI206">
            <v>693.68</v>
          </cell>
          <cell r="DJ206">
            <v>0</v>
          </cell>
          <cell r="DK206">
            <v>573.44000000000005</v>
          </cell>
          <cell r="DL206">
            <v>7990.65</v>
          </cell>
          <cell r="DM206">
            <v>20541.07</v>
          </cell>
          <cell r="DN206">
            <v>179414.06</v>
          </cell>
          <cell r="DO206">
            <v>129664.13</v>
          </cell>
          <cell r="DP206">
            <v>918.02</v>
          </cell>
          <cell r="DQ206">
            <v>3096.69</v>
          </cell>
          <cell r="DR206">
            <v>27042.29</v>
          </cell>
          <cell r="DS206">
            <v>104.15</v>
          </cell>
          <cell r="DT206">
            <v>160721.13</v>
          </cell>
          <cell r="DU206">
            <v>0</v>
          </cell>
          <cell r="DV206">
            <v>3493.85</v>
          </cell>
          <cell r="DW206">
            <v>5848.24</v>
          </cell>
          <cell r="DX206">
            <v>9644.6</v>
          </cell>
          <cell r="DY206">
            <v>-356.14</v>
          </cell>
          <cell r="DZ206">
            <v>0</v>
          </cell>
          <cell r="EA206">
            <v>18630.54</v>
          </cell>
          <cell r="EB206">
            <v>62.39</v>
          </cell>
          <cell r="EC206">
            <v>18692.93</v>
          </cell>
          <cell r="ED206">
            <v>33703</v>
          </cell>
          <cell r="EE206">
            <v>18290.330000000002</v>
          </cell>
          <cell r="EF206">
            <v>0</v>
          </cell>
          <cell r="EG206">
            <v>18290.330000000002</v>
          </cell>
          <cell r="EH206">
            <v>479.96</v>
          </cell>
          <cell r="EI206">
            <v>0</v>
          </cell>
          <cell r="EJ206">
            <v>0</v>
          </cell>
          <cell r="EK206">
            <v>0</v>
          </cell>
          <cell r="EL206">
            <v>0</v>
          </cell>
          <cell r="EM206">
            <v>0</v>
          </cell>
          <cell r="EN206">
            <v>0</v>
          </cell>
          <cell r="EO206">
            <v>0</v>
          </cell>
          <cell r="EP206">
            <v>0</v>
          </cell>
          <cell r="EQ206">
            <v>139.75</v>
          </cell>
          <cell r="ER206">
            <v>0</v>
          </cell>
          <cell r="ES206">
            <v>0</v>
          </cell>
          <cell r="ET206">
            <v>0</v>
          </cell>
          <cell r="EU206">
            <v>18630.54</v>
          </cell>
          <cell r="EV206">
            <v>18630.54</v>
          </cell>
          <cell r="EW206">
            <v>159.51</v>
          </cell>
          <cell r="EX206">
            <v>0</v>
          </cell>
          <cell r="EY206">
            <v>-507.69</v>
          </cell>
          <cell r="EZ206">
            <v>0</v>
          </cell>
          <cell r="FA206">
            <v>0</v>
          </cell>
          <cell r="FB206">
            <v>3067.24</v>
          </cell>
          <cell r="FC206">
            <v>0</v>
          </cell>
          <cell r="FD206">
            <v>7217.62</v>
          </cell>
          <cell r="FE206">
            <v>0</v>
          </cell>
          <cell r="FF206">
            <v>14828.35</v>
          </cell>
          <cell r="FG206">
            <v>51.31</v>
          </cell>
          <cell r="FH206">
            <v>0</v>
          </cell>
          <cell r="FI206">
            <v>-109</v>
          </cell>
          <cell r="FJ206">
            <v>14668.04</v>
          </cell>
          <cell r="FK206">
            <v>124465.16</v>
          </cell>
          <cell r="FL206">
            <v>11600.87</v>
          </cell>
          <cell r="FM206">
            <v>14668.04</v>
          </cell>
          <cell r="FN206">
            <v>17902.3</v>
          </cell>
          <cell r="FO206">
            <v>124465.16</v>
          </cell>
          <cell r="FP206">
            <v>172336.06</v>
          </cell>
          <cell r="FQ206">
            <v>9.3206000000000007</v>
          </cell>
          <cell r="FR206">
            <v>11.7849</v>
          </cell>
          <cell r="FS206">
            <v>14.3834</v>
          </cell>
          <cell r="FT206">
            <v>8.5113000000000003</v>
          </cell>
          <cell r="FU206">
            <v>0</v>
          </cell>
          <cell r="FV206">
            <v>0</v>
          </cell>
          <cell r="FW206">
            <v>0</v>
          </cell>
          <cell r="FX206">
            <v>0</v>
          </cell>
          <cell r="FY206">
            <v>0</v>
          </cell>
          <cell r="FZ206">
            <v>0</v>
          </cell>
          <cell r="GA206">
            <v>0</v>
          </cell>
          <cell r="GB206">
            <v>0</v>
          </cell>
          <cell r="GC206">
            <v>3067.24</v>
          </cell>
          <cell r="GD206">
            <v>6697.8</v>
          </cell>
          <cell r="GE206">
            <v>537.11</v>
          </cell>
          <cell r="GF206">
            <v>0</v>
          </cell>
          <cell r="GG206">
            <v>698.77</v>
          </cell>
          <cell r="GH206">
            <v>0</v>
          </cell>
          <cell r="GI206">
            <v>0</v>
          </cell>
          <cell r="GJ206">
            <v>14828.35</v>
          </cell>
          <cell r="GK206">
            <v>1482.83</v>
          </cell>
          <cell r="GL206">
            <v>537.11</v>
          </cell>
          <cell r="GM206">
            <v>0</v>
          </cell>
          <cell r="GN206">
            <v>143.88999999999999</v>
          </cell>
          <cell r="GO206">
            <v>393.22</v>
          </cell>
          <cell r="GP206">
            <v>393.22</v>
          </cell>
          <cell r="GQ206">
            <v>393.22</v>
          </cell>
          <cell r="GR206">
            <v>0</v>
          </cell>
          <cell r="GS206">
            <v>1265.9100000000001</v>
          </cell>
          <cell r="GT206">
            <v>3421.39</v>
          </cell>
          <cell r="GU206">
            <v>139.75</v>
          </cell>
          <cell r="GV206">
            <v>698.82</v>
          </cell>
          <cell r="GW206">
            <v>0.2</v>
          </cell>
          <cell r="GX206">
            <v>0.01</v>
          </cell>
          <cell r="GY206">
            <v>0</v>
          </cell>
          <cell r="GZ206">
            <v>0.01</v>
          </cell>
          <cell r="HA206">
            <v>0</v>
          </cell>
          <cell r="HB206">
            <v>0</v>
          </cell>
          <cell r="HC206">
            <v>0</v>
          </cell>
          <cell r="HE206" t="str">
            <v>This deduction from Tier 1 capital is related to nonfinancial equity investments.  Looking at the carrying value of the nonfinancial equity investments, excluding the SBICs, and if this value is less than 15% of Tier 1 capital, then the capital</v>
          </cell>
          <cell r="HF206">
            <v>0</v>
          </cell>
          <cell r="HG206">
            <v>0</v>
          </cell>
          <cell r="HH206">
            <v>107.92</v>
          </cell>
          <cell r="HI206">
            <v>960.77</v>
          </cell>
          <cell r="HJ206">
            <v>348.07</v>
          </cell>
          <cell r="HL206">
            <v>3</v>
          </cell>
          <cell r="HM206">
            <v>2012</v>
          </cell>
          <cell r="HN206">
            <v>130</v>
          </cell>
          <cell r="HO206">
            <v>0</v>
          </cell>
          <cell r="HP206">
            <v>14063.28</v>
          </cell>
          <cell r="HQ206">
            <v>8.2038270000000004</v>
          </cell>
          <cell r="HR206">
            <v>19002</v>
          </cell>
        </row>
        <row r="207">
          <cell r="A207" t="str">
            <v>1074156Q4 2012BHC Baseline</v>
          </cell>
          <cell r="B207" t="str">
            <v>BB&amp;T</v>
          </cell>
          <cell r="C207" t="str">
            <v>Q4 2012</v>
          </cell>
          <cell r="D207" t="str">
            <v>BHC Baseline</v>
          </cell>
          <cell r="E207" t="str">
            <v>BHC</v>
          </cell>
          <cell r="F207" t="str">
            <v>BB And T CORP</v>
          </cell>
          <cell r="G207">
            <v>1074156</v>
          </cell>
          <cell r="H207" t="str">
            <v>Projected</v>
          </cell>
          <cell r="I207">
            <v>40918</v>
          </cell>
          <cell r="J207">
            <v>40918.529386574075</v>
          </cell>
          <cell r="K207" t="str">
            <v>Better economy with a 2.1-3.8% real GDP growth rate.  Unemployment gradually declines to 8.8% in 2012 and 7.9% in 2013.  Fed funds target rate to remain tight through mid-2013.</v>
          </cell>
          <cell r="L207">
            <v>62.58</v>
          </cell>
          <cell r="M207">
            <v>25.95</v>
          </cell>
          <cell r="N207">
            <v>7.29</v>
          </cell>
          <cell r="O207">
            <v>18.66</v>
          </cell>
          <cell r="P207">
            <v>34.69</v>
          </cell>
          <cell r="Q207">
            <v>21.07</v>
          </cell>
          <cell r="R207">
            <v>0</v>
          </cell>
          <cell r="S207">
            <v>13.61</v>
          </cell>
          <cell r="T207">
            <v>105.6</v>
          </cell>
          <cell r="U207">
            <v>54.69</v>
          </cell>
          <cell r="V207">
            <v>2.52</v>
          </cell>
          <cell r="W207">
            <v>48.39</v>
          </cell>
          <cell r="X207">
            <v>13.57</v>
          </cell>
          <cell r="Y207">
            <v>59.46</v>
          </cell>
          <cell r="Z207">
            <v>41.32</v>
          </cell>
          <cell r="AA207">
            <v>0</v>
          </cell>
          <cell r="AB207">
            <v>18.149999999999999</v>
          </cell>
          <cell r="AC207">
            <v>3.15</v>
          </cell>
          <cell r="AD207">
            <v>0</v>
          </cell>
          <cell r="AE207">
            <v>0.82</v>
          </cell>
          <cell r="AF207">
            <v>0.89</v>
          </cell>
          <cell r="AG207">
            <v>0.71</v>
          </cell>
          <cell r="AH207">
            <v>0.73</v>
          </cell>
          <cell r="AI207">
            <v>305</v>
          </cell>
          <cell r="AJ207">
            <v>0</v>
          </cell>
          <cell r="AK207">
            <v>0</v>
          </cell>
          <cell r="AL207">
            <v>0</v>
          </cell>
          <cell r="AM207">
            <v>0</v>
          </cell>
          <cell r="AN207">
            <v>0</v>
          </cell>
          <cell r="AO207">
            <v>0</v>
          </cell>
          <cell r="AP207">
            <v>0</v>
          </cell>
          <cell r="AQ207">
            <v>0</v>
          </cell>
          <cell r="AR207">
            <v>0</v>
          </cell>
          <cell r="AS207">
            <v>0</v>
          </cell>
          <cell r="AT207">
            <v>305</v>
          </cell>
          <cell r="AU207">
            <v>2038.72</v>
          </cell>
          <cell r="AV207">
            <v>230.93</v>
          </cell>
          <cell r="AW207">
            <v>305</v>
          </cell>
          <cell r="AX207">
            <v>0</v>
          </cell>
          <cell r="AY207">
            <v>1964.65</v>
          </cell>
          <cell r="AZ207">
            <v>1429.24</v>
          </cell>
          <cell r="BA207">
            <v>770.37</v>
          </cell>
          <cell r="BB207">
            <v>1408.99</v>
          </cell>
          <cell r="BC207">
            <v>923.62</v>
          </cell>
          <cell r="BD207">
            <v>923.62</v>
          </cell>
          <cell r="BE207">
            <v>230.93</v>
          </cell>
          <cell r="BF207">
            <v>0</v>
          </cell>
          <cell r="BG207">
            <v>0</v>
          </cell>
          <cell r="BH207">
            <v>0.43</v>
          </cell>
          <cell r="BI207">
            <v>0</v>
          </cell>
          <cell r="BJ207">
            <v>0</v>
          </cell>
          <cell r="BK207">
            <v>0</v>
          </cell>
          <cell r="BL207">
            <v>693.13</v>
          </cell>
          <cell r="BM207">
            <v>177.22</v>
          </cell>
          <cell r="BN207">
            <v>515.91</v>
          </cell>
          <cell r="BO207">
            <v>0</v>
          </cell>
          <cell r="BP207">
            <v>515.91</v>
          </cell>
          <cell r="BQ207">
            <v>9.48</v>
          </cell>
          <cell r="BR207">
            <v>506.43</v>
          </cell>
          <cell r="BS207">
            <v>25.568075</v>
          </cell>
          <cell r="BT207">
            <v>31.18</v>
          </cell>
          <cell r="BU207">
            <v>6</v>
          </cell>
          <cell r="BV207">
            <v>6.5</v>
          </cell>
          <cell r="BW207">
            <v>30.68</v>
          </cell>
          <cell r="BX207" t="str">
            <v>Other: Provide Explanation in the Memo</v>
          </cell>
          <cell r="BY207">
            <v>9692.5</v>
          </cell>
          <cell r="BZ207">
            <v>26279.119999999999</v>
          </cell>
          <cell r="CA207">
            <v>35971.620000000003</v>
          </cell>
          <cell r="CB207">
            <v>75905.84</v>
          </cell>
          <cell r="CC207">
            <v>34605.68</v>
          </cell>
          <cell r="CD207">
            <v>7244.43</v>
          </cell>
          <cell r="CE207">
            <v>1570.53</v>
          </cell>
          <cell r="CF207">
            <v>5673.9</v>
          </cell>
          <cell r="CG207">
            <v>33813.39</v>
          </cell>
          <cell r="CH207">
            <v>7952.55</v>
          </cell>
          <cell r="CI207">
            <v>2228.65</v>
          </cell>
          <cell r="CJ207">
            <v>23632.19</v>
          </cell>
          <cell r="CK207">
            <v>14307.55</v>
          </cell>
          <cell r="CL207">
            <v>242.34</v>
          </cell>
          <cell r="CM207">
            <v>0</v>
          </cell>
          <cell r="CN207">
            <v>15959.02</v>
          </cell>
          <cell r="CO207">
            <v>11089.57</v>
          </cell>
          <cell r="CP207">
            <v>0</v>
          </cell>
          <cell r="CQ207">
            <v>4869.45</v>
          </cell>
          <cell r="CR207">
            <v>1891.77</v>
          </cell>
          <cell r="CS207">
            <v>13172.85</v>
          </cell>
          <cell r="CT207">
            <v>9353.23</v>
          </cell>
          <cell r="CU207">
            <v>0</v>
          </cell>
          <cell r="CV207">
            <v>3819.62</v>
          </cell>
          <cell r="CW207">
            <v>9558.56</v>
          </cell>
          <cell r="CX207">
            <v>0</v>
          </cell>
          <cell r="CY207">
            <v>113.35</v>
          </cell>
          <cell r="CZ207">
            <v>383.94</v>
          </cell>
          <cell r="DA207">
            <v>1598.88</v>
          </cell>
          <cell r="DB207">
            <v>7462.38</v>
          </cell>
          <cell r="DC207">
            <v>116488.04</v>
          </cell>
          <cell r="DD207">
            <v>0</v>
          </cell>
          <cell r="DE207">
            <v>1964.65</v>
          </cell>
          <cell r="DF207">
            <v>114523.39</v>
          </cell>
          <cell r="DG207">
            <v>1215.67</v>
          </cell>
          <cell r="DH207">
            <v>6723.53</v>
          </cell>
          <cell r="DI207">
            <v>693.68</v>
          </cell>
          <cell r="DJ207">
            <v>0</v>
          </cell>
          <cell r="DK207">
            <v>546.79</v>
          </cell>
          <cell r="DL207">
            <v>7964.01</v>
          </cell>
          <cell r="DM207">
            <v>20369.57</v>
          </cell>
          <cell r="DN207">
            <v>180044.26</v>
          </cell>
          <cell r="DO207">
            <v>130250.46</v>
          </cell>
          <cell r="DP207">
            <v>918.02</v>
          </cell>
          <cell r="DQ207">
            <v>2968.65</v>
          </cell>
          <cell r="DR207">
            <v>26847.69</v>
          </cell>
          <cell r="DS207">
            <v>104.15</v>
          </cell>
          <cell r="DT207">
            <v>160984.82</v>
          </cell>
          <cell r="DU207">
            <v>0</v>
          </cell>
          <cell r="DV207">
            <v>3496.74</v>
          </cell>
          <cell r="DW207">
            <v>5845.34</v>
          </cell>
          <cell r="DX207">
            <v>10011.1</v>
          </cell>
          <cell r="DY207">
            <v>-356.14</v>
          </cell>
          <cell r="DZ207">
            <v>0</v>
          </cell>
          <cell r="EA207">
            <v>18997.05</v>
          </cell>
          <cell r="EB207">
            <v>62.39</v>
          </cell>
          <cell r="EC207">
            <v>19059.439999999999</v>
          </cell>
          <cell r="ED207">
            <v>34206.03</v>
          </cell>
          <cell r="EE207">
            <v>18630.54</v>
          </cell>
          <cell r="EF207">
            <v>0</v>
          </cell>
          <cell r="EG207">
            <v>18630.54</v>
          </cell>
          <cell r="EH207">
            <v>506.43</v>
          </cell>
          <cell r="EI207">
            <v>0</v>
          </cell>
          <cell r="EJ207">
            <v>0</v>
          </cell>
          <cell r="EK207">
            <v>0</v>
          </cell>
          <cell r="EL207">
            <v>0</v>
          </cell>
          <cell r="EM207">
            <v>0</v>
          </cell>
          <cell r="EN207">
            <v>0</v>
          </cell>
          <cell r="EO207">
            <v>0</v>
          </cell>
          <cell r="EP207">
            <v>0</v>
          </cell>
          <cell r="EQ207">
            <v>139.91999999999999</v>
          </cell>
          <cell r="ER207">
            <v>0</v>
          </cell>
          <cell r="ES207">
            <v>0</v>
          </cell>
          <cell r="ET207">
            <v>0</v>
          </cell>
          <cell r="EU207">
            <v>18997.05</v>
          </cell>
          <cell r="EV207">
            <v>18997.05</v>
          </cell>
          <cell r="EW207">
            <v>159.51</v>
          </cell>
          <cell r="EX207">
            <v>0</v>
          </cell>
          <cell r="EY207">
            <v>-507.69</v>
          </cell>
          <cell r="EZ207">
            <v>0</v>
          </cell>
          <cell r="FA207">
            <v>0</v>
          </cell>
          <cell r="FB207">
            <v>0</v>
          </cell>
          <cell r="FC207">
            <v>0</v>
          </cell>
          <cell r="FD207">
            <v>7190.75</v>
          </cell>
          <cell r="FE207">
            <v>0</v>
          </cell>
          <cell r="FF207">
            <v>12154.48</v>
          </cell>
          <cell r="FG207">
            <v>51.31</v>
          </cell>
          <cell r="FH207">
            <v>0</v>
          </cell>
          <cell r="FI207">
            <v>-109</v>
          </cell>
          <cell r="FJ207">
            <v>11994.17</v>
          </cell>
          <cell r="FK207">
            <v>125399.69</v>
          </cell>
          <cell r="FL207">
            <v>11994.17</v>
          </cell>
          <cell r="FM207">
            <v>11994.17</v>
          </cell>
          <cell r="FN207">
            <v>14984.47</v>
          </cell>
          <cell r="FO207">
            <v>125399.69</v>
          </cell>
          <cell r="FP207">
            <v>172960.26</v>
          </cell>
          <cell r="FQ207">
            <v>9.5648</v>
          </cell>
          <cell r="FR207">
            <v>9.5648</v>
          </cell>
          <cell r="FS207">
            <v>11.949400000000001</v>
          </cell>
          <cell r="FT207">
            <v>6.9345999999999997</v>
          </cell>
          <cell r="FU207">
            <v>0</v>
          </cell>
          <cell r="FV207">
            <v>0</v>
          </cell>
          <cell r="FW207">
            <v>0</v>
          </cell>
          <cell r="FX207">
            <v>0</v>
          </cell>
          <cell r="FY207">
            <v>0</v>
          </cell>
          <cell r="FZ207">
            <v>0</v>
          </cell>
          <cell r="GA207">
            <v>0</v>
          </cell>
          <cell r="GB207">
            <v>0</v>
          </cell>
          <cell r="GC207">
            <v>0</v>
          </cell>
          <cell r="GD207">
            <v>6697.8</v>
          </cell>
          <cell r="GE207">
            <v>509.71</v>
          </cell>
          <cell r="GF207">
            <v>0</v>
          </cell>
          <cell r="GG207">
            <v>699.35</v>
          </cell>
          <cell r="GH207">
            <v>0</v>
          </cell>
          <cell r="GI207">
            <v>0</v>
          </cell>
          <cell r="GJ207">
            <v>12154.48</v>
          </cell>
          <cell r="GK207">
            <v>1215.45</v>
          </cell>
          <cell r="GL207">
            <v>509.71</v>
          </cell>
          <cell r="GM207">
            <v>0</v>
          </cell>
          <cell r="GN207">
            <v>143.88999999999999</v>
          </cell>
          <cell r="GO207">
            <v>365.81</v>
          </cell>
          <cell r="GP207">
            <v>365.81</v>
          </cell>
          <cell r="GQ207">
            <v>365.81</v>
          </cell>
          <cell r="GR207">
            <v>0</v>
          </cell>
          <cell r="GS207">
            <v>1305.3</v>
          </cell>
          <cell r="GT207">
            <v>3527.85</v>
          </cell>
          <cell r="GU207">
            <v>139.91999999999999</v>
          </cell>
          <cell r="GV207">
            <v>699.6</v>
          </cell>
          <cell r="GW207">
            <v>0.2</v>
          </cell>
          <cell r="GX207">
            <v>0.02</v>
          </cell>
          <cell r="GY207">
            <v>0</v>
          </cell>
          <cell r="GZ207">
            <v>0.02</v>
          </cell>
          <cell r="HA207">
            <v>0</v>
          </cell>
          <cell r="HB207">
            <v>0</v>
          </cell>
          <cell r="HC207">
            <v>0</v>
          </cell>
          <cell r="HE207" t="str">
            <v>This deduction from Tier 1 capital is related to nonfinancial equity investments.  Looking at the carrying value of the nonfinancial equity investments, excluding the SBICs, and if this value is less than 15% of Tier 1 capital, then the capital</v>
          </cell>
          <cell r="HF207">
            <v>0</v>
          </cell>
          <cell r="HG207">
            <v>0</v>
          </cell>
          <cell r="HH207">
            <v>107.92</v>
          </cell>
          <cell r="HI207">
            <v>960.77</v>
          </cell>
          <cell r="HJ207">
            <v>348.07</v>
          </cell>
          <cell r="HL207">
            <v>4</v>
          </cell>
          <cell r="HM207">
            <v>2012</v>
          </cell>
          <cell r="HN207">
            <v>133</v>
          </cell>
          <cell r="HO207">
            <v>0</v>
          </cell>
          <cell r="HP207">
            <v>11389.17</v>
          </cell>
          <cell r="HQ207">
            <v>6.6185225000000001</v>
          </cell>
          <cell r="HR207">
            <v>19002</v>
          </cell>
        </row>
        <row r="208">
          <cell r="A208" t="str">
            <v>1074156Q1 2013BHC Baseline</v>
          </cell>
          <cell r="B208" t="str">
            <v>BB&amp;T</v>
          </cell>
          <cell r="C208" t="str">
            <v>Q1 2013</v>
          </cell>
          <cell r="D208" t="str">
            <v>BHC Baseline</v>
          </cell>
          <cell r="E208" t="str">
            <v>BHC</v>
          </cell>
          <cell r="F208" t="str">
            <v>BB And T CORP</v>
          </cell>
          <cell r="G208">
            <v>1074156</v>
          </cell>
          <cell r="H208" t="str">
            <v>Projected</v>
          </cell>
          <cell r="I208">
            <v>40918</v>
          </cell>
          <cell r="J208">
            <v>40918.529386574075</v>
          </cell>
          <cell r="K208" t="str">
            <v>Better economy with a 2.1-3.8% real GDP growth rate.  Unemployment gradually declines to 8.8% in 2012 and 7.9% in 2013.  Fed funds target rate to remain tight through mid-2013.</v>
          </cell>
          <cell r="L208">
            <v>66.91</v>
          </cell>
          <cell r="M208">
            <v>26.37</v>
          </cell>
          <cell r="N208">
            <v>7.41</v>
          </cell>
          <cell r="O208">
            <v>18.97</v>
          </cell>
          <cell r="P208">
            <v>36.06</v>
          </cell>
          <cell r="Q208">
            <v>22.38</v>
          </cell>
          <cell r="R208">
            <v>0</v>
          </cell>
          <cell r="S208">
            <v>13.68</v>
          </cell>
          <cell r="T208">
            <v>101.74</v>
          </cell>
          <cell r="U208">
            <v>51.66</v>
          </cell>
          <cell r="V208">
            <v>2.25</v>
          </cell>
          <cell r="W208">
            <v>47.84</v>
          </cell>
          <cell r="X208">
            <v>13.7</v>
          </cell>
          <cell r="Y208">
            <v>68.430000000000007</v>
          </cell>
          <cell r="Z208">
            <v>50.5</v>
          </cell>
          <cell r="AA208">
            <v>0</v>
          </cell>
          <cell r="AB208">
            <v>17.93</v>
          </cell>
          <cell r="AC208">
            <v>3.08</v>
          </cell>
          <cell r="AD208">
            <v>0</v>
          </cell>
          <cell r="AE208">
            <v>0.79</v>
          </cell>
          <cell r="AF208">
            <v>0.88</v>
          </cell>
          <cell r="AG208">
            <v>0.8</v>
          </cell>
          <cell r="AH208">
            <v>0.6</v>
          </cell>
          <cell r="AI208">
            <v>316.29000000000002</v>
          </cell>
          <cell r="AJ208">
            <v>0</v>
          </cell>
          <cell r="AK208">
            <v>0</v>
          </cell>
          <cell r="AL208">
            <v>0</v>
          </cell>
          <cell r="AM208">
            <v>0</v>
          </cell>
          <cell r="AN208">
            <v>0</v>
          </cell>
          <cell r="AO208">
            <v>0</v>
          </cell>
          <cell r="AP208">
            <v>0</v>
          </cell>
          <cell r="AQ208">
            <v>0</v>
          </cell>
          <cell r="AR208">
            <v>0</v>
          </cell>
          <cell r="AS208">
            <v>0</v>
          </cell>
          <cell r="AT208">
            <v>316.29000000000002</v>
          </cell>
          <cell r="AU208">
            <v>1964.65</v>
          </cell>
          <cell r="AV208">
            <v>273.14999999999998</v>
          </cell>
          <cell r="AW208">
            <v>316.29000000000002</v>
          </cell>
          <cell r="AX208">
            <v>0</v>
          </cell>
          <cell r="AY208">
            <v>1921.5</v>
          </cell>
          <cell r="AZ208">
            <v>1408.33</v>
          </cell>
          <cell r="BA208">
            <v>800.11</v>
          </cell>
          <cell r="BB208">
            <v>1429.09</v>
          </cell>
          <cell r="BC208">
            <v>923.35</v>
          </cell>
          <cell r="BD208">
            <v>923.35</v>
          </cell>
          <cell r="BE208">
            <v>273.14999999999998</v>
          </cell>
          <cell r="BF208">
            <v>0</v>
          </cell>
          <cell r="BG208">
            <v>0</v>
          </cell>
          <cell r="BH208">
            <v>-0.41</v>
          </cell>
          <cell r="BI208">
            <v>0</v>
          </cell>
          <cell r="BJ208">
            <v>0</v>
          </cell>
          <cell r="BK208">
            <v>0</v>
          </cell>
          <cell r="BL208">
            <v>649.79999999999995</v>
          </cell>
          <cell r="BM208">
            <v>169.47</v>
          </cell>
          <cell r="BN208">
            <v>480.33</v>
          </cell>
          <cell r="BO208">
            <v>0</v>
          </cell>
          <cell r="BP208">
            <v>480.33</v>
          </cell>
          <cell r="BQ208">
            <v>9.66</v>
          </cell>
          <cell r="BR208">
            <v>470.66</v>
          </cell>
          <cell r="BS208">
            <v>26.080331999999999</v>
          </cell>
          <cell r="BT208">
            <v>30.68</v>
          </cell>
          <cell r="BU208">
            <v>5.5</v>
          </cell>
          <cell r="BV208">
            <v>6</v>
          </cell>
          <cell r="BW208">
            <v>30.18</v>
          </cell>
          <cell r="BX208" t="str">
            <v>Other: Provide Explanation in the Memo</v>
          </cell>
          <cell r="BY208">
            <v>9082.34</v>
          </cell>
          <cell r="BZ208">
            <v>26879.040000000001</v>
          </cell>
          <cell r="CA208">
            <v>35961.379999999997</v>
          </cell>
          <cell r="CB208">
            <v>77200.240000000005</v>
          </cell>
          <cell r="CC208">
            <v>35697.82</v>
          </cell>
          <cell r="CD208">
            <v>7195.35</v>
          </cell>
          <cell r="CE208">
            <v>1572.48</v>
          </cell>
          <cell r="CF208">
            <v>5622.87</v>
          </cell>
          <cell r="CG208">
            <v>34060.44</v>
          </cell>
          <cell r="CH208">
            <v>7808.26</v>
          </cell>
          <cell r="CI208">
            <v>2226.71</v>
          </cell>
          <cell r="CJ208">
            <v>24025.48</v>
          </cell>
          <cell r="CK208">
            <v>14666.72</v>
          </cell>
          <cell r="CL208">
            <v>246.64</v>
          </cell>
          <cell r="CM208">
            <v>0</v>
          </cell>
          <cell r="CN208">
            <v>16080.23</v>
          </cell>
          <cell r="CO208">
            <v>11367.18</v>
          </cell>
          <cell r="CP208">
            <v>0</v>
          </cell>
          <cell r="CQ208">
            <v>4713.05</v>
          </cell>
          <cell r="CR208">
            <v>1846.71</v>
          </cell>
          <cell r="CS208">
            <v>13314.95</v>
          </cell>
          <cell r="CT208">
            <v>9479.19</v>
          </cell>
          <cell r="CU208">
            <v>0</v>
          </cell>
          <cell r="CV208">
            <v>3835.76</v>
          </cell>
          <cell r="CW208">
            <v>9685.2099999999991</v>
          </cell>
          <cell r="CX208">
            <v>0</v>
          </cell>
          <cell r="CY208">
            <v>116.19</v>
          </cell>
          <cell r="CZ208">
            <v>390.22</v>
          </cell>
          <cell r="DA208">
            <v>1608.77</v>
          </cell>
          <cell r="DB208">
            <v>7570.02</v>
          </cell>
          <cell r="DC208">
            <v>118127.33</v>
          </cell>
          <cell r="DD208">
            <v>0</v>
          </cell>
          <cell r="DE208">
            <v>1921.5</v>
          </cell>
          <cell r="DF208">
            <v>116205.84</v>
          </cell>
          <cell r="DG208">
            <v>1215.67</v>
          </cell>
          <cell r="DH208">
            <v>6723.53</v>
          </cell>
          <cell r="DI208">
            <v>693.68</v>
          </cell>
          <cell r="DJ208">
            <v>0</v>
          </cell>
          <cell r="DK208">
            <v>520.24</v>
          </cell>
          <cell r="DL208">
            <v>7937.46</v>
          </cell>
          <cell r="DM208">
            <v>20192.98</v>
          </cell>
          <cell r="DN208">
            <v>181513.33</v>
          </cell>
          <cell r="DO208">
            <v>135214.66</v>
          </cell>
          <cell r="DP208">
            <v>918.02</v>
          </cell>
          <cell r="DQ208">
            <v>43.51</v>
          </cell>
          <cell r="DR208">
            <v>25967.95</v>
          </cell>
          <cell r="DS208">
            <v>104.15</v>
          </cell>
          <cell r="DT208">
            <v>162144.14000000001</v>
          </cell>
          <cell r="DU208">
            <v>0</v>
          </cell>
          <cell r="DV208">
            <v>3498.49</v>
          </cell>
          <cell r="DW208">
            <v>5843.6</v>
          </cell>
          <cell r="DX208">
            <v>10320.86</v>
          </cell>
          <cell r="DY208">
            <v>-356.14</v>
          </cell>
          <cell r="DZ208">
            <v>0</v>
          </cell>
          <cell r="EA208">
            <v>19306.8</v>
          </cell>
          <cell r="EB208">
            <v>62.39</v>
          </cell>
          <cell r="EC208">
            <v>19369.189999999999</v>
          </cell>
          <cell r="ED208">
            <v>34678.199999999997</v>
          </cell>
          <cell r="EE208">
            <v>18997.05</v>
          </cell>
          <cell r="EF208">
            <v>0</v>
          </cell>
          <cell r="EG208">
            <v>18997.05</v>
          </cell>
          <cell r="EH208">
            <v>470.66</v>
          </cell>
          <cell r="EI208">
            <v>0</v>
          </cell>
          <cell r="EJ208">
            <v>0</v>
          </cell>
          <cell r="EK208">
            <v>0</v>
          </cell>
          <cell r="EL208">
            <v>0</v>
          </cell>
          <cell r="EM208">
            <v>0</v>
          </cell>
          <cell r="EN208">
            <v>0</v>
          </cell>
          <cell r="EO208">
            <v>0</v>
          </cell>
          <cell r="EP208">
            <v>0</v>
          </cell>
          <cell r="EQ208">
            <v>160.91</v>
          </cell>
          <cell r="ER208">
            <v>0</v>
          </cell>
          <cell r="ES208">
            <v>0</v>
          </cell>
          <cell r="ET208">
            <v>0</v>
          </cell>
          <cell r="EU208">
            <v>19306.8</v>
          </cell>
          <cell r="EV208">
            <v>19306.8</v>
          </cell>
          <cell r="EW208">
            <v>159.51</v>
          </cell>
          <cell r="EX208">
            <v>0</v>
          </cell>
          <cell r="EY208">
            <v>-507.69</v>
          </cell>
          <cell r="EZ208">
            <v>0</v>
          </cell>
          <cell r="FA208">
            <v>0</v>
          </cell>
          <cell r="FB208">
            <v>0</v>
          </cell>
          <cell r="FC208">
            <v>0</v>
          </cell>
          <cell r="FD208">
            <v>7163.98</v>
          </cell>
          <cell r="FE208">
            <v>0</v>
          </cell>
          <cell r="FF208">
            <v>12491.01</v>
          </cell>
          <cell r="FG208">
            <v>51.31</v>
          </cell>
          <cell r="FH208">
            <v>0</v>
          </cell>
          <cell r="FI208">
            <v>-37</v>
          </cell>
          <cell r="FJ208">
            <v>12402.7</v>
          </cell>
          <cell r="FK208">
            <v>126722.25</v>
          </cell>
          <cell r="FL208">
            <v>12402.7</v>
          </cell>
          <cell r="FM208">
            <v>12402.7</v>
          </cell>
          <cell r="FN208">
            <v>15333.2</v>
          </cell>
          <cell r="FO208">
            <v>126722.25</v>
          </cell>
          <cell r="FP208">
            <v>174423.55</v>
          </cell>
          <cell r="FQ208">
            <v>9.7873000000000001</v>
          </cell>
          <cell r="FR208">
            <v>9.7873000000000001</v>
          </cell>
          <cell r="FS208">
            <v>12.0999</v>
          </cell>
          <cell r="FT208">
            <v>7.1106999999999996</v>
          </cell>
          <cell r="FU208">
            <v>0</v>
          </cell>
          <cell r="FV208">
            <v>0</v>
          </cell>
          <cell r="FW208">
            <v>0</v>
          </cell>
          <cell r="FX208">
            <v>0</v>
          </cell>
          <cell r="FY208">
            <v>0</v>
          </cell>
          <cell r="FZ208">
            <v>0</v>
          </cell>
          <cell r="GA208">
            <v>0</v>
          </cell>
          <cell r="GB208">
            <v>0</v>
          </cell>
          <cell r="GC208">
            <v>0</v>
          </cell>
          <cell r="GD208">
            <v>6697.8</v>
          </cell>
          <cell r="GE208">
            <v>493.74</v>
          </cell>
          <cell r="GF208">
            <v>0</v>
          </cell>
          <cell r="GG208">
            <v>699.7</v>
          </cell>
          <cell r="GH208">
            <v>0</v>
          </cell>
          <cell r="GI208">
            <v>0</v>
          </cell>
          <cell r="GJ208">
            <v>12491.01</v>
          </cell>
          <cell r="GK208">
            <v>1249.0999999999999</v>
          </cell>
          <cell r="GL208">
            <v>493.74</v>
          </cell>
          <cell r="GM208">
            <v>0</v>
          </cell>
          <cell r="GN208">
            <v>628.01</v>
          </cell>
          <cell r="GO208">
            <v>0</v>
          </cell>
          <cell r="GP208">
            <v>0</v>
          </cell>
          <cell r="GQ208">
            <v>0</v>
          </cell>
          <cell r="GR208">
            <v>0</v>
          </cell>
          <cell r="GS208">
            <v>1356.57</v>
          </cell>
          <cell r="GT208">
            <v>3666.42</v>
          </cell>
          <cell r="GU208">
            <v>160.91</v>
          </cell>
          <cell r="GV208">
            <v>699.77</v>
          </cell>
          <cell r="GW208">
            <v>0.23</v>
          </cell>
          <cell r="GX208">
            <v>0.05</v>
          </cell>
          <cell r="GY208">
            <v>0</v>
          </cell>
          <cell r="GZ208">
            <v>0.05</v>
          </cell>
          <cell r="HA208">
            <v>0</v>
          </cell>
          <cell r="HB208">
            <v>0</v>
          </cell>
          <cell r="HC208">
            <v>0</v>
          </cell>
          <cell r="HE208" t="str">
            <v>This deduction from Tier 1 capital is related to nonfinancial equity investments.  Looking at the carrying value of the nonfinancial equity investments, excluding the SBICs, and if this value is less than 15% of Tier 1 capital, then the capital</v>
          </cell>
          <cell r="HF208">
            <v>0</v>
          </cell>
          <cell r="HG208">
            <v>0</v>
          </cell>
          <cell r="HH208">
            <v>107.92</v>
          </cell>
          <cell r="HI208">
            <v>960.77</v>
          </cell>
          <cell r="HJ208">
            <v>348.07</v>
          </cell>
          <cell r="HL208">
            <v>1</v>
          </cell>
          <cell r="HM208">
            <v>2013</v>
          </cell>
          <cell r="HN208">
            <v>144</v>
          </cell>
          <cell r="HO208">
            <v>0</v>
          </cell>
          <cell r="HP208">
            <v>11725.49</v>
          </cell>
          <cell r="HQ208">
            <v>6.7552535000000002</v>
          </cell>
          <cell r="HR208">
            <v>19002</v>
          </cell>
        </row>
        <row r="209">
          <cell r="A209" t="str">
            <v>1074156Q2 2013BHC Baseline</v>
          </cell>
          <cell r="B209" t="str">
            <v>BB&amp;T</v>
          </cell>
          <cell r="C209" t="str">
            <v>Q2 2013</v>
          </cell>
          <cell r="D209" t="str">
            <v>BHC Baseline</v>
          </cell>
          <cell r="E209" t="str">
            <v>BHC</v>
          </cell>
          <cell r="F209" t="str">
            <v>BB And T CORP</v>
          </cell>
          <cell r="G209">
            <v>1074156</v>
          </cell>
          <cell r="H209" t="str">
            <v>Projected</v>
          </cell>
          <cell r="I209">
            <v>40918</v>
          </cell>
          <cell r="J209">
            <v>40918.529386574075</v>
          </cell>
          <cell r="K209" t="str">
            <v>Better economy with a 2.1-3.8% real GDP growth rate.  Unemployment gradually declines to 8.8% in 2012 and 7.9% in 2013.  Fed funds target rate to remain tight through mid-2013.</v>
          </cell>
          <cell r="L209">
            <v>73.14</v>
          </cell>
          <cell r="M209">
            <v>26.79</v>
          </cell>
          <cell r="N209">
            <v>7.52</v>
          </cell>
          <cell r="O209">
            <v>19.27</v>
          </cell>
          <cell r="P209">
            <v>34.729999999999997</v>
          </cell>
          <cell r="Q209">
            <v>20.7</v>
          </cell>
          <cell r="R209">
            <v>0</v>
          </cell>
          <cell r="S209">
            <v>14.03</v>
          </cell>
          <cell r="T209">
            <v>92.98</v>
          </cell>
          <cell r="U209">
            <v>47.12</v>
          </cell>
          <cell r="V209">
            <v>1.84</v>
          </cell>
          <cell r="W209">
            <v>44.01</v>
          </cell>
          <cell r="X209">
            <v>14.07</v>
          </cell>
          <cell r="Y209">
            <v>58.51</v>
          </cell>
          <cell r="Z209">
            <v>40.47</v>
          </cell>
          <cell r="AA209">
            <v>0</v>
          </cell>
          <cell r="AB209">
            <v>18.04</v>
          </cell>
          <cell r="AC209">
            <v>2.82</v>
          </cell>
          <cell r="AD209">
            <v>0</v>
          </cell>
          <cell r="AE209">
            <v>0.73</v>
          </cell>
          <cell r="AF209">
            <v>0.84</v>
          </cell>
          <cell r="AG209">
            <v>0.74</v>
          </cell>
          <cell r="AH209">
            <v>0.52</v>
          </cell>
          <cell r="AI209">
            <v>303.02999999999997</v>
          </cell>
          <cell r="AJ209">
            <v>0</v>
          </cell>
          <cell r="AK209">
            <v>0</v>
          </cell>
          <cell r="AL209">
            <v>0</v>
          </cell>
          <cell r="AM209">
            <v>0</v>
          </cell>
          <cell r="AN209">
            <v>0</v>
          </cell>
          <cell r="AO209">
            <v>0</v>
          </cell>
          <cell r="AP209">
            <v>0</v>
          </cell>
          <cell r="AQ209">
            <v>0</v>
          </cell>
          <cell r="AR209">
            <v>0</v>
          </cell>
          <cell r="AS209">
            <v>0</v>
          </cell>
          <cell r="AT209">
            <v>303.02999999999997</v>
          </cell>
          <cell r="AU209">
            <v>1921.5</v>
          </cell>
          <cell r="AV209">
            <v>259.88</v>
          </cell>
          <cell r="AW209">
            <v>303.02999999999997</v>
          </cell>
          <cell r="AX209">
            <v>0</v>
          </cell>
          <cell r="AY209">
            <v>1878.35</v>
          </cell>
          <cell r="AZ209">
            <v>1403.72</v>
          </cell>
          <cell r="BA209">
            <v>905.73</v>
          </cell>
          <cell r="BB209">
            <v>1431.81</v>
          </cell>
          <cell r="BC209">
            <v>1024.6400000000001</v>
          </cell>
          <cell r="BD209">
            <v>1024.6400000000001</v>
          </cell>
          <cell r="BE209">
            <v>259.88</v>
          </cell>
          <cell r="BF209">
            <v>0</v>
          </cell>
          <cell r="BG209">
            <v>0</v>
          </cell>
          <cell r="BH209">
            <v>0.32</v>
          </cell>
          <cell r="BI209">
            <v>0</v>
          </cell>
          <cell r="BJ209">
            <v>0</v>
          </cell>
          <cell r="BK209">
            <v>0</v>
          </cell>
          <cell r="BL209">
            <v>765.08</v>
          </cell>
          <cell r="BM209">
            <v>211.85</v>
          </cell>
          <cell r="BN209">
            <v>553.22</v>
          </cell>
          <cell r="BO209">
            <v>0</v>
          </cell>
          <cell r="BP209">
            <v>553.22</v>
          </cell>
          <cell r="BQ209">
            <v>9.85</v>
          </cell>
          <cell r="BR209">
            <v>543.37</v>
          </cell>
          <cell r="BS209">
            <v>27.689914999999999</v>
          </cell>
          <cell r="BT209">
            <v>30.18</v>
          </cell>
          <cell r="BU209">
            <v>5.5</v>
          </cell>
          <cell r="BV209">
            <v>6</v>
          </cell>
          <cell r="BW209">
            <v>29.68</v>
          </cell>
          <cell r="BX209" t="str">
            <v>Other: Provide Explanation in the Memo</v>
          </cell>
          <cell r="BY209">
            <v>8621.19</v>
          </cell>
          <cell r="BZ209">
            <v>27319.03</v>
          </cell>
          <cell r="CA209">
            <v>35940.22</v>
          </cell>
          <cell r="CB209">
            <v>78147.17</v>
          </cell>
          <cell r="CC209">
            <v>36449.58</v>
          </cell>
          <cell r="CD209">
            <v>7147.9</v>
          </cell>
          <cell r="CE209">
            <v>1575.49</v>
          </cell>
          <cell r="CF209">
            <v>5572.41</v>
          </cell>
          <cell r="CG209">
            <v>34298.730000000003</v>
          </cell>
          <cell r="CH209">
            <v>7624.23</v>
          </cell>
          <cell r="CI209">
            <v>2240.39</v>
          </cell>
          <cell r="CJ209">
            <v>24434.11</v>
          </cell>
          <cell r="CK209">
            <v>15026.75</v>
          </cell>
          <cell r="CL209">
            <v>250.95</v>
          </cell>
          <cell r="CM209">
            <v>0</v>
          </cell>
          <cell r="CN209">
            <v>16816.34</v>
          </cell>
          <cell r="CO209">
            <v>11655.87</v>
          </cell>
          <cell r="CP209">
            <v>0</v>
          </cell>
          <cell r="CQ209">
            <v>5160.47</v>
          </cell>
          <cell r="CR209">
            <v>1894.03</v>
          </cell>
          <cell r="CS209">
            <v>13725.54</v>
          </cell>
          <cell r="CT209">
            <v>9718.77</v>
          </cell>
          <cell r="CU209">
            <v>0</v>
          </cell>
          <cell r="CV209">
            <v>4006.78</v>
          </cell>
          <cell r="CW209">
            <v>9778.7999999999993</v>
          </cell>
          <cell r="CX209">
            <v>0</v>
          </cell>
          <cell r="CY209">
            <v>119.04</v>
          </cell>
          <cell r="CZ209">
            <v>396.53</v>
          </cell>
          <cell r="DA209">
            <v>1618.89</v>
          </cell>
          <cell r="DB209">
            <v>7644.35</v>
          </cell>
          <cell r="DC209">
            <v>120361.88</v>
          </cell>
          <cell r="DD209">
            <v>0</v>
          </cell>
          <cell r="DE209">
            <v>1878.35</v>
          </cell>
          <cell r="DF209">
            <v>118483.53</v>
          </cell>
          <cell r="DG209">
            <v>1215.67</v>
          </cell>
          <cell r="DH209">
            <v>6723.53</v>
          </cell>
          <cell r="DI209">
            <v>693.68</v>
          </cell>
          <cell r="DJ209">
            <v>0</v>
          </cell>
          <cell r="DK209">
            <v>493.8</v>
          </cell>
          <cell r="DL209">
            <v>7911.01</v>
          </cell>
          <cell r="DM209">
            <v>20103.18</v>
          </cell>
          <cell r="DN209">
            <v>183653.61</v>
          </cell>
          <cell r="DO209">
            <v>137680.01</v>
          </cell>
          <cell r="DP209">
            <v>918.02</v>
          </cell>
          <cell r="DQ209">
            <v>42.98</v>
          </cell>
          <cell r="DR209">
            <v>25393.23</v>
          </cell>
          <cell r="DS209">
            <v>104.15</v>
          </cell>
          <cell r="DT209">
            <v>164034.23000000001</v>
          </cell>
          <cell r="DU209">
            <v>0</v>
          </cell>
          <cell r="DV209">
            <v>3483.25</v>
          </cell>
          <cell r="DW209">
            <v>5725.5</v>
          </cell>
          <cell r="DX209">
            <v>10704.37</v>
          </cell>
          <cell r="DY209">
            <v>-356.14</v>
          </cell>
          <cell r="DZ209">
            <v>0</v>
          </cell>
          <cell r="EA209">
            <v>19556.990000000002</v>
          </cell>
          <cell r="EB209">
            <v>62.39</v>
          </cell>
          <cell r="EC209">
            <v>19619.38</v>
          </cell>
          <cell r="ED209">
            <v>35858.339999999997</v>
          </cell>
          <cell r="EE209">
            <v>19306.8</v>
          </cell>
          <cell r="EF209">
            <v>0</v>
          </cell>
          <cell r="EG209">
            <v>19306.8</v>
          </cell>
          <cell r="EH209">
            <v>543.37</v>
          </cell>
          <cell r="EI209">
            <v>0</v>
          </cell>
          <cell r="EJ209">
            <v>0</v>
          </cell>
          <cell r="EK209">
            <v>0</v>
          </cell>
          <cell r="EL209">
            <v>0</v>
          </cell>
          <cell r="EM209">
            <v>0</v>
          </cell>
          <cell r="EN209">
            <v>133.33000000000001</v>
          </cell>
          <cell r="EO209">
            <v>0</v>
          </cell>
          <cell r="EP209">
            <v>0</v>
          </cell>
          <cell r="EQ209">
            <v>159.85</v>
          </cell>
          <cell r="ER209">
            <v>0</v>
          </cell>
          <cell r="ES209">
            <v>0</v>
          </cell>
          <cell r="ET209">
            <v>0</v>
          </cell>
          <cell r="EU209">
            <v>19556.990000000002</v>
          </cell>
          <cell r="EV209">
            <v>19556.990000000002</v>
          </cell>
          <cell r="EW209">
            <v>159.51</v>
          </cell>
          <cell r="EX209">
            <v>0</v>
          </cell>
          <cell r="EY209">
            <v>-507.69</v>
          </cell>
          <cell r="EZ209">
            <v>0</v>
          </cell>
          <cell r="FA209">
            <v>0</v>
          </cell>
          <cell r="FB209">
            <v>0</v>
          </cell>
          <cell r="FC209">
            <v>0</v>
          </cell>
          <cell r="FD209">
            <v>7137.31</v>
          </cell>
          <cell r="FE209">
            <v>0</v>
          </cell>
          <cell r="FF209">
            <v>12767.86</v>
          </cell>
          <cell r="FG209">
            <v>51.31</v>
          </cell>
          <cell r="FH209">
            <v>0</v>
          </cell>
          <cell r="FI209">
            <v>-37</v>
          </cell>
          <cell r="FJ209">
            <v>12679.55</v>
          </cell>
          <cell r="FK209">
            <v>128877.88</v>
          </cell>
          <cell r="FL209">
            <v>12679.55</v>
          </cell>
          <cell r="FM209">
            <v>12679.55</v>
          </cell>
          <cell r="FN209">
            <v>15490.15</v>
          </cell>
          <cell r="FO209">
            <v>128877.88</v>
          </cell>
          <cell r="FP209">
            <v>176558.06</v>
          </cell>
          <cell r="FQ209">
            <v>9.8384</v>
          </cell>
          <cell r="FR209">
            <v>9.8384</v>
          </cell>
          <cell r="FS209">
            <v>12.0192</v>
          </cell>
          <cell r="FT209">
            <v>7.1814999999999998</v>
          </cell>
          <cell r="FU209">
            <v>0</v>
          </cell>
          <cell r="FV209">
            <v>0</v>
          </cell>
          <cell r="FW209">
            <v>0</v>
          </cell>
          <cell r="FX209">
            <v>0</v>
          </cell>
          <cell r="FY209">
            <v>0</v>
          </cell>
          <cell r="FZ209">
            <v>0</v>
          </cell>
          <cell r="GA209">
            <v>0</v>
          </cell>
          <cell r="GB209">
            <v>0</v>
          </cell>
          <cell r="GC209">
            <v>0</v>
          </cell>
          <cell r="GD209">
            <v>6697.8</v>
          </cell>
          <cell r="GE209">
            <v>477.78</v>
          </cell>
          <cell r="GF209">
            <v>0</v>
          </cell>
          <cell r="GG209">
            <v>696.65</v>
          </cell>
          <cell r="GH209">
            <v>0</v>
          </cell>
          <cell r="GI209">
            <v>0</v>
          </cell>
          <cell r="GJ209">
            <v>12767.86</v>
          </cell>
          <cell r="GK209">
            <v>1276.79</v>
          </cell>
          <cell r="GL209">
            <v>477.78</v>
          </cell>
          <cell r="GM209">
            <v>0</v>
          </cell>
          <cell r="GN209">
            <v>628.01</v>
          </cell>
          <cell r="GO209">
            <v>0</v>
          </cell>
          <cell r="GP209">
            <v>0</v>
          </cell>
          <cell r="GQ209">
            <v>0</v>
          </cell>
          <cell r="GR209">
            <v>0</v>
          </cell>
          <cell r="GS209">
            <v>1362.59</v>
          </cell>
          <cell r="GT209">
            <v>3682.67</v>
          </cell>
          <cell r="GU209">
            <v>159.85</v>
          </cell>
          <cell r="GV209">
            <v>695.02</v>
          </cell>
          <cell r="GW209">
            <v>0.23</v>
          </cell>
          <cell r="GX209">
            <v>0.02</v>
          </cell>
          <cell r="GY209">
            <v>0</v>
          </cell>
          <cell r="GZ209">
            <v>0.02</v>
          </cell>
          <cell r="HA209">
            <v>0</v>
          </cell>
          <cell r="HB209">
            <v>133.33000000000001</v>
          </cell>
          <cell r="HC209">
            <v>133.33000000000001</v>
          </cell>
          <cell r="HE209" t="str">
            <v>This deduction from Tier 1 capital is related to nonfinancial equity investments.  Looking at the carrying value of the nonfinancial equity investments, excluding the SBICs, and if this value is less than 15% of Tier 1 capital, then the capital</v>
          </cell>
          <cell r="HF209">
            <v>0</v>
          </cell>
          <cell r="HG209">
            <v>0</v>
          </cell>
          <cell r="HH209">
            <v>107.92</v>
          </cell>
          <cell r="HI209">
            <v>960.77</v>
          </cell>
          <cell r="HJ209">
            <v>348.07</v>
          </cell>
          <cell r="HL209">
            <v>2</v>
          </cell>
          <cell r="HM209">
            <v>2013</v>
          </cell>
          <cell r="HN209">
            <v>147</v>
          </cell>
          <cell r="HO209">
            <v>0</v>
          </cell>
          <cell r="HP209">
            <v>12002.11</v>
          </cell>
          <cell r="HQ209">
            <v>6.8293685999999996</v>
          </cell>
          <cell r="HR209">
            <v>19002</v>
          </cell>
        </row>
        <row r="210">
          <cell r="A210" t="str">
            <v>1074156Q3 2013BHC Baseline</v>
          </cell>
          <cell r="B210" t="str">
            <v>BB&amp;T</v>
          </cell>
          <cell r="C210" t="str">
            <v>Q3 2013</v>
          </cell>
          <cell r="D210" t="str">
            <v>BHC Baseline</v>
          </cell>
          <cell r="E210" t="str">
            <v>BHC</v>
          </cell>
          <cell r="F210" t="str">
            <v>BB And T CORP</v>
          </cell>
          <cell r="G210">
            <v>1074156</v>
          </cell>
          <cell r="H210" t="str">
            <v>Projected</v>
          </cell>
          <cell r="I210">
            <v>40918</v>
          </cell>
          <cell r="J210">
            <v>40918.529386574075</v>
          </cell>
          <cell r="K210" t="str">
            <v>Better economy with a 2.1-3.8% real GDP growth rate.  Unemployment gradually declines to 8.8% in 2012 and 7.9% in 2013.  Fed funds target rate to remain tight through mid-2013.</v>
          </cell>
          <cell r="L210">
            <v>68.97</v>
          </cell>
          <cell r="M210">
            <v>26.96</v>
          </cell>
          <cell r="N210">
            <v>7.56</v>
          </cell>
          <cell r="O210">
            <v>19.399999999999999</v>
          </cell>
          <cell r="P210">
            <v>35.14</v>
          </cell>
          <cell r="Q210">
            <v>21.08</v>
          </cell>
          <cell r="R210">
            <v>0</v>
          </cell>
          <cell r="S210">
            <v>14.05</v>
          </cell>
          <cell r="T210">
            <v>83.89</v>
          </cell>
          <cell r="U210">
            <v>42.74</v>
          </cell>
          <cell r="V210">
            <v>1.54</v>
          </cell>
          <cell r="W210">
            <v>39.61</v>
          </cell>
          <cell r="X210">
            <v>14.25</v>
          </cell>
          <cell r="Y210">
            <v>60.38</v>
          </cell>
          <cell r="Z210">
            <v>42.85</v>
          </cell>
          <cell r="AA210">
            <v>0</v>
          </cell>
          <cell r="AB210">
            <v>17.53</v>
          </cell>
          <cell r="AC210">
            <v>2.79</v>
          </cell>
          <cell r="AD210">
            <v>0</v>
          </cell>
          <cell r="AE210">
            <v>0.62</v>
          </cell>
          <cell r="AF210">
            <v>0.74</v>
          </cell>
          <cell r="AG210">
            <v>0.81</v>
          </cell>
          <cell r="AH210">
            <v>0.62</v>
          </cell>
          <cell r="AI210">
            <v>292.37</v>
          </cell>
          <cell r="AJ210">
            <v>0</v>
          </cell>
          <cell r="AK210">
            <v>0</v>
          </cell>
          <cell r="AL210">
            <v>0</v>
          </cell>
          <cell r="AM210">
            <v>0</v>
          </cell>
          <cell r="AN210">
            <v>0</v>
          </cell>
          <cell r="AO210">
            <v>0</v>
          </cell>
          <cell r="AP210">
            <v>0</v>
          </cell>
          <cell r="AQ210">
            <v>0</v>
          </cell>
          <cell r="AR210">
            <v>0</v>
          </cell>
          <cell r="AS210">
            <v>0</v>
          </cell>
          <cell r="AT210">
            <v>292.37</v>
          </cell>
          <cell r="AU210">
            <v>1878.35</v>
          </cell>
          <cell r="AV210">
            <v>249.22</v>
          </cell>
          <cell r="AW210">
            <v>292.37</v>
          </cell>
          <cell r="AX210">
            <v>0</v>
          </cell>
          <cell r="AY210">
            <v>1835.2</v>
          </cell>
          <cell r="AZ210">
            <v>1418.36</v>
          </cell>
          <cell r="BA210">
            <v>854.64</v>
          </cell>
          <cell r="BB210">
            <v>1420.63</v>
          </cell>
          <cell r="BC210">
            <v>995.37</v>
          </cell>
          <cell r="BD210">
            <v>995.37</v>
          </cell>
          <cell r="BE210">
            <v>249.22</v>
          </cell>
          <cell r="BF210">
            <v>0</v>
          </cell>
          <cell r="BG210">
            <v>0</v>
          </cell>
          <cell r="BH210">
            <v>0.1</v>
          </cell>
          <cell r="BI210">
            <v>0</v>
          </cell>
          <cell r="BJ210">
            <v>0</v>
          </cell>
          <cell r="BK210">
            <v>0</v>
          </cell>
          <cell r="BL210">
            <v>746.25</v>
          </cell>
          <cell r="BM210">
            <v>204.73</v>
          </cell>
          <cell r="BN210">
            <v>541.52</v>
          </cell>
          <cell r="BO210">
            <v>0</v>
          </cell>
          <cell r="BP210">
            <v>541.52</v>
          </cell>
          <cell r="BQ210">
            <v>10.039999999999999</v>
          </cell>
          <cell r="BR210">
            <v>531.48</v>
          </cell>
          <cell r="BS210">
            <v>27.434505999999999</v>
          </cell>
          <cell r="BT210">
            <v>29.68</v>
          </cell>
          <cell r="BU210">
            <v>5</v>
          </cell>
          <cell r="BV210">
            <v>5.5</v>
          </cell>
          <cell r="BW210">
            <v>29.18</v>
          </cell>
          <cell r="BX210" t="str">
            <v>Other: Provide Explanation in the Memo</v>
          </cell>
          <cell r="BY210">
            <v>8197.3700000000008</v>
          </cell>
          <cell r="BZ210">
            <v>27719.59</v>
          </cell>
          <cell r="CA210">
            <v>35916.959999999999</v>
          </cell>
          <cell r="CB210">
            <v>79374.990000000005</v>
          </cell>
          <cell r="CC210">
            <v>37457.1</v>
          </cell>
          <cell r="CD210">
            <v>7101.51</v>
          </cell>
          <cell r="CE210">
            <v>1579.32</v>
          </cell>
          <cell r="CF210">
            <v>5522.19</v>
          </cell>
          <cell r="CG210">
            <v>34561.089999999997</v>
          </cell>
          <cell r="CH210">
            <v>7461.29</v>
          </cell>
          <cell r="CI210">
            <v>2255.4</v>
          </cell>
          <cell r="CJ210">
            <v>24844.41</v>
          </cell>
          <cell r="CK210">
            <v>15387.6</v>
          </cell>
          <cell r="CL210">
            <v>255.29</v>
          </cell>
          <cell r="CM210">
            <v>0</v>
          </cell>
          <cell r="CN210">
            <v>17271.509999999998</v>
          </cell>
          <cell r="CO210">
            <v>11919.11</v>
          </cell>
          <cell r="CP210">
            <v>0</v>
          </cell>
          <cell r="CQ210">
            <v>5352.4</v>
          </cell>
          <cell r="CR210">
            <v>1965.33</v>
          </cell>
          <cell r="CS210">
            <v>14066.91</v>
          </cell>
          <cell r="CT210">
            <v>9951.35</v>
          </cell>
          <cell r="CU210">
            <v>0</v>
          </cell>
          <cell r="CV210">
            <v>4115.55</v>
          </cell>
          <cell r="CW210">
            <v>9917.85</v>
          </cell>
          <cell r="CX210">
            <v>0</v>
          </cell>
          <cell r="CY210">
            <v>121.89</v>
          </cell>
          <cell r="CZ210">
            <v>402.85</v>
          </cell>
          <cell r="DA210">
            <v>1629.2</v>
          </cell>
          <cell r="DB210">
            <v>7763.92</v>
          </cell>
          <cell r="DC210">
            <v>122596.59</v>
          </cell>
          <cell r="DD210">
            <v>0</v>
          </cell>
          <cell r="DE210">
            <v>1835.2</v>
          </cell>
          <cell r="DF210">
            <v>120761.39</v>
          </cell>
          <cell r="DG210">
            <v>1215.67</v>
          </cell>
          <cell r="DH210">
            <v>6723.53</v>
          </cell>
          <cell r="DI210">
            <v>693.68</v>
          </cell>
          <cell r="DJ210">
            <v>0</v>
          </cell>
          <cell r="DK210">
            <v>467.44</v>
          </cell>
          <cell r="DL210">
            <v>7884.66</v>
          </cell>
          <cell r="DM210">
            <v>19804.71</v>
          </cell>
          <cell r="DN210">
            <v>185583.39</v>
          </cell>
          <cell r="DO210">
            <v>139802.57999999999</v>
          </cell>
          <cell r="DP210">
            <v>918.02</v>
          </cell>
          <cell r="DQ210">
            <v>42.98</v>
          </cell>
          <cell r="DR210">
            <v>24961.37</v>
          </cell>
          <cell r="DS210">
            <v>104.15</v>
          </cell>
          <cell r="DT210">
            <v>165724.95000000001</v>
          </cell>
          <cell r="DU210">
            <v>0</v>
          </cell>
          <cell r="DV210">
            <v>3458.34</v>
          </cell>
          <cell r="DW210">
            <v>5617.08</v>
          </cell>
          <cell r="DX210">
            <v>11076.77</v>
          </cell>
          <cell r="DY210">
            <v>-356.14</v>
          </cell>
          <cell r="DZ210">
            <v>0</v>
          </cell>
          <cell r="EA210">
            <v>19796.05</v>
          </cell>
          <cell r="EB210">
            <v>62.39</v>
          </cell>
          <cell r="EC210">
            <v>19858.439999999999</v>
          </cell>
          <cell r="ED210">
            <v>36763.49</v>
          </cell>
          <cell r="EE210">
            <v>19556.990000000002</v>
          </cell>
          <cell r="EF210">
            <v>0</v>
          </cell>
          <cell r="EG210">
            <v>19556.990000000002</v>
          </cell>
          <cell r="EH210">
            <v>531.48</v>
          </cell>
          <cell r="EI210">
            <v>0</v>
          </cell>
          <cell r="EJ210">
            <v>0</v>
          </cell>
          <cell r="EK210">
            <v>0</v>
          </cell>
          <cell r="EL210">
            <v>0</v>
          </cell>
          <cell r="EM210">
            <v>0</v>
          </cell>
          <cell r="EN210">
            <v>133.33000000000001</v>
          </cell>
          <cell r="EO210">
            <v>0</v>
          </cell>
          <cell r="EP210">
            <v>0</v>
          </cell>
          <cell r="EQ210">
            <v>159.08000000000001</v>
          </cell>
          <cell r="ER210">
            <v>0</v>
          </cell>
          <cell r="ES210">
            <v>0</v>
          </cell>
          <cell r="ET210">
            <v>0</v>
          </cell>
          <cell r="EU210">
            <v>19796.05</v>
          </cell>
          <cell r="EV210">
            <v>19796.05</v>
          </cell>
          <cell r="EW210">
            <v>159.51</v>
          </cell>
          <cell r="EX210">
            <v>0</v>
          </cell>
          <cell r="EY210">
            <v>-507.69</v>
          </cell>
          <cell r="EZ210">
            <v>0</v>
          </cell>
          <cell r="FA210">
            <v>0</v>
          </cell>
          <cell r="FB210">
            <v>0</v>
          </cell>
          <cell r="FC210">
            <v>0</v>
          </cell>
          <cell r="FD210">
            <v>7110.73</v>
          </cell>
          <cell r="FE210">
            <v>0</v>
          </cell>
          <cell r="FF210">
            <v>13033.5</v>
          </cell>
          <cell r="FG210">
            <v>51.31</v>
          </cell>
          <cell r="FH210">
            <v>0</v>
          </cell>
          <cell r="FI210">
            <v>-37</v>
          </cell>
          <cell r="FJ210">
            <v>12945.19</v>
          </cell>
          <cell r="FK210">
            <v>130686.38</v>
          </cell>
          <cell r="FL210">
            <v>12945.19</v>
          </cell>
          <cell r="FM210">
            <v>12945.19</v>
          </cell>
          <cell r="FN210">
            <v>15616.61</v>
          </cell>
          <cell r="FO210">
            <v>130686.38</v>
          </cell>
          <cell r="FP210">
            <v>178482.06</v>
          </cell>
          <cell r="FQ210">
            <v>9.9055</v>
          </cell>
          <cell r="FR210">
            <v>9.9055</v>
          </cell>
          <cell r="FS210">
            <v>11.9497</v>
          </cell>
          <cell r="FT210">
            <v>7.2529000000000003</v>
          </cell>
          <cell r="FU210">
            <v>0</v>
          </cell>
          <cell r="FV210">
            <v>0</v>
          </cell>
          <cell r="FW210">
            <v>0</v>
          </cell>
          <cell r="FX210">
            <v>0</v>
          </cell>
          <cell r="FY210">
            <v>0</v>
          </cell>
          <cell r="FZ210">
            <v>0</v>
          </cell>
          <cell r="GA210">
            <v>0</v>
          </cell>
          <cell r="GB210">
            <v>0</v>
          </cell>
          <cell r="GC210">
            <v>0</v>
          </cell>
          <cell r="GD210">
            <v>6697.8</v>
          </cell>
          <cell r="GE210">
            <v>461.81</v>
          </cell>
          <cell r="GF210">
            <v>0</v>
          </cell>
          <cell r="GG210">
            <v>691.67</v>
          </cell>
          <cell r="GH210">
            <v>0</v>
          </cell>
          <cell r="GI210">
            <v>0</v>
          </cell>
          <cell r="GJ210">
            <v>13033.5</v>
          </cell>
          <cell r="GK210">
            <v>1303.3499999999999</v>
          </cell>
          <cell r="GL210">
            <v>461.81</v>
          </cell>
          <cell r="GM210">
            <v>0</v>
          </cell>
          <cell r="GN210">
            <v>628.01</v>
          </cell>
          <cell r="GO210">
            <v>0</v>
          </cell>
          <cell r="GP210">
            <v>0</v>
          </cell>
          <cell r="GQ210">
            <v>0</v>
          </cell>
          <cell r="GR210">
            <v>0</v>
          </cell>
          <cell r="GS210">
            <v>1383.86</v>
          </cell>
          <cell r="GT210">
            <v>3740.15</v>
          </cell>
          <cell r="GU210">
            <v>159.08000000000001</v>
          </cell>
          <cell r="GV210">
            <v>689.95</v>
          </cell>
          <cell r="GW210">
            <v>0.23</v>
          </cell>
          <cell r="GX210">
            <v>0.01</v>
          </cell>
          <cell r="GY210">
            <v>0</v>
          </cell>
          <cell r="GZ210">
            <v>0.01</v>
          </cell>
          <cell r="HA210">
            <v>0</v>
          </cell>
          <cell r="HB210">
            <v>133.33000000000001</v>
          </cell>
          <cell r="HC210">
            <v>133.33000000000001</v>
          </cell>
          <cell r="HE210" t="str">
            <v>This deduction from Tier 1 capital is related to nonfinancial equity investments.  Looking at the carrying value of the nonfinancial equity investments, excluding the SBICs, and if this value is less than 15% of Tier 1 capital, then the capital</v>
          </cell>
          <cell r="HF210">
            <v>0</v>
          </cell>
          <cell r="HG210">
            <v>0</v>
          </cell>
          <cell r="HH210">
            <v>107.92</v>
          </cell>
          <cell r="HI210">
            <v>960.77</v>
          </cell>
          <cell r="HJ210">
            <v>348.07</v>
          </cell>
          <cell r="HL210">
            <v>3</v>
          </cell>
          <cell r="HM210">
            <v>2013</v>
          </cell>
          <cell r="HN210">
            <v>143</v>
          </cell>
          <cell r="HO210">
            <v>0</v>
          </cell>
          <cell r="HP210">
            <v>12267.53</v>
          </cell>
          <cell r="HQ210">
            <v>6.9035551999999996</v>
          </cell>
          <cell r="HR210">
            <v>19002</v>
          </cell>
        </row>
        <row r="211">
          <cell r="A211" t="str">
            <v>1074156Q4 2013BHC Baseline</v>
          </cell>
          <cell r="B211" t="str">
            <v>BB&amp;T</v>
          </cell>
          <cell r="C211" t="str">
            <v>Q4 2013</v>
          </cell>
          <cell r="D211" t="str">
            <v>BHC Baseline</v>
          </cell>
          <cell r="E211" t="str">
            <v>BHC</v>
          </cell>
          <cell r="F211" t="str">
            <v>BB And T CORP</v>
          </cell>
          <cell r="G211">
            <v>1074156</v>
          </cell>
          <cell r="H211" t="str">
            <v>Projected</v>
          </cell>
          <cell r="I211">
            <v>40918</v>
          </cell>
          <cell r="J211">
            <v>40918.529386574075</v>
          </cell>
          <cell r="K211" t="str">
            <v>Better economy with a 2.1-3.8% real GDP growth rate.  Unemployment gradually declines to 8.8% in 2012 and 7.9% in 2013.  Fed funds target rate to remain tight through mid-2013.</v>
          </cell>
          <cell r="L211">
            <v>63.08</v>
          </cell>
          <cell r="M211">
            <v>26.6</v>
          </cell>
          <cell r="N211">
            <v>7.46</v>
          </cell>
          <cell r="O211">
            <v>19.14</v>
          </cell>
          <cell r="P211">
            <v>32.89</v>
          </cell>
          <cell r="Q211">
            <v>19.02</v>
          </cell>
          <cell r="R211">
            <v>0</v>
          </cell>
          <cell r="S211">
            <v>13.87</v>
          </cell>
          <cell r="T211">
            <v>73.92</v>
          </cell>
          <cell r="U211">
            <v>36.57</v>
          </cell>
          <cell r="V211">
            <v>1.27</v>
          </cell>
          <cell r="W211">
            <v>36.08</v>
          </cell>
          <cell r="X211">
            <v>14.4</v>
          </cell>
          <cell r="Y211">
            <v>67.849999999999994</v>
          </cell>
          <cell r="Z211">
            <v>51.15</v>
          </cell>
          <cell r="AA211">
            <v>0</v>
          </cell>
          <cell r="AB211">
            <v>16.7</v>
          </cell>
          <cell r="AC211">
            <v>2.65</v>
          </cell>
          <cell r="AD211">
            <v>0</v>
          </cell>
          <cell r="AE211">
            <v>0.59</v>
          </cell>
          <cell r="AF211">
            <v>0.7</v>
          </cell>
          <cell r="AG211">
            <v>0.73</v>
          </cell>
          <cell r="AH211">
            <v>0.63</v>
          </cell>
          <cell r="AI211">
            <v>281.39</v>
          </cell>
          <cell r="AJ211">
            <v>0</v>
          </cell>
          <cell r="AK211">
            <v>0</v>
          </cell>
          <cell r="AL211">
            <v>0</v>
          </cell>
          <cell r="AM211">
            <v>0</v>
          </cell>
          <cell r="AN211">
            <v>0</v>
          </cell>
          <cell r="AO211">
            <v>0</v>
          </cell>
          <cell r="AP211">
            <v>0</v>
          </cell>
          <cell r="AQ211">
            <v>0</v>
          </cell>
          <cell r="AR211">
            <v>0</v>
          </cell>
          <cell r="AS211">
            <v>0</v>
          </cell>
          <cell r="AT211">
            <v>281.39</v>
          </cell>
          <cell r="AU211">
            <v>1835.2</v>
          </cell>
          <cell r="AV211">
            <v>238.24</v>
          </cell>
          <cell r="AW211">
            <v>281.39</v>
          </cell>
          <cell r="AX211">
            <v>0</v>
          </cell>
          <cell r="AY211">
            <v>1792.05</v>
          </cell>
          <cell r="AZ211">
            <v>1421.21</v>
          </cell>
          <cell r="BA211">
            <v>881.37</v>
          </cell>
          <cell r="BB211">
            <v>1418.08</v>
          </cell>
          <cell r="BC211">
            <v>1031.5</v>
          </cell>
          <cell r="BD211">
            <v>1031.5</v>
          </cell>
          <cell r="BE211">
            <v>238.24</v>
          </cell>
          <cell r="BF211">
            <v>0</v>
          </cell>
          <cell r="BG211">
            <v>0</v>
          </cell>
          <cell r="BH211">
            <v>-0.22</v>
          </cell>
          <cell r="BI211">
            <v>0</v>
          </cell>
          <cell r="BJ211">
            <v>0</v>
          </cell>
          <cell r="BK211">
            <v>0</v>
          </cell>
          <cell r="BL211">
            <v>793.03</v>
          </cell>
          <cell r="BM211">
            <v>221.83</v>
          </cell>
          <cell r="BN211">
            <v>571.20000000000005</v>
          </cell>
          <cell r="BO211">
            <v>0</v>
          </cell>
          <cell r="BP211">
            <v>571.20000000000005</v>
          </cell>
          <cell r="BQ211">
            <v>10.24</v>
          </cell>
          <cell r="BR211">
            <v>560.96</v>
          </cell>
          <cell r="BS211">
            <v>27.972460000000002</v>
          </cell>
          <cell r="BT211">
            <v>29.18</v>
          </cell>
          <cell r="BU211">
            <v>5</v>
          </cell>
          <cell r="BV211">
            <v>5.5</v>
          </cell>
          <cell r="BW211">
            <v>28.68</v>
          </cell>
          <cell r="BX211" t="str">
            <v>Other: Provide Explanation in the Memo</v>
          </cell>
          <cell r="BY211">
            <v>7832.31</v>
          </cell>
          <cell r="BZ211">
            <v>28068.61</v>
          </cell>
          <cell r="CA211">
            <v>35900.92</v>
          </cell>
          <cell r="CB211">
            <v>80195.05</v>
          </cell>
          <cell r="CC211">
            <v>38057.33</v>
          </cell>
          <cell r="CD211">
            <v>7054.3</v>
          </cell>
          <cell r="CE211">
            <v>1582.07</v>
          </cell>
          <cell r="CF211">
            <v>5472.24</v>
          </cell>
          <cell r="CG211">
            <v>34823.75</v>
          </cell>
          <cell r="CH211">
            <v>7298.04</v>
          </cell>
          <cell r="CI211">
            <v>2268.84</v>
          </cell>
          <cell r="CJ211">
            <v>25256.87</v>
          </cell>
          <cell r="CK211">
            <v>15749.34</v>
          </cell>
          <cell r="CL211">
            <v>259.67</v>
          </cell>
          <cell r="CM211">
            <v>0</v>
          </cell>
          <cell r="CN211">
            <v>17411.52</v>
          </cell>
          <cell r="CO211">
            <v>12237.69</v>
          </cell>
          <cell r="CP211">
            <v>0</v>
          </cell>
          <cell r="CQ211">
            <v>5173.82</v>
          </cell>
          <cell r="CR211">
            <v>2047.22</v>
          </cell>
          <cell r="CS211">
            <v>14198.99</v>
          </cell>
          <cell r="CT211">
            <v>10045.51</v>
          </cell>
          <cell r="CU211">
            <v>0</v>
          </cell>
          <cell r="CV211">
            <v>4153.4799999999996</v>
          </cell>
          <cell r="CW211">
            <v>10071.11</v>
          </cell>
          <cell r="CX211">
            <v>0</v>
          </cell>
          <cell r="CY211">
            <v>124.74</v>
          </cell>
          <cell r="CZ211">
            <v>409.22</v>
          </cell>
          <cell r="DA211">
            <v>1639.9</v>
          </cell>
          <cell r="DB211">
            <v>7897.25</v>
          </cell>
          <cell r="DC211">
            <v>123923.88</v>
          </cell>
          <cell r="DD211">
            <v>0</v>
          </cell>
          <cell r="DE211">
            <v>1792.05</v>
          </cell>
          <cell r="DF211">
            <v>122131.83</v>
          </cell>
          <cell r="DG211">
            <v>1215.67</v>
          </cell>
          <cell r="DH211">
            <v>6723.53</v>
          </cell>
          <cell r="DI211">
            <v>693.68</v>
          </cell>
          <cell r="DJ211">
            <v>0</v>
          </cell>
          <cell r="DK211">
            <v>441.19</v>
          </cell>
          <cell r="DL211">
            <v>7858.41</v>
          </cell>
          <cell r="DM211">
            <v>19732.419999999998</v>
          </cell>
          <cell r="DN211">
            <v>186839.24</v>
          </cell>
          <cell r="DO211">
            <v>141794.6</v>
          </cell>
          <cell r="DP211">
            <v>918.02</v>
          </cell>
          <cell r="DQ211">
            <v>42.98</v>
          </cell>
          <cell r="DR211">
            <v>23955.22</v>
          </cell>
          <cell r="DS211">
            <v>104.15</v>
          </cell>
          <cell r="DT211">
            <v>166710.82</v>
          </cell>
          <cell r="DU211">
            <v>0</v>
          </cell>
          <cell r="DV211">
            <v>3434.78</v>
          </cell>
          <cell r="DW211">
            <v>5507.31</v>
          </cell>
          <cell r="DX211">
            <v>11480.08</v>
          </cell>
          <cell r="DY211">
            <v>-356.14</v>
          </cell>
          <cell r="DZ211">
            <v>0</v>
          </cell>
          <cell r="EA211">
            <v>20066.03</v>
          </cell>
          <cell r="EB211">
            <v>62.39</v>
          </cell>
          <cell r="EC211">
            <v>20128.419999999998</v>
          </cell>
          <cell r="ED211">
            <v>37306.85</v>
          </cell>
          <cell r="EE211">
            <v>19796.05</v>
          </cell>
          <cell r="EF211">
            <v>0</v>
          </cell>
          <cell r="EG211">
            <v>19796.05</v>
          </cell>
          <cell r="EH211">
            <v>560.96</v>
          </cell>
          <cell r="EI211">
            <v>0</v>
          </cell>
          <cell r="EJ211">
            <v>0</v>
          </cell>
          <cell r="EK211">
            <v>0</v>
          </cell>
          <cell r="EL211">
            <v>0</v>
          </cell>
          <cell r="EM211">
            <v>0</v>
          </cell>
          <cell r="EN211">
            <v>133.33000000000001</v>
          </cell>
          <cell r="EO211">
            <v>0</v>
          </cell>
          <cell r="EP211">
            <v>0</v>
          </cell>
          <cell r="EQ211">
            <v>157.65</v>
          </cell>
          <cell r="ER211">
            <v>0</v>
          </cell>
          <cell r="ES211">
            <v>0</v>
          </cell>
          <cell r="ET211">
            <v>0</v>
          </cell>
          <cell r="EU211">
            <v>20066.03</v>
          </cell>
          <cell r="EV211">
            <v>20066.03</v>
          </cell>
          <cell r="EW211">
            <v>159.51</v>
          </cell>
          <cell r="EX211">
            <v>0</v>
          </cell>
          <cell r="EY211">
            <v>-507.69</v>
          </cell>
          <cell r="EZ211">
            <v>0</v>
          </cell>
          <cell r="FA211">
            <v>0</v>
          </cell>
          <cell r="FB211">
            <v>0</v>
          </cell>
          <cell r="FC211">
            <v>0</v>
          </cell>
          <cell r="FD211">
            <v>7084.26</v>
          </cell>
          <cell r="FE211">
            <v>0</v>
          </cell>
          <cell r="FF211">
            <v>13329.95</v>
          </cell>
          <cell r="FG211">
            <v>51.31</v>
          </cell>
          <cell r="FH211">
            <v>0</v>
          </cell>
          <cell r="FI211">
            <v>-37</v>
          </cell>
          <cell r="FJ211">
            <v>13241.64</v>
          </cell>
          <cell r="FK211">
            <v>131899.64000000001</v>
          </cell>
          <cell r="FL211">
            <v>13241.64</v>
          </cell>
          <cell r="FM211">
            <v>13241.64</v>
          </cell>
          <cell r="FN211">
            <v>15706.09</v>
          </cell>
          <cell r="FO211">
            <v>131899.64000000001</v>
          </cell>
          <cell r="FP211">
            <v>179732.14</v>
          </cell>
          <cell r="FQ211">
            <v>10.039199999999999</v>
          </cell>
          <cell r="FR211">
            <v>10.039199999999999</v>
          </cell>
          <cell r="FS211">
            <v>11.9076</v>
          </cell>
          <cell r="FT211">
            <v>7.3673999999999999</v>
          </cell>
          <cell r="FU211">
            <v>0</v>
          </cell>
          <cell r="FV211">
            <v>0</v>
          </cell>
          <cell r="FW211">
            <v>0</v>
          </cell>
          <cell r="FX211">
            <v>0</v>
          </cell>
          <cell r="FY211">
            <v>0</v>
          </cell>
          <cell r="FZ211">
            <v>0</v>
          </cell>
          <cell r="GA211">
            <v>0</v>
          </cell>
          <cell r="GB211">
            <v>0</v>
          </cell>
          <cell r="GC211">
            <v>0</v>
          </cell>
          <cell r="GD211">
            <v>6697.8</v>
          </cell>
          <cell r="GE211">
            <v>445.85</v>
          </cell>
          <cell r="GF211">
            <v>0</v>
          </cell>
          <cell r="GG211">
            <v>686.96</v>
          </cell>
          <cell r="GH211">
            <v>0</v>
          </cell>
          <cell r="GI211">
            <v>0</v>
          </cell>
          <cell r="GJ211">
            <v>13329.95</v>
          </cell>
          <cell r="GK211">
            <v>1333</v>
          </cell>
          <cell r="GL211">
            <v>445.85</v>
          </cell>
          <cell r="GM211">
            <v>0</v>
          </cell>
          <cell r="GN211">
            <v>628.01</v>
          </cell>
          <cell r="GO211">
            <v>0</v>
          </cell>
          <cell r="GP211">
            <v>0</v>
          </cell>
          <cell r="GQ211">
            <v>0</v>
          </cell>
          <cell r="GR211">
            <v>0</v>
          </cell>
          <cell r="GS211">
            <v>1411.56</v>
          </cell>
          <cell r="GT211">
            <v>3815.02</v>
          </cell>
          <cell r="GU211">
            <v>157.65</v>
          </cell>
          <cell r="GV211">
            <v>685.45</v>
          </cell>
          <cell r="GW211">
            <v>0.23</v>
          </cell>
          <cell r="GX211">
            <v>0.02</v>
          </cell>
          <cell r="GY211">
            <v>0</v>
          </cell>
          <cell r="GZ211">
            <v>0.02</v>
          </cell>
          <cell r="HA211">
            <v>0</v>
          </cell>
          <cell r="HB211">
            <v>133.33000000000001</v>
          </cell>
          <cell r="HC211">
            <v>133.33000000000001</v>
          </cell>
          <cell r="HE211" t="str">
            <v>This deduction from Tier 1 capital is related to nonfinancial equity investments.  Looking at the carrying value of the nonfinancial equity investments, excluding the SBICs, and if this value is less than 15% of Tier 1 capital, then the capital</v>
          </cell>
          <cell r="HF211">
            <v>0</v>
          </cell>
          <cell r="HG211">
            <v>0</v>
          </cell>
          <cell r="HH211">
            <v>107.92</v>
          </cell>
          <cell r="HI211">
            <v>960.77</v>
          </cell>
          <cell r="HJ211">
            <v>348.07</v>
          </cell>
          <cell r="HL211">
            <v>4</v>
          </cell>
          <cell r="HM211">
            <v>2013</v>
          </cell>
          <cell r="HN211">
            <v>147</v>
          </cell>
          <cell r="HO211">
            <v>0</v>
          </cell>
          <cell r="HP211">
            <v>12563.76</v>
          </cell>
          <cell r="HQ211">
            <v>7.0196120999999998</v>
          </cell>
          <cell r="HR211">
            <v>19002</v>
          </cell>
        </row>
        <row r="212">
          <cell r="A212" t="str">
            <v>1074156Q3 2011BHC Stress</v>
          </cell>
          <cell r="B212" t="str">
            <v>BB&amp;T</v>
          </cell>
          <cell r="C212" t="str">
            <v>Q3 2011</v>
          </cell>
          <cell r="D212" t="str">
            <v>BHC Stress</v>
          </cell>
          <cell r="E212" t="str">
            <v>BHC</v>
          </cell>
          <cell r="F212" t="str">
            <v>BB And T CORP</v>
          </cell>
          <cell r="G212">
            <v>1074156</v>
          </cell>
          <cell r="H212" t="str">
            <v>Actual</v>
          </cell>
          <cell r="I212">
            <v>40918</v>
          </cell>
          <cell r="J212">
            <v>40918.531851851854</v>
          </cell>
          <cell r="K212" t="str">
            <v>Second recession 4Q 2011 through 2Q 2012.  Real GDP rebounds in 2013 (1.4% year-over-year growth rate).  Unemployment rate rises, peaking at 13.4% in 1Q 2013.  Fed does not begin to tighten monetary policy until mid-2014.</v>
          </cell>
          <cell r="L212">
            <v>59.92</v>
          </cell>
          <cell r="M212">
            <v>34.450000000000003</v>
          </cell>
          <cell r="N212">
            <v>13.99</v>
          </cell>
          <cell r="O212">
            <v>20.45</v>
          </cell>
          <cell r="P212">
            <v>47.93</v>
          </cell>
          <cell r="Q212">
            <v>33.58</v>
          </cell>
          <cell r="R212">
            <v>0</v>
          </cell>
          <cell r="S212">
            <v>14.35</v>
          </cell>
          <cell r="T212">
            <v>196.32</v>
          </cell>
          <cell r="U212">
            <v>112.75</v>
          </cell>
          <cell r="V212">
            <v>13.84</v>
          </cell>
          <cell r="W212">
            <v>69.73</v>
          </cell>
          <cell r="X212">
            <v>12.31</v>
          </cell>
          <cell r="Y212">
            <v>38.33</v>
          </cell>
          <cell r="Z212">
            <v>24.66</v>
          </cell>
          <cell r="AA212">
            <v>0</v>
          </cell>
          <cell r="AB212">
            <v>13.68</v>
          </cell>
          <cell r="AC212">
            <v>29.23</v>
          </cell>
          <cell r="AD212">
            <v>0</v>
          </cell>
          <cell r="AE212">
            <v>0.63</v>
          </cell>
          <cell r="AF212">
            <v>0.12</v>
          </cell>
          <cell r="AG212">
            <v>0</v>
          </cell>
          <cell r="AH212">
            <v>28.47</v>
          </cell>
          <cell r="AI212">
            <v>418.49</v>
          </cell>
          <cell r="AJ212">
            <v>0</v>
          </cell>
          <cell r="AK212">
            <v>0</v>
          </cell>
          <cell r="AL212">
            <v>7.16</v>
          </cell>
          <cell r="AM212">
            <v>7.16</v>
          </cell>
          <cell r="AN212">
            <v>0</v>
          </cell>
          <cell r="AO212">
            <v>0</v>
          </cell>
          <cell r="AP212">
            <v>0</v>
          </cell>
          <cell r="AQ212">
            <v>0</v>
          </cell>
          <cell r="AR212">
            <v>0</v>
          </cell>
          <cell r="AS212">
            <v>0</v>
          </cell>
          <cell r="AT212">
            <v>425.66</v>
          </cell>
          <cell r="AU212">
            <v>2516.02</v>
          </cell>
          <cell r="AV212">
            <v>257.44</v>
          </cell>
          <cell r="AW212">
            <v>418.49</v>
          </cell>
          <cell r="AX212">
            <v>-7.0000000000000007E-2</v>
          </cell>
          <cell r="AY212">
            <v>2354.9</v>
          </cell>
          <cell r="AZ212">
            <v>1415.39</v>
          </cell>
          <cell r="BA212">
            <v>598.80999999999995</v>
          </cell>
          <cell r="BB212">
            <v>1278.92</v>
          </cell>
          <cell r="BC212">
            <v>735.28</v>
          </cell>
          <cell r="BD212">
            <v>735.28</v>
          </cell>
          <cell r="BE212">
            <v>257.44</v>
          </cell>
          <cell r="BF212">
            <v>0</v>
          </cell>
          <cell r="BG212">
            <v>0</v>
          </cell>
          <cell r="BH212">
            <v>0</v>
          </cell>
          <cell r="BI212">
            <v>0</v>
          </cell>
          <cell r="BJ212">
            <v>-39.299999999999997</v>
          </cell>
          <cell r="BK212">
            <v>-7.89</v>
          </cell>
          <cell r="BL212">
            <v>438.54</v>
          </cell>
          <cell r="BM212">
            <v>67.819999999999993</v>
          </cell>
          <cell r="BN212">
            <v>370.71</v>
          </cell>
          <cell r="BO212">
            <v>0</v>
          </cell>
          <cell r="BP212">
            <v>370.71</v>
          </cell>
          <cell r="BQ212">
            <v>4.83</v>
          </cell>
          <cell r="BR212">
            <v>365.88</v>
          </cell>
          <cell r="BS212">
            <v>15.464952</v>
          </cell>
          <cell r="BT212">
            <v>26.95</v>
          </cell>
          <cell r="BU212">
            <v>11.75</v>
          </cell>
          <cell r="BV212">
            <v>7.81</v>
          </cell>
          <cell r="BW212">
            <v>30.88</v>
          </cell>
          <cell r="BX212" t="str">
            <v>Other: Provide Explanation in the Memo</v>
          </cell>
          <cell r="BY212">
            <v>8135.45</v>
          </cell>
          <cell r="BZ212">
            <v>24649.13</v>
          </cell>
          <cell r="CA212">
            <v>32784.58</v>
          </cell>
          <cell r="CB212">
            <v>70310.559999999998</v>
          </cell>
          <cell r="CC212">
            <v>29706.37</v>
          </cell>
          <cell r="CD212">
            <v>7025.24</v>
          </cell>
          <cell r="CE212">
            <v>1454.98</v>
          </cell>
          <cell r="CF212">
            <v>5570.27</v>
          </cell>
          <cell r="CG212">
            <v>33350.949999999997</v>
          </cell>
          <cell r="CH212">
            <v>8666.2800000000007</v>
          </cell>
          <cell r="CI212">
            <v>2418.4</v>
          </cell>
          <cell r="CJ212">
            <v>22266.27</v>
          </cell>
          <cell r="CK212">
            <v>12870.4</v>
          </cell>
          <cell r="CL212">
            <v>228</v>
          </cell>
          <cell r="CM212">
            <v>0</v>
          </cell>
          <cell r="CN212">
            <v>14552.94</v>
          </cell>
          <cell r="CO212">
            <v>9888.2800000000007</v>
          </cell>
          <cell r="CP212">
            <v>0</v>
          </cell>
          <cell r="CQ212">
            <v>4664.66</v>
          </cell>
          <cell r="CR212">
            <v>1651.94</v>
          </cell>
          <cell r="CS212">
            <v>12074.98</v>
          </cell>
          <cell r="CT212">
            <v>8671.4699999999993</v>
          </cell>
          <cell r="CU212">
            <v>0</v>
          </cell>
          <cell r="CV212">
            <v>3403.51</v>
          </cell>
          <cell r="CW212">
            <v>8858.48</v>
          </cell>
          <cell r="CX212">
            <v>0</v>
          </cell>
          <cell r="CY212">
            <v>98.68</v>
          </cell>
          <cell r="CZ212">
            <v>346.91</v>
          </cell>
          <cell r="DA212">
            <v>1603.78</v>
          </cell>
          <cell r="DB212">
            <v>6809.11</v>
          </cell>
          <cell r="DC212">
            <v>107448.9</v>
          </cell>
          <cell r="DD212">
            <v>0</v>
          </cell>
          <cell r="DE212">
            <v>2354.9</v>
          </cell>
          <cell r="DF212">
            <v>105094</v>
          </cell>
          <cell r="DG212">
            <v>1188.5999999999999</v>
          </cell>
          <cell r="DH212">
            <v>6016.28</v>
          </cell>
          <cell r="DI212">
            <v>693.68</v>
          </cell>
          <cell r="DJ212">
            <v>0</v>
          </cell>
          <cell r="DK212">
            <v>432.43</v>
          </cell>
          <cell r="DL212">
            <v>7142.4</v>
          </cell>
          <cell r="DM212">
            <v>21467.31</v>
          </cell>
          <cell r="DN212">
            <v>167676.89000000001</v>
          </cell>
          <cell r="DO212">
            <v>117566.9</v>
          </cell>
          <cell r="DP212">
            <v>918.02</v>
          </cell>
          <cell r="DQ212">
            <v>3453.43</v>
          </cell>
          <cell r="DR212">
            <v>28197.119999999999</v>
          </cell>
          <cell r="DS212">
            <v>104.15</v>
          </cell>
          <cell r="DT212">
            <v>150135.48000000001</v>
          </cell>
          <cell r="DU212">
            <v>0</v>
          </cell>
          <cell r="DV212">
            <v>3485.51</v>
          </cell>
          <cell r="DW212">
            <v>5856.58</v>
          </cell>
          <cell r="DX212">
            <v>8493.07</v>
          </cell>
          <cell r="DY212">
            <v>-356.14</v>
          </cell>
          <cell r="DZ212">
            <v>0</v>
          </cell>
          <cell r="EA212">
            <v>17479.02</v>
          </cell>
          <cell r="EB212">
            <v>62.39</v>
          </cell>
          <cell r="EC212">
            <v>17541.41</v>
          </cell>
          <cell r="ED212">
            <v>31288.12</v>
          </cell>
          <cell r="EE212">
            <v>16980.560000000001</v>
          </cell>
          <cell r="EF212">
            <v>0</v>
          </cell>
          <cell r="EG212">
            <v>16980.560000000001</v>
          </cell>
          <cell r="EH212">
            <v>365.88</v>
          </cell>
          <cell r="EI212">
            <v>0</v>
          </cell>
          <cell r="EJ212">
            <v>0</v>
          </cell>
          <cell r="EK212">
            <v>3.95</v>
          </cell>
          <cell r="EL212">
            <v>23.37</v>
          </cell>
          <cell r="EM212">
            <v>0</v>
          </cell>
          <cell r="EN212">
            <v>0</v>
          </cell>
          <cell r="EO212">
            <v>0</v>
          </cell>
          <cell r="EP212">
            <v>0</v>
          </cell>
          <cell r="EQ212">
            <v>111.54</v>
          </cell>
          <cell r="ER212">
            <v>216.82</v>
          </cell>
          <cell r="ES212">
            <v>0</v>
          </cell>
          <cell r="ET212">
            <v>-0.02</v>
          </cell>
          <cell r="EU212">
            <v>17479.02</v>
          </cell>
          <cell r="EV212">
            <v>17479.02</v>
          </cell>
          <cell r="EW212">
            <v>159.51</v>
          </cell>
          <cell r="EX212">
            <v>0</v>
          </cell>
          <cell r="EY212">
            <v>-511.97</v>
          </cell>
          <cell r="EZ212">
            <v>0</v>
          </cell>
          <cell r="FA212">
            <v>0</v>
          </cell>
          <cell r="FB212">
            <v>3249.24</v>
          </cell>
          <cell r="FC212">
            <v>0</v>
          </cell>
          <cell r="FD212">
            <v>6330.41</v>
          </cell>
          <cell r="FE212">
            <v>0</v>
          </cell>
          <cell r="FF212">
            <v>14750.3</v>
          </cell>
          <cell r="FG212">
            <v>51.3</v>
          </cell>
          <cell r="FH212">
            <v>0</v>
          </cell>
          <cell r="FI212">
            <v>-3.06</v>
          </cell>
          <cell r="FJ212">
            <v>14695.95</v>
          </cell>
          <cell r="FK212">
            <v>117020.5</v>
          </cell>
          <cell r="FL212">
            <v>11446.71</v>
          </cell>
          <cell r="FM212">
            <v>14695.95</v>
          </cell>
          <cell r="FN212">
            <v>18837.12</v>
          </cell>
          <cell r="FO212">
            <v>117020.5</v>
          </cell>
          <cell r="FP212">
            <v>159268.17000000001</v>
          </cell>
          <cell r="FQ212">
            <v>9.7818000000000005</v>
          </cell>
          <cell r="FR212">
            <v>12.558400000000001</v>
          </cell>
          <cell r="FS212">
            <v>16.097300000000001</v>
          </cell>
          <cell r="FT212">
            <v>9.2271999999999998</v>
          </cell>
          <cell r="FU212">
            <v>0</v>
          </cell>
          <cell r="FV212">
            <v>0</v>
          </cell>
          <cell r="FW212">
            <v>0</v>
          </cell>
          <cell r="FX212">
            <v>0</v>
          </cell>
          <cell r="FY212">
            <v>0</v>
          </cell>
          <cell r="FZ212">
            <v>0</v>
          </cell>
          <cell r="GA212">
            <v>0</v>
          </cell>
          <cell r="GB212">
            <v>0</v>
          </cell>
          <cell r="GC212">
            <v>3249.24</v>
          </cell>
          <cell r="GD212">
            <v>5990.1</v>
          </cell>
          <cell r="GE212">
            <v>558.99</v>
          </cell>
          <cell r="GF212">
            <v>0</v>
          </cell>
          <cell r="GG212">
            <v>697.1</v>
          </cell>
          <cell r="GH212">
            <v>0</v>
          </cell>
          <cell r="GI212">
            <v>0</v>
          </cell>
          <cell r="GJ212">
            <v>14750.3</v>
          </cell>
          <cell r="GK212">
            <v>1475.03</v>
          </cell>
          <cell r="GL212">
            <v>558.99</v>
          </cell>
          <cell r="GM212">
            <v>0</v>
          </cell>
          <cell r="GN212">
            <v>0</v>
          </cell>
          <cell r="GO212">
            <v>558.99</v>
          </cell>
          <cell r="GP212">
            <v>558.99</v>
          </cell>
          <cell r="GQ212">
            <v>558.99</v>
          </cell>
          <cell r="GR212">
            <v>0</v>
          </cell>
          <cell r="GS212">
            <v>1062</v>
          </cell>
          <cell r="GT212">
            <v>2869</v>
          </cell>
          <cell r="GU212">
            <v>111.54</v>
          </cell>
          <cell r="GV212">
            <v>697.1</v>
          </cell>
          <cell r="GW212">
            <v>0.16000574000000001</v>
          </cell>
          <cell r="GX212">
            <v>0</v>
          </cell>
          <cell r="GY212">
            <v>0</v>
          </cell>
          <cell r="GZ212">
            <v>0</v>
          </cell>
          <cell r="HA212">
            <v>0</v>
          </cell>
          <cell r="HB212">
            <v>0</v>
          </cell>
          <cell r="HC212">
            <v>0</v>
          </cell>
          <cell r="HE212" t="str">
            <v>This deduction from Tier 1 capital is related to nonfinancial equity investments.  Looking at the carrying value of the nonfinancial equity investments, excluding the SBICs, and if this value is less than 15% of Tier 1 capital, then the capital</v>
          </cell>
          <cell r="HF212">
            <v>0</v>
          </cell>
          <cell r="HG212">
            <v>0</v>
          </cell>
          <cell r="HH212">
            <v>107.92</v>
          </cell>
          <cell r="HI212">
            <v>960.77</v>
          </cell>
          <cell r="HJ212">
            <v>348.07</v>
          </cell>
          <cell r="HL212">
            <v>3</v>
          </cell>
          <cell r="HM212">
            <v>2011</v>
          </cell>
          <cell r="HN212">
            <v>0</v>
          </cell>
          <cell r="HO212">
            <v>-39.299999999999997</v>
          </cell>
          <cell r="HP212">
            <v>13942</v>
          </cell>
          <cell r="HQ212">
            <v>8.6847381000000006</v>
          </cell>
          <cell r="HR212">
            <v>19002</v>
          </cell>
        </row>
        <row r="213">
          <cell r="A213" t="str">
            <v>1074156Q4 2011BHC Stress</v>
          </cell>
          <cell r="B213" t="str">
            <v>BB&amp;T</v>
          </cell>
          <cell r="C213" t="str">
            <v>Q4 2011</v>
          </cell>
          <cell r="D213" t="str">
            <v>BHC Stress</v>
          </cell>
          <cell r="E213" t="str">
            <v>BHC</v>
          </cell>
          <cell r="F213" t="str">
            <v>BB And T CORP</v>
          </cell>
          <cell r="G213">
            <v>1074156</v>
          </cell>
          <cell r="H213" t="str">
            <v>Projected</v>
          </cell>
          <cell r="I213">
            <v>40918</v>
          </cell>
          <cell r="J213">
            <v>40918.531851851854</v>
          </cell>
          <cell r="K213" t="str">
            <v>Second recession 4Q 2011 through 2Q 2012.  Real GDP rebounds in 2013 (1.4% year-over-year growth rate).  Unemployment rate rises, peaking at 13.4% in 1Q 2013.  Fed does not begin to tighten monetary policy until mid-2014.</v>
          </cell>
          <cell r="L213">
            <v>80.040000000000006</v>
          </cell>
          <cell r="M213">
            <v>38.119999999999997</v>
          </cell>
          <cell r="N213">
            <v>10.66</v>
          </cell>
          <cell r="O213">
            <v>27.45</v>
          </cell>
          <cell r="P213">
            <v>30.34</v>
          </cell>
          <cell r="Q213">
            <v>17.36</v>
          </cell>
          <cell r="R213">
            <v>0</v>
          </cell>
          <cell r="S213">
            <v>12.98</v>
          </cell>
          <cell r="T213">
            <v>161.91</v>
          </cell>
          <cell r="U213">
            <v>87.99</v>
          </cell>
          <cell r="V213">
            <v>5.92</v>
          </cell>
          <cell r="W213">
            <v>68</v>
          </cell>
          <cell r="X213">
            <v>12.85</v>
          </cell>
          <cell r="Y213">
            <v>76.25</v>
          </cell>
          <cell r="Z213">
            <v>51.3</v>
          </cell>
          <cell r="AA213">
            <v>0</v>
          </cell>
          <cell r="AB213">
            <v>24.95</v>
          </cell>
          <cell r="AC213">
            <v>3.5</v>
          </cell>
          <cell r="AD213">
            <v>0</v>
          </cell>
          <cell r="AE213">
            <v>0.84</v>
          </cell>
          <cell r="AF213">
            <v>0.79</v>
          </cell>
          <cell r="AG213">
            <v>0.5</v>
          </cell>
          <cell r="AH213">
            <v>1.37</v>
          </cell>
          <cell r="AI213">
            <v>403</v>
          </cell>
          <cell r="AJ213">
            <v>0</v>
          </cell>
          <cell r="AK213">
            <v>0</v>
          </cell>
          <cell r="AL213">
            <v>139.61000000000001</v>
          </cell>
          <cell r="AM213">
            <v>139.61000000000001</v>
          </cell>
          <cell r="AN213">
            <v>0</v>
          </cell>
          <cell r="AO213">
            <v>0</v>
          </cell>
          <cell r="AP213">
            <v>0</v>
          </cell>
          <cell r="AQ213">
            <v>0</v>
          </cell>
          <cell r="AR213">
            <v>0</v>
          </cell>
          <cell r="AS213">
            <v>0.77</v>
          </cell>
          <cell r="AT213">
            <v>543.39</v>
          </cell>
          <cell r="AU213">
            <v>2354.9</v>
          </cell>
          <cell r="AV213">
            <v>725.16</v>
          </cell>
          <cell r="AW213">
            <v>403</v>
          </cell>
          <cell r="AX213">
            <v>0</v>
          </cell>
          <cell r="AY213">
            <v>2677.06</v>
          </cell>
          <cell r="AZ213">
            <v>1370.74</v>
          </cell>
          <cell r="BA213">
            <v>368.09</v>
          </cell>
          <cell r="BB213">
            <v>1322.14</v>
          </cell>
          <cell r="BC213">
            <v>525.69000000000005</v>
          </cell>
          <cell r="BD213">
            <v>525.69000000000005</v>
          </cell>
          <cell r="BE213">
            <v>725.16</v>
          </cell>
          <cell r="BF213">
            <v>0</v>
          </cell>
          <cell r="BG213">
            <v>0.77</v>
          </cell>
          <cell r="BH213">
            <v>0.47</v>
          </cell>
          <cell r="BI213">
            <v>0</v>
          </cell>
          <cell r="BJ213">
            <v>41.51</v>
          </cell>
          <cell r="BK213">
            <v>7.1</v>
          </cell>
          <cell r="BL213">
            <v>-158.28</v>
          </cell>
          <cell r="BM213">
            <v>-123.19</v>
          </cell>
          <cell r="BN213">
            <v>-35.08</v>
          </cell>
          <cell r="BO213">
            <v>0</v>
          </cell>
          <cell r="BP213">
            <v>-35.08</v>
          </cell>
          <cell r="BQ213">
            <v>5.09</v>
          </cell>
          <cell r="BR213">
            <v>-40.18</v>
          </cell>
          <cell r="BS213">
            <v>77.830427</v>
          </cell>
          <cell r="BT213">
            <v>30.88</v>
          </cell>
          <cell r="BU213">
            <v>12</v>
          </cell>
          <cell r="BV213">
            <v>9.5</v>
          </cell>
          <cell r="BW213">
            <v>33.380000000000003</v>
          </cell>
          <cell r="BX213" t="str">
            <v>Other: Provide Explanation in the Memo</v>
          </cell>
          <cell r="BY213">
            <v>12956.53</v>
          </cell>
          <cell r="BZ213">
            <v>22766.02</v>
          </cell>
          <cell r="CA213">
            <v>35722.54</v>
          </cell>
          <cell r="CB213">
            <v>71701.39</v>
          </cell>
          <cell r="CC213">
            <v>31453.23</v>
          </cell>
          <cell r="CD213">
            <v>6922.16</v>
          </cell>
          <cell r="CE213">
            <v>1453.72</v>
          </cell>
          <cell r="CF213">
            <v>5468.44</v>
          </cell>
          <cell r="CG213">
            <v>33097.339999999997</v>
          </cell>
          <cell r="CH213">
            <v>8392.42</v>
          </cell>
          <cell r="CI213">
            <v>2225.67</v>
          </cell>
          <cell r="CJ213">
            <v>22479.25</v>
          </cell>
          <cell r="CK213">
            <v>13139.66</v>
          </cell>
          <cell r="CL213">
            <v>228.65</v>
          </cell>
          <cell r="CM213">
            <v>0</v>
          </cell>
          <cell r="CN213">
            <v>14563.35</v>
          </cell>
          <cell r="CO213">
            <v>10004.950000000001</v>
          </cell>
          <cell r="CP213">
            <v>0</v>
          </cell>
          <cell r="CQ213">
            <v>4558.41</v>
          </cell>
          <cell r="CR213">
            <v>1726.1</v>
          </cell>
          <cell r="CS213">
            <v>12089.07</v>
          </cell>
          <cell r="CT213">
            <v>8640.4500000000007</v>
          </cell>
          <cell r="CU213">
            <v>0</v>
          </cell>
          <cell r="CV213">
            <v>3448.62</v>
          </cell>
          <cell r="CW213">
            <v>8841.6</v>
          </cell>
          <cell r="CX213">
            <v>0</v>
          </cell>
          <cell r="CY213">
            <v>102.55</v>
          </cell>
          <cell r="CZ213">
            <v>345.99</v>
          </cell>
          <cell r="DA213">
            <v>1507.02</v>
          </cell>
          <cell r="DB213">
            <v>6886.04</v>
          </cell>
          <cell r="DC213">
            <v>108921.51</v>
          </cell>
          <cell r="DD213">
            <v>0</v>
          </cell>
          <cell r="DE213">
            <v>2677.06</v>
          </cell>
          <cell r="DF213">
            <v>106244.45</v>
          </cell>
          <cell r="DG213">
            <v>1188.46</v>
          </cell>
          <cell r="DH213">
            <v>6016.28</v>
          </cell>
          <cell r="DI213">
            <v>693.68</v>
          </cell>
          <cell r="DJ213">
            <v>0</v>
          </cell>
          <cell r="DK213">
            <v>408.68</v>
          </cell>
          <cell r="DL213">
            <v>7118.65</v>
          </cell>
          <cell r="DM213">
            <v>22791.27</v>
          </cell>
          <cell r="DN213">
            <v>173065.36</v>
          </cell>
          <cell r="DO213">
            <v>123774.19</v>
          </cell>
          <cell r="DP213">
            <v>918.02</v>
          </cell>
          <cell r="DQ213">
            <v>3401.44</v>
          </cell>
          <cell r="DR213">
            <v>27582.14</v>
          </cell>
          <cell r="DS213">
            <v>111.24</v>
          </cell>
          <cell r="DT213">
            <v>155675.79</v>
          </cell>
          <cell r="DU213">
            <v>0</v>
          </cell>
          <cell r="DV213">
            <v>3488.16</v>
          </cell>
          <cell r="DW213">
            <v>5853.93</v>
          </cell>
          <cell r="DX213">
            <v>8341.23</v>
          </cell>
          <cell r="DY213">
            <v>-356.14</v>
          </cell>
          <cell r="DZ213">
            <v>0</v>
          </cell>
          <cell r="EA213">
            <v>17327.18</v>
          </cell>
          <cell r="EB213">
            <v>62.39</v>
          </cell>
          <cell r="EC213">
            <v>17389.57</v>
          </cell>
          <cell r="ED213">
            <v>30093.03</v>
          </cell>
          <cell r="EE213">
            <v>17479.02</v>
          </cell>
          <cell r="EF213">
            <v>0</v>
          </cell>
          <cell r="EG213">
            <v>17479.02</v>
          </cell>
          <cell r="EH213">
            <v>-40.18</v>
          </cell>
          <cell r="EI213">
            <v>0</v>
          </cell>
          <cell r="EJ213">
            <v>0</v>
          </cell>
          <cell r="EK213">
            <v>0</v>
          </cell>
          <cell r="EL213">
            <v>0</v>
          </cell>
          <cell r="EM213">
            <v>0</v>
          </cell>
          <cell r="EN213">
            <v>0</v>
          </cell>
          <cell r="EO213">
            <v>0</v>
          </cell>
          <cell r="EP213">
            <v>0</v>
          </cell>
          <cell r="EQ213">
            <v>111.66</v>
          </cell>
          <cell r="ER213">
            <v>0</v>
          </cell>
          <cell r="ES213">
            <v>0</v>
          </cell>
          <cell r="ET213">
            <v>0</v>
          </cell>
          <cell r="EU213">
            <v>17327.18</v>
          </cell>
          <cell r="EV213">
            <v>17327.18</v>
          </cell>
          <cell r="EW213">
            <v>159.51</v>
          </cell>
          <cell r="EX213">
            <v>0</v>
          </cell>
          <cell r="EY213">
            <v>-507.69</v>
          </cell>
          <cell r="EZ213">
            <v>0</v>
          </cell>
          <cell r="FA213">
            <v>0</v>
          </cell>
          <cell r="FB213">
            <v>3249.24</v>
          </cell>
          <cell r="FC213">
            <v>0</v>
          </cell>
          <cell r="FD213">
            <v>6321.96</v>
          </cell>
          <cell r="FE213">
            <v>0</v>
          </cell>
          <cell r="FF213">
            <v>14602.64</v>
          </cell>
          <cell r="FG213">
            <v>51.31</v>
          </cell>
          <cell r="FH213">
            <v>17.16</v>
          </cell>
          <cell r="FI213">
            <v>-77</v>
          </cell>
          <cell r="FJ213">
            <v>14457.17</v>
          </cell>
          <cell r="FK213">
            <v>118844.34</v>
          </cell>
          <cell r="FL213">
            <v>11208.41</v>
          </cell>
          <cell r="FM213">
            <v>14457.17</v>
          </cell>
          <cell r="FN213">
            <v>18554.28</v>
          </cell>
          <cell r="FO213">
            <v>118844.34</v>
          </cell>
          <cell r="FP213">
            <v>165489.66</v>
          </cell>
          <cell r="FQ213">
            <v>9.4312000000000005</v>
          </cell>
          <cell r="FR213">
            <v>12.1648</v>
          </cell>
          <cell r="FS213">
            <v>15.612299999999999</v>
          </cell>
          <cell r="FT213">
            <v>8.7360000000000007</v>
          </cell>
          <cell r="FU213">
            <v>0</v>
          </cell>
          <cell r="FV213">
            <v>0</v>
          </cell>
          <cell r="FW213">
            <v>0</v>
          </cell>
          <cell r="FX213">
            <v>0</v>
          </cell>
          <cell r="FY213">
            <v>0</v>
          </cell>
          <cell r="FZ213">
            <v>0</v>
          </cell>
          <cell r="GA213">
            <v>0</v>
          </cell>
          <cell r="GB213">
            <v>0</v>
          </cell>
          <cell r="GC213">
            <v>3249.24</v>
          </cell>
          <cell r="GD213">
            <v>5990.1</v>
          </cell>
          <cell r="GE213">
            <v>746.73</v>
          </cell>
          <cell r="GF213">
            <v>0</v>
          </cell>
          <cell r="GG213">
            <v>697.63</v>
          </cell>
          <cell r="GH213">
            <v>0</v>
          </cell>
          <cell r="GI213">
            <v>0</v>
          </cell>
          <cell r="GJ213">
            <v>14602.64</v>
          </cell>
          <cell r="GK213">
            <v>1460.26</v>
          </cell>
          <cell r="GL213">
            <v>746.73</v>
          </cell>
          <cell r="GM213">
            <v>0</v>
          </cell>
          <cell r="GN213">
            <v>0</v>
          </cell>
          <cell r="GO213">
            <v>746.73</v>
          </cell>
          <cell r="GP213">
            <v>729.57</v>
          </cell>
          <cell r="GQ213">
            <v>729.57</v>
          </cell>
          <cell r="GR213">
            <v>17.16</v>
          </cell>
          <cell r="GS213">
            <v>729.57</v>
          </cell>
          <cell r="GT213">
            <v>1971.81</v>
          </cell>
          <cell r="GU213">
            <v>111.66</v>
          </cell>
          <cell r="GV213">
            <v>697.88</v>
          </cell>
          <cell r="GW213">
            <v>0.16</v>
          </cell>
          <cell r="GX213">
            <v>0.02</v>
          </cell>
          <cell r="GY213">
            <v>0</v>
          </cell>
          <cell r="GZ213">
            <v>0.02</v>
          </cell>
          <cell r="HA213">
            <v>0</v>
          </cell>
          <cell r="HB213">
            <v>0</v>
          </cell>
          <cell r="HC213">
            <v>0</v>
          </cell>
          <cell r="HE213" t="str">
            <v>This deduction from Tier 1 capital is related to nonfinancial equity investments.  Looking at the carrying value of the nonfinancial equity investments, excluding the SBICs, and if this value is less than 15% of Tier 1 capital, then the capital</v>
          </cell>
          <cell r="HF213">
            <v>0</v>
          </cell>
          <cell r="HG213">
            <v>0</v>
          </cell>
          <cell r="HH213">
            <v>107.92</v>
          </cell>
          <cell r="HI213">
            <v>960.77</v>
          </cell>
          <cell r="HJ213">
            <v>348.07</v>
          </cell>
          <cell r="HL213">
            <v>4</v>
          </cell>
          <cell r="HM213">
            <v>2011</v>
          </cell>
          <cell r="HN213">
            <v>109</v>
          </cell>
          <cell r="HO213">
            <v>41.51</v>
          </cell>
          <cell r="HP213">
            <v>13813.91</v>
          </cell>
          <cell r="HQ213">
            <v>8.3243048000000002</v>
          </cell>
          <cell r="HR213">
            <v>19002</v>
          </cell>
        </row>
        <row r="214">
          <cell r="A214" t="str">
            <v>1074156Q1 2012BHC Stress</v>
          </cell>
          <cell r="B214" t="str">
            <v>BB&amp;T</v>
          </cell>
          <cell r="C214" t="str">
            <v>Q1 2012</v>
          </cell>
          <cell r="D214" t="str">
            <v>BHC Stress</v>
          </cell>
          <cell r="E214" t="str">
            <v>BHC</v>
          </cell>
          <cell r="F214" t="str">
            <v>BB And T CORP</v>
          </cell>
          <cell r="G214">
            <v>1074156</v>
          </cell>
          <cell r="H214" t="str">
            <v>Projected</v>
          </cell>
          <cell r="I214">
            <v>40918</v>
          </cell>
          <cell r="J214">
            <v>40918.531851851854</v>
          </cell>
          <cell r="K214" t="str">
            <v>Second recession 4Q 2011 through 2Q 2012.  Real GDP rebounds in 2013 (1.4% year-over-year growth rate).  Unemployment rate rises, peaking at 13.4% in 1Q 2013.  Fed does not begin to tighten monetary policy until mid-2014.</v>
          </cell>
          <cell r="L214">
            <v>76.55</v>
          </cell>
          <cell r="M214">
            <v>35.1</v>
          </cell>
          <cell r="N214">
            <v>9.83</v>
          </cell>
          <cell r="O214">
            <v>25.27</v>
          </cell>
          <cell r="P214">
            <v>37.15</v>
          </cell>
          <cell r="Q214">
            <v>19.16</v>
          </cell>
          <cell r="R214">
            <v>0</v>
          </cell>
          <cell r="S214">
            <v>17.989999999999998</v>
          </cell>
          <cell r="T214">
            <v>179.33</v>
          </cell>
          <cell r="U214">
            <v>89.36</v>
          </cell>
          <cell r="V214">
            <v>8.77</v>
          </cell>
          <cell r="W214">
            <v>81.209999999999994</v>
          </cell>
          <cell r="X214">
            <v>14.29</v>
          </cell>
          <cell r="Y214">
            <v>98.44</v>
          </cell>
          <cell r="Z214">
            <v>68.489999999999995</v>
          </cell>
          <cell r="AA214">
            <v>0</v>
          </cell>
          <cell r="AB214">
            <v>29.95</v>
          </cell>
          <cell r="AC214">
            <v>4.34</v>
          </cell>
          <cell r="AD214">
            <v>0</v>
          </cell>
          <cell r="AE214">
            <v>0.94</v>
          </cell>
          <cell r="AF214">
            <v>0.96</v>
          </cell>
          <cell r="AG214">
            <v>0.59</v>
          </cell>
          <cell r="AH214">
            <v>1.86</v>
          </cell>
          <cell r="AI214">
            <v>445.21</v>
          </cell>
          <cell r="AJ214">
            <v>0</v>
          </cell>
          <cell r="AK214">
            <v>0</v>
          </cell>
          <cell r="AL214">
            <v>0</v>
          </cell>
          <cell r="AM214">
            <v>0</v>
          </cell>
          <cell r="AN214">
            <v>0</v>
          </cell>
          <cell r="AO214">
            <v>0</v>
          </cell>
          <cell r="AP214">
            <v>0</v>
          </cell>
          <cell r="AQ214">
            <v>0</v>
          </cell>
          <cell r="AR214">
            <v>0</v>
          </cell>
          <cell r="AS214">
            <v>0</v>
          </cell>
          <cell r="AT214">
            <v>445.21</v>
          </cell>
          <cell r="AU214">
            <v>2677.06</v>
          </cell>
          <cell r="AV214">
            <v>672.03</v>
          </cell>
          <cell r="AW214">
            <v>445.21</v>
          </cell>
          <cell r="AX214">
            <v>0</v>
          </cell>
          <cell r="AY214">
            <v>2903.89</v>
          </cell>
          <cell r="AZ214">
            <v>1325.61</v>
          </cell>
          <cell r="BA214">
            <v>490.93</v>
          </cell>
          <cell r="BB214">
            <v>1364.7</v>
          </cell>
          <cell r="BC214">
            <v>569.84</v>
          </cell>
          <cell r="BD214">
            <v>569.84</v>
          </cell>
          <cell r="BE214">
            <v>672.03</v>
          </cell>
          <cell r="BF214">
            <v>0</v>
          </cell>
          <cell r="BG214">
            <v>0</v>
          </cell>
          <cell r="BH214">
            <v>0.44</v>
          </cell>
          <cell r="BI214">
            <v>0</v>
          </cell>
          <cell r="BJ214">
            <v>0</v>
          </cell>
          <cell r="BK214">
            <v>7.1</v>
          </cell>
          <cell r="BL214">
            <v>-101.76</v>
          </cell>
          <cell r="BM214">
            <v>-107.07</v>
          </cell>
          <cell r="BN214">
            <v>5.31</v>
          </cell>
          <cell r="BO214">
            <v>0</v>
          </cell>
          <cell r="BP214">
            <v>5.31</v>
          </cell>
          <cell r="BQ214">
            <v>9.84</v>
          </cell>
          <cell r="BR214">
            <v>-4.53</v>
          </cell>
          <cell r="BS214">
            <v>105.21816</v>
          </cell>
          <cell r="BT214">
            <v>33.380000000000003</v>
          </cell>
          <cell r="BU214">
            <v>12.5</v>
          </cell>
          <cell r="BV214">
            <v>10</v>
          </cell>
          <cell r="BW214">
            <v>35.880000000000003</v>
          </cell>
          <cell r="BX214" t="str">
            <v>Other: Provide Explanation in the Memo</v>
          </cell>
          <cell r="BY214">
            <v>12732.6</v>
          </cell>
          <cell r="BZ214">
            <v>22115.37</v>
          </cell>
          <cell r="CA214">
            <v>34847.96</v>
          </cell>
          <cell r="CB214">
            <v>71855.69</v>
          </cell>
          <cell r="CC214">
            <v>31878.03</v>
          </cell>
          <cell r="CD214">
            <v>6903.72</v>
          </cell>
          <cell r="CE214">
            <v>1451.65</v>
          </cell>
          <cell r="CF214">
            <v>5452.06</v>
          </cell>
          <cell r="CG214">
            <v>32845.06</v>
          </cell>
          <cell r="CH214">
            <v>8188.08</v>
          </cell>
          <cell r="CI214">
            <v>2175.61</v>
          </cell>
          <cell r="CJ214">
            <v>22481.37</v>
          </cell>
          <cell r="CK214">
            <v>13238.23</v>
          </cell>
          <cell r="CL214">
            <v>228.89</v>
          </cell>
          <cell r="CM214">
            <v>0</v>
          </cell>
          <cell r="CN214">
            <v>14625.34</v>
          </cell>
          <cell r="CO214">
            <v>10090.06</v>
          </cell>
          <cell r="CP214">
            <v>0</v>
          </cell>
          <cell r="CQ214">
            <v>4535.28</v>
          </cell>
          <cell r="CR214">
            <v>1718.47</v>
          </cell>
          <cell r="CS214">
            <v>12026.88</v>
          </cell>
          <cell r="CT214">
            <v>8593.11</v>
          </cell>
          <cell r="CU214">
            <v>0</v>
          </cell>
          <cell r="CV214">
            <v>3433.77</v>
          </cell>
          <cell r="CW214">
            <v>8782.7000000000007</v>
          </cell>
          <cell r="CX214">
            <v>0</v>
          </cell>
          <cell r="CY214">
            <v>103.42</v>
          </cell>
          <cell r="CZ214">
            <v>354.87</v>
          </cell>
          <cell r="DA214">
            <v>1495.46</v>
          </cell>
          <cell r="DB214">
            <v>6828.94</v>
          </cell>
          <cell r="DC214">
            <v>109009.08</v>
          </cell>
          <cell r="DD214">
            <v>0</v>
          </cell>
          <cell r="DE214">
            <v>2903.89</v>
          </cell>
          <cell r="DF214">
            <v>106105.19</v>
          </cell>
          <cell r="DG214">
            <v>1188.46</v>
          </cell>
          <cell r="DH214">
            <v>6371.98</v>
          </cell>
          <cell r="DI214">
            <v>693.68</v>
          </cell>
          <cell r="DJ214">
            <v>0</v>
          </cell>
          <cell r="DK214">
            <v>613.13</v>
          </cell>
          <cell r="DL214">
            <v>7678.79</v>
          </cell>
          <cell r="DM214">
            <v>22688.01</v>
          </cell>
          <cell r="DN214">
            <v>172508.41</v>
          </cell>
          <cell r="DO214">
            <v>122704.86</v>
          </cell>
          <cell r="DP214">
            <v>918.02</v>
          </cell>
          <cell r="DQ214">
            <v>3365.57</v>
          </cell>
          <cell r="DR214">
            <v>28274.5</v>
          </cell>
          <cell r="DS214">
            <v>118.34</v>
          </cell>
          <cell r="DT214">
            <v>155262.95000000001</v>
          </cell>
          <cell r="DU214">
            <v>0</v>
          </cell>
          <cell r="DV214">
            <v>3489.91</v>
          </cell>
          <cell r="DW214">
            <v>5852.18</v>
          </cell>
          <cell r="DX214">
            <v>8197.1200000000008</v>
          </cell>
          <cell r="DY214">
            <v>-356.14</v>
          </cell>
          <cell r="DZ214">
            <v>0</v>
          </cell>
          <cell r="EA214">
            <v>17183.07</v>
          </cell>
          <cell r="EB214">
            <v>62.39</v>
          </cell>
          <cell r="EC214">
            <v>17245.46</v>
          </cell>
          <cell r="ED214">
            <v>29262.57</v>
          </cell>
          <cell r="EE214">
            <v>17327.18</v>
          </cell>
          <cell r="EF214">
            <v>0</v>
          </cell>
          <cell r="EG214">
            <v>17327.18</v>
          </cell>
          <cell r="EH214">
            <v>-4.53</v>
          </cell>
          <cell r="EI214">
            <v>0</v>
          </cell>
          <cell r="EJ214">
            <v>0</v>
          </cell>
          <cell r="EK214">
            <v>0</v>
          </cell>
          <cell r="EL214">
            <v>0</v>
          </cell>
          <cell r="EM214">
            <v>0</v>
          </cell>
          <cell r="EN214">
            <v>0</v>
          </cell>
          <cell r="EO214">
            <v>0</v>
          </cell>
          <cell r="EP214">
            <v>0</v>
          </cell>
          <cell r="EQ214">
            <v>139.58000000000001</v>
          </cell>
          <cell r="ER214">
            <v>0</v>
          </cell>
          <cell r="ES214">
            <v>0</v>
          </cell>
          <cell r="ET214">
            <v>0</v>
          </cell>
          <cell r="EU214">
            <v>17183.07</v>
          </cell>
          <cell r="EV214">
            <v>17183.07</v>
          </cell>
          <cell r="EW214">
            <v>159.51</v>
          </cell>
          <cell r="EX214">
            <v>0</v>
          </cell>
          <cell r="EY214">
            <v>-507.69</v>
          </cell>
          <cell r="EZ214">
            <v>0</v>
          </cell>
          <cell r="FA214">
            <v>0</v>
          </cell>
          <cell r="FB214">
            <v>3249.24</v>
          </cell>
          <cell r="FC214">
            <v>0</v>
          </cell>
          <cell r="FD214">
            <v>6882.2</v>
          </cell>
          <cell r="FE214">
            <v>0</v>
          </cell>
          <cell r="FF214">
            <v>13898.29</v>
          </cell>
          <cell r="FG214">
            <v>51.31</v>
          </cell>
          <cell r="FH214">
            <v>96.78</v>
          </cell>
          <cell r="FI214">
            <v>-109</v>
          </cell>
          <cell r="FJ214">
            <v>13641.2</v>
          </cell>
          <cell r="FK214">
            <v>118506.13</v>
          </cell>
          <cell r="FL214">
            <v>10392.299999999999</v>
          </cell>
          <cell r="FM214">
            <v>13641.2</v>
          </cell>
          <cell r="FN214">
            <v>17871.919999999998</v>
          </cell>
          <cell r="FO214">
            <v>118506.13</v>
          </cell>
          <cell r="FP214">
            <v>164901.41</v>
          </cell>
          <cell r="FQ214">
            <v>8.7693999999999992</v>
          </cell>
          <cell r="FR214">
            <v>11.510999999999999</v>
          </cell>
          <cell r="FS214">
            <v>15.081</v>
          </cell>
          <cell r="FT214">
            <v>8.2722999999999995</v>
          </cell>
          <cell r="FU214">
            <v>0</v>
          </cell>
          <cell r="FV214">
            <v>0</v>
          </cell>
          <cell r="FW214">
            <v>0</v>
          </cell>
          <cell r="FX214">
            <v>0</v>
          </cell>
          <cell r="FY214">
            <v>0</v>
          </cell>
          <cell r="FZ214">
            <v>0</v>
          </cell>
          <cell r="GA214">
            <v>0</v>
          </cell>
          <cell r="GB214">
            <v>0</v>
          </cell>
          <cell r="GC214">
            <v>3249.24</v>
          </cell>
          <cell r="GD214">
            <v>6345.8</v>
          </cell>
          <cell r="GE214">
            <v>830.65</v>
          </cell>
          <cell r="GF214">
            <v>0</v>
          </cell>
          <cell r="GG214">
            <v>697.98</v>
          </cell>
          <cell r="GH214">
            <v>0</v>
          </cell>
          <cell r="GI214">
            <v>0</v>
          </cell>
          <cell r="GJ214">
            <v>13898.29</v>
          </cell>
          <cell r="GK214">
            <v>1389.83</v>
          </cell>
          <cell r="GL214">
            <v>830.65</v>
          </cell>
          <cell r="GM214">
            <v>0</v>
          </cell>
          <cell r="GN214">
            <v>24.01</v>
          </cell>
          <cell r="GO214">
            <v>806.64</v>
          </cell>
          <cell r="GP214">
            <v>709.86</v>
          </cell>
          <cell r="GQ214">
            <v>709.86</v>
          </cell>
          <cell r="GR214">
            <v>96.78</v>
          </cell>
          <cell r="GS214">
            <v>709.86</v>
          </cell>
          <cell r="GT214">
            <v>1918.55</v>
          </cell>
          <cell r="GU214">
            <v>139.58000000000001</v>
          </cell>
          <cell r="GV214">
            <v>698.05</v>
          </cell>
          <cell r="GW214">
            <v>0.2</v>
          </cell>
          <cell r="GX214">
            <v>0.05</v>
          </cell>
          <cell r="GY214">
            <v>0</v>
          </cell>
          <cell r="GZ214">
            <v>0.05</v>
          </cell>
          <cell r="HA214">
            <v>0</v>
          </cell>
          <cell r="HB214">
            <v>0</v>
          </cell>
          <cell r="HC214">
            <v>0</v>
          </cell>
          <cell r="HE214" t="str">
            <v>This deduction from Tier 1 capital is related to nonfinancial equity investments.  Looking at the carrying value of the nonfinancial equity investments, excluding the SBICs, and if this value is less than 15% of Tier 1 capital, then the capital</v>
          </cell>
          <cell r="HF214">
            <v>0</v>
          </cell>
          <cell r="HG214">
            <v>0</v>
          </cell>
          <cell r="HH214">
            <v>107.92</v>
          </cell>
          <cell r="HI214">
            <v>960.77</v>
          </cell>
          <cell r="HJ214">
            <v>348.07</v>
          </cell>
          <cell r="HL214">
            <v>1</v>
          </cell>
          <cell r="HM214">
            <v>2012</v>
          </cell>
          <cell r="HN214">
            <v>118</v>
          </cell>
          <cell r="HO214">
            <v>0</v>
          </cell>
          <cell r="HP214">
            <v>13109.66</v>
          </cell>
          <cell r="HQ214">
            <v>7.9534612999999998</v>
          </cell>
          <cell r="HR214">
            <v>19002</v>
          </cell>
        </row>
        <row r="215">
          <cell r="A215" t="str">
            <v>1074156Q2 2012BHC Stress</v>
          </cell>
          <cell r="B215" t="str">
            <v>BB&amp;T</v>
          </cell>
          <cell r="C215" t="str">
            <v>Q2 2012</v>
          </cell>
          <cell r="D215" t="str">
            <v>BHC Stress</v>
          </cell>
          <cell r="E215" t="str">
            <v>BHC</v>
          </cell>
          <cell r="F215" t="str">
            <v>BB And T CORP</v>
          </cell>
          <cell r="G215">
            <v>1074156</v>
          </cell>
          <cell r="H215" t="str">
            <v>Projected</v>
          </cell>
          <cell r="I215">
            <v>40918</v>
          </cell>
          <cell r="J215">
            <v>40918.531851851854</v>
          </cell>
          <cell r="K215" t="str">
            <v>Second recession 4Q 2011 through 2Q 2012.  Real GDP rebounds in 2013 (1.4% year-over-year growth rate).  Unemployment rate rises, peaking at 13.4% in 1Q 2013.  Fed does not begin to tighten monetary policy until mid-2014.</v>
          </cell>
          <cell r="L215">
            <v>72.69</v>
          </cell>
          <cell r="M215">
            <v>32.729999999999997</v>
          </cell>
          <cell r="N215">
            <v>9.19</v>
          </cell>
          <cell r="O215">
            <v>23.53</v>
          </cell>
          <cell r="P215">
            <v>50.75</v>
          </cell>
          <cell r="Q215">
            <v>30.98</v>
          </cell>
          <cell r="R215">
            <v>0</v>
          </cell>
          <cell r="S215">
            <v>19.760000000000002</v>
          </cell>
          <cell r="T215">
            <v>240.79</v>
          </cell>
          <cell r="U215">
            <v>137.88999999999999</v>
          </cell>
          <cell r="V215">
            <v>8.91</v>
          </cell>
          <cell r="W215">
            <v>93.98</v>
          </cell>
          <cell r="X215">
            <v>15.73</v>
          </cell>
          <cell r="Y215">
            <v>102.01</v>
          </cell>
          <cell r="Z215">
            <v>70.58</v>
          </cell>
          <cell r="AA215">
            <v>0</v>
          </cell>
          <cell r="AB215">
            <v>31.43</v>
          </cell>
          <cell r="AC215">
            <v>5.73</v>
          </cell>
          <cell r="AD215">
            <v>0</v>
          </cell>
          <cell r="AE215">
            <v>1.2</v>
          </cell>
          <cell r="AF215">
            <v>1.25</v>
          </cell>
          <cell r="AG215">
            <v>1.03</v>
          </cell>
          <cell r="AH215">
            <v>2.25</v>
          </cell>
          <cell r="AI215">
            <v>520.42999999999995</v>
          </cell>
          <cell r="AJ215">
            <v>0</v>
          </cell>
          <cell r="AK215">
            <v>0</v>
          </cell>
          <cell r="AL215">
            <v>0</v>
          </cell>
          <cell r="AM215">
            <v>0</v>
          </cell>
          <cell r="AN215">
            <v>0</v>
          </cell>
          <cell r="AO215">
            <v>0</v>
          </cell>
          <cell r="AP215">
            <v>0</v>
          </cell>
          <cell r="AQ215">
            <v>0</v>
          </cell>
          <cell r="AR215">
            <v>0</v>
          </cell>
          <cell r="AS215">
            <v>0</v>
          </cell>
          <cell r="AT215">
            <v>520.42999999999995</v>
          </cell>
          <cell r="AU215">
            <v>2903.89</v>
          </cell>
          <cell r="AV215">
            <v>694.2</v>
          </cell>
          <cell r="AW215">
            <v>520.42999999999995</v>
          </cell>
          <cell r="AX215">
            <v>0</v>
          </cell>
          <cell r="AY215">
            <v>3077.66</v>
          </cell>
          <cell r="AZ215">
            <v>1333.48</v>
          </cell>
          <cell r="BA215">
            <v>680.83</v>
          </cell>
          <cell r="BB215">
            <v>1500.62</v>
          </cell>
          <cell r="BC215">
            <v>635.69000000000005</v>
          </cell>
          <cell r="BD215">
            <v>635.69000000000005</v>
          </cell>
          <cell r="BE215">
            <v>694.2</v>
          </cell>
          <cell r="BF215">
            <v>0</v>
          </cell>
          <cell r="BG215">
            <v>0</v>
          </cell>
          <cell r="BH215">
            <v>0.35</v>
          </cell>
          <cell r="BI215">
            <v>0</v>
          </cell>
          <cell r="BJ215">
            <v>0</v>
          </cell>
          <cell r="BK215">
            <v>7.1</v>
          </cell>
          <cell r="BL215">
            <v>-58.15</v>
          </cell>
          <cell r="BM215">
            <v>-95.22</v>
          </cell>
          <cell r="BN215">
            <v>37.07</v>
          </cell>
          <cell r="BO215">
            <v>0</v>
          </cell>
          <cell r="BP215">
            <v>37.07</v>
          </cell>
          <cell r="BQ215">
            <v>21.79</v>
          </cell>
          <cell r="BR215">
            <v>15.28</v>
          </cell>
          <cell r="BS215">
            <v>163.74893</v>
          </cell>
          <cell r="BT215">
            <v>35.880000000000003</v>
          </cell>
          <cell r="BU215">
            <v>13</v>
          </cell>
          <cell r="BV215">
            <v>11</v>
          </cell>
          <cell r="BW215">
            <v>37.880000000000003</v>
          </cell>
          <cell r="BX215" t="str">
            <v>Other: Provide Explanation in the Memo</v>
          </cell>
          <cell r="BY215">
            <v>11465.11</v>
          </cell>
          <cell r="BZ215">
            <v>24413.84</v>
          </cell>
          <cell r="CA215">
            <v>35878.949999999997</v>
          </cell>
          <cell r="CB215">
            <v>72912.490000000005</v>
          </cell>
          <cell r="CC215">
            <v>32741.79</v>
          </cell>
          <cell r="CD215">
            <v>7323.91</v>
          </cell>
          <cell r="CE215">
            <v>1452.9</v>
          </cell>
          <cell r="CF215">
            <v>5871.01</v>
          </cell>
          <cell r="CG215">
            <v>32616.99</v>
          </cell>
          <cell r="CH215">
            <v>8123.51</v>
          </cell>
          <cell r="CI215">
            <v>2056.83</v>
          </cell>
          <cell r="CJ215">
            <v>22436.639999999999</v>
          </cell>
          <cell r="CK215">
            <v>13401.69</v>
          </cell>
          <cell r="CL215">
            <v>229.8</v>
          </cell>
          <cell r="CM215">
            <v>0</v>
          </cell>
          <cell r="CN215">
            <v>14657.87</v>
          </cell>
          <cell r="CO215">
            <v>10237.74</v>
          </cell>
          <cell r="CP215">
            <v>0</v>
          </cell>
          <cell r="CQ215">
            <v>4420.12</v>
          </cell>
          <cell r="CR215">
            <v>1714.49</v>
          </cell>
          <cell r="CS215">
            <v>12055.94</v>
          </cell>
          <cell r="CT215">
            <v>8583.98</v>
          </cell>
          <cell r="CU215">
            <v>0</v>
          </cell>
          <cell r="CV215">
            <v>3471.96</v>
          </cell>
          <cell r="CW215">
            <v>8785.16</v>
          </cell>
          <cell r="CX215">
            <v>0</v>
          </cell>
          <cell r="CY215">
            <v>105.38</v>
          </cell>
          <cell r="CZ215">
            <v>356.39</v>
          </cell>
          <cell r="DA215">
            <v>1515.5</v>
          </cell>
          <cell r="DB215">
            <v>6807.9</v>
          </cell>
          <cell r="DC215">
            <v>110125.95</v>
          </cell>
          <cell r="DD215">
            <v>0</v>
          </cell>
          <cell r="DE215">
            <v>3077.66</v>
          </cell>
          <cell r="DF215">
            <v>107048.28</v>
          </cell>
          <cell r="DG215">
            <v>1188.46</v>
          </cell>
          <cell r="DH215">
            <v>6723.53</v>
          </cell>
          <cell r="DI215">
            <v>693.68</v>
          </cell>
          <cell r="DJ215">
            <v>0</v>
          </cell>
          <cell r="DK215">
            <v>600.17999999999995</v>
          </cell>
          <cell r="DL215">
            <v>8017.4</v>
          </cell>
          <cell r="DM215">
            <v>22556.86</v>
          </cell>
          <cell r="DN215">
            <v>174689.95</v>
          </cell>
          <cell r="DO215">
            <v>124884.47</v>
          </cell>
          <cell r="DP215">
            <v>918.02</v>
          </cell>
          <cell r="DQ215">
            <v>3331.34</v>
          </cell>
          <cell r="DR215">
            <v>28435.1</v>
          </cell>
          <cell r="DS215">
            <v>125.43</v>
          </cell>
          <cell r="DT215">
            <v>157568.93</v>
          </cell>
          <cell r="DU215">
            <v>0</v>
          </cell>
          <cell r="DV215">
            <v>3492.31</v>
          </cell>
          <cell r="DW215">
            <v>5849.78</v>
          </cell>
          <cell r="DX215">
            <v>8072.69</v>
          </cell>
          <cell r="DY215">
            <v>-356.14</v>
          </cell>
          <cell r="DZ215">
            <v>0</v>
          </cell>
          <cell r="EA215">
            <v>17058.63</v>
          </cell>
          <cell r="EB215">
            <v>62.39</v>
          </cell>
          <cell r="EC215">
            <v>17121.02</v>
          </cell>
          <cell r="ED215">
            <v>28483.31</v>
          </cell>
          <cell r="EE215">
            <v>17183.07</v>
          </cell>
          <cell r="EF215">
            <v>0</v>
          </cell>
          <cell r="EG215">
            <v>17183.07</v>
          </cell>
          <cell r="EH215">
            <v>15.28</v>
          </cell>
          <cell r="EI215">
            <v>0</v>
          </cell>
          <cell r="EJ215">
            <v>0</v>
          </cell>
          <cell r="EK215">
            <v>0</v>
          </cell>
          <cell r="EL215">
            <v>0</v>
          </cell>
          <cell r="EM215">
            <v>0</v>
          </cell>
          <cell r="EN215">
            <v>0</v>
          </cell>
          <cell r="EO215">
            <v>0</v>
          </cell>
          <cell r="EP215">
            <v>0</v>
          </cell>
          <cell r="EQ215">
            <v>139.72</v>
          </cell>
          <cell r="ER215">
            <v>0</v>
          </cell>
          <cell r="ES215">
            <v>0</v>
          </cell>
          <cell r="ET215">
            <v>0</v>
          </cell>
          <cell r="EU215">
            <v>17058.63</v>
          </cell>
          <cell r="EV215">
            <v>17058.63</v>
          </cell>
          <cell r="EW215">
            <v>159.51</v>
          </cell>
          <cell r="EX215">
            <v>0</v>
          </cell>
          <cell r="EY215">
            <v>-507.69</v>
          </cell>
          <cell r="EZ215">
            <v>0</v>
          </cell>
          <cell r="FA215">
            <v>0</v>
          </cell>
          <cell r="FB215">
            <v>3249.24</v>
          </cell>
          <cell r="FC215">
            <v>0</v>
          </cell>
          <cell r="FD215">
            <v>7244.59</v>
          </cell>
          <cell r="FE215">
            <v>0</v>
          </cell>
          <cell r="FF215">
            <v>13411.47</v>
          </cell>
          <cell r="FG215">
            <v>51.31</v>
          </cell>
          <cell r="FH215">
            <v>161.68</v>
          </cell>
          <cell r="FI215">
            <v>-109</v>
          </cell>
          <cell r="FJ215">
            <v>13089.48</v>
          </cell>
          <cell r="FK215">
            <v>119325.09</v>
          </cell>
          <cell r="FL215">
            <v>9840.4699999999993</v>
          </cell>
          <cell r="FM215">
            <v>13089.48</v>
          </cell>
          <cell r="FN215">
            <v>17381.23</v>
          </cell>
          <cell r="FO215">
            <v>119325.09</v>
          </cell>
          <cell r="FP215">
            <v>167076.95000000001</v>
          </cell>
          <cell r="FQ215">
            <v>8.2468000000000004</v>
          </cell>
          <cell r="FR215">
            <v>10.9696</v>
          </cell>
          <cell r="FS215">
            <v>14.5663</v>
          </cell>
          <cell r="FT215">
            <v>7.8343999999999996</v>
          </cell>
          <cell r="FU215">
            <v>0</v>
          </cell>
          <cell r="FV215">
            <v>0</v>
          </cell>
          <cell r="FW215">
            <v>0</v>
          </cell>
          <cell r="FX215">
            <v>0</v>
          </cell>
          <cell r="FY215">
            <v>0</v>
          </cell>
          <cell r="FZ215">
            <v>0</v>
          </cell>
          <cell r="GA215">
            <v>0</v>
          </cell>
          <cell r="GB215">
            <v>0</v>
          </cell>
          <cell r="GC215">
            <v>3249.24</v>
          </cell>
          <cell r="GD215">
            <v>6697.8</v>
          </cell>
          <cell r="GE215">
            <v>894.95</v>
          </cell>
          <cell r="GF215">
            <v>0</v>
          </cell>
          <cell r="GG215">
            <v>698.46</v>
          </cell>
          <cell r="GH215">
            <v>0</v>
          </cell>
          <cell r="GI215">
            <v>0</v>
          </cell>
          <cell r="GJ215">
            <v>13411.47</v>
          </cell>
          <cell r="GK215">
            <v>1341.15</v>
          </cell>
          <cell r="GL215">
            <v>894.95</v>
          </cell>
          <cell r="GM215">
            <v>0</v>
          </cell>
          <cell r="GN215">
            <v>24.01</v>
          </cell>
          <cell r="GO215">
            <v>870.94</v>
          </cell>
          <cell r="GP215">
            <v>709.26</v>
          </cell>
          <cell r="GQ215">
            <v>709.26</v>
          </cell>
          <cell r="GR215">
            <v>161.68</v>
          </cell>
          <cell r="GS215">
            <v>709.26</v>
          </cell>
          <cell r="GT215">
            <v>1916.91</v>
          </cell>
          <cell r="GU215">
            <v>139.72</v>
          </cell>
          <cell r="GV215">
            <v>698.59</v>
          </cell>
          <cell r="GW215">
            <v>0.2</v>
          </cell>
          <cell r="GX215">
            <v>0.02</v>
          </cell>
          <cell r="GY215">
            <v>0</v>
          </cell>
          <cell r="GZ215">
            <v>0.02</v>
          </cell>
          <cell r="HA215">
            <v>0</v>
          </cell>
          <cell r="HB215">
            <v>0</v>
          </cell>
          <cell r="HC215">
            <v>0</v>
          </cell>
          <cell r="HE215" t="str">
            <v>This deduction from Tier 1 capital is related to nonfinancial equity investments.  Looking at the carrying value of the nonfinancial equity investments, excluding the SBICs, and if this value is less than 15% of Tier 1 capital, then the capital</v>
          </cell>
          <cell r="HF215">
            <v>0</v>
          </cell>
          <cell r="HG215">
            <v>0</v>
          </cell>
          <cell r="HH215">
            <v>107.92</v>
          </cell>
          <cell r="HI215">
            <v>960.77</v>
          </cell>
          <cell r="HJ215">
            <v>348.07</v>
          </cell>
          <cell r="HL215">
            <v>2</v>
          </cell>
          <cell r="HM215">
            <v>2012</v>
          </cell>
          <cell r="HN215">
            <v>122</v>
          </cell>
          <cell r="HO215">
            <v>0</v>
          </cell>
          <cell r="HP215">
            <v>12646.62</v>
          </cell>
          <cell r="HQ215">
            <v>7.5877042000000001</v>
          </cell>
          <cell r="HR215">
            <v>19002</v>
          </cell>
        </row>
        <row r="216">
          <cell r="A216" t="str">
            <v>1074156Q3 2012BHC Stress</v>
          </cell>
          <cell r="B216" t="str">
            <v>BB&amp;T</v>
          </cell>
          <cell r="C216" t="str">
            <v>Q3 2012</v>
          </cell>
          <cell r="D216" t="str">
            <v>BHC Stress</v>
          </cell>
          <cell r="E216" t="str">
            <v>BHC</v>
          </cell>
          <cell r="F216" t="str">
            <v>BB And T CORP</v>
          </cell>
          <cell r="G216">
            <v>1074156</v>
          </cell>
          <cell r="H216" t="str">
            <v>Projected</v>
          </cell>
          <cell r="I216">
            <v>40918</v>
          </cell>
          <cell r="J216">
            <v>40918.531851851854</v>
          </cell>
          <cell r="K216" t="str">
            <v>Second recession 4Q 2011 through 2Q 2012.  Real GDP rebounds in 2013 (1.4% year-over-year growth rate).  Unemployment rate rises, peaking at 13.4% in 1Q 2013.  Fed does not begin to tighten monetary policy until mid-2014.</v>
          </cell>
          <cell r="L216">
            <v>74.78</v>
          </cell>
          <cell r="M216">
            <v>29.81</v>
          </cell>
          <cell r="N216">
            <v>8.39</v>
          </cell>
          <cell r="O216">
            <v>21.41</v>
          </cell>
          <cell r="P216">
            <v>63.66</v>
          </cell>
          <cell r="Q216">
            <v>43.14</v>
          </cell>
          <cell r="R216">
            <v>0</v>
          </cell>
          <cell r="S216">
            <v>20.53</v>
          </cell>
          <cell r="T216">
            <v>240.1</v>
          </cell>
          <cell r="U216">
            <v>120.79</v>
          </cell>
          <cell r="V216">
            <v>10.18</v>
          </cell>
          <cell r="W216">
            <v>109.13</v>
          </cell>
          <cell r="X216">
            <v>16.63</v>
          </cell>
          <cell r="Y216">
            <v>109.89</v>
          </cell>
          <cell r="Z216">
            <v>77.64</v>
          </cell>
          <cell r="AA216">
            <v>0</v>
          </cell>
          <cell r="AB216">
            <v>32.25</v>
          </cell>
          <cell r="AC216">
            <v>8.14</v>
          </cell>
          <cell r="AD216">
            <v>0</v>
          </cell>
          <cell r="AE216">
            <v>1.48</v>
          </cell>
          <cell r="AF216">
            <v>1.62</v>
          </cell>
          <cell r="AG216">
            <v>1.56</v>
          </cell>
          <cell r="AH216">
            <v>3.49</v>
          </cell>
          <cell r="AI216">
            <v>543.01</v>
          </cell>
          <cell r="AJ216">
            <v>0</v>
          </cell>
          <cell r="AK216">
            <v>0</v>
          </cell>
          <cell r="AL216">
            <v>0</v>
          </cell>
          <cell r="AM216">
            <v>0</v>
          </cell>
          <cell r="AN216">
            <v>0</v>
          </cell>
          <cell r="AO216">
            <v>0</v>
          </cell>
          <cell r="AP216">
            <v>0</v>
          </cell>
          <cell r="AQ216">
            <v>0</v>
          </cell>
          <cell r="AR216">
            <v>0</v>
          </cell>
          <cell r="AS216">
            <v>0</v>
          </cell>
          <cell r="AT216">
            <v>543.01</v>
          </cell>
          <cell r="AU216">
            <v>3077.66</v>
          </cell>
          <cell r="AV216">
            <v>659.86</v>
          </cell>
          <cell r="AW216">
            <v>543.01</v>
          </cell>
          <cell r="AX216">
            <v>0</v>
          </cell>
          <cell r="AY216">
            <v>3194.52</v>
          </cell>
          <cell r="AZ216">
            <v>1313.52</v>
          </cell>
          <cell r="BA216">
            <v>656.64</v>
          </cell>
          <cell r="BB216">
            <v>1458.04</v>
          </cell>
          <cell r="BC216">
            <v>628.12</v>
          </cell>
          <cell r="BD216">
            <v>628.12</v>
          </cell>
          <cell r="BE216">
            <v>659.86</v>
          </cell>
          <cell r="BF216">
            <v>0</v>
          </cell>
          <cell r="BG216">
            <v>0</v>
          </cell>
          <cell r="BH216">
            <v>-0.33</v>
          </cell>
          <cell r="BI216">
            <v>0</v>
          </cell>
          <cell r="BJ216">
            <v>0</v>
          </cell>
          <cell r="BK216">
            <v>7.1</v>
          </cell>
          <cell r="BL216">
            <v>-32.08</v>
          </cell>
          <cell r="BM216">
            <v>-79.42</v>
          </cell>
          <cell r="BN216">
            <v>47.33</v>
          </cell>
          <cell r="BO216">
            <v>0</v>
          </cell>
          <cell r="BP216">
            <v>47.33</v>
          </cell>
          <cell r="BQ216">
            <v>4</v>
          </cell>
          <cell r="BR216">
            <v>43.33</v>
          </cell>
          <cell r="BS216">
            <v>247.56858</v>
          </cell>
          <cell r="BT216">
            <v>37.880000000000003</v>
          </cell>
          <cell r="BU216">
            <v>13.5</v>
          </cell>
          <cell r="BV216">
            <v>11.5</v>
          </cell>
          <cell r="BW216">
            <v>39.880000000000003</v>
          </cell>
          <cell r="BX216" t="str">
            <v>Other: Provide Explanation in the Memo</v>
          </cell>
          <cell r="BY216">
            <v>10219.92</v>
          </cell>
          <cell r="BZ216">
            <v>25728.9</v>
          </cell>
          <cell r="CA216">
            <v>35948.82</v>
          </cell>
          <cell r="CB216">
            <v>72452.87</v>
          </cell>
          <cell r="CC216">
            <v>32773.07</v>
          </cell>
          <cell r="CD216">
            <v>7311.45</v>
          </cell>
          <cell r="CE216">
            <v>1449.87</v>
          </cell>
          <cell r="CF216">
            <v>5861.58</v>
          </cell>
          <cell r="CG216">
            <v>32138.240000000002</v>
          </cell>
          <cell r="CH216">
            <v>7830.52</v>
          </cell>
          <cell r="CI216">
            <v>1978.3</v>
          </cell>
          <cell r="CJ216">
            <v>22329.41</v>
          </cell>
          <cell r="CK216">
            <v>13501.41</v>
          </cell>
          <cell r="CL216">
            <v>230.11</v>
          </cell>
          <cell r="CM216">
            <v>0</v>
          </cell>
          <cell r="CN216">
            <v>14837.03</v>
          </cell>
          <cell r="CO216">
            <v>10300.76</v>
          </cell>
          <cell r="CP216">
            <v>0</v>
          </cell>
          <cell r="CQ216">
            <v>4536.2700000000004</v>
          </cell>
          <cell r="CR216">
            <v>1715.53</v>
          </cell>
          <cell r="CS216">
            <v>12043.15</v>
          </cell>
          <cell r="CT216">
            <v>8551.4699999999993</v>
          </cell>
          <cell r="CU216">
            <v>0</v>
          </cell>
          <cell r="CV216">
            <v>3491.68</v>
          </cell>
          <cell r="CW216">
            <v>8677.2099999999991</v>
          </cell>
          <cell r="CX216">
            <v>0</v>
          </cell>
          <cell r="CY216">
            <v>106.23</v>
          </cell>
          <cell r="CZ216">
            <v>357.52</v>
          </cell>
          <cell r="DA216">
            <v>1505.83</v>
          </cell>
          <cell r="DB216">
            <v>6707.63</v>
          </cell>
          <cell r="DC216">
            <v>109725.79</v>
          </cell>
          <cell r="DD216">
            <v>0</v>
          </cell>
          <cell r="DE216">
            <v>3194.52</v>
          </cell>
          <cell r="DF216">
            <v>106531.27</v>
          </cell>
          <cell r="DG216">
            <v>1188.46</v>
          </cell>
          <cell r="DH216">
            <v>6723.53</v>
          </cell>
          <cell r="DI216">
            <v>693.68</v>
          </cell>
          <cell r="DJ216">
            <v>0</v>
          </cell>
          <cell r="DK216">
            <v>573.44000000000005</v>
          </cell>
          <cell r="DL216">
            <v>7990.65</v>
          </cell>
          <cell r="DM216">
            <v>21994.400000000001</v>
          </cell>
          <cell r="DN216">
            <v>173653.6</v>
          </cell>
          <cell r="DO216">
            <v>124267.66</v>
          </cell>
          <cell r="DP216">
            <v>918.02</v>
          </cell>
          <cell r="DQ216">
            <v>3298.67</v>
          </cell>
          <cell r="DR216">
            <v>28144.65</v>
          </cell>
          <cell r="DS216">
            <v>132.53</v>
          </cell>
          <cell r="DT216">
            <v>156629</v>
          </cell>
          <cell r="DU216">
            <v>0</v>
          </cell>
          <cell r="DV216">
            <v>3493.85</v>
          </cell>
          <cell r="DW216">
            <v>5848.24</v>
          </cell>
          <cell r="DX216">
            <v>7976.27</v>
          </cell>
          <cell r="DY216">
            <v>-356.14</v>
          </cell>
          <cell r="DZ216">
            <v>0</v>
          </cell>
          <cell r="EA216">
            <v>16962.21</v>
          </cell>
          <cell r="EB216">
            <v>62.39</v>
          </cell>
          <cell r="EC216">
            <v>17024.599999999999</v>
          </cell>
          <cell r="ED216">
            <v>27706.16</v>
          </cell>
          <cell r="EE216">
            <v>17058.63</v>
          </cell>
          <cell r="EF216">
            <v>0</v>
          </cell>
          <cell r="EG216">
            <v>17058.63</v>
          </cell>
          <cell r="EH216">
            <v>43.33</v>
          </cell>
          <cell r="EI216">
            <v>0</v>
          </cell>
          <cell r="EJ216">
            <v>0</v>
          </cell>
          <cell r="EK216">
            <v>0</v>
          </cell>
          <cell r="EL216">
            <v>0</v>
          </cell>
          <cell r="EM216">
            <v>0</v>
          </cell>
          <cell r="EN216">
            <v>0</v>
          </cell>
          <cell r="EO216">
            <v>0</v>
          </cell>
          <cell r="EP216">
            <v>0</v>
          </cell>
          <cell r="EQ216">
            <v>139.75</v>
          </cell>
          <cell r="ER216">
            <v>0</v>
          </cell>
          <cell r="ES216">
            <v>0</v>
          </cell>
          <cell r="ET216">
            <v>0</v>
          </cell>
          <cell r="EU216">
            <v>16962.21</v>
          </cell>
          <cell r="EV216">
            <v>16962.21</v>
          </cell>
          <cell r="EW216">
            <v>159.51</v>
          </cell>
          <cell r="EX216">
            <v>0</v>
          </cell>
          <cell r="EY216">
            <v>-507.69</v>
          </cell>
          <cell r="EZ216">
            <v>0</v>
          </cell>
          <cell r="FA216">
            <v>0</v>
          </cell>
          <cell r="FB216">
            <v>3249.24</v>
          </cell>
          <cell r="FC216">
            <v>0</v>
          </cell>
          <cell r="FD216">
            <v>7217.62</v>
          </cell>
          <cell r="FE216">
            <v>0</v>
          </cell>
          <cell r="FF216">
            <v>13342.02</v>
          </cell>
          <cell r="FG216">
            <v>51.31</v>
          </cell>
          <cell r="FH216">
            <v>216.86</v>
          </cell>
          <cell r="FI216">
            <v>-109</v>
          </cell>
          <cell r="FJ216">
            <v>12964.85</v>
          </cell>
          <cell r="FK216">
            <v>118799.99</v>
          </cell>
          <cell r="FL216">
            <v>9715.16</v>
          </cell>
          <cell r="FM216">
            <v>12964.85</v>
          </cell>
          <cell r="FN216">
            <v>17245.82</v>
          </cell>
          <cell r="FO216">
            <v>118799.99</v>
          </cell>
          <cell r="FP216">
            <v>166034.6</v>
          </cell>
          <cell r="FQ216">
            <v>8.1776999999999997</v>
          </cell>
          <cell r="FR216">
            <v>10.9132</v>
          </cell>
          <cell r="FS216">
            <v>14.5167</v>
          </cell>
          <cell r="FT216">
            <v>7.8085000000000004</v>
          </cell>
          <cell r="FU216">
            <v>0</v>
          </cell>
          <cell r="FV216">
            <v>0</v>
          </cell>
          <cell r="FW216">
            <v>0</v>
          </cell>
          <cell r="FX216">
            <v>0</v>
          </cell>
          <cell r="FY216">
            <v>0</v>
          </cell>
          <cell r="FZ216">
            <v>0</v>
          </cell>
          <cell r="GA216">
            <v>0</v>
          </cell>
          <cell r="GB216">
            <v>0</v>
          </cell>
          <cell r="GC216">
            <v>3249.24</v>
          </cell>
          <cell r="GD216">
            <v>6697.8</v>
          </cell>
          <cell r="GE216">
            <v>938.19</v>
          </cell>
          <cell r="GF216">
            <v>0</v>
          </cell>
          <cell r="GG216">
            <v>698.77</v>
          </cell>
          <cell r="GH216">
            <v>0</v>
          </cell>
          <cell r="GI216">
            <v>0</v>
          </cell>
          <cell r="GJ216">
            <v>13342.02</v>
          </cell>
          <cell r="GK216">
            <v>1334.2</v>
          </cell>
          <cell r="GL216">
            <v>938.19</v>
          </cell>
          <cell r="GM216">
            <v>0</v>
          </cell>
          <cell r="GN216">
            <v>24.01</v>
          </cell>
          <cell r="GO216">
            <v>914.18</v>
          </cell>
          <cell r="GP216">
            <v>697.32</v>
          </cell>
          <cell r="GQ216">
            <v>697.32</v>
          </cell>
          <cell r="GR216">
            <v>216.86</v>
          </cell>
          <cell r="GS216">
            <v>697.32</v>
          </cell>
          <cell r="GT216">
            <v>1884.65</v>
          </cell>
          <cell r="GU216">
            <v>139.75</v>
          </cell>
          <cell r="GV216">
            <v>698.82</v>
          </cell>
          <cell r="GW216">
            <v>0.2</v>
          </cell>
          <cell r="GX216">
            <v>0.01</v>
          </cell>
          <cell r="GY216">
            <v>0</v>
          </cell>
          <cell r="GZ216">
            <v>0.01</v>
          </cell>
          <cell r="HA216">
            <v>0</v>
          </cell>
          <cell r="HB216">
            <v>0</v>
          </cell>
          <cell r="HC216">
            <v>0</v>
          </cell>
          <cell r="HE216" t="str">
            <v>This deduction from Tier 1 capital is related to nonfinancial equity investments.  Looking at the carrying value of the nonfinancial equity investments, excluding the SBICs, and if this value is less than 15% of Tier 1 capital, then the capital</v>
          </cell>
          <cell r="HF216">
            <v>0</v>
          </cell>
          <cell r="HG216">
            <v>0</v>
          </cell>
          <cell r="HH216">
            <v>107.92</v>
          </cell>
          <cell r="HI216">
            <v>960.77</v>
          </cell>
          <cell r="HJ216">
            <v>348.07</v>
          </cell>
          <cell r="HL216">
            <v>3</v>
          </cell>
          <cell r="HM216">
            <v>2012</v>
          </cell>
          <cell r="HN216">
            <v>116</v>
          </cell>
          <cell r="HO216">
            <v>0</v>
          </cell>
          <cell r="HP216">
            <v>12576.95</v>
          </cell>
          <cell r="HQ216">
            <v>7.5918906000000002</v>
          </cell>
          <cell r="HR216">
            <v>19002</v>
          </cell>
        </row>
        <row r="217">
          <cell r="A217" t="str">
            <v>1074156Q4 2012BHC Stress</v>
          </cell>
          <cell r="B217" t="str">
            <v>BB&amp;T</v>
          </cell>
          <cell r="C217" t="str">
            <v>Q4 2012</v>
          </cell>
          <cell r="D217" t="str">
            <v>BHC Stress</v>
          </cell>
          <cell r="E217" t="str">
            <v>BHC</v>
          </cell>
          <cell r="F217" t="str">
            <v>BB And T CORP</v>
          </cell>
          <cell r="G217">
            <v>1074156</v>
          </cell>
          <cell r="H217" t="str">
            <v>Projected</v>
          </cell>
          <cell r="I217">
            <v>40918</v>
          </cell>
          <cell r="J217">
            <v>40918.531851851854</v>
          </cell>
          <cell r="K217" t="str">
            <v>Second recession 4Q 2011 through 2Q 2012.  Real GDP rebounds in 2013 (1.4% year-over-year growth rate).  Unemployment rate rises, peaking at 13.4% in 1Q 2013.  Fed does not begin to tighten monetary policy until mid-2014.</v>
          </cell>
          <cell r="L217">
            <v>83.39</v>
          </cell>
          <cell r="M217">
            <v>30.29</v>
          </cell>
          <cell r="N217">
            <v>8.5299999999999994</v>
          </cell>
          <cell r="O217">
            <v>21.75</v>
          </cell>
          <cell r="P217">
            <v>78.31</v>
          </cell>
          <cell r="Q217">
            <v>57.09</v>
          </cell>
          <cell r="R217">
            <v>0</v>
          </cell>
          <cell r="S217">
            <v>21.22</v>
          </cell>
          <cell r="T217">
            <v>226.22</v>
          </cell>
          <cell r="U217">
            <v>101.23</v>
          </cell>
          <cell r="V217">
            <v>9.73</v>
          </cell>
          <cell r="W217">
            <v>115.26</v>
          </cell>
          <cell r="X217">
            <v>17.059999999999999</v>
          </cell>
          <cell r="Y217">
            <v>121.03</v>
          </cell>
          <cell r="Z217">
            <v>89.89</v>
          </cell>
          <cell r="AA217">
            <v>0</v>
          </cell>
          <cell r="AB217">
            <v>31.14</v>
          </cell>
          <cell r="AC217">
            <v>10.08</v>
          </cell>
          <cell r="AD217">
            <v>0</v>
          </cell>
          <cell r="AE217">
            <v>1.67</v>
          </cell>
          <cell r="AF217">
            <v>1.89</v>
          </cell>
          <cell r="AG217">
            <v>2.29</v>
          </cell>
          <cell r="AH217">
            <v>4.24</v>
          </cell>
          <cell r="AI217">
            <v>566.37</v>
          </cell>
          <cell r="AJ217">
            <v>0</v>
          </cell>
          <cell r="AK217">
            <v>0</v>
          </cell>
          <cell r="AL217">
            <v>0</v>
          </cell>
          <cell r="AM217">
            <v>0</v>
          </cell>
          <cell r="AN217">
            <v>0</v>
          </cell>
          <cell r="AO217">
            <v>0</v>
          </cell>
          <cell r="AP217">
            <v>0</v>
          </cell>
          <cell r="AQ217">
            <v>0</v>
          </cell>
          <cell r="AR217">
            <v>0</v>
          </cell>
          <cell r="AS217">
            <v>0</v>
          </cell>
          <cell r="AT217">
            <v>566.37</v>
          </cell>
          <cell r="AU217">
            <v>3194.52</v>
          </cell>
          <cell r="AV217">
            <v>665.87</v>
          </cell>
          <cell r="AW217">
            <v>566.37</v>
          </cell>
          <cell r="AX217">
            <v>0</v>
          </cell>
          <cell r="AY217">
            <v>3294.01</v>
          </cell>
          <cell r="AZ217">
            <v>1280.93</v>
          </cell>
          <cell r="BA217">
            <v>650.25</v>
          </cell>
          <cell r="BB217">
            <v>1461.7</v>
          </cell>
          <cell r="BC217">
            <v>588.48</v>
          </cell>
          <cell r="BD217">
            <v>588.48</v>
          </cell>
          <cell r="BE217">
            <v>665.87</v>
          </cell>
          <cell r="BF217">
            <v>0</v>
          </cell>
          <cell r="BG217">
            <v>0</v>
          </cell>
          <cell r="BH217">
            <v>0.45</v>
          </cell>
          <cell r="BI217">
            <v>0</v>
          </cell>
          <cell r="BJ217">
            <v>0</v>
          </cell>
          <cell r="BK217">
            <v>7.1</v>
          </cell>
          <cell r="BL217">
            <v>-76.94</v>
          </cell>
          <cell r="BM217">
            <v>-97.51</v>
          </cell>
          <cell r="BN217">
            <v>20.57</v>
          </cell>
          <cell r="BO217">
            <v>0</v>
          </cell>
          <cell r="BP217">
            <v>20.57</v>
          </cell>
          <cell r="BQ217">
            <v>8.59</v>
          </cell>
          <cell r="BR217">
            <v>11.98</v>
          </cell>
          <cell r="BS217">
            <v>126.73511999999999</v>
          </cell>
          <cell r="BT217">
            <v>39.880000000000003</v>
          </cell>
          <cell r="BU217">
            <v>14</v>
          </cell>
          <cell r="BV217">
            <v>12.5</v>
          </cell>
          <cell r="BW217">
            <v>41.38</v>
          </cell>
          <cell r="BX217" t="str">
            <v>Other: Provide Explanation in the Memo</v>
          </cell>
          <cell r="BY217">
            <v>9385.93</v>
          </cell>
          <cell r="BZ217">
            <v>26551.040000000001</v>
          </cell>
          <cell r="CA217">
            <v>35936.980000000003</v>
          </cell>
          <cell r="CB217">
            <v>71374.47</v>
          </cell>
          <cell r="CC217">
            <v>32051.88</v>
          </cell>
          <cell r="CD217">
            <v>7303.58</v>
          </cell>
          <cell r="CE217">
            <v>1450.99</v>
          </cell>
          <cell r="CF217">
            <v>5852.6</v>
          </cell>
          <cell r="CG217">
            <v>31788.5</v>
          </cell>
          <cell r="CH217">
            <v>7578.29</v>
          </cell>
          <cell r="CI217">
            <v>1928.47</v>
          </cell>
          <cell r="CJ217">
            <v>22281.74</v>
          </cell>
          <cell r="CK217">
            <v>13597.87</v>
          </cell>
          <cell r="CL217">
            <v>230.51</v>
          </cell>
          <cell r="CM217">
            <v>0</v>
          </cell>
          <cell r="CN217">
            <v>15023.43</v>
          </cell>
          <cell r="CO217">
            <v>10365.02</v>
          </cell>
          <cell r="CP217">
            <v>0</v>
          </cell>
          <cell r="CQ217">
            <v>4658.41</v>
          </cell>
          <cell r="CR217">
            <v>1721.68</v>
          </cell>
          <cell r="CS217">
            <v>12017.08</v>
          </cell>
          <cell r="CT217">
            <v>8511.7099999999991</v>
          </cell>
          <cell r="CU217">
            <v>0</v>
          </cell>
          <cell r="CV217">
            <v>3505.36</v>
          </cell>
          <cell r="CW217">
            <v>8592.99</v>
          </cell>
          <cell r="CX217">
            <v>0</v>
          </cell>
          <cell r="CY217">
            <v>107.07</v>
          </cell>
          <cell r="CZ217">
            <v>358.54</v>
          </cell>
          <cell r="DA217">
            <v>1497.62</v>
          </cell>
          <cell r="DB217">
            <v>6629.75</v>
          </cell>
          <cell r="DC217">
            <v>108729.65</v>
          </cell>
          <cell r="DD217">
            <v>0</v>
          </cell>
          <cell r="DE217">
            <v>3294.01</v>
          </cell>
          <cell r="DF217">
            <v>105435.64</v>
          </cell>
          <cell r="DG217">
            <v>1188.46</v>
          </cell>
          <cell r="DH217">
            <v>6723.53</v>
          </cell>
          <cell r="DI217">
            <v>693.68</v>
          </cell>
          <cell r="DJ217">
            <v>0</v>
          </cell>
          <cell r="DK217">
            <v>546.79</v>
          </cell>
          <cell r="DL217">
            <v>7964.01</v>
          </cell>
          <cell r="DM217">
            <v>21539.08</v>
          </cell>
          <cell r="DN217">
            <v>172064.17</v>
          </cell>
          <cell r="DO217">
            <v>122758.55</v>
          </cell>
          <cell r="DP217">
            <v>918.02</v>
          </cell>
          <cell r="DQ217">
            <v>3213.73</v>
          </cell>
          <cell r="DR217">
            <v>28277.200000000001</v>
          </cell>
          <cell r="DS217">
            <v>139.63</v>
          </cell>
          <cell r="DT217">
            <v>155167.5</v>
          </cell>
          <cell r="DU217">
            <v>0</v>
          </cell>
          <cell r="DV217">
            <v>3496.74</v>
          </cell>
          <cell r="DW217">
            <v>5845.34</v>
          </cell>
          <cell r="DX217">
            <v>7848.33</v>
          </cell>
          <cell r="DY217">
            <v>-356.14</v>
          </cell>
          <cell r="DZ217">
            <v>0</v>
          </cell>
          <cell r="EA217">
            <v>16834.27</v>
          </cell>
          <cell r="EB217">
            <v>62.39</v>
          </cell>
          <cell r="EC217">
            <v>16896.66</v>
          </cell>
          <cell r="ED217">
            <v>28345.98</v>
          </cell>
          <cell r="EE217">
            <v>16962.21</v>
          </cell>
          <cell r="EF217">
            <v>0</v>
          </cell>
          <cell r="EG217">
            <v>16962.21</v>
          </cell>
          <cell r="EH217">
            <v>11.98</v>
          </cell>
          <cell r="EI217">
            <v>0</v>
          </cell>
          <cell r="EJ217">
            <v>0</v>
          </cell>
          <cell r="EK217">
            <v>0</v>
          </cell>
          <cell r="EL217">
            <v>0</v>
          </cell>
          <cell r="EM217">
            <v>0</v>
          </cell>
          <cell r="EN217">
            <v>0</v>
          </cell>
          <cell r="EO217">
            <v>0</v>
          </cell>
          <cell r="EP217">
            <v>0</v>
          </cell>
          <cell r="EQ217">
            <v>139.91999999999999</v>
          </cell>
          <cell r="ER217">
            <v>0</v>
          </cell>
          <cell r="ES217">
            <v>0</v>
          </cell>
          <cell r="ET217">
            <v>0</v>
          </cell>
          <cell r="EU217">
            <v>16834.27</v>
          </cell>
          <cell r="EV217">
            <v>16834.27</v>
          </cell>
          <cell r="EW217">
            <v>159.51</v>
          </cell>
          <cell r="EX217">
            <v>0</v>
          </cell>
          <cell r="EY217">
            <v>-507.69</v>
          </cell>
          <cell r="EZ217">
            <v>0</v>
          </cell>
          <cell r="FA217">
            <v>0</v>
          </cell>
          <cell r="FB217">
            <v>3249.24</v>
          </cell>
          <cell r="FC217">
            <v>0</v>
          </cell>
          <cell r="FD217">
            <v>7190.75</v>
          </cell>
          <cell r="FE217">
            <v>0</v>
          </cell>
          <cell r="FF217">
            <v>13240.95</v>
          </cell>
          <cell r="FG217">
            <v>51.31</v>
          </cell>
          <cell r="FH217">
            <v>355.16</v>
          </cell>
          <cell r="FI217">
            <v>-109</v>
          </cell>
          <cell r="FJ217">
            <v>12725.47</v>
          </cell>
          <cell r="FK217">
            <v>117967.44</v>
          </cell>
          <cell r="FL217">
            <v>9475.44</v>
          </cell>
          <cell r="FM217">
            <v>12725.47</v>
          </cell>
          <cell r="FN217">
            <v>16940.48</v>
          </cell>
          <cell r="FO217">
            <v>117967.44</v>
          </cell>
          <cell r="FP217">
            <v>164439.16</v>
          </cell>
          <cell r="FQ217">
            <v>8.0322999999999993</v>
          </cell>
          <cell r="FR217">
            <v>10.7873</v>
          </cell>
          <cell r="FS217">
            <v>14.360300000000001</v>
          </cell>
          <cell r="FT217">
            <v>7.7386999999999997</v>
          </cell>
          <cell r="FU217">
            <v>0</v>
          </cell>
          <cell r="FV217">
            <v>0</v>
          </cell>
          <cell r="FW217">
            <v>0</v>
          </cell>
          <cell r="FX217">
            <v>0</v>
          </cell>
          <cell r="FY217">
            <v>0</v>
          </cell>
          <cell r="FZ217">
            <v>0</v>
          </cell>
          <cell r="GA217">
            <v>0</v>
          </cell>
          <cell r="GB217">
            <v>0</v>
          </cell>
          <cell r="GC217">
            <v>3249.24</v>
          </cell>
          <cell r="GD217">
            <v>6697.8</v>
          </cell>
          <cell r="GE217">
            <v>1099.7</v>
          </cell>
          <cell r="GF217">
            <v>0</v>
          </cell>
          <cell r="GG217">
            <v>699.35</v>
          </cell>
          <cell r="GH217">
            <v>0</v>
          </cell>
          <cell r="GI217">
            <v>0</v>
          </cell>
          <cell r="GJ217">
            <v>13240.95</v>
          </cell>
          <cell r="GK217">
            <v>1324.09</v>
          </cell>
          <cell r="GL217">
            <v>1099.7</v>
          </cell>
          <cell r="GM217">
            <v>0</v>
          </cell>
          <cell r="GN217">
            <v>24.01</v>
          </cell>
          <cell r="GO217">
            <v>1075.69</v>
          </cell>
          <cell r="GP217">
            <v>720.52</v>
          </cell>
          <cell r="GQ217">
            <v>720.52</v>
          </cell>
          <cell r="GR217">
            <v>355.16</v>
          </cell>
          <cell r="GS217">
            <v>720.52</v>
          </cell>
          <cell r="GT217">
            <v>1947.36</v>
          </cell>
          <cell r="GU217">
            <v>139.91999999999999</v>
          </cell>
          <cell r="GV217">
            <v>699.6</v>
          </cell>
          <cell r="GW217">
            <v>0.2</v>
          </cell>
          <cell r="GX217">
            <v>0.02</v>
          </cell>
          <cell r="GY217">
            <v>0</v>
          </cell>
          <cell r="GZ217">
            <v>0.02</v>
          </cell>
          <cell r="HA217">
            <v>0</v>
          </cell>
          <cell r="HB217">
            <v>0</v>
          </cell>
          <cell r="HC217">
            <v>0</v>
          </cell>
          <cell r="HE217" t="str">
            <v>This deduction from Tier 1 capital is related to nonfinancial equity investments.  Looking at the carrying value of the nonfinancial equity investments, excluding the SBICs, and if this value is less than 15% of Tier 1 capital, then the capital</v>
          </cell>
          <cell r="HF217">
            <v>0</v>
          </cell>
          <cell r="HG217">
            <v>0</v>
          </cell>
          <cell r="HH217">
            <v>107.92</v>
          </cell>
          <cell r="HI217">
            <v>960.77</v>
          </cell>
          <cell r="HJ217">
            <v>348.07</v>
          </cell>
          <cell r="HL217">
            <v>4</v>
          </cell>
          <cell r="HM217">
            <v>2012</v>
          </cell>
          <cell r="HN217">
            <v>119</v>
          </cell>
          <cell r="HO217">
            <v>0</v>
          </cell>
          <cell r="HP217">
            <v>12475.64</v>
          </cell>
          <cell r="HQ217">
            <v>7.6024545000000003</v>
          </cell>
          <cell r="HR217">
            <v>19002</v>
          </cell>
        </row>
        <row r="218">
          <cell r="A218" t="str">
            <v>1074156Q1 2013BHC Stress</v>
          </cell>
          <cell r="B218" t="str">
            <v>BB&amp;T</v>
          </cell>
          <cell r="C218" t="str">
            <v>Q1 2013</v>
          </cell>
          <cell r="D218" t="str">
            <v>BHC Stress</v>
          </cell>
          <cell r="E218" t="str">
            <v>BHC</v>
          </cell>
          <cell r="F218" t="str">
            <v>BB And T CORP</v>
          </cell>
          <cell r="G218">
            <v>1074156</v>
          </cell>
          <cell r="H218" t="str">
            <v>Projected</v>
          </cell>
          <cell r="I218">
            <v>40918</v>
          </cell>
          <cell r="J218">
            <v>40918.531851851854</v>
          </cell>
          <cell r="K218" t="str">
            <v>Second recession 4Q 2011 through 2Q 2012.  Real GDP rebounds in 2013 (1.4% year-over-year growth rate).  Unemployment rate rises, peaking at 13.4% in 1Q 2013.  Fed does not begin to tighten monetary policy until mid-2014.</v>
          </cell>
          <cell r="L218">
            <v>92.06</v>
          </cell>
          <cell r="M218">
            <v>31.36</v>
          </cell>
          <cell r="N218">
            <v>8.84</v>
          </cell>
          <cell r="O218">
            <v>22.53</v>
          </cell>
          <cell r="P218">
            <v>81.69</v>
          </cell>
          <cell r="Q218">
            <v>61.22</v>
          </cell>
          <cell r="R218">
            <v>0</v>
          </cell>
          <cell r="S218">
            <v>20.46</v>
          </cell>
          <cell r="T218">
            <v>226.59</v>
          </cell>
          <cell r="U218">
            <v>99.94</v>
          </cell>
          <cell r="V218">
            <v>9.66</v>
          </cell>
          <cell r="W218">
            <v>117</v>
          </cell>
          <cell r="X218">
            <v>16.84</v>
          </cell>
          <cell r="Y218">
            <v>107.16</v>
          </cell>
          <cell r="Z218">
            <v>78.760000000000005</v>
          </cell>
          <cell r="AA218">
            <v>0</v>
          </cell>
          <cell r="AB218">
            <v>28.4</v>
          </cell>
          <cell r="AC218">
            <v>9.92</v>
          </cell>
          <cell r="AD218">
            <v>0</v>
          </cell>
          <cell r="AE218">
            <v>1.66</v>
          </cell>
          <cell r="AF218">
            <v>1.92</v>
          </cell>
          <cell r="AG218">
            <v>2.5499999999999998</v>
          </cell>
          <cell r="AH218">
            <v>3.78</v>
          </cell>
          <cell r="AI218">
            <v>565.62</v>
          </cell>
          <cell r="AJ218">
            <v>0</v>
          </cell>
          <cell r="AK218">
            <v>0</v>
          </cell>
          <cell r="AL218">
            <v>0</v>
          </cell>
          <cell r="AM218">
            <v>0</v>
          </cell>
          <cell r="AN218">
            <v>0</v>
          </cell>
          <cell r="AO218">
            <v>0</v>
          </cell>
          <cell r="AP218">
            <v>0</v>
          </cell>
          <cell r="AQ218">
            <v>0</v>
          </cell>
          <cell r="AR218">
            <v>0</v>
          </cell>
          <cell r="AS218">
            <v>0</v>
          </cell>
          <cell r="AT218">
            <v>565.62</v>
          </cell>
          <cell r="AU218">
            <v>3294.01</v>
          </cell>
          <cell r="AV218">
            <v>558.73</v>
          </cell>
          <cell r="AW218">
            <v>565.62</v>
          </cell>
          <cell r="AX218">
            <v>0</v>
          </cell>
          <cell r="AY218">
            <v>3287.12</v>
          </cell>
          <cell r="AZ218">
            <v>1212.08</v>
          </cell>
          <cell r="BA218">
            <v>667.18</v>
          </cell>
          <cell r="BB218">
            <v>1487.97</v>
          </cell>
          <cell r="BC218">
            <v>516.29</v>
          </cell>
          <cell r="BD218">
            <v>516.29</v>
          </cell>
          <cell r="BE218">
            <v>558.73</v>
          </cell>
          <cell r="BF218">
            <v>0</v>
          </cell>
          <cell r="BG218">
            <v>0</v>
          </cell>
          <cell r="BH218">
            <v>-0.28000000000000003</v>
          </cell>
          <cell r="BI218">
            <v>0</v>
          </cell>
          <cell r="BJ218">
            <v>0</v>
          </cell>
          <cell r="BK218">
            <v>7.1</v>
          </cell>
          <cell r="BL218">
            <v>-42.72</v>
          </cell>
          <cell r="BM218">
            <v>-85.02</v>
          </cell>
          <cell r="BN218">
            <v>42.3</v>
          </cell>
          <cell r="BO218">
            <v>0</v>
          </cell>
          <cell r="BP218">
            <v>42.3</v>
          </cell>
          <cell r="BQ218">
            <v>8.84</v>
          </cell>
          <cell r="BR218">
            <v>33.46</v>
          </cell>
          <cell r="BS218">
            <v>199.01685000000001</v>
          </cell>
          <cell r="BT218">
            <v>41.38</v>
          </cell>
          <cell r="BU218">
            <v>14.5</v>
          </cell>
          <cell r="BV218">
            <v>12.5</v>
          </cell>
          <cell r="BW218">
            <v>43.38</v>
          </cell>
          <cell r="BX218" t="str">
            <v>Other: Provide Explanation in the Memo</v>
          </cell>
          <cell r="BY218">
            <v>8921.5400000000009</v>
          </cell>
          <cell r="BZ218">
            <v>27003.3</v>
          </cell>
          <cell r="CA218">
            <v>35924.839999999997</v>
          </cell>
          <cell r="CB218">
            <v>71222.570000000007</v>
          </cell>
          <cell r="CC218">
            <v>32076.57</v>
          </cell>
          <cell r="CD218">
            <v>7313.57</v>
          </cell>
          <cell r="CE218">
            <v>1452.56</v>
          </cell>
          <cell r="CF218">
            <v>5861.01</v>
          </cell>
          <cell r="CG218">
            <v>31600.639999999999</v>
          </cell>
          <cell r="CH218">
            <v>7358.58</v>
          </cell>
          <cell r="CI218">
            <v>1899.94</v>
          </cell>
          <cell r="CJ218">
            <v>22342.12</v>
          </cell>
          <cell r="CK218">
            <v>13747.93</v>
          </cell>
          <cell r="CL218">
            <v>231.79</v>
          </cell>
          <cell r="CM218">
            <v>0</v>
          </cell>
          <cell r="CN218">
            <v>14993.06</v>
          </cell>
          <cell r="CO218">
            <v>10482.81</v>
          </cell>
          <cell r="CP218">
            <v>0</v>
          </cell>
          <cell r="CQ218">
            <v>4510.25</v>
          </cell>
          <cell r="CR218">
            <v>1740.75</v>
          </cell>
          <cell r="CS218">
            <v>12065.62</v>
          </cell>
          <cell r="CT218">
            <v>8529.34</v>
          </cell>
          <cell r="CU218">
            <v>0</v>
          </cell>
          <cell r="CV218">
            <v>3536.29</v>
          </cell>
          <cell r="CW218">
            <v>8623.6</v>
          </cell>
          <cell r="CX218">
            <v>0</v>
          </cell>
          <cell r="CY218">
            <v>108.34</v>
          </cell>
          <cell r="CZ218">
            <v>360.59</v>
          </cell>
          <cell r="DA218">
            <v>1496.54</v>
          </cell>
          <cell r="DB218">
            <v>6658.13</v>
          </cell>
          <cell r="DC218">
            <v>108645.6</v>
          </cell>
          <cell r="DD218">
            <v>0</v>
          </cell>
          <cell r="DE218">
            <v>3287.12</v>
          </cell>
          <cell r="DF218">
            <v>105358.48</v>
          </cell>
          <cell r="DG218">
            <v>1188.46</v>
          </cell>
          <cell r="DH218">
            <v>6723.53</v>
          </cell>
          <cell r="DI218">
            <v>693.68</v>
          </cell>
          <cell r="DJ218">
            <v>0</v>
          </cell>
          <cell r="DK218">
            <v>520.24</v>
          </cell>
          <cell r="DL218">
            <v>7937.46</v>
          </cell>
          <cell r="DM218">
            <v>21664.47</v>
          </cell>
          <cell r="DN218">
            <v>172073.72</v>
          </cell>
          <cell r="DO218">
            <v>123301.51</v>
          </cell>
          <cell r="DP218">
            <v>918.02</v>
          </cell>
          <cell r="DQ218">
            <v>3256.3</v>
          </cell>
          <cell r="DR218">
            <v>27807.68</v>
          </cell>
          <cell r="DS218">
            <v>146.72</v>
          </cell>
          <cell r="DT218">
            <v>155283.51999999999</v>
          </cell>
          <cell r="DU218">
            <v>0</v>
          </cell>
          <cell r="DV218">
            <v>3498.49</v>
          </cell>
          <cell r="DW218">
            <v>5843.6</v>
          </cell>
          <cell r="DX218">
            <v>7741.87</v>
          </cell>
          <cell r="DY218">
            <v>-356.14</v>
          </cell>
          <cell r="DZ218">
            <v>0</v>
          </cell>
          <cell r="EA218">
            <v>16727.810000000001</v>
          </cell>
          <cell r="EB218">
            <v>62.39</v>
          </cell>
          <cell r="EC218">
            <v>16790.2</v>
          </cell>
          <cell r="ED218">
            <v>28894.04</v>
          </cell>
          <cell r="EE218">
            <v>16834.27</v>
          </cell>
          <cell r="EF218">
            <v>0</v>
          </cell>
          <cell r="EG218">
            <v>16834.27</v>
          </cell>
          <cell r="EH218">
            <v>33.46</v>
          </cell>
          <cell r="EI218">
            <v>0</v>
          </cell>
          <cell r="EJ218">
            <v>0</v>
          </cell>
          <cell r="EK218">
            <v>0</v>
          </cell>
          <cell r="EL218">
            <v>0</v>
          </cell>
          <cell r="EM218">
            <v>0</v>
          </cell>
          <cell r="EN218">
            <v>0</v>
          </cell>
          <cell r="EO218">
            <v>0</v>
          </cell>
          <cell r="EP218">
            <v>0</v>
          </cell>
          <cell r="EQ218">
            <v>139.91999999999999</v>
          </cell>
          <cell r="ER218">
            <v>0</v>
          </cell>
          <cell r="ES218">
            <v>0</v>
          </cell>
          <cell r="ET218">
            <v>0</v>
          </cell>
          <cell r="EU218">
            <v>16727.810000000001</v>
          </cell>
          <cell r="EV218">
            <v>16727.810000000001</v>
          </cell>
          <cell r="EW218">
            <v>159.51</v>
          </cell>
          <cell r="EX218">
            <v>0</v>
          </cell>
          <cell r="EY218">
            <v>-507.69</v>
          </cell>
          <cell r="EZ218">
            <v>0</v>
          </cell>
          <cell r="FA218">
            <v>0</v>
          </cell>
          <cell r="FB218">
            <v>3249.24</v>
          </cell>
          <cell r="FC218">
            <v>0</v>
          </cell>
          <cell r="FD218">
            <v>7163.98</v>
          </cell>
          <cell r="FE218">
            <v>0</v>
          </cell>
          <cell r="FF218">
            <v>13161.25</v>
          </cell>
          <cell r="FG218">
            <v>51.31</v>
          </cell>
          <cell r="FH218">
            <v>234.12</v>
          </cell>
          <cell r="FI218">
            <v>-1109.25</v>
          </cell>
          <cell r="FJ218">
            <v>11766.58</v>
          </cell>
          <cell r="FK218">
            <v>118186.63</v>
          </cell>
          <cell r="FL218">
            <v>8516.3700000000008</v>
          </cell>
          <cell r="FM218">
            <v>11766.58</v>
          </cell>
          <cell r="FN218">
            <v>17115.439999999999</v>
          </cell>
          <cell r="FO218">
            <v>118186.63</v>
          </cell>
          <cell r="FP218">
            <v>164442.94</v>
          </cell>
          <cell r="FQ218">
            <v>7.2058999999999997</v>
          </cell>
          <cell r="FR218">
            <v>9.9558999999999997</v>
          </cell>
          <cell r="FS218">
            <v>14.4817</v>
          </cell>
          <cell r="FT218">
            <v>7.1554000000000002</v>
          </cell>
          <cell r="FU218">
            <v>0</v>
          </cell>
          <cell r="FV218">
            <v>0</v>
          </cell>
          <cell r="FW218">
            <v>0</v>
          </cell>
          <cell r="FX218">
            <v>0</v>
          </cell>
          <cell r="FY218">
            <v>0</v>
          </cell>
          <cell r="FZ218">
            <v>0</v>
          </cell>
          <cell r="GA218">
            <v>0</v>
          </cell>
          <cell r="GB218">
            <v>0</v>
          </cell>
          <cell r="GC218">
            <v>3249.24</v>
          </cell>
          <cell r="GD218">
            <v>6697.8</v>
          </cell>
          <cell r="GE218">
            <v>1097.1500000000001</v>
          </cell>
          <cell r="GF218">
            <v>0</v>
          </cell>
          <cell r="GG218">
            <v>699.7</v>
          </cell>
          <cell r="GH218">
            <v>0</v>
          </cell>
          <cell r="GI218">
            <v>0</v>
          </cell>
          <cell r="GJ218">
            <v>13161.25</v>
          </cell>
          <cell r="GK218">
            <v>1316.13</v>
          </cell>
          <cell r="GL218">
            <v>1097.1500000000001</v>
          </cell>
          <cell r="GM218">
            <v>0</v>
          </cell>
          <cell r="GN218">
            <v>24.01</v>
          </cell>
          <cell r="GO218">
            <v>1073.1400000000001</v>
          </cell>
          <cell r="GP218">
            <v>839.02</v>
          </cell>
          <cell r="GQ218">
            <v>839.02</v>
          </cell>
          <cell r="GR218">
            <v>234.12</v>
          </cell>
          <cell r="GS218">
            <v>839.02</v>
          </cell>
          <cell r="GT218">
            <v>2267.62</v>
          </cell>
          <cell r="GU218">
            <v>139.91999999999999</v>
          </cell>
          <cell r="GV218">
            <v>699.77</v>
          </cell>
          <cell r="GW218">
            <v>0.2</v>
          </cell>
          <cell r="GX218">
            <v>0.05</v>
          </cell>
          <cell r="GY218">
            <v>0</v>
          </cell>
          <cell r="GZ218">
            <v>0.05</v>
          </cell>
          <cell r="HA218">
            <v>0</v>
          </cell>
          <cell r="HB218">
            <v>0</v>
          </cell>
          <cell r="HC218">
            <v>0</v>
          </cell>
          <cell r="HE218" t="str">
            <v>This deduction from Tier 1 capital is related to nonfinancial equity investments.  Looking at the carrying value of the nonfinancial equity investments, excluding the SBICs, and if this value is less than 15% of Tier 1 capital, then the capital</v>
          </cell>
          <cell r="HF218">
            <v>0</v>
          </cell>
          <cell r="HG218">
            <v>0</v>
          </cell>
          <cell r="HH218">
            <v>107.92</v>
          </cell>
          <cell r="HI218">
            <v>960.77</v>
          </cell>
          <cell r="HJ218">
            <v>348.07</v>
          </cell>
          <cell r="HL218">
            <v>1</v>
          </cell>
          <cell r="HM218">
            <v>2013</v>
          </cell>
          <cell r="HN218">
            <v>125</v>
          </cell>
          <cell r="HO218">
            <v>0</v>
          </cell>
          <cell r="HP218">
            <v>12395.74</v>
          </cell>
          <cell r="HQ218">
            <v>7.5521034</v>
          </cell>
          <cell r="HR218">
            <v>19002</v>
          </cell>
        </row>
        <row r="219">
          <cell r="A219" t="str">
            <v>1074156Q2 2013BHC Stress</v>
          </cell>
          <cell r="B219" t="str">
            <v>BB&amp;T</v>
          </cell>
          <cell r="C219" t="str">
            <v>Q2 2013</v>
          </cell>
          <cell r="D219" t="str">
            <v>BHC Stress</v>
          </cell>
          <cell r="E219" t="str">
            <v>BHC</v>
          </cell>
          <cell r="F219" t="str">
            <v>BB And T CORP</v>
          </cell>
          <cell r="G219">
            <v>1074156</v>
          </cell>
          <cell r="H219" t="str">
            <v>Projected</v>
          </cell>
          <cell r="I219">
            <v>40918</v>
          </cell>
          <cell r="J219">
            <v>40918.531851851854</v>
          </cell>
          <cell r="K219" t="str">
            <v>Second recession 4Q 2011 through 2Q 2012.  Real GDP rebounds in 2013 (1.4% year-over-year growth rate).  Unemployment rate rises, peaking at 13.4% in 1Q 2013.  Fed does not begin to tighten monetary policy until mid-2014.</v>
          </cell>
          <cell r="L219">
            <v>110.98</v>
          </cell>
          <cell r="M219">
            <v>32.58</v>
          </cell>
          <cell r="N219">
            <v>9.18</v>
          </cell>
          <cell r="O219">
            <v>23.4</v>
          </cell>
          <cell r="P219">
            <v>93.29</v>
          </cell>
          <cell r="Q219">
            <v>74.03</v>
          </cell>
          <cell r="R219">
            <v>0</v>
          </cell>
          <cell r="S219">
            <v>19.27</v>
          </cell>
          <cell r="T219">
            <v>244.05</v>
          </cell>
          <cell r="U219">
            <v>106.75</v>
          </cell>
          <cell r="V219">
            <v>10.37</v>
          </cell>
          <cell r="W219">
            <v>126.93</v>
          </cell>
          <cell r="X219">
            <v>16.77</v>
          </cell>
          <cell r="Y219">
            <v>82.52</v>
          </cell>
          <cell r="Z219">
            <v>56.85</v>
          </cell>
          <cell r="AA219">
            <v>0</v>
          </cell>
          <cell r="AB219">
            <v>25.66</v>
          </cell>
          <cell r="AC219">
            <v>10.74</v>
          </cell>
          <cell r="AD219">
            <v>0</v>
          </cell>
          <cell r="AE219">
            <v>1.84</v>
          </cell>
          <cell r="AF219">
            <v>2.2000000000000002</v>
          </cell>
          <cell r="AG219">
            <v>3.29</v>
          </cell>
          <cell r="AH219">
            <v>3.41</v>
          </cell>
          <cell r="AI219">
            <v>590.92999999999995</v>
          </cell>
          <cell r="AJ219">
            <v>0</v>
          </cell>
          <cell r="AK219">
            <v>0</v>
          </cell>
          <cell r="AL219">
            <v>0</v>
          </cell>
          <cell r="AM219">
            <v>0</v>
          </cell>
          <cell r="AN219">
            <v>0</v>
          </cell>
          <cell r="AO219">
            <v>0</v>
          </cell>
          <cell r="AP219">
            <v>0</v>
          </cell>
          <cell r="AQ219">
            <v>0</v>
          </cell>
          <cell r="AR219">
            <v>0</v>
          </cell>
          <cell r="AS219">
            <v>0</v>
          </cell>
          <cell r="AT219">
            <v>590.92999999999995</v>
          </cell>
          <cell r="AU219">
            <v>3287.12</v>
          </cell>
          <cell r="AV219">
            <v>455.99</v>
          </cell>
          <cell r="AW219">
            <v>590.92999999999995</v>
          </cell>
          <cell r="AX219">
            <v>0</v>
          </cell>
          <cell r="AY219">
            <v>3152.18</v>
          </cell>
          <cell r="AZ219">
            <v>1199.26</v>
          </cell>
          <cell r="BA219">
            <v>779.61</v>
          </cell>
          <cell r="BB219">
            <v>1486.81</v>
          </cell>
          <cell r="BC219">
            <v>622.05999999999995</v>
          </cell>
          <cell r="BD219">
            <v>622.05999999999995</v>
          </cell>
          <cell r="BE219">
            <v>455.99</v>
          </cell>
          <cell r="BF219">
            <v>0</v>
          </cell>
          <cell r="BG219">
            <v>0</v>
          </cell>
          <cell r="BH219">
            <v>-0.47</v>
          </cell>
          <cell r="BI219">
            <v>0</v>
          </cell>
          <cell r="BJ219">
            <v>0</v>
          </cell>
          <cell r="BK219">
            <v>7.1</v>
          </cell>
          <cell r="BL219">
            <v>165.6</v>
          </cell>
          <cell r="BM219">
            <v>-8.49</v>
          </cell>
          <cell r="BN219">
            <v>174.09</v>
          </cell>
          <cell r="BO219">
            <v>0</v>
          </cell>
          <cell r="BP219">
            <v>174.09</v>
          </cell>
          <cell r="BQ219">
            <v>8.9600000000000009</v>
          </cell>
          <cell r="BR219">
            <v>165.13</v>
          </cell>
          <cell r="BS219">
            <v>-5.1268115999999999</v>
          </cell>
          <cell r="BT219">
            <v>43.38</v>
          </cell>
          <cell r="BU219">
            <v>15</v>
          </cell>
          <cell r="BV219">
            <v>12</v>
          </cell>
          <cell r="BW219">
            <v>46.38</v>
          </cell>
          <cell r="BX219" t="str">
            <v>Other: Provide Explanation in the Memo</v>
          </cell>
          <cell r="BY219">
            <v>8539.8700000000008</v>
          </cell>
          <cell r="BZ219">
            <v>27370.78</v>
          </cell>
          <cell r="CA219">
            <v>35910.639999999999</v>
          </cell>
          <cell r="CB219">
            <v>71146.69</v>
          </cell>
          <cell r="CC219">
            <v>32101.34</v>
          </cell>
          <cell r="CD219">
            <v>7332.44</v>
          </cell>
          <cell r="CE219">
            <v>1462.15</v>
          </cell>
          <cell r="CF219">
            <v>5870.29</v>
          </cell>
          <cell r="CG219">
            <v>31479.439999999999</v>
          </cell>
          <cell r="CH219">
            <v>7163.7</v>
          </cell>
          <cell r="CI219">
            <v>1874.47</v>
          </cell>
          <cell r="CJ219">
            <v>22441.27</v>
          </cell>
          <cell r="CK219">
            <v>13913</v>
          </cell>
          <cell r="CL219">
            <v>233.47</v>
          </cell>
          <cell r="CM219">
            <v>0</v>
          </cell>
          <cell r="CN219">
            <v>15009.5</v>
          </cell>
          <cell r="CO219">
            <v>10614.77</v>
          </cell>
          <cell r="CP219">
            <v>0</v>
          </cell>
          <cell r="CQ219">
            <v>4394.7299999999996</v>
          </cell>
          <cell r="CR219">
            <v>1761.02</v>
          </cell>
          <cell r="CS219">
            <v>12204.94</v>
          </cell>
          <cell r="CT219">
            <v>8629.9</v>
          </cell>
          <cell r="CU219">
            <v>0</v>
          </cell>
          <cell r="CV219">
            <v>3575.04</v>
          </cell>
          <cell r="CW219">
            <v>8680.2000000000007</v>
          </cell>
          <cell r="CX219">
            <v>0</v>
          </cell>
          <cell r="CY219">
            <v>109.76</v>
          </cell>
          <cell r="CZ219">
            <v>362.8</v>
          </cell>
          <cell r="DA219">
            <v>1500.13</v>
          </cell>
          <cell r="DB219">
            <v>6707.5</v>
          </cell>
          <cell r="DC219">
            <v>108802.36</v>
          </cell>
          <cell r="DD219">
            <v>0</v>
          </cell>
          <cell r="DE219">
            <v>3152.18</v>
          </cell>
          <cell r="DF219">
            <v>105650.18</v>
          </cell>
          <cell r="DG219">
            <v>1188.46</v>
          </cell>
          <cell r="DH219">
            <v>6723.53</v>
          </cell>
          <cell r="DI219">
            <v>693.68</v>
          </cell>
          <cell r="DJ219">
            <v>0</v>
          </cell>
          <cell r="DK219">
            <v>493.8</v>
          </cell>
          <cell r="DL219">
            <v>7911.01</v>
          </cell>
          <cell r="DM219">
            <v>21347.22</v>
          </cell>
          <cell r="DN219">
            <v>172007.51</v>
          </cell>
          <cell r="DO219">
            <v>123427.03</v>
          </cell>
          <cell r="DP219">
            <v>918.02</v>
          </cell>
          <cell r="DQ219">
            <v>3255.7</v>
          </cell>
          <cell r="DR219">
            <v>27591.48</v>
          </cell>
          <cell r="DS219">
            <v>153.82</v>
          </cell>
          <cell r="DT219">
            <v>155192.24</v>
          </cell>
          <cell r="DU219">
            <v>0</v>
          </cell>
          <cell r="DV219">
            <v>3500.89</v>
          </cell>
          <cell r="DW219">
            <v>5841.2</v>
          </cell>
          <cell r="DX219">
            <v>7766.93</v>
          </cell>
          <cell r="DY219">
            <v>-356.14</v>
          </cell>
          <cell r="DZ219">
            <v>0</v>
          </cell>
          <cell r="EA219">
            <v>16752.88</v>
          </cell>
          <cell r="EB219">
            <v>62.39</v>
          </cell>
          <cell r="EC219">
            <v>16815.27</v>
          </cell>
          <cell r="ED219">
            <v>29531.87</v>
          </cell>
          <cell r="EE219">
            <v>16727.810000000001</v>
          </cell>
          <cell r="EF219">
            <v>0</v>
          </cell>
          <cell r="EG219">
            <v>16727.810000000001</v>
          </cell>
          <cell r="EH219">
            <v>165.13</v>
          </cell>
          <cell r="EI219">
            <v>0</v>
          </cell>
          <cell r="EJ219">
            <v>0</v>
          </cell>
          <cell r="EK219">
            <v>0</v>
          </cell>
          <cell r="EL219">
            <v>0</v>
          </cell>
          <cell r="EM219">
            <v>0</v>
          </cell>
          <cell r="EN219">
            <v>0</v>
          </cell>
          <cell r="EO219">
            <v>0</v>
          </cell>
          <cell r="EP219">
            <v>0</v>
          </cell>
          <cell r="EQ219">
            <v>140.06</v>
          </cell>
          <cell r="ER219">
            <v>0</v>
          </cell>
          <cell r="ES219">
            <v>0</v>
          </cell>
          <cell r="ET219">
            <v>0</v>
          </cell>
          <cell r="EU219">
            <v>16752.88</v>
          </cell>
          <cell r="EV219">
            <v>16752.88</v>
          </cell>
          <cell r="EW219">
            <v>159.51</v>
          </cell>
          <cell r="EX219">
            <v>0</v>
          </cell>
          <cell r="EY219">
            <v>-507.69</v>
          </cell>
          <cell r="EZ219">
            <v>0</v>
          </cell>
          <cell r="FA219">
            <v>0</v>
          </cell>
          <cell r="FB219">
            <v>3249.24</v>
          </cell>
          <cell r="FC219">
            <v>0</v>
          </cell>
          <cell r="FD219">
            <v>7137.31</v>
          </cell>
          <cell r="FE219">
            <v>0</v>
          </cell>
          <cell r="FF219">
            <v>13212.99</v>
          </cell>
          <cell r="FG219">
            <v>51.31</v>
          </cell>
          <cell r="FH219">
            <v>126.07</v>
          </cell>
          <cell r="FI219">
            <v>-1109.25</v>
          </cell>
          <cell r="FJ219">
            <v>11926.36</v>
          </cell>
          <cell r="FK219">
            <v>118508.08</v>
          </cell>
          <cell r="FL219">
            <v>8675.81</v>
          </cell>
          <cell r="FM219">
            <v>11926.36</v>
          </cell>
          <cell r="FN219">
            <v>17070.240000000002</v>
          </cell>
          <cell r="FO219">
            <v>118508.08</v>
          </cell>
          <cell r="FP219">
            <v>164370.96</v>
          </cell>
          <cell r="FQ219">
            <v>7.3209</v>
          </cell>
          <cell r="FR219">
            <v>10.063800000000001</v>
          </cell>
          <cell r="FS219">
            <v>14.404299999999999</v>
          </cell>
          <cell r="FT219">
            <v>7.2557999999999998</v>
          </cell>
          <cell r="FU219">
            <v>0</v>
          </cell>
          <cell r="FV219">
            <v>0</v>
          </cell>
          <cell r="FW219">
            <v>0</v>
          </cell>
          <cell r="FX219">
            <v>0</v>
          </cell>
          <cell r="FY219">
            <v>0</v>
          </cell>
          <cell r="FZ219">
            <v>0</v>
          </cell>
          <cell r="GA219">
            <v>0</v>
          </cell>
          <cell r="GB219">
            <v>0</v>
          </cell>
          <cell r="GC219">
            <v>3249.24</v>
          </cell>
          <cell r="GD219">
            <v>6697.8</v>
          </cell>
          <cell r="GE219">
            <v>1047.22</v>
          </cell>
          <cell r="GF219">
            <v>0</v>
          </cell>
          <cell r="GG219">
            <v>700.18</v>
          </cell>
          <cell r="GH219">
            <v>0</v>
          </cell>
          <cell r="GI219">
            <v>0</v>
          </cell>
          <cell r="GJ219">
            <v>13212.99</v>
          </cell>
          <cell r="GK219">
            <v>1321.3</v>
          </cell>
          <cell r="GL219">
            <v>1047.22</v>
          </cell>
          <cell r="GM219">
            <v>0</v>
          </cell>
          <cell r="GN219">
            <v>24.01</v>
          </cell>
          <cell r="GO219">
            <v>1023.21</v>
          </cell>
          <cell r="GP219">
            <v>897.13</v>
          </cell>
          <cell r="GQ219">
            <v>897.13</v>
          </cell>
          <cell r="GR219">
            <v>126.07</v>
          </cell>
          <cell r="GS219">
            <v>897.13</v>
          </cell>
          <cell r="GT219">
            <v>2424.69</v>
          </cell>
          <cell r="GU219">
            <v>140.06</v>
          </cell>
          <cell r="GV219">
            <v>700.31</v>
          </cell>
          <cell r="GW219">
            <v>0.2</v>
          </cell>
          <cell r="GX219">
            <v>0.02</v>
          </cell>
          <cell r="GY219">
            <v>0</v>
          </cell>
          <cell r="GZ219">
            <v>0.02</v>
          </cell>
          <cell r="HA219">
            <v>0</v>
          </cell>
          <cell r="HB219">
            <v>0</v>
          </cell>
          <cell r="HC219">
            <v>0</v>
          </cell>
          <cell r="HE219" t="str">
            <v>This deduction from Tier 1 capital is related to nonfinancial equity investments.  Looking at the carrying value of the nonfinancial equity investments, excluding the SBICs, and if this value is less than 15% of Tier 1 capital, then the capital</v>
          </cell>
          <cell r="HF219">
            <v>0</v>
          </cell>
          <cell r="HG219">
            <v>0</v>
          </cell>
          <cell r="HH219">
            <v>107.92</v>
          </cell>
          <cell r="HI219">
            <v>960.77</v>
          </cell>
          <cell r="HJ219">
            <v>348.07</v>
          </cell>
          <cell r="HL219">
            <v>2</v>
          </cell>
          <cell r="HM219">
            <v>2013</v>
          </cell>
          <cell r="HN219">
            <v>130</v>
          </cell>
          <cell r="HO219">
            <v>0</v>
          </cell>
          <cell r="HP219">
            <v>12447.25</v>
          </cell>
          <cell r="HQ219">
            <v>7.5853232999999998</v>
          </cell>
          <cell r="HR219">
            <v>19002</v>
          </cell>
        </row>
        <row r="220">
          <cell r="A220" t="str">
            <v>1074156Q3 2013BHC Stress</v>
          </cell>
          <cell r="B220" t="str">
            <v>BB&amp;T</v>
          </cell>
          <cell r="C220" t="str">
            <v>Q3 2013</v>
          </cell>
          <cell r="D220" t="str">
            <v>BHC Stress</v>
          </cell>
          <cell r="E220" t="str">
            <v>BHC</v>
          </cell>
          <cell r="F220" t="str">
            <v>BB And T CORP</v>
          </cell>
          <cell r="G220">
            <v>1074156</v>
          </cell>
          <cell r="H220" t="str">
            <v>Projected</v>
          </cell>
          <cell r="I220">
            <v>40918</v>
          </cell>
          <cell r="J220">
            <v>40918.531851851854</v>
          </cell>
          <cell r="K220" t="str">
            <v>Second recession 4Q 2011 through 2Q 2012.  Real GDP rebounds in 2013 (1.4% year-over-year growth rate).  Unemployment rate rises, peaking at 13.4% in 1Q 2013.  Fed does not begin to tighten monetary policy until mid-2014.</v>
          </cell>
          <cell r="L220">
            <v>109.44</v>
          </cell>
          <cell r="M220">
            <v>33.39</v>
          </cell>
          <cell r="N220">
            <v>9.41</v>
          </cell>
          <cell r="O220">
            <v>23.98</v>
          </cell>
          <cell r="P220">
            <v>87.99</v>
          </cell>
          <cell r="Q220">
            <v>70.14</v>
          </cell>
          <cell r="R220">
            <v>0</v>
          </cell>
          <cell r="S220">
            <v>17.84</v>
          </cell>
          <cell r="T220">
            <v>232.87</v>
          </cell>
          <cell r="U220">
            <v>108.12</v>
          </cell>
          <cell r="V220">
            <v>8.7100000000000009</v>
          </cell>
          <cell r="W220">
            <v>116.05</v>
          </cell>
          <cell r="X220">
            <v>16.489999999999998</v>
          </cell>
          <cell r="Y220">
            <v>76.38</v>
          </cell>
          <cell r="Z220">
            <v>53.38</v>
          </cell>
          <cell r="AA220">
            <v>0</v>
          </cell>
          <cell r="AB220">
            <v>22.99</v>
          </cell>
          <cell r="AC220">
            <v>9.56</v>
          </cell>
          <cell r="AD220">
            <v>0</v>
          </cell>
          <cell r="AE220">
            <v>1.76</v>
          </cell>
          <cell r="AF220">
            <v>2.11</v>
          </cell>
          <cell r="AG220">
            <v>3.11</v>
          </cell>
          <cell r="AH220">
            <v>2.58</v>
          </cell>
          <cell r="AI220">
            <v>566.12</v>
          </cell>
          <cell r="AJ220">
            <v>0</v>
          </cell>
          <cell r="AK220">
            <v>0</v>
          </cell>
          <cell r="AL220">
            <v>0</v>
          </cell>
          <cell r="AM220">
            <v>0</v>
          </cell>
          <cell r="AN220">
            <v>0</v>
          </cell>
          <cell r="AO220">
            <v>0</v>
          </cell>
          <cell r="AP220">
            <v>0</v>
          </cell>
          <cell r="AQ220">
            <v>0</v>
          </cell>
          <cell r="AR220">
            <v>0</v>
          </cell>
          <cell r="AS220">
            <v>0</v>
          </cell>
          <cell r="AT220">
            <v>566.12</v>
          </cell>
          <cell r="AU220">
            <v>3152.18</v>
          </cell>
          <cell r="AV220">
            <v>405.76</v>
          </cell>
          <cell r="AW220">
            <v>566.12</v>
          </cell>
          <cell r="AX220">
            <v>0</v>
          </cell>
          <cell r="AY220">
            <v>2991.82</v>
          </cell>
          <cell r="AZ220">
            <v>1205.7</v>
          </cell>
          <cell r="BA220">
            <v>743.24</v>
          </cell>
          <cell r="BB220">
            <v>1470.86</v>
          </cell>
          <cell r="BC220">
            <v>601.08000000000004</v>
          </cell>
          <cell r="BD220">
            <v>601.08000000000004</v>
          </cell>
          <cell r="BE220">
            <v>405.76</v>
          </cell>
          <cell r="BF220">
            <v>0</v>
          </cell>
          <cell r="BG220">
            <v>0</v>
          </cell>
          <cell r="BH220">
            <v>-0.26</v>
          </cell>
          <cell r="BI220">
            <v>0</v>
          </cell>
          <cell r="BJ220">
            <v>0</v>
          </cell>
          <cell r="BK220">
            <v>7.1</v>
          </cell>
          <cell r="BL220">
            <v>195.05</v>
          </cell>
          <cell r="BM220">
            <v>2.21</v>
          </cell>
          <cell r="BN220">
            <v>192.84</v>
          </cell>
          <cell r="BO220">
            <v>0</v>
          </cell>
          <cell r="BP220">
            <v>192.84</v>
          </cell>
          <cell r="BQ220">
            <v>9.3000000000000007</v>
          </cell>
          <cell r="BR220">
            <v>183.54</v>
          </cell>
          <cell r="BS220">
            <v>1.1330427999999999</v>
          </cell>
          <cell r="BT220">
            <v>46.38</v>
          </cell>
          <cell r="BU220">
            <v>15.5</v>
          </cell>
          <cell r="BV220">
            <v>12.5</v>
          </cell>
          <cell r="BW220">
            <v>49.38</v>
          </cell>
          <cell r="BX220" t="str">
            <v>Other: Provide Explanation in the Memo</v>
          </cell>
          <cell r="BY220">
            <v>8105.98</v>
          </cell>
          <cell r="BZ220">
            <v>27791.88</v>
          </cell>
          <cell r="CA220">
            <v>35897.86</v>
          </cell>
          <cell r="CB220">
            <v>71165.509999999995</v>
          </cell>
          <cell r="CC220">
            <v>32127.25</v>
          </cell>
          <cell r="CD220">
            <v>7355.69</v>
          </cell>
          <cell r="CE220">
            <v>1475.86</v>
          </cell>
          <cell r="CF220">
            <v>5879.82</v>
          </cell>
          <cell r="CG220">
            <v>31446.69</v>
          </cell>
          <cell r="CH220">
            <v>6990.5</v>
          </cell>
          <cell r="CI220">
            <v>1853.47</v>
          </cell>
          <cell r="CJ220">
            <v>22602.720000000001</v>
          </cell>
          <cell r="CK220">
            <v>14118.81</v>
          </cell>
          <cell r="CL220">
            <v>235.87</v>
          </cell>
          <cell r="CM220">
            <v>0</v>
          </cell>
          <cell r="CN220">
            <v>15359.04</v>
          </cell>
          <cell r="CO220">
            <v>10779.61</v>
          </cell>
          <cell r="CP220">
            <v>0</v>
          </cell>
          <cell r="CQ220">
            <v>4579.4399999999996</v>
          </cell>
          <cell r="CR220">
            <v>1784.64</v>
          </cell>
          <cell r="CS220">
            <v>12364.68</v>
          </cell>
          <cell r="CT220">
            <v>8736.52</v>
          </cell>
          <cell r="CU220">
            <v>0</v>
          </cell>
          <cell r="CV220">
            <v>3628.16</v>
          </cell>
          <cell r="CW220">
            <v>8752.09</v>
          </cell>
          <cell r="CX220">
            <v>0</v>
          </cell>
          <cell r="CY220">
            <v>111.46</v>
          </cell>
          <cell r="CZ220">
            <v>365.93</v>
          </cell>
          <cell r="DA220">
            <v>1506.84</v>
          </cell>
          <cell r="DB220">
            <v>6767.86</v>
          </cell>
          <cell r="DC220">
            <v>109425.96</v>
          </cell>
          <cell r="DD220">
            <v>0</v>
          </cell>
          <cell r="DE220">
            <v>2991.82</v>
          </cell>
          <cell r="DF220">
            <v>106434.14</v>
          </cell>
          <cell r="DG220">
            <v>1188.46</v>
          </cell>
          <cell r="DH220">
            <v>6723.53</v>
          </cell>
          <cell r="DI220">
            <v>693.68</v>
          </cell>
          <cell r="DJ220">
            <v>0</v>
          </cell>
          <cell r="DK220">
            <v>467.44</v>
          </cell>
          <cell r="DL220">
            <v>7884.66</v>
          </cell>
          <cell r="DM220">
            <v>20793.62</v>
          </cell>
          <cell r="DN220">
            <v>172198.75</v>
          </cell>
          <cell r="DO220">
            <v>123885.36</v>
          </cell>
          <cell r="DP220">
            <v>918.02</v>
          </cell>
          <cell r="DQ220">
            <v>3255.7</v>
          </cell>
          <cell r="DR220">
            <v>27280.95</v>
          </cell>
          <cell r="DS220">
            <v>160.91</v>
          </cell>
          <cell r="DT220">
            <v>155340.03</v>
          </cell>
          <cell r="DU220">
            <v>0</v>
          </cell>
          <cell r="DV220">
            <v>3502.43</v>
          </cell>
          <cell r="DW220">
            <v>5839.66</v>
          </cell>
          <cell r="DX220">
            <v>7810.38</v>
          </cell>
          <cell r="DY220">
            <v>-356.14</v>
          </cell>
          <cell r="DZ220">
            <v>0</v>
          </cell>
          <cell r="EA220">
            <v>16796.330000000002</v>
          </cell>
          <cell r="EB220">
            <v>62.39</v>
          </cell>
          <cell r="EC220">
            <v>16858.72</v>
          </cell>
          <cell r="ED220">
            <v>30892.35</v>
          </cell>
          <cell r="EE220">
            <v>16752.88</v>
          </cell>
          <cell r="EF220">
            <v>0</v>
          </cell>
          <cell r="EG220">
            <v>16752.88</v>
          </cell>
          <cell r="EH220">
            <v>183.54</v>
          </cell>
          <cell r="EI220">
            <v>0</v>
          </cell>
          <cell r="EJ220">
            <v>0</v>
          </cell>
          <cell r="EK220">
            <v>0</v>
          </cell>
          <cell r="EL220">
            <v>0</v>
          </cell>
          <cell r="EM220">
            <v>0</v>
          </cell>
          <cell r="EN220">
            <v>0</v>
          </cell>
          <cell r="EO220">
            <v>0</v>
          </cell>
          <cell r="EP220">
            <v>0</v>
          </cell>
          <cell r="EQ220">
            <v>140.09</v>
          </cell>
          <cell r="ER220">
            <v>0</v>
          </cell>
          <cell r="ES220">
            <v>0</v>
          </cell>
          <cell r="ET220">
            <v>0</v>
          </cell>
          <cell r="EU220">
            <v>16796.330000000002</v>
          </cell>
          <cell r="EV220">
            <v>16796.330000000002</v>
          </cell>
          <cell r="EW220">
            <v>159.51</v>
          </cell>
          <cell r="EX220">
            <v>0</v>
          </cell>
          <cell r="EY220">
            <v>-507.69</v>
          </cell>
          <cell r="EZ220">
            <v>0</v>
          </cell>
          <cell r="FA220">
            <v>0</v>
          </cell>
          <cell r="FB220">
            <v>3249.24</v>
          </cell>
          <cell r="FC220">
            <v>0</v>
          </cell>
          <cell r="FD220">
            <v>7110.73</v>
          </cell>
          <cell r="FE220">
            <v>0</v>
          </cell>
          <cell r="FF220">
            <v>13283.01</v>
          </cell>
          <cell r="FG220">
            <v>51.31</v>
          </cell>
          <cell r="FH220">
            <v>12.38</v>
          </cell>
          <cell r="FI220">
            <v>-1109.25</v>
          </cell>
          <cell r="FJ220">
            <v>12110.08</v>
          </cell>
          <cell r="FK220">
            <v>119091.85</v>
          </cell>
          <cell r="FL220">
            <v>8859.26</v>
          </cell>
          <cell r="FM220">
            <v>12110.08</v>
          </cell>
          <cell r="FN220">
            <v>17081.82</v>
          </cell>
          <cell r="FO220">
            <v>119091.85</v>
          </cell>
          <cell r="FP220">
            <v>164556.42000000001</v>
          </cell>
          <cell r="FQ220">
            <v>7.4390000000000001</v>
          </cell>
          <cell r="FR220">
            <v>10.168699999999999</v>
          </cell>
          <cell r="FS220">
            <v>14.343400000000001</v>
          </cell>
          <cell r="FT220">
            <v>7.3592000000000004</v>
          </cell>
          <cell r="FU220">
            <v>0</v>
          </cell>
          <cell r="FV220">
            <v>0</v>
          </cell>
          <cell r="FW220">
            <v>0</v>
          </cell>
          <cell r="FX220">
            <v>0</v>
          </cell>
          <cell r="FY220">
            <v>0</v>
          </cell>
          <cell r="FZ220">
            <v>0</v>
          </cell>
          <cell r="GA220">
            <v>0</v>
          </cell>
          <cell r="GB220">
            <v>0</v>
          </cell>
          <cell r="GC220">
            <v>3249.24</v>
          </cell>
          <cell r="GD220">
            <v>6697.8</v>
          </cell>
          <cell r="GE220">
            <v>987.89</v>
          </cell>
          <cell r="GF220">
            <v>0</v>
          </cell>
          <cell r="GG220">
            <v>700.49</v>
          </cell>
          <cell r="GH220">
            <v>0</v>
          </cell>
          <cell r="GI220">
            <v>0</v>
          </cell>
          <cell r="GJ220">
            <v>13283.01</v>
          </cell>
          <cell r="GK220">
            <v>1328.3</v>
          </cell>
          <cell r="GL220">
            <v>987.89</v>
          </cell>
          <cell r="GM220">
            <v>0</v>
          </cell>
          <cell r="GN220">
            <v>24.01</v>
          </cell>
          <cell r="GO220">
            <v>963.88</v>
          </cell>
          <cell r="GP220">
            <v>951.5</v>
          </cell>
          <cell r="GQ220">
            <v>951.5</v>
          </cell>
          <cell r="GR220">
            <v>12.38</v>
          </cell>
          <cell r="GS220">
            <v>951.5</v>
          </cell>
          <cell r="GT220">
            <v>2571.63</v>
          </cell>
          <cell r="GU220">
            <v>140.09</v>
          </cell>
          <cell r="GV220">
            <v>700.53</v>
          </cell>
          <cell r="GW220">
            <v>0.2</v>
          </cell>
          <cell r="GX220">
            <v>0.01</v>
          </cell>
          <cell r="GY220">
            <v>0</v>
          </cell>
          <cell r="GZ220">
            <v>0.01</v>
          </cell>
          <cell r="HA220">
            <v>0</v>
          </cell>
          <cell r="HB220">
            <v>0</v>
          </cell>
          <cell r="HC220">
            <v>0</v>
          </cell>
          <cell r="HE220" t="str">
            <v>This deduction from Tier 1 capital is related to nonfinancial equity investments.  Looking at the carrying value of the nonfinancial equity investments, excluding the SBICs, and if this value is less than 15% of Tier 1 capital, then the capital</v>
          </cell>
          <cell r="HF220">
            <v>0</v>
          </cell>
          <cell r="HG220">
            <v>0</v>
          </cell>
          <cell r="HH220">
            <v>107.92</v>
          </cell>
          <cell r="HI220">
            <v>960.77</v>
          </cell>
          <cell r="HJ220">
            <v>348.07</v>
          </cell>
          <cell r="HL220">
            <v>3</v>
          </cell>
          <cell r="HM220">
            <v>2013</v>
          </cell>
          <cell r="HN220">
            <v>123</v>
          </cell>
          <cell r="HO220">
            <v>0</v>
          </cell>
          <cell r="HP220">
            <v>12517.05</v>
          </cell>
          <cell r="HQ220">
            <v>7.6177581999999999</v>
          </cell>
          <cell r="HR220">
            <v>19002</v>
          </cell>
        </row>
        <row r="221">
          <cell r="A221" t="str">
            <v>1074156Q4 2013BHC Stress</v>
          </cell>
          <cell r="B221" t="str">
            <v>BB&amp;T</v>
          </cell>
          <cell r="C221" t="str">
            <v>Q4 2013</v>
          </cell>
          <cell r="D221" t="str">
            <v>BHC Stress</v>
          </cell>
          <cell r="E221" t="str">
            <v>BHC</v>
          </cell>
          <cell r="F221" t="str">
            <v>BB And T CORP</v>
          </cell>
          <cell r="G221">
            <v>1074156</v>
          </cell>
          <cell r="H221" t="str">
            <v>Projected</v>
          </cell>
          <cell r="I221">
            <v>40918</v>
          </cell>
          <cell r="J221">
            <v>40918.531851851854</v>
          </cell>
          <cell r="K221" t="str">
            <v>Second recession 4Q 2011 through 2Q 2012.  Real GDP rebounds in 2013 (1.4% year-over-year growth rate).  Unemployment rate rises, peaking at 13.4% in 1Q 2013.  Fed does not begin to tighten monetary policy until mid-2014.</v>
          </cell>
          <cell r="L221">
            <v>101.19</v>
          </cell>
          <cell r="M221">
            <v>33.1</v>
          </cell>
          <cell r="N221">
            <v>9.33</v>
          </cell>
          <cell r="O221">
            <v>23.77</v>
          </cell>
          <cell r="P221">
            <v>95.15</v>
          </cell>
          <cell r="Q221">
            <v>78.680000000000007</v>
          </cell>
          <cell r="R221">
            <v>0</v>
          </cell>
          <cell r="S221">
            <v>16.47</v>
          </cell>
          <cell r="T221">
            <v>241.63</v>
          </cell>
          <cell r="U221">
            <v>122.36</v>
          </cell>
          <cell r="V221">
            <v>8</v>
          </cell>
          <cell r="W221">
            <v>111.27</v>
          </cell>
          <cell r="X221">
            <v>16.25</v>
          </cell>
          <cell r="Y221">
            <v>77.22</v>
          </cell>
          <cell r="Z221">
            <v>56.71</v>
          </cell>
          <cell r="AA221">
            <v>0</v>
          </cell>
          <cell r="AB221">
            <v>20.51</v>
          </cell>
          <cell r="AC221">
            <v>10.79</v>
          </cell>
          <cell r="AD221">
            <v>0</v>
          </cell>
          <cell r="AE221">
            <v>1.85</v>
          </cell>
          <cell r="AF221">
            <v>2.27</v>
          </cell>
          <cell r="AG221">
            <v>3.63</v>
          </cell>
          <cell r="AH221">
            <v>3.04</v>
          </cell>
          <cell r="AI221">
            <v>575.34</v>
          </cell>
          <cell r="AJ221">
            <v>0</v>
          </cell>
          <cell r="AK221">
            <v>0</v>
          </cell>
          <cell r="AL221">
            <v>0</v>
          </cell>
          <cell r="AM221">
            <v>0</v>
          </cell>
          <cell r="AN221">
            <v>0</v>
          </cell>
          <cell r="AO221">
            <v>0</v>
          </cell>
          <cell r="AP221">
            <v>0</v>
          </cell>
          <cell r="AQ221">
            <v>0</v>
          </cell>
          <cell r="AR221">
            <v>0</v>
          </cell>
          <cell r="AS221">
            <v>0</v>
          </cell>
          <cell r="AT221">
            <v>575.34</v>
          </cell>
          <cell r="AU221">
            <v>2991.82</v>
          </cell>
          <cell r="AV221">
            <v>316.66000000000003</v>
          </cell>
          <cell r="AW221">
            <v>575.34</v>
          </cell>
          <cell r="AX221">
            <v>0</v>
          </cell>
          <cell r="AY221">
            <v>2733.14</v>
          </cell>
          <cell r="AZ221">
            <v>1223.3699999999999</v>
          </cell>
          <cell r="BA221">
            <v>762.36</v>
          </cell>
          <cell r="BB221">
            <v>1463.07</v>
          </cell>
          <cell r="BC221">
            <v>652.66</v>
          </cell>
          <cell r="BD221">
            <v>652.66</v>
          </cell>
          <cell r="BE221">
            <v>316.66000000000003</v>
          </cell>
          <cell r="BF221">
            <v>0</v>
          </cell>
          <cell r="BG221">
            <v>0</v>
          </cell>
          <cell r="BH221">
            <v>-0.47</v>
          </cell>
          <cell r="BI221">
            <v>0</v>
          </cell>
          <cell r="BJ221">
            <v>0</v>
          </cell>
          <cell r="BK221">
            <v>7.1</v>
          </cell>
          <cell r="BL221">
            <v>335.54</v>
          </cell>
          <cell r="BM221">
            <v>53.9</v>
          </cell>
          <cell r="BN221">
            <v>281.64</v>
          </cell>
          <cell r="BO221">
            <v>0</v>
          </cell>
          <cell r="BP221">
            <v>281.64</v>
          </cell>
          <cell r="BQ221">
            <v>9.15</v>
          </cell>
          <cell r="BR221">
            <v>272.49</v>
          </cell>
          <cell r="BS221">
            <v>16.063659000000001</v>
          </cell>
          <cell r="BT221">
            <v>49.38</v>
          </cell>
          <cell r="BU221">
            <v>15</v>
          </cell>
          <cell r="BV221">
            <v>12.5</v>
          </cell>
          <cell r="BW221">
            <v>51.88</v>
          </cell>
          <cell r="BX221" t="str">
            <v>Other: Provide Explanation in the Memo</v>
          </cell>
          <cell r="BY221">
            <v>7864.01</v>
          </cell>
          <cell r="BZ221">
            <v>28029.19</v>
          </cell>
          <cell r="CA221">
            <v>35893.21</v>
          </cell>
          <cell r="CB221">
            <v>71214.009999999995</v>
          </cell>
          <cell r="CC221">
            <v>32081.74</v>
          </cell>
          <cell r="CD221">
            <v>7379.73</v>
          </cell>
          <cell r="CE221">
            <v>1489.75</v>
          </cell>
          <cell r="CF221">
            <v>5889.98</v>
          </cell>
          <cell r="CG221">
            <v>31514.03</v>
          </cell>
          <cell r="CH221">
            <v>6915.66</v>
          </cell>
          <cell r="CI221">
            <v>1828.49</v>
          </cell>
          <cell r="CJ221">
            <v>22769.88</v>
          </cell>
          <cell r="CK221">
            <v>14337.97</v>
          </cell>
          <cell r="CL221">
            <v>238.52</v>
          </cell>
          <cell r="CM221">
            <v>0</v>
          </cell>
          <cell r="CN221">
            <v>15571.92</v>
          </cell>
          <cell r="CO221">
            <v>10954.64</v>
          </cell>
          <cell r="CP221">
            <v>0</v>
          </cell>
          <cell r="CQ221">
            <v>4617.2700000000004</v>
          </cell>
          <cell r="CR221">
            <v>1809.69</v>
          </cell>
          <cell r="CS221">
            <v>12534.73</v>
          </cell>
          <cell r="CT221">
            <v>8847.86</v>
          </cell>
          <cell r="CU221">
            <v>0</v>
          </cell>
          <cell r="CV221">
            <v>3686.87</v>
          </cell>
          <cell r="CW221">
            <v>8822.09</v>
          </cell>
          <cell r="CX221">
            <v>0</v>
          </cell>
          <cell r="CY221">
            <v>113.25</v>
          </cell>
          <cell r="CZ221">
            <v>369.33</v>
          </cell>
          <cell r="DA221">
            <v>1514.79</v>
          </cell>
          <cell r="DB221">
            <v>6824.72</v>
          </cell>
          <cell r="DC221">
            <v>109952.45</v>
          </cell>
          <cell r="DD221">
            <v>0</v>
          </cell>
          <cell r="DE221">
            <v>2733.14</v>
          </cell>
          <cell r="DF221">
            <v>107219.3</v>
          </cell>
          <cell r="DG221">
            <v>1188.46</v>
          </cell>
          <cell r="DH221">
            <v>6723.53</v>
          </cell>
          <cell r="DI221">
            <v>693.68</v>
          </cell>
          <cell r="DJ221">
            <v>0</v>
          </cell>
          <cell r="DK221">
            <v>441.19</v>
          </cell>
          <cell r="DL221">
            <v>7858.41</v>
          </cell>
          <cell r="DM221">
            <v>20151.52</v>
          </cell>
          <cell r="DN221">
            <v>172310.9</v>
          </cell>
          <cell r="DO221">
            <v>124705.28</v>
          </cell>
          <cell r="DP221">
            <v>918.02</v>
          </cell>
          <cell r="DQ221">
            <v>3255.7</v>
          </cell>
          <cell r="DR221">
            <v>26440.95</v>
          </cell>
          <cell r="DS221">
            <v>168.01</v>
          </cell>
          <cell r="DT221">
            <v>155319.95000000001</v>
          </cell>
          <cell r="DU221">
            <v>0</v>
          </cell>
          <cell r="DV221">
            <v>3505.33</v>
          </cell>
          <cell r="DW221">
            <v>5836.76</v>
          </cell>
          <cell r="DX221">
            <v>7942.61</v>
          </cell>
          <cell r="DY221">
            <v>-356.14</v>
          </cell>
          <cell r="DZ221">
            <v>0</v>
          </cell>
          <cell r="EA221">
            <v>16928.55</v>
          </cell>
          <cell r="EB221">
            <v>62.39</v>
          </cell>
          <cell r="EC221">
            <v>16990.939999999999</v>
          </cell>
          <cell r="ED221">
            <v>32119.48</v>
          </cell>
          <cell r="EE221">
            <v>16796.330000000002</v>
          </cell>
          <cell r="EF221">
            <v>0</v>
          </cell>
          <cell r="EG221">
            <v>16796.330000000002</v>
          </cell>
          <cell r="EH221">
            <v>272.49</v>
          </cell>
          <cell r="EI221">
            <v>0</v>
          </cell>
          <cell r="EJ221">
            <v>0</v>
          </cell>
          <cell r="EK221">
            <v>0</v>
          </cell>
          <cell r="EL221">
            <v>0</v>
          </cell>
          <cell r="EM221">
            <v>0</v>
          </cell>
          <cell r="EN221">
            <v>0</v>
          </cell>
          <cell r="EO221">
            <v>0</v>
          </cell>
          <cell r="EP221">
            <v>0</v>
          </cell>
          <cell r="EQ221">
            <v>140.26</v>
          </cell>
          <cell r="ER221">
            <v>0</v>
          </cell>
          <cell r="ES221">
            <v>0</v>
          </cell>
          <cell r="ET221">
            <v>0</v>
          </cell>
          <cell r="EU221">
            <v>16928.55</v>
          </cell>
          <cell r="EV221">
            <v>16928.55</v>
          </cell>
          <cell r="EW221">
            <v>159.51</v>
          </cell>
          <cell r="EX221">
            <v>0</v>
          </cell>
          <cell r="EY221">
            <v>-507.69</v>
          </cell>
          <cell r="EZ221">
            <v>0</v>
          </cell>
          <cell r="FA221">
            <v>0</v>
          </cell>
          <cell r="FB221">
            <v>3249.24</v>
          </cell>
          <cell r="FC221">
            <v>0</v>
          </cell>
          <cell r="FD221">
            <v>7084.26</v>
          </cell>
          <cell r="FE221">
            <v>0</v>
          </cell>
          <cell r="FF221">
            <v>13441.72</v>
          </cell>
          <cell r="FG221">
            <v>51.31</v>
          </cell>
          <cell r="FH221">
            <v>0</v>
          </cell>
          <cell r="FI221">
            <v>-1109.25</v>
          </cell>
          <cell r="FJ221">
            <v>12281.16</v>
          </cell>
          <cell r="FK221">
            <v>119510.47</v>
          </cell>
          <cell r="FL221">
            <v>9030.49</v>
          </cell>
          <cell r="FM221">
            <v>12281.16</v>
          </cell>
          <cell r="FN221">
            <v>16849.27</v>
          </cell>
          <cell r="FO221">
            <v>119510.47</v>
          </cell>
          <cell r="FP221">
            <v>164662.79999999999</v>
          </cell>
          <cell r="FQ221">
            <v>7.5561999999999996</v>
          </cell>
          <cell r="FR221">
            <v>10.276199999999999</v>
          </cell>
          <cell r="FS221">
            <v>14.098599999999999</v>
          </cell>
          <cell r="FT221">
            <v>7.4584000000000001</v>
          </cell>
          <cell r="FU221">
            <v>0</v>
          </cell>
          <cell r="FV221">
            <v>0</v>
          </cell>
          <cell r="FW221">
            <v>0</v>
          </cell>
          <cell r="FX221">
            <v>0</v>
          </cell>
          <cell r="FY221">
            <v>0</v>
          </cell>
          <cell r="FZ221">
            <v>0</v>
          </cell>
          <cell r="GA221">
            <v>0</v>
          </cell>
          <cell r="GB221">
            <v>0</v>
          </cell>
          <cell r="GC221">
            <v>3249.24</v>
          </cell>
          <cell r="GD221">
            <v>6697.8</v>
          </cell>
          <cell r="GE221">
            <v>892.18</v>
          </cell>
          <cell r="GF221">
            <v>0</v>
          </cell>
          <cell r="GG221">
            <v>701.07</v>
          </cell>
          <cell r="GH221">
            <v>0</v>
          </cell>
          <cell r="GI221">
            <v>0</v>
          </cell>
          <cell r="GJ221">
            <v>13441.72</v>
          </cell>
          <cell r="GK221">
            <v>1344.17</v>
          </cell>
          <cell r="GL221">
            <v>892.18</v>
          </cell>
          <cell r="GM221">
            <v>0</v>
          </cell>
          <cell r="GN221">
            <v>24.01</v>
          </cell>
          <cell r="GO221">
            <v>868.17</v>
          </cell>
          <cell r="GP221">
            <v>868.17</v>
          </cell>
          <cell r="GQ221">
            <v>868.17</v>
          </cell>
          <cell r="GR221">
            <v>0</v>
          </cell>
          <cell r="GS221">
            <v>1052.18</v>
          </cell>
          <cell r="GT221">
            <v>2843.73</v>
          </cell>
          <cell r="GU221">
            <v>140.26</v>
          </cell>
          <cell r="GV221">
            <v>701.32</v>
          </cell>
          <cell r="GW221">
            <v>0.2</v>
          </cell>
          <cell r="GX221">
            <v>0.02</v>
          </cell>
          <cell r="GY221">
            <v>0</v>
          </cell>
          <cell r="GZ221">
            <v>0.02</v>
          </cell>
          <cell r="HA221">
            <v>0</v>
          </cell>
          <cell r="HB221">
            <v>0</v>
          </cell>
          <cell r="HC221">
            <v>0</v>
          </cell>
          <cell r="HE221" t="str">
            <v>This deduction from Tier 1 capital is related to nonfinancial equity investments.  Looking at the carrying value of the nonfinancial equity investments, excluding the SBICs, and if this value is less than 15% of Tier 1 capital, then the capital</v>
          </cell>
          <cell r="HF221">
            <v>0</v>
          </cell>
          <cell r="HG221">
            <v>0</v>
          </cell>
          <cell r="HH221">
            <v>107.92</v>
          </cell>
          <cell r="HI221">
            <v>960.77</v>
          </cell>
          <cell r="HJ221">
            <v>348.07</v>
          </cell>
          <cell r="HL221">
            <v>4</v>
          </cell>
          <cell r="HM221">
            <v>2013</v>
          </cell>
          <cell r="HN221">
            <v>130</v>
          </cell>
          <cell r="HO221">
            <v>0</v>
          </cell>
          <cell r="HP221">
            <v>12675.53</v>
          </cell>
          <cell r="HQ221">
            <v>7.7077154999999999</v>
          </cell>
          <cell r="HR221">
            <v>19002</v>
          </cell>
        </row>
        <row r="222">
          <cell r="A222" t="str">
            <v>1074156Q3 2011Supervisory Baseline</v>
          </cell>
          <cell r="B222" t="str">
            <v>BB&amp;T</v>
          </cell>
          <cell r="C222" t="str">
            <v>Q3 2011</v>
          </cell>
          <cell r="D222" t="str">
            <v>Supervisory Baseline</v>
          </cell>
          <cell r="E222" t="str">
            <v>BHC</v>
          </cell>
          <cell r="F222" t="str">
            <v>BB And T CORP</v>
          </cell>
          <cell r="G222">
            <v>1074156</v>
          </cell>
          <cell r="H222" t="str">
            <v>Actual</v>
          </cell>
          <cell r="I222">
            <v>40918</v>
          </cell>
          <cell r="J222">
            <v>40918.534166666665</v>
          </cell>
          <cell r="K222" t="str">
            <v>FRB-provided scenario.</v>
          </cell>
          <cell r="L222">
            <v>59.92</v>
          </cell>
          <cell r="M222">
            <v>34.450000000000003</v>
          </cell>
          <cell r="N222">
            <v>13.99</v>
          </cell>
          <cell r="O222">
            <v>20.45</v>
          </cell>
          <cell r="P222">
            <v>47.93</v>
          </cell>
          <cell r="Q222">
            <v>33.58</v>
          </cell>
          <cell r="R222">
            <v>0</v>
          </cell>
          <cell r="S222">
            <v>14.35</v>
          </cell>
          <cell r="T222">
            <v>196.32</v>
          </cell>
          <cell r="U222">
            <v>112.75</v>
          </cell>
          <cell r="V222">
            <v>13.84</v>
          </cell>
          <cell r="W222">
            <v>69.73</v>
          </cell>
          <cell r="X222">
            <v>12.31</v>
          </cell>
          <cell r="Y222">
            <v>38.33</v>
          </cell>
          <cell r="Z222">
            <v>24.66</v>
          </cell>
          <cell r="AA222">
            <v>0</v>
          </cell>
          <cell r="AB222">
            <v>13.68</v>
          </cell>
          <cell r="AC222">
            <v>29.23</v>
          </cell>
          <cell r="AD222">
            <v>0</v>
          </cell>
          <cell r="AE222">
            <v>0.63</v>
          </cell>
          <cell r="AF222">
            <v>0.12</v>
          </cell>
          <cell r="AG222">
            <v>0</v>
          </cell>
          <cell r="AH222">
            <v>28.47</v>
          </cell>
          <cell r="AI222">
            <v>418.49</v>
          </cell>
          <cell r="AJ222">
            <v>0</v>
          </cell>
          <cell r="AK222">
            <v>0</v>
          </cell>
          <cell r="AL222">
            <v>7.16</v>
          </cell>
          <cell r="AM222">
            <v>7.16</v>
          </cell>
          <cell r="AN222">
            <v>0</v>
          </cell>
          <cell r="AO222">
            <v>0</v>
          </cell>
          <cell r="AP222">
            <v>0</v>
          </cell>
          <cell r="AQ222">
            <v>0</v>
          </cell>
          <cell r="AR222">
            <v>0</v>
          </cell>
          <cell r="AS222">
            <v>0</v>
          </cell>
          <cell r="AT222">
            <v>425.66</v>
          </cell>
          <cell r="AU222">
            <v>2516.02</v>
          </cell>
          <cell r="AV222">
            <v>257.44</v>
          </cell>
          <cell r="AW222">
            <v>418.49</v>
          </cell>
          <cell r="AX222">
            <v>-7.0000000000000007E-2</v>
          </cell>
          <cell r="AY222">
            <v>2354.9</v>
          </cell>
          <cell r="AZ222">
            <v>1415.39</v>
          </cell>
          <cell r="BA222">
            <v>598.80999999999995</v>
          </cell>
          <cell r="BB222">
            <v>1278.92</v>
          </cell>
          <cell r="BC222">
            <v>735.28</v>
          </cell>
          <cell r="BD222">
            <v>735.28</v>
          </cell>
          <cell r="BE222">
            <v>257.44</v>
          </cell>
          <cell r="BF222">
            <v>0</v>
          </cell>
          <cell r="BG222">
            <v>0</v>
          </cell>
          <cell r="BH222">
            <v>0</v>
          </cell>
          <cell r="BI222">
            <v>0</v>
          </cell>
          <cell r="BJ222">
            <v>-39.299999999999997</v>
          </cell>
          <cell r="BK222">
            <v>-7.89</v>
          </cell>
          <cell r="BL222">
            <v>438.54</v>
          </cell>
          <cell r="BM222">
            <v>67.819999999999993</v>
          </cell>
          <cell r="BN222">
            <v>370.71</v>
          </cell>
          <cell r="BO222">
            <v>0</v>
          </cell>
          <cell r="BP222">
            <v>370.71</v>
          </cell>
          <cell r="BQ222">
            <v>4.83</v>
          </cell>
          <cell r="BR222">
            <v>365.88</v>
          </cell>
          <cell r="BS222">
            <v>15.464952</v>
          </cell>
          <cell r="BT222">
            <v>26.95</v>
          </cell>
          <cell r="BU222">
            <v>11.75</v>
          </cell>
          <cell r="BV222">
            <v>7.81</v>
          </cell>
          <cell r="BW222">
            <v>30.88</v>
          </cell>
          <cell r="BX222" t="str">
            <v>Other: Provide Explanation in the Memo</v>
          </cell>
          <cell r="BY222">
            <v>8135.45</v>
          </cell>
          <cell r="BZ222">
            <v>24649.13</v>
          </cell>
          <cell r="CA222">
            <v>32784.58</v>
          </cell>
          <cell r="CB222">
            <v>70310.559999999998</v>
          </cell>
          <cell r="CC222">
            <v>29706.37</v>
          </cell>
          <cell r="CD222">
            <v>7025.24</v>
          </cell>
          <cell r="CE222">
            <v>1454.98</v>
          </cell>
          <cell r="CF222">
            <v>5570.27</v>
          </cell>
          <cell r="CG222">
            <v>33350.949999999997</v>
          </cell>
          <cell r="CH222">
            <v>8666.2800000000007</v>
          </cell>
          <cell r="CI222">
            <v>2418.4</v>
          </cell>
          <cell r="CJ222">
            <v>22266.27</v>
          </cell>
          <cell r="CK222">
            <v>12870.4</v>
          </cell>
          <cell r="CL222">
            <v>228</v>
          </cell>
          <cell r="CM222">
            <v>0</v>
          </cell>
          <cell r="CN222">
            <v>14552.94</v>
          </cell>
          <cell r="CO222">
            <v>9888.2800000000007</v>
          </cell>
          <cell r="CP222">
            <v>0</v>
          </cell>
          <cell r="CQ222">
            <v>4664.66</v>
          </cell>
          <cell r="CR222">
            <v>1651.94</v>
          </cell>
          <cell r="CS222">
            <v>12074.98</v>
          </cell>
          <cell r="CT222">
            <v>8671.4699999999993</v>
          </cell>
          <cell r="CU222">
            <v>0</v>
          </cell>
          <cell r="CV222">
            <v>3403.51</v>
          </cell>
          <cell r="CW222">
            <v>8858.48</v>
          </cell>
          <cell r="CX222">
            <v>0</v>
          </cell>
          <cell r="CY222">
            <v>98.68</v>
          </cell>
          <cell r="CZ222">
            <v>346.91</v>
          </cell>
          <cell r="DA222">
            <v>1603.78</v>
          </cell>
          <cell r="DB222">
            <v>6809.11</v>
          </cell>
          <cell r="DC222">
            <v>107448.9</v>
          </cell>
          <cell r="DD222">
            <v>0</v>
          </cell>
          <cell r="DE222">
            <v>2354.9</v>
          </cell>
          <cell r="DF222">
            <v>105094</v>
          </cell>
          <cell r="DG222">
            <v>1188.5999999999999</v>
          </cell>
          <cell r="DH222">
            <v>6016.28</v>
          </cell>
          <cell r="DI222">
            <v>693.68</v>
          </cell>
          <cell r="DJ222">
            <v>0</v>
          </cell>
          <cell r="DK222">
            <v>432.43</v>
          </cell>
          <cell r="DL222">
            <v>7142.4</v>
          </cell>
          <cell r="DM222">
            <v>21467.31</v>
          </cell>
          <cell r="DN222">
            <v>167676.89000000001</v>
          </cell>
          <cell r="DO222">
            <v>117566.9</v>
          </cell>
          <cell r="DP222">
            <v>918.02</v>
          </cell>
          <cell r="DQ222">
            <v>3453.43</v>
          </cell>
          <cell r="DR222">
            <v>28197.119999999999</v>
          </cell>
          <cell r="DS222">
            <v>104.15</v>
          </cell>
          <cell r="DT222">
            <v>150135.48000000001</v>
          </cell>
          <cell r="DU222">
            <v>0</v>
          </cell>
          <cell r="DV222">
            <v>3485.51</v>
          </cell>
          <cell r="DW222">
            <v>5856.58</v>
          </cell>
          <cell r="DX222">
            <v>8493.07</v>
          </cell>
          <cell r="DY222">
            <v>-356.14</v>
          </cell>
          <cell r="DZ222">
            <v>0</v>
          </cell>
          <cell r="EA222">
            <v>17479.02</v>
          </cell>
          <cell r="EB222">
            <v>62.39</v>
          </cell>
          <cell r="EC222">
            <v>17541.41</v>
          </cell>
          <cell r="ED222">
            <v>31288.12</v>
          </cell>
          <cell r="EE222">
            <v>16980.560000000001</v>
          </cell>
          <cell r="EF222">
            <v>0</v>
          </cell>
          <cell r="EG222">
            <v>16980.560000000001</v>
          </cell>
          <cell r="EH222">
            <v>365.88</v>
          </cell>
          <cell r="EI222">
            <v>0</v>
          </cell>
          <cell r="EJ222">
            <v>0</v>
          </cell>
          <cell r="EK222">
            <v>3.95</v>
          </cell>
          <cell r="EL222">
            <v>23.37</v>
          </cell>
          <cell r="EM222">
            <v>0</v>
          </cell>
          <cell r="EN222">
            <v>0</v>
          </cell>
          <cell r="EO222">
            <v>0</v>
          </cell>
          <cell r="EP222">
            <v>0</v>
          </cell>
          <cell r="EQ222">
            <v>111.54</v>
          </cell>
          <cell r="ER222">
            <v>216.82</v>
          </cell>
          <cell r="ES222">
            <v>0</v>
          </cell>
          <cell r="ET222">
            <v>-0.02</v>
          </cell>
          <cell r="EU222">
            <v>17479.02</v>
          </cell>
          <cell r="EV222">
            <v>17479.02</v>
          </cell>
          <cell r="EW222">
            <v>159.51</v>
          </cell>
          <cell r="EX222">
            <v>0</v>
          </cell>
          <cell r="EY222">
            <v>-511.97</v>
          </cell>
          <cell r="EZ222">
            <v>0</v>
          </cell>
          <cell r="FA222">
            <v>0</v>
          </cell>
          <cell r="FB222">
            <v>3249.24</v>
          </cell>
          <cell r="FC222">
            <v>0</v>
          </cell>
          <cell r="FD222">
            <v>6330.41</v>
          </cell>
          <cell r="FE222">
            <v>0</v>
          </cell>
          <cell r="FF222">
            <v>14750.3</v>
          </cell>
          <cell r="FG222">
            <v>51.3</v>
          </cell>
          <cell r="FH222">
            <v>0</v>
          </cell>
          <cell r="FI222">
            <v>-3.06</v>
          </cell>
          <cell r="FJ222">
            <v>14695.95</v>
          </cell>
          <cell r="FK222">
            <v>117020.5</v>
          </cell>
          <cell r="FL222">
            <v>11446.71</v>
          </cell>
          <cell r="FM222">
            <v>14695.95</v>
          </cell>
          <cell r="FN222">
            <v>18837.12</v>
          </cell>
          <cell r="FO222">
            <v>117020.5</v>
          </cell>
          <cell r="FP222">
            <v>159268.17000000001</v>
          </cell>
          <cell r="FQ222">
            <v>9.7818000000000005</v>
          </cell>
          <cell r="FR222">
            <v>12.558400000000001</v>
          </cell>
          <cell r="FS222">
            <v>16.097300000000001</v>
          </cell>
          <cell r="FT222">
            <v>9.2271999999999998</v>
          </cell>
          <cell r="FU222">
            <v>0</v>
          </cell>
          <cell r="FV222">
            <v>0</v>
          </cell>
          <cell r="FW222">
            <v>0</v>
          </cell>
          <cell r="FX222">
            <v>0</v>
          </cell>
          <cell r="FY222">
            <v>0</v>
          </cell>
          <cell r="FZ222">
            <v>0</v>
          </cell>
          <cell r="GA222">
            <v>0</v>
          </cell>
          <cell r="GB222">
            <v>0</v>
          </cell>
          <cell r="GC222">
            <v>3249.24</v>
          </cell>
          <cell r="GD222">
            <v>5990.1</v>
          </cell>
          <cell r="GE222">
            <v>558.99</v>
          </cell>
          <cell r="GF222">
            <v>0</v>
          </cell>
          <cell r="GG222">
            <v>697.1</v>
          </cell>
          <cell r="GH222">
            <v>0</v>
          </cell>
          <cell r="GI222">
            <v>0</v>
          </cell>
          <cell r="GJ222">
            <v>14750.3</v>
          </cell>
          <cell r="GK222">
            <v>1475.03</v>
          </cell>
          <cell r="GL222">
            <v>558.99</v>
          </cell>
          <cell r="GM222">
            <v>0</v>
          </cell>
          <cell r="GN222">
            <v>0</v>
          </cell>
          <cell r="GO222">
            <v>558.99</v>
          </cell>
          <cell r="GP222">
            <v>558.99</v>
          </cell>
          <cell r="GQ222">
            <v>558.99</v>
          </cell>
          <cell r="GR222">
            <v>0</v>
          </cell>
          <cell r="GS222">
            <v>1062</v>
          </cell>
          <cell r="GT222">
            <v>2869</v>
          </cell>
          <cell r="GU222">
            <v>111.54</v>
          </cell>
          <cell r="GV222">
            <v>697.1</v>
          </cell>
          <cell r="GW222">
            <v>0.16000574000000001</v>
          </cell>
          <cell r="GX222">
            <v>0</v>
          </cell>
          <cell r="GY222">
            <v>0</v>
          </cell>
          <cell r="GZ222">
            <v>0</v>
          </cell>
          <cell r="HA222">
            <v>0</v>
          </cell>
          <cell r="HB222">
            <v>0</v>
          </cell>
          <cell r="HC222">
            <v>0</v>
          </cell>
          <cell r="HE222" t="str">
            <v>This deduction from Tier 1 capital is related to nonfinancial equity investments.  Looking at the carrying value of the nonfinancial equity investments, excluding the SBICs, and if this value is less than 15% of Tier 1 capital, then the capital</v>
          </cell>
          <cell r="HF222">
            <v>0</v>
          </cell>
          <cell r="HG222">
            <v>0</v>
          </cell>
          <cell r="HH222">
            <v>107.92</v>
          </cell>
          <cell r="HI222">
            <v>960.77</v>
          </cell>
          <cell r="HJ222">
            <v>348.07</v>
          </cell>
          <cell r="HL222">
            <v>3</v>
          </cell>
          <cell r="HM222">
            <v>2011</v>
          </cell>
          <cell r="HN222">
            <v>0</v>
          </cell>
          <cell r="HO222">
            <v>-39.299999999999997</v>
          </cell>
          <cell r="HP222">
            <v>13942</v>
          </cell>
          <cell r="HQ222">
            <v>8.6847381000000006</v>
          </cell>
          <cell r="HR222">
            <v>19002</v>
          </cell>
        </row>
        <row r="223">
          <cell r="A223" t="str">
            <v>1074156Q4 2011Supervisory Baseline</v>
          </cell>
          <cell r="B223" t="str">
            <v>BB&amp;T</v>
          </cell>
          <cell r="C223" t="str">
            <v>Q4 2011</v>
          </cell>
          <cell r="D223" t="str">
            <v>Supervisory Baseline</v>
          </cell>
          <cell r="E223" t="str">
            <v>BHC</v>
          </cell>
          <cell r="F223" t="str">
            <v>BB And T CORP</v>
          </cell>
          <cell r="G223">
            <v>1074156</v>
          </cell>
          <cell r="H223" t="str">
            <v>Projected</v>
          </cell>
          <cell r="I223">
            <v>40918</v>
          </cell>
          <cell r="J223">
            <v>40918.534166666665</v>
          </cell>
          <cell r="K223" t="str">
            <v>FRB-provided scenario.</v>
          </cell>
          <cell r="L223">
            <v>65.89</v>
          </cell>
          <cell r="M223">
            <v>24.75</v>
          </cell>
          <cell r="N223">
            <v>6.94</v>
          </cell>
          <cell r="O223">
            <v>17.809999999999999</v>
          </cell>
          <cell r="P223">
            <v>26.5</v>
          </cell>
          <cell r="Q223">
            <v>15.28</v>
          </cell>
          <cell r="R223">
            <v>0</v>
          </cell>
          <cell r="S223">
            <v>11.22</v>
          </cell>
          <cell r="T223">
            <v>154.84</v>
          </cell>
          <cell r="U223">
            <v>94.27</v>
          </cell>
          <cell r="V223">
            <v>4.8</v>
          </cell>
          <cell r="W223">
            <v>55.77</v>
          </cell>
          <cell r="X223">
            <v>12.51</v>
          </cell>
          <cell r="Y223">
            <v>61.01</v>
          </cell>
          <cell r="Z223">
            <v>43.29</v>
          </cell>
          <cell r="AA223">
            <v>0</v>
          </cell>
          <cell r="AB223">
            <v>17.72</v>
          </cell>
          <cell r="AC223">
            <v>2.93</v>
          </cell>
          <cell r="AD223">
            <v>0</v>
          </cell>
          <cell r="AE223">
            <v>0.77</v>
          </cell>
          <cell r="AF223">
            <v>0.71</v>
          </cell>
          <cell r="AG223">
            <v>0.41</v>
          </cell>
          <cell r="AH223">
            <v>1.04</v>
          </cell>
          <cell r="AI223">
            <v>348.44</v>
          </cell>
          <cell r="AJ223">
            <v>0</v>
          </cell>
          <cell r="AK223">
            <v>0</v>
          </cell>
          <cell r="AL223">
            <v>78.47</v>
          </cell>
          <cell r="AM223">
            <v>78.47</v>
          </cell>
          <cell r="AN223">
            <v>0</v>
          </cell>
          <cell r="AO223">
            <v>0</v>
          </cell>
          <cell r="AP223">
            <v>0</v>
          </cell>
          <cell r="AQ223">
            <v>0</v>
          </cell>
          <cell r="AR223">
            <v>0</v>
          </cell>
          <cell r="AS223">
            <v>0</v>
          </cell>
          <cell r="AT223">
            <v>426.91</v>
          </cell>
          <cell r="AU223">
            <v>2354.9</v>
          </cell>
          <cell r="AV223">
            <v>293.69</v>
          </cell>
          <cell r="AW223">
            <v>348.44</v>
          </cell>
          <cell r="AX223">
            <v>0</v>
          </cell>
          <cell r="AY223">
            <v>2300.16</v>
          </cell>
          <cell r="AZ223">
            <v>1423.31</v>
          </cell>
          <cell r="BA223">
            <v>395.79</v>
          </cell>
          <cell r="BB223">
            <v>1308.6400000000001</v>
          </cell>
          <cell r="BC223">
            <v>621.46</v>
          </cell>
          <cell r="BD223">
            <v>621.46</v>
          </cell>
          <cell r="BE223">
            <v>293.69</v>
          </cell>
          <cell r="BF223">
            <v>0</v>
          </cell>
          <cell r="BG223">
            <v>0</v>
          </cell>
          <cell r="BH223">
            <v>-0.33</v>
          </cell>
          <cell r="BI223">
            <v>0</v>
          </cell>
          <cell r="BJ223">
            <v>108.06</v>
          </cell>
          <cell r="BK223">
            <v>0.5</v>
          </cell>
          <cell r="BL223">
            <v>435.5</v>
          </cell>
          <cell r="BM223">
            <v>77.45</v>
          </cell>
          <cell r="BN223">
            <v>358.04</v>
          </cell>
          <cell r="BO223">
            <v>0</v>
          </cell>
          <cell r="BP223">
            <v>358.04</v>
          </cell>
          <cell r="BQ223">
            <v>5.37</v>
          </cell>
          <cell r="BR223">
            <v>352.67</v>
          </cell>
          <cell r="BS223">
            <v>17.784155999999999</v>
          </cell>
          <cell r="BT223">
            <v>30.88</v>
          </cell>
          <cell r="BU223">
            <v>9.1999999999999993</v>
          </cell>
          <cell r="BV223">
            <v>9</v>
          </cell>
          <cell r="BW223">
            <v>31.08</v>
          </cell>
          <cell r="BX223" t="str">
            <v>Other: Provide Explanation in the Memo</v>
          </cell>
          <cell r="BY223">
            <v>13006</v>
          </cell>
          <cell r="BZ223">
            <v>22834.66</v>
          </cell>
          <cell r="CA223">
            <v>35840.660000000003</v>
          </cell>
          <cell r="CB223">
            <v>71960.02</v>
          </cell>
          <cell r="CC223">
            <v>31631.439999999999</v>
          </cell>
          <cell r="CD223">
            <v>6950.38</v>
          </cell>
          <cell r="CE223">
            <v>1468.96</v>
          </cell>
          <cell r="CF223">
            <v>5481.41</v>
          </cell>
          <cell r="CG223">
            <v>33149.839999999997</v>
          </cell>
          <cell r="CH223">
            <v>8426.83</v>
          </cell>
          <cell r="CI223">
            <v>2292.7399999999998</v>
          </cell>
          <cell r="CJ223">
            <v>22430.27</v>
          </cell>
          <cell r="CK223">
            <v>13121.87</v>
          </cell>
          <cell r="CL223">
            <v>228.36</v>
          </cell>
          <cell r="CM223">
            <v>0</v>
          </cell>
          <cell r="CN223">
            <v>14609.96</v>
          </cell>
          <cell r="CO223">
            <v>10046.93</v>
          </cell>
          <cell r="CP223">
            <v>0</v>
          </cell>
          <cell r="CQ223">
            <v>4563.03</v>
          </cell>
          <cell r="CR223">
            <v>1724.89</v>
          </cell>
          <cell r="CS223">
            <v>12082.9</v>
          </cell>
          <cell r="CT223">
            <v>8647.14</v>
          </cell>
          <cell r="CU223">
            <v>0</v>
          </cell>
          <cell r="CV223">
            <v>3435.76</v>
          </cell>
          <cell r="CW223">
            <v>8887.76</v>
          </cell>
          <cell r="CX223">
            <v>0</v>
          </cell>
          <cell r="CY223">
            <v>102.77</v>
          </cell>
          <cell r="CZ223">
            <v>358.52</v>
          </cell>
          <cell r="DA223">
            <v>1522.12</v>
          </cell>
          <cell r="DB223">
            <v>6904.35</v>
          </cell>
          <cell r="DC223">
            <v>109265.53</v>
          </cell>
          <cell r="DD223">
            <v>0</v>
          </cell>
          <cell r="DE223">
            <v>2300.16</v>
          </cell>
          <cell r="DF223">
            <v>106965.37</v>
          </cell>
          <cell r="DG223">
            <v>1188.46</v>
          </cell>
          <cell r="DH223">
            <v>6016.28</v>
          </cell>
          <cell r="DI223">
            <v>693.68</v>
          </cell>
          <cell r="DJ223">
            <v>0</v>
          </cell>
          <cell r="DK223">
            <v>408.68</v>
          </cell>
          <cell r="DL223">
            <v>7118.65</v>
          </cell>
          <cell r="DM223">
            <v>22001.66</v>
          </cell>
          <cell r="DN223">
            <v>173114.8</v>
          </cell>
          <cell r="DO223">
            <v>123854.52</v>
          </cell>
          <cell r="DP223">
            <v>918.02</v>
          </cell>
          <cell r="DQ223">
            <v>3401.44</v>
          </cell>
          <cell r="DR223">
            <v>27158.39</v>
          </cell>
          <cell r="DS223">
            <v>104.65</v>
          </cell>
          <cell r="DT223">
            <v>155332.38</v>
          </cell>
          <cell r="DU223">
            <v>0</v>
          </cell>
          <cell r="DV223">
            <v>3488.16</v>
          </cell>
          <cell r="DW223">
            <v>5853.93</v>
          </cell>
          <cell r="DX223">
            <v>8734.08</v>
          </cell>
          <cell r="DY223">
            <v>-356.14</v>
          </cell>
          <cell r="DZ223">
            <v>0</v>
          </cell>
          <cell r="EA223">
            <v>17720.03</v>
          </cell>
          <cell r="EB223">
            <v>62.39</v>
          </cell>
          <cell r="EC223">
            <v>17782.419999999998</v>
          </cell>
          <cell r="ED223">
            <v>31087.42</v>
          </cell>
          <cell r="EE223">
            <v>17479.02</v>
          </cell>
          <cell r="EF223">
            <v>0</v>
          </cell>
          <cell r="EG223">
            <v>17479.02</v>
          </cell>
          <cell r="EH223">
            <v>352.67</v>
          </cell>
          <cell r="EI223">
            <v>0</v>
          </cell>
          <cell r="EJ223">
            <v>0</v>
          </cell>
          <cell r="EK223">
            <v>0</v>
          </cell>
          <cell r="EL223">
            <v>0</v>
          </cell>
          <cell r="EM223">
            <v>0</v>
          </cell>
          <cell r="EN223">
            <v>0</v>
          </cell>
          <cell r="EO223">
            <v>0</v>
          </cell>
          <cell r="EP223">
            <v>0</v>
          </cell>
          <cell r="EQ223">
            <v>111.66</v>
          </cell>
          <cell r="ER223">
            <v>0</v>
          </cell>
          <cell r="ES223">
            <v>0</v>
          </cell>
          <cell r="ET223">
            <v>0</v>
          </cell>
          <cell r="EU223">
            <v>17720.03</v>
          </cell>
          <cell r="EV223">
            <v>17720.03</v>
          </cell>
          <cell r="EW223">
            <v>159.51</v>
          </cell>
          <cell r="EX223">
            <v>0</v>
          </cell>
          <cell r="EY223">
            <v>-507.69</v>
          </cell>
          <cell r="EZ223">
            <v>0</v>
          </cell>
          <cell r="FA223">
            <v>0</v>
          </cell>
          <cell r="FB223">
            <v>3249.24</v>
          </cell>
          <cell r="FC223">
            <v>0</v>
          </cell>
          <cell r="FD223">
            <v>6321.96</v>
          </cell>
          <cell r="FE223">
            <v>0</v>
          </cell>
          <cell r="FF223">
            <v>14995.49</v>
          </cell>
          <cell r="FG223">
            <v>51.31</v>
          </cell>
          <cell r="FH223">
            <v>0</v>
          </cell>
          <cell r="FI223">
            <v>-76</v>
          </cell>
          <cell r="FJ223">
            <v>14868.18</v>
          </cell>
          <cell r="FK223">
            <v>118284.61</v>
          </cell>
          <cell r="FL223">
            <v>11619.25</v>
          </cell>
          <cell r="FM223">
            <v>14868.18</v>
          </cell>
          <cell r="FN223">
            <v>18728.02</v>
          </cell>
          <cell r="FO223">
            <v>118284.61</v>
          </cell>
          <cell r="FP223">
            <v>164727.66</v>
          </cell>
          <cell r="FQ223">
            <v>9.8231000000000002</v>
          </cell>
          <cell r="FR223">
            <v>12.569800000000001</v>
          </cell>
          <cell r="FS223">
            <v>15.833</v>
          </cell>
          <cell r="FT223">
            <v>9.0259</v>
          </cell>
          <cell r="FU223">
            <v>0</v>
          </cell>
          <cell r="FV223">
            <v>0</v>
          </cell>
          <cell r="FW223">
            <v>0</v>
          </cell>
          <cell r="FX223">
            <v>0</v>
          </cell>
          <cell r="FY223">
            <v>0</v>
          </cell>
          <cell r="FZ223">
            <v>0</v>
          </cell>
          <cell r="GA223">
            <v>0</v>
          </cell>
          <cell r="GB223">
            <v>0</v>
          </cell>
          <cell r="GC223">
            <v>3249.24</v>
          </cell>
          <cell r="GD223">
            <v>5990.1</v>
          </cell>
          <cell r="GE223">
            <v>633.85</v>
          </cell>
          <cell r="GF223">
            <v>0</v>
          </cell>
          <cell r="GG223">
            <v>697.63</v>
          </cell>
          <cell r="GH223">
            <v>0</v>
          </cell>
          <cell r="GI223">
            <v>0</v>
          </cell>
          <cell r="GJ223">
            <v>14995.49</v>
          </cell>
          <cell r="GK223">
            <v>1499.55</v>
          </cell>
          <cell r="GL223">
            <v>633.85</v>
          </cell>
          <cell r="GM223">
            <v>0</v>
          </cell>
          <cell r="GN223">
            <v>0</v>
          </cell>
          <cell r="GO223">
            <v>633.85</v>
          </cell>
          <cell r="GP223">
            <v>633.85</v>
          </cell>
          <cell r="GQ223">
            <v>633.85</v>
          </cell>
          <cell r="GR223">
            <v>0</v>
          </cell>
          <cell r="GS223">
            <v>1060.3499999999999</v>
          </cell>
          <cell r="GT223">
            <v>2304.79</v>
          </cell>
          <cell r="GU223">
            <v>111.66</v>
          </cell>
          <cell r="GV223">
            <v>697.88</v>
          </cell>
          <cell r="GW223">
            <v>0.16</v>
          </cell>
          <cell r="GX223">
            <v>0.02</v>
          </cell>
          <cell r="GY223">
            <v>0</v>
          </cell>
          <cell r="GZ223">
            <v>0.02</v>
          </cell>
          <cell r="HA223">
            <v>0</v>
          </cell>
          <cell r="HB223">
            <v>0</v>
          </cell>
          <cell r="HC223">
            <v>0</v>
          </cell>
          <cell r="HE223" t="str">
            <v>This deduction from Tier 1 capital is related to nonfinancial equity investments.  Looking at the carrying value of the nonfinancial equity investments, excluding the SBICs, and if this value is less than 15% of Tier 1 capital, then the capital</v>
          </cell>
          <cell r="HF223">
            <v>0</v>
          </cell>
          <cell r="HG223">
            <v>0</v>
          </cell>
          <cell r="HH223">
            <v>107.92</v>
          </cell>
          <cell r="HI223">
            <v>960.77</v>
          </cell>
          <cell r="HJ223">
            <v>348.07</v>
          </cell>
          <cell r="HL223">
            <v>4</v>
          </cell>
          <cell r="HM223">
            <v>2011</v>
          </cell>
          <cell r="HN223">
            <v>111</v>
          </cell>
          <cell r="HO223">
            <v>108.06</v>
          </cell>
          <cell r="HP223">
            <v>14206.76</v>
          </cell>
          <cell r="HQ223">
            <v>8.5584877000000006</v>
          </cell>
          <cell r="HR223">
            <v>19002</v>
          </cell>
        </row>
        <row r="224">
          <cell r="A224" t="str">
            <v>1074156Q1 2012Supervisory Baseline</v>
          </cell>
          <cell r="B224" t="str">
            <v>BB&amp;T</v>
          </cell>
          <cell r="C224" t="str">
            <v>Q1 2012</v>
          </cell>
          <cell r="D224" t="str">
            <v>Supervisory Baseline</v>
          </cell>
          <cell r="E224" t="str">
            <v>BHC</v>
          </cell>
          <cell r="F224" t="str">
            <v>BB And T CORP</v>
          </cell>
          <cell r="G224">
            <v>1074156</v>
          </cell>
          <cell r="H224" t="str">
            <v>Projected</v>
          </cell>
          <cell r="I224">
            <v>40918</v>
          </cell>
          <cell r="J224">
            <v>40918.534166666665</v>
          </cell>
          <cell r="K224" t="str">
            <v>FRB-provided scenario.</v>
          </cell>
          <cell r="L224">
            <v>62.25</v>
          </cell>
          <cell r="M224">
            <v>25.13</v>
          </cell>
          <cell r="N224">
            <v>7.04</v>
          </cell>
          <cell r="O224">
            <v>18.09</v>
          </cell>
          <cell r="P224">
            <v>29.41</v>
          </cell>
          <cell r="Q224">
            <v>15.63</v>
          </cell>
          <cell r="R224">
            <v>0</v>
          </cell>
          <cell r="S224">
            <v>13.78</v>
          </cell>
          <cell r="T224">
            <v>139.01</v>
          </cell>
          <cell r="U224">
            <v>82.58</v>
          </cell>
          <cell r="V224">
            <v>4.46</v>
          </cell>
          <cell r="W224">
            <v>51.97</v>
          </cell>
          <cell r="X224">
            <v>13.54</v>
          </cell>
          <cell r="Y224">
            <v>67.73</v>
          </cell>
          <cell r="Z224">
            <v>48.82</v>
          </cell>
          <cell r="AA224">
            <v>0</v>
          </cell>
          <cell r="AB224">
            <v>18.91</v>
          </cell>
          <cell r="AC224">
            <v>3.09</v>
          </cell>
          <cell r="AD224">
            <v>0</v>
          </cell>
          <cell r="AE224">
            <v>0.73</v>
          </cell>
          <cell r="AF224">
            <v>0.7</v>
          </cell>
          <cell r="AG224">
            <v>0.46</v>
          </cell>
          <cell r="AH224">
            <v>1.21</v>
          </cell>
          <cell r="AI224">
            <v>340.16</v>
          </cell>
          <cell r="AJ224">
            <v>0</v>
          </cell>
          <cell r="AK224">
            <v>0</v>
          </cell>
          <cell r="AL224">
            <v>0</v>
          </cell>
          <cell r="AM224">
            <v>0</v>
          </cell>
          <cell r="AN224">
            <v>0</v>
          </cell>
          <cell r="AO224">
            <v>0</v>
          </cell>
          <cell r="AP224">
            <v>0</v>
          </cell>
          <cell r="AQ224">
            <v>0</v>
          </cell>
          <cell r="AR224">
            <v>0</v>
          </cell>
          <cell r="AS224">
            <v>0</v>
          </cell>
          <cell r="AT224">
            <v>340.16</v>
          </cell>
          <cell r="AU224">
            <v>2300.16</v>
          </cell>
          <cell r="AV224">
            <v>209.16</v>
          </cell>
          <cell r="AW224">
            <v>340.16</v>
          </cell>
          <cell r="AX224">
            <v>0</v>
          </cell>
          <cell r="AY224">
            <v>2169.16</v>
          </cell>
          <cell r="AZ224">
            <v>1392.5</v>
          </cell>
          <cell r="BA224">
            <v>541.22</v>
          </cell>
          <cell r="BB224">
            <v>1336.87</v>
          </cell>
          <cell r="BC224">
            <v>726.85</v>
          </cell>
          <cell r="BD224">
            <v>726.85</v>
          </cell>
          <cell r="BE224">
            <v>209.16</v>
          </cell>
          <cell r="BF224">
            <v>0</v>
          </cell>
          <cell r="BG224">
            <v>0</v>
          </cell>
          <cell r="BH224">
            <v>0.13</v>
          </cell>
          <cell r="BI224">
            <v>0</v>
          </cell>
          <cell r="BJ224">
            <v>0</v>
          </cell>
          <cell r="BK224">
            <v>0.5</v>
          </cell>
          <cell r="BL224">
            <v>517.80999999999995</v>
          </cell>
          <cell r="BM224">
            <v>120.48</v>
          </cell>
          <cell r="BN224">
            <v>397.33</v>
          </cell>
          <cell r="BO224">
            <v>0</v>
          </cell>
          <cell r="BP224">
            <v>397.33</v>
          </cell>
          <cell r="BQ224">
            <v>10.33</v>
          </cell>
          <cell r="BR224">
            <v>387</v>
          </cell>
          <cell r="BS224">
            <v>23.267222</v>
          </cell>
          <cell r="BT224">
            <v>31.08</v>
          </cell>
          <cell r="BU224">
            <v>9</v>
          </cell>
          <cell r="BV224">
            <v>9</v>
          </cell>
          <cell r="BW224">
            <v>31.08</v>
          </cell>
          <cell r="BX224" t="str">
            <v>Other: Provide Explanation in the Memo</v>
          </cell>
          <cell r="BY224">
            <v>12856.93</v>
          </cell>
          <cell r="BZ224">
            <v>21991.61</v>
          </cell>
          <cell r="CA224">
            <v>34848.550000000003</v>
          </cell>
          <cell r="CB224">
            <v>71679.59</v>
          </cell>
          <cell r="CC224">
            <v>31431.94</v>
          </cell>
          <cell r="CD224">
            <v>6909.7</v>
          </cell>
          <cell r="CE224">
            <v>1488.1</v>
          </cell>
          <cell r="CF224">
            <v>5421.6</v>
          </cell>
          <cell r="CG224">
            <v>33107.1</v>
          </cell>
          <cell r="CH224">
            <v>8290.75</v>
          </cell>
          <cell r="CI224">
            <v>2179.44</v>
          </cell>
          <cell r="CJ224">
            <v>22636.92</v>
          </cell>
          <cell r="CK224">
            <v>13361.02</v>
          </cell>
          <cell r="CL224">
            <v>230.85</v>
          </cell>
          <cell r="CM224">
            <v>0</v>
          </cell>
          <cell r="CN224">
            <v>14643.57</v>
          </cell>
          <cell r="CO224">
            <v>10241.700000000001</v>
          </cell>
          <cell r="CP224">
            <v>0</v>
          </cell>
          <cell r="CQ224">
            <v>4401.87</v>
          </cell>
          <cell r="CR224">
            <v>1679.93</v>
          </cell>
          <cell r="CS224">
            <v>12190.5</v>
          </cell>
          <cell r="CT224">
            <v>8756.48</v>
          </cell>
          <cell r="CU224">
            <v>0</v>
          </cell>
          <cell r="CV224">
            <v>3434.02</v>
          </cell>
          <cell r="CW224">
            <v>8981.06</v>
          </cell>
          <cell r="CX224">
            <v>0</v>
          </cell>
          <cell r="CY224">
            <v>104.7</v>
          </cell>
          <cell r="CZ224">
            <v>362.27</v>
          </cell>
          <cell r="DA224">
            <v>1519.41</v>
          </cell>
          <cell r="DB224">
            <v>6994.68</v>
          </cell>
          <cell r="DC224">
            <v>109174.66</v>
          </cell>
          <cell r="DD224">
            <v>0</v>
          </cell>
          <cell r="DE224">
            <v>2169.16</v>
          </cell>
          <cell r="DF224">
            <v>107005.5</v>
          </cell>
          <cell r="DG224">
            <v>1188.46</v>
          </cell>
          <cell r="DH224">
            <v>6371.98</v>
          </cell>
          <cell r="DI224">
            <v>693.68</v>
          </cell>
          <cell r="DJ224">
            <v>0</v>
          </cell>
          <cell r="DK224">
            <v>613.13</v>
          </cell>
          <cell r="DL224">
            <v>7678.79</v>
          </cell>
          <cell r="DM224">
            <v>21939.7</v>
          </cell>
          <cell r="DN224">
            <v>172660.99</v>
          </cell>
          <cell r="DO224">
            <v>122838.72</v>
          </cell>
          <cell r="DP224">
            <v>918.02</v>
          </cell>
          <cell r="DQ224">
            <v>3365.57</v>
          </cell>
          <cell r="DR224">
            <v>27508.85</v>
          </cell>
          <cell r="DS224">
            <v>105.15</v>
          </cell>
          <cell r="DT224">
            <v>154631.15</v>
          </cell>
          <cell r="DU224">
            <v>0</v>
          </cell>
          <cell r="DV224">
            <v>3489.91</v>
          </cell>
          <cell r="DW224">
            <v>5852.18</v>
          </cell>
          <cell r="DX224">
            <v>8981.5</v>
          </cell>
          <cell r="DY224">
            <v>-356.14</v>
          </cell>
          <cell r="DZ224">
            <v>0</v>
          </cell>
          <cell r="EA224">
            <v>17967.45</v>
          </cell>
          <cell r="EB224">
            <v>62.39</v>
          </cell>
          <cell r="EC224">
            <v>18029.84</v>
          </cell>
          <cell r="ED224">
            <v>31303.200000000001</v>
          </cell>
          <cell r="EE224">
            <v>17720.03</v>
          </cell>
          <cell r="EF224">
            <v>0</v>
          </cell>
          <cell r="EG224">
            <v>17720.03</v>
          </cell>
          <cell r="EH224">
            <v>387</v>
          </cell>
          <cell r="EI224">
            <v>0</v>
          </cell>
          <cell r="EJ224">
            <v>0</v>
          </cell>
          <cell r="EK224">
            <v>0</v>
          </cell>
          <cell r="EL224">
            <v>0</v>
          </cell>
          <cell r="EM224">
            <v>0</v>
          </cell>
          <cell r="EN224">
            <v>0</v>
          </cell>
          <cell r="EO224">
            <v>0</v>
          </cell>
          <cell r="EP224">
            <v>0</v>
          </cell>
          <cell r="EQ224">
            <v>139.58000000000001</v>
          </cell>
          <cell r="ER224">
            <v>0</v>
          </cell>
          <cell r="ES224">
            <v>0</v>
          </cell>
          <cell r="ET224">
            <v>0</v>
          </cell>
          <cell r="EU224">
            <v>17967.45</v>
          </cell>
          <cell r="EV224">
            <v>17967.45</v>
          </cell>
          <cell r="EW224">
            <v>159.51</v>
          </cell>
          <cell r="EX224">
            <v>0</v>
          </cell>
          <cell r="EY224">
            <v>-507.69</v>
          </cell>
          <cell r="EZ224">
            <v>0</v>
          </cell>
          <cell r="FA224">
            <v>0</v>
          </cell>
          <cell r="FB224">
            <v>3249.24</v>
          </cell>
          <cell r="FC224">
            <v>0</v>
          </cell>
          <cell r="FD224">
            <v>6882.2</v>
          </cell>
          <cell r="FE224">
            <v>0</v>
          </cell>
          <cell r="FF224">
            <v>14682.67</v>
          </cell>
          <cell r="FG224">
            <v>51.31</v>
          </cell>
          <cell r="FH224">
            <v>0</v>
          </cell>
          <cell r="FI224">
            <v>-110</v>
          </cell>
          <cell r="FJ224">
            <v>14521.36</v>
          </cell>
          <cell r="FK224">
            <v>118656.13</v>
          </cell>
          <cell r="FL224">
            <v>11272.77</v>
          </cell>
          <cell r="FM224">
            <v>14521.36</v>
          </cell>
          <cell r="FN224">
            <v>18204.490000000002</v>
          </cell>
          <cell r="FO224">
            <v>118656.13</v>
          </cell>
          <cell r="FP224">
            <v>164576.26999999999</v>
          </cell>
          <cell r="FQ224">
            <v>9.5004000000000008</v>
          </cell>
          <cell r="FR224">
            <v>12.238200000000001</v>
          </cell>
          <cell r="FS224">
            <v>15.3422</v>
          </cell>
          <cell r="FT224">
            <v>8.8234999999999992</v>
          </cell>
          <cell r="FU224">
            <v>0</v>
          </cell>
          <cell r="FV224">
            <v>0</v>
          </cell>
          <cell r="FW224">
            <v>0</v>
          </cell>
          <cell r="FX224">
            <v>0</v>
          </cell>
          <cell r="FY224">
            <v>0</v>
          </cell>
          <cell r="FZ224">
            <v>0</v>
          </cell>
          <cell r="GA224">
            <v>0</v>
          </cell>
          <cell r="GB224">
            <v>0</v>
          </cell>
          <cell r="GC224">
            <v>3249.24</v>
          </cell>
          <cell r="GD224">
            <v>6345.8</v>
          </cell>
          <cell r="GE224">
            <v>585.38</v>
          </cell>
          <cell r="GF224">
            <v>0</v>
          </cell>
          <cell r="GG224">
            <v>697.98</v>
          </cell>
          <cell r="GH224">
            <v>0</v>
          </cell>
          <cell r="GI224">
            <v>0</v>
          </cell>
          <cell r="GJ224">
            <v>14682.67</v>
          </cell>
          <cell r="GK224">
            <v>1468.27</v>
          </cell>
          <cell r="GL224">
            <v>585.38</v>
          </cell>
          <cell r="GM224">
            <v>0</v>
          </cell>
          <cell r="GN224">
            <v>141.9</v>
          </cell>
          <cell r="GO224">
            <v>443.47</v>
          </cell>
          <cell r="GP224">
            <v>443.47</v>
          </cell>
          <cell r="GQ224">
            <v>443.47</v>
          </cell>
          <cell r="GR224">
            <v>0</v>
          </cell>
          <cell r="GS224">
            <v>1112.42</v>
          </cell>
          <cell r="GT224">
            <v>2368.52</v>
          </cell>
          <cell r="GU224">
            <v>139.58000000000001</v>
          </cell>
          <cell r="GV224">
            <v>698.05</v>
          </cell>
          <cell r="GW224">
            <v>0.2</v>
          </cell>
          <cell r="GX224">
            <v>0.05</v>
          </cell>
          <cell r="GY224">
            <v>0</v>
          </cell>
          <cell r="GZ224">
            <v>0.05</v>
          </cell>
          <cell r="HA224">
            <v>0</v>
          </cell>
          <cell r="HB224">
            <v>0</v>
          </cell>
          <cell r="HC224">
            <v>0</v>
          </cell>
          <cell r="HE224" t="str">
            <v>This deduction from Tier 1 capital is related to nonfinancial equity investments.  Looking at the carrying value of the nonfinancial equity investments, excluding the SBICs, and if this value is less than 15% of Tier 1 capital, then the capital</v>
          </cell>
          <cell r="HF224">
            <v>0</v>
          </cell>
          <cell r="HG224">
            <v>0</v>
          </cell>
          <cell r="HH224">
            <v>107.92</v>
          </cell>
          <cell r="HI224">
            <v>960.77</v>
          </cell>
          <cell r="HJ224">
            <v>348.07</v>
          </cell>
          <cell r="HL224">
            <v>1</v>
          </cell>
          <cell r="HM224">
            <v>2012</v>
          </cell>
          <cell r="HN224">
            <v>130</v>
          </cell>
          <cell r="HO224">
            <v>0</v>
          </cell>
          <cell r="HP224">
            <v>13894.04</v>
          </cell>
          <cell r="HQ224">
            <v>8.4215388000000004</v>
          </cell>
          <cell r="HR224">
            <v>19002</v>
          </cell>
        </row>
        <row r="225">
          <cell r="A225" t="str">
            <v>1074156Q2 2012Supervisory Baseline</v>
          </cell>
          <cell r="B225" t="str">
            <v>BB&amp;T</v>
          </cell>
          <cell r="C225" t="str">
            <v>Q2 2012</v>
          </cell>
          <cell r="D225" t="str">
            <v>Supervisory Baseline</v>
          </cell>
          <cell r="E225" t="str">
            <v>BHC</v>
          </cell>
          <cell r="F225" t="str">
            <v>BB And T CORP</v>
          </cell>
          <cell r="G225">
            <v>1074156</v>
          </cell>
          <cell r="H225" t="str">
            <v>Projected</v>
          </cell>
          <cell r="I225">
            <v>40918</v>
          </cell>
          <cell r="J225">
            <v>40918.534166666665</v>
          </cell>
          <cell r="K225" t="str">
            <v>FRB-provided scenario.</v>
          </cell>
          <cell r="L225">
            <v>59.53</v>
          </cell>
          <cell r="M225">
            <v>25.86</v>
          </cell>
          <cell r="N225">
            <v>7.26</v>
          </cell>
          <cell r="O225">
            <v>18.61</v>
          </cell>
          <cell r="P225">
            <v>35.380000000000003</v>
          </cell>
          <cell r="Q225">
            <v>20.5</v>
          </cell>
          <cell r="R225">
            <v>0</v>
          </cell>
          <cell r="S225">
            <v>14.88</v>
          </cell>
          <cell r="T225">
            <v>134.34</v>
          </cell>
          <cell r="U225">
            <v>71.680000000000007</v>
          </cell>
          <cell r="V225">
            <v>4.7699999999999996</v>
          </cell>
          <cell r="W225">
            <v>57.88</v>
          </cell>
          <cell r="X225">
            <v>14.28</v>
          </cell>
          <cell r="Y225">
            <v>58.16</v>
          </cell>
          <cell r="Z225">
            <v>39.49</v>
          </cell>
          <cell r="AA225">
            <v>0</v>
          </cell>
          <cell r="AB225">
            <v>18.66</v>
          </cell>
          <cell r="AC225">
            <v>3.3</v>
          </cell>
          <cell r="AD225">
            <v>0</v>
          </cell>
          <cell r="AE225">
            <v>0.81</v>
          </cell>
          <cell r="AF225">
            <v>0.82</v>
          </cell>
          <cell r="AG225">
            <v>0.67</v>
          </cell>
          <cell r="AH225">
            <v>0.99</v>
          </cell>
          <cell r="AI225">
            <v>330.85</v>
          </cell>
          <cell r="AJ225">
            <v>0</v>
          </cell>
          <cell r="AK225">
            <v>0</v>
          </cell>
          <cell r="AL225">
            <v>0</v>
          </cell>
          <cell r="AM225">
            <v>0</v>
          </cell>
          <cell r="AN225">
            <v>0</v>
          </cell>
          <cell r="AO225">
            <v>0</v>
          </cell>
          <cell r="AP225">
            <v>0</v>
          </cell>
          <cell r="AQ225">
            <v>0</v>
          </cell>
          <cell r="AR225">
            <v>0</v>
          </cell>
          <cell r="AS225">
            <v>0</v>
          </cell>
          <cell r="AT225">
            <v>330.85</v>
          </cell>
          <cell r="AU225">
            <v>2169.16</v>
          </cell>
          <cell r="AV225">
            <v>282.74</v>
          </cell>
          <cell r="AW225">
            <v>330.85</v>
          </cell>
          <cell r="AX225">
            <v>0</v>
          </cell>
          <cell r="AY225">
            <v>2121.04</v>
          </cell>
          <cell r="AZ225">
            <v>1420.06</v>
          </cell>
          <cell r="BA225">
            <v>744.68</v>
          </cell>
          <cell r="BB225">
            <v>1461.42</v>
          </cell>
          <cell r="BC225">
            <v>837.32</v>
          </cell>
          <cell r="BD225">
            <v>837.32</v>
          </cell>
          <cell r="BE225">
            <v>282.74</v>
          </cell>
          <cell r="BF225">
            <v>0</v>
          </cell>
          <cell r="BG225">
            <v>0</v>
          </cell>
          <cell r="BH225">
            <v>-0.5</v>
          </cell>
          <cell r="BI225">
            <v>0</v>
          </cell>
          <cell r="BJ225">
            <v>0</v>
          </cell>
          <cell r="BK225">
            <v>0.5</v>
          </cell>
          <cell r="BL225">
            <v>554.09</v>
          </cell>
          <cell r="BM225">
            <v>129.52000000000001</v>
          </cell>
          <cell r="BN225">
            <v>424.57</v>
          </cell>
          <cell r="BO225">
            <v>0</v>
          </cell>
          <cell r="BP225">
            <v>424.57</v>
          </cell>
          <cell r="BQ225">
            <v>22.61</v>
          </cell>
          <cell r="BR225">
            <v>401.96</v>
          </cell>
          <cell r="BS225">
            <v>23.375264000000001</v>
          </cell>
          <cell r="BT225">
            <v>31.08</v>
          </cell>
          <cell r="BU225">
            <v>7</v>
          </cell>
          <cell r="BV225">
            <v>7.5</v>
          </cell>
          <cell r="BW225">
            <v>30.58</v>
          </cell>
          <cell r="BX225" t="str">
            <v>Other: Provide Explanation in the Memo</v>
          </cell>
          <cell r="BY225">
            <v>11503.9</v>
          </cell>
          <cell r="BZ225">
            <v>24402.66</v>
          </cell>
          <cell r="CA225">
            <v>35906.57</v>
          </cell>
          <cell r="CB225">
            <v>74162.039999999994</v>
          </cell>
          <cell r="CC225">
            <v>33162.370000000003</v>
          </cell>
          <cell r="CD225">
            <v>7352.63</v>
          </cell>
          <cell r="CE225">
            <v>1517.45</v>
          </cell>
          <cell r="CF225">
            <v>5835.17</v>
          </cell>
          <cell r="CG225">
            <v>33412.639999999999</v>
          </cell>
          <cell r="CH225">
            <v>8286.18</v>
          </cell>
          <cell r="CI225">
            <v>2183.3000000000002</v>
          </cell>
          <cell r="CJ225">
            <v>22943.15</v>
          </cell>
          <cell r="CK225">
            <v>13684.19</v>
          </cell>
          <cell r="CL225">
            <v>234.41</v>
          </cell>
          <cell r="CM225">
            <v>0</v>
          </cell>
          <cell r="CN225">
            <v>15403.61</v>
          </cell>
          <cell r="CO225">
            <v>10543.92</v>
          </cell>
          <cell r="CP225">
            <v>0</v>
          </cell>
          <cell r="CQ225">
            <v>4859.6899999999996</v>
          </cell>
          <cell r="CR225">
            <v>1711.16</v>
          </cell>
          <cell r="CS225">
            <v>12578.27</v>
          </cell>
          <cell r="CT225">
            <v>8969.5300000000007</v>
          </cell>
          <cell r="CU225">
            <v>0</v>
          </cell>
          <cell r="CV225">
            <v>3608.74</v>
          </cell>
          <cell r="CW225">
            <v>9155.07</v>
          </cell>
          <cell r="CX225">
            <v>0</v>
          </cell>
          <cell r="CY225">
            <v>107.91</v>
          </cell>
          <cell r="CZ225">
            <v>366.82</v>
          </cell>
          <cell r="DA225">
            <v>1551.52</v>
          </cell>
          <cell r="DB225">
            <v>7128.82</v>
          </cell>
          <cell r="DC225">
            <v>113010.14</v>
          </cell>
          <cell r="DD225">
            <v>0</v>
          </cell>
          <cell r="DE225">
            <v>2121.04</v>
          </cell>
          <cell r="DF225">
            <v>110889.1</v>
          </cell>
          <cell r="DG225">
            <v>1188.46</v>
          </cell>
          <cell r="DH225">
            <v>6723.53</v>
          </cell>
          <cell r="DI225">
            <v>693.68</v>
          </cell>
          <cell r="DJ225">
            <v>0</v>
          </cell>
          <cell r="DK225">
            <v>600.17999999999995</v>
          </cell>
          <cell r="DL225">
            <v>8017.4</v>
          </cell>
          <cell r="DM225">
            <v>21533.4</v>
          </cell>
          <cell r="DN225">
            <v>177534.91</v>
          </cell>
          <cell r="DO225">
            <v>127757.48</v>
          </cell>
          <cell r="DP225">
            <v>918.02</v>
          </cell>
          <cell r="DQ225">
            <v>3154.18</v>
          </cell>
          <cell r="DR225">
            <v>27413.15</v>
          </cell>
          <cell r="DS225">
            <v>105.65</v>
          </cell>
          <cell r="DT225">
            <v>159242.82999999999</v>
          </cell>
          <cell r="DU225">
            <v>0</v>
          </cell>
          <cell r="DV225">
            <v>3492.31</v>
          </cell>
          <cell r="DW225">
            <v>5849.78</v>
          </cell>
          <cell r="DX225">
            <v>9243.74</v>
          </cell>
          <cell r="DY225">
            <v>-356.14</v>
          </cell>
          <cell r="DZ225">
            <v>0</v>
          </cell>
          <cell r="EA225">
            <v>18229.689999999999</v>
          </cell>
          <cell r="EB225">
            <v>62.39</v>
          </cell>
          <cell r="EC225">
            <v>18292.080000000002</v>
          </cell>
          <cell r="ED225">
            <v>32523.85</v>
          </cell>
          <cell r="EE225">
            <v>17967.45</v>
          </cell>
          <cell r="EF225">
            <v>0</v>
          </cell>
          <cell r="EG225">
            <v>17967.45</v>
          </cell>
          <cell r="EH225">
            <v>401.96</v>
          </cell>
          <cell r="EI225">
            <v>0</v>
          </cell>
          <cell r="EJ225">
            <v>0</v>
          </cell>
          <cell r="EK225">
            <v>0</v>
          </cell>
          <cell r="EL225">
            <v>0</v>
          </cell>
          <cell r="EM225">
            <v>0</v>
          </cell>
          <cell r="EN225">
            <v>0</v>
          </cell>
          <cell r="EO225">
            <v>0</v>
          </cell>
          <cell r="EP225">
            <v>0</v>
          </cell>
          <cell r="EQ225">
            <v>139.72</v>
          </cell>
          <cell r="ER225">
            <v>0</v>
          </cell>
          <cell r="ES225">
            <v>0</v>
          </cell>
          <cell r="ET225">
            <v>0</v>
          </cell>
          <cell r="EU225">
            <v>18229.689999999999</v>
          </cell>
          <cell r="EV225">
            <v>18229.689999999999</v>
          </cell>
          <cell r="EW225">
            <v>159.51</v>
          </cell>
          <cell r="EX225">
            <v>0</v>
          </cell>
          <cell r="EY225">
            <v>-507.69</v>
          </cell>
          <cell r="EZ225">
            <v>0</v>
          </cell>
          <cell r="FA225">
            <v>0</v>
          </cell>
          <cell r="FB225">
            <v>3067.24</v>
          </cell>
          <cell r="FC225">
            <v>0</v>
          </cell>
          <cell r="FD225">
            <v>7244.59</v>
          </cell>
          <cell r="FE225">
            <v>0</v>
          </cell>
          <cell r="FF225">
            <v>14400.53</v>
          </cell>
          <cell r="FG225">
            <v>51.31</v>
          </cell>
          <cell r="FH225">
            <v>0</v>
          </cell>
          <cell r="FI225">
            <v>-110</v>
          </cell>
          <cell r="FJ225">
            <v>14239.22</v>
          </cell>
          <cell r="FK225">
            <v>121965.68</v>
          </cell>
          <cell r="FL225">
            <v>11171.02</v>
          </cell>
          <cell r="FM225">
            <v>14239.22</v>
          </cell>
          <cell r="FN225">
            <v>17715.310000000001</v>
          </cell>
          <cell r="FO225">
            <v>121965.68</v>
          </cell>
          <cell r="FP225">
            <v>169652.21</v>
          </cell>
          <cell r="FQ225">
            <v>9.1591000000000005</v>
          </cell>
          <cell r="FR225">
            <v>11.674799999999999</v>
          </cell>
          <cell r="FS225">
            <v>14.524800000000001</v>
          </cell>
          <cell r="FT225">
            <v>8.3932000000000002</v>
          </cell>
          <cell r="FU225">
            <v>0</v>
          </cell>
          <cell r="FV225">
            <v>0</v>
          </cell>
          <cell r="FW225">
            <v>0</v>
          </cell>
          <cell r="FX225">
            <v>0</v>
          </cell>
          <cell r="FY225">
            <v>0</v>
          </cell>
          <cell r="FZ225">
            <v>0</v>
          </cell>
          <cell r="GA225">
            <v>0</v>
          </cell>
          <cell r="GB225">
            <v>0</v>
          </cell>
          <cell r="GC225">
            <v>3067.24</v>
          </cell>
          <cell r="GD225">
            <v>6697.8</v>
          </cell>
          <cell r="GE225">
            <v>567.57000000000005</v>
          </cell>
          <cell r="GF225">
            <v>0</v>
          </cell>
          <cell r="GG225">
            <v>698.46</v>
          </cell>
          <cell r="GH225">
            <v>0</v>
          </cell>
          <cell r="GI225">
            <v>0</v>
          </cell>
          <cell r="GJ225">
            <v>14400.53</v>
          </cell>
          <cell r="GK225">
            <v>1440.05</v>
          </cell>
          <cell r="GL225">
            <v>567.57000000000005</v>
          </cell>
          <cell r="GM225">
            <v>0</v>
          </cell>
          <cell r="GN225">
            <v>141.9</v>
          </cell>
          <cell r="GO225">
            <v>425.67</v>
          </cell>
          <cell r="GP225">
            <v>425.67</v>
          </cell>
          <cell r="GQ225">
            <v>425.67</v>
          </cell>
          <cell r="GR225">
            <v>0</v>
          </cell>
          <cell r="GS225">
            <v>1163.44</v>
          </cell>
          <cell r="GT225">
            <v>2500.3200000000002</v>
          </cell>
          <cell r="GU225">
            <v>139.72</v>
          </cell>
          <cell r="GV225">
            <v>698.59</v>
          </cell>
          <cell r="GW225">
            <v>0.2</v>
          </cell>
          <cell r="GX225">
            <v>0.02</v>
          </cell>
          <cell r="GY225">
            <v>0</v>
          </cell>
          <cell r="GZ225">
            <v>0.02</v>
          </cell>
          <cell r="HA225">
            <v>0</v>
          </cell>
          <cell r="HB225">
            <v>0</v>
          </cell>
          <cell r="HC225">
            <v>0</v>
          </cell>
          <cell r="HE225" t="str">
            <v>This deduction from Tier 1 capital is related to nonfinancial equity investments.  Looking at the carrying value of the nonfinancial equity investments, excluding the SBICs, and if this value is less than 15% of Tier 1 capital, then the capital</v>
          </cell>
          <cell r="HF225">
            <v>0</v>
          </cell>
          <cell r="HG225">
            <v>0</v>
          </cell>
          <cell r="HH225">
            <v>107.92</v>
          </cell>
          <cell r="HI225">
            <v>960.77</v>
          </cell>
          <cell r="HJ225">
            <v>348.07</v>
          </cell>
          <cell r="HL225">
            <v>2</v>
          </cell>
          <cell r="HM225">
            <v>2012</v>
          </cell>
          <cell r="HN225">
            <v>134</v>
          </cell>
          <cell r="HO225">
            <v>0</v>
          </cell>
          <cell r="HP225">
            <v>13635.67</v>
          </cell>
          <cell r="HQ225">
            <v>8.0438121000000002</v>
          </cell>
          <cell r="HR225">
            <v>19002</v>
          </cell>
        </row>
        <row r="226">
          <cell r="A226" t="str">
            <v>1074156Q3 2012Supervisory Baseline</v>
          </cell>
          <cell r="B226" t="str">
            <v>BB&amp;T</v>
          </cell>
          <cell r="C226" t="str">
            <v>Q3 2012</v>
          </cell>
          <cell r="D226" t="str">
            <v>Supervisory Baseline</v>
          </cell>
          <cell r="E226" t="str">
            <v>BHC</v>
          </cell>
          <cell r="F226" t="str">
            <v>BB And T CORP</v>
          </cell>
          <cell r="G226">
            <v>1074156</v>
          </cell>
          <cell r="H226" t="str">
            <v>Projected</v>
          </cell>
          <cell r="I226">
            <v>40918</v>
          </cell>
          <cell r="J226">
            <v>40918.534166666665</v>
          </cell>
          <cell r="K226" t="str">
            <v>FRB-provided scenario.</v>
          </cell>
          <cell r="L226">
            <v>60.32</v>
          </cell>
          <cell r="M226">
            <v>26.32</v>
          </cell>
          <cell r="N226">
            <v>7.38</v>
          </cell>
          <cell r="O226">
            <v>18.940000000000001</v>
          </cell>
          <cell r="P226">
            <v>36.72</v>
          </cell>
          <cell r="Q226">
            <v>22.33</v>
          </cell>
          <cell r="R226">
            <v>0</v>
          </cell>
          <cell r="S226">
            <v>14.39</v>
          </cell>
          <cell r="T226">
            <v>133.16999999999999</v>
          </cell>
          <cell r="U226">
            <v>72.349999999999994</v>
          </cell>
          <cell r="V226">
            <v>4.6100000000000003</v>
          </cell>
          <cell r="W226">
            <v>56.2</v>
          </cell>
          <cell r="X226">
            <v>14.86</v>
          </cell>
          <cell r="Y226">
            <v>56.76</v>
          </cell>
          <cell r="Z226">
            <v>38.369999999999997</v>
          </cell>
          <cell r="AA226">
            <v>0</v>
          </cell>
          <cell r="AB226">
            <v>18.39</v>
          </cell>
          <cell r="AC226">
            <v>3.9</v>
          </cell>
          <cell r="AD226">
            <v>0</v>
          </cell>
          <cell r="AE226">
            <v>0.79</v>
          </cell>
          <cell r="AF226">
            <v>0.83</v>
          </cell>
          <cell r="AG226">
            <v>0.77</v>
          </cell>
          <cell r="AH226">
            <v>1.51</v>
          </cell>
          <cell r="AI226">
            <v>332.06</v>
          </cell>
          <cell r="AJ226">
            <v>0</v>
          </cell>
          <cell r="AK226">
            <v>0</v>
          </cell>
          <cell r="AL226">
            <v>0</v>
          </cell>
          <cell r="AM226">
            <v>0</v>
          </cell>
          <cell r="AN226">
            <v>0</v>
          </cell>
          <cell r="AO226">
            <v>0</v>
          </cell>
          <cell r="AP226">
            <v>0</v>
          </cell>
          <cell r="AQ226">
            <v>0</v>
          </cell>
          <cell r="AR226">
            <v>0</v>
          </cell>
          <cell r="AS226">
            <v>0</v>
          </cell>
          <cell r="AT226">
            <v>332.06</v>
          </cell>
          <cell r="AU226">
            <v>2121.04</v>
          </cell>
          <cell r="AV226">
            <v>283.95</v>
          </cell>
          <cell r="AW226">
            <v>332.06</v>
          </cell>
          <cell r="AX226">
            <v>0</v>
          </cell>
          <cell r="AY226">
            <v>2072.9299999999998</v>
          </cell>
          <cell r="AZ226">
            <v>1434.59</v>
          </cell>
          <cell r="BA226">
            <v>710.51</v>
          </cell>
          <cell r="BB226">
            <v>1410.82</v>
          </cell>
          <cell r="BC226">
            <v>865.28</v>
          </cell>
          <cell r="BD226">
            <v>865.28</v>
          </cell>
          <cell r="BE226">
            <v>283.95</v>
          </cell>
          <cell r="BF226">
            <v>0</v>
          </cell>
          <cell r="BG226">
            <v>0</v>
          </cell>
          <cell r="BH226">
            <v>-0.01</v>
          </cell>
          <cell r="BI226">
            <v>0</v>
          </cell>
          <cell r="BJ226">
            <v>0</v>
          </cell>
          <cell r="BK226">
            <v>0.5</v>
          </cell>
          <cell r="BL226">
            <v>581.32000000000005</v>
          </cell>
          <cell r="BM226">
            <v>146.01</v>
          </cell>
          <cell r="BN226">
            <v>435.31</v>
          </cell>
          <cell r="BO226">
            <v>0</v>
          </cell>
          <cell r="BP226">
            <v>435.31</v>
          </cell>
          <cell r="BQ226">
            <v>4.09</v>
          </cell>
          <cell r="BR226">
            <v>431.22</v>
          </cell>
          <cell r="BS226">
            <v>25.116975</v>
          </cell>
          <cell r="BT226">
            <v>30.58</v>
          </cell>
          <cell r="BU226">
            <v>6</v>
          </cell>
          <cell r="BV226">
            <v>6.5</v>
          </cell>
          <cell r="BW226">
            <v>30.08</v>
          </cell>
          <cell r="BX226" t="str">
            <v>Other: Provide Explanation in the Memo</v>
          </cell>
          <cell r="BY226">
            <v>10109.85</v>
          </cell>
          <cell r="BZ226">
            <v>25845.53</v>
          </cell>
          <cell r="CA226">
            <v>35955.370000000003</v>
          </cell>
          <cell r="CB226">
            <v>75440.100000000006</v>
          </cell>
          <cell r="CC226">
            <v>34422.32</v>
          </cell>
          <cell r="CD226">
            <v>7370.71</v>
          </cell>
          <cell r="CE226">
            <v>1547.61</v>
          </cell>
          <cell r="CF226">
            <v>5823.1</v>
          </cell>
          <cell r="CG226">
            <v>33410.879999999997</v>
          </cell>
          <cell r="CH226">
            <v>8091.69</v>
          </cell>
          <cell r="CI226">
            <v>2194.25</v>
          </cell>
          <cell r="CJ226">
            <v>23124.94</v>
          </cell>
          <cell r="CK226">
            <v>13861.49</v>
          </cell>
          <cell r="CL226">
            <v>236.18</v>
          </cell>
          <cell r="CM226">
            <v>0</v>
          </cell>
          <cell r="CN226">
            <v>15717.78</v>
          </cell>
          <cell r="CO226">
            <v>10683.91</v>
          </cell>
          <cell r="CP226">
            <v>0</v>
          </cell>
          <cell r="CQ226">
            <v>5033.87</v>
          </cell>
          <cell r="CR226">
            <v>1770.47</v>
          </cell>
          <cell r="CS226">
            <v>12873.03</v>
          </cell>
          <cell r="CT226">
            <v>9178.93</v>
          </cell>
          <cell r="CU226">
            <v>0</v>
          </cell>
          <cell r="CV226">
            <v>3694.1</v>
          </cell>
          <cell r="CW226">
            <v>9262.82</v>
          </cell>
          <cell r="CX226">
            <v>0</v>
          </cell>
          <cell r="CY226">
            <v>109.41</v>
          </cell>
          <cell r="CZ226">
            <v>369.32</v>
          </cell>
          <cell r="DA226">
            <v>1548.06</v>
          </cell>
          <cell r="DB226">
            <v>7236.02</v>
          </cell>
          <cell r="DC226">
            <v>115064.19</v>
          </cell>
          <cell r="DD226">
            <v>0</v>
          </cell>
          <cell r="DE226">
            <v>2072.9299999999998</v>
          </cell>
          <cell r="DF226">
            <v>112991.25</v>
          </cell>
          <cell r="DG226">
            <v>1188.46</v>
          </cell>
          <cell r="DH226">
            <v>6723.53</v>
          </cell>
          <cell r="DI226">
            <v>693.68</v>
          </cell>
          <cell r="DJ226">
            <v>0</v>
          </cell>
          <cell r="DK226">
            <v>573.44000000000005</v>
          </cell>
          <cell r="DL226">
            <v>7990.65</v>
          </cell>
          <cell r="DM226">
            <v>20966.63</v>
          </cell>
          <cell r="DN226">
            <v>179092.36</v>
          </cell>
          <cell r="DO226">
            <v>129545.38</v>
          </cell>
          <cell r="DP226">
            <v>918.02</v>
          </cell>
          <cell r="DQ226">
            <v>3121.51</v>
          </cell>
          <cell r="DR226">
            <v>26923.9</v>
          </cell>
          <cell r="DS226">
            <v>106.15</v>
          </cell>
          <cell r="DT226">
            <v>160508.81</v>
          </cell>
          <cell r="DU226">
            <v>0</v>
          </cell>
          <cell r="DV226">
            <v>3493.85</v>
          </cell>
          <cell r="DW226">
            <v>5848.24</v>
          </cell>
          <cell r="DX226">
            <v>9535.2099999999991</v>
          </cell>
          <cell r="DY226">
            <v>-356.14</v>
          </cell>
          <cell r="DZ226">
            <v>0</v>
          </cell>
          <cell r="EA226">
            <v>18521.16</v>
          </cell>
          <cell r="EB226">
            <v>62.39</v>
          </cell>
          <cell r="EC226">
            <v>18583.55</v>
          </cell>
          <cell r="ED226">
            <v>33097.050000000003</v>
          </cell>
          <cell r="EE226">
            <v>18229.689999999999</v>
          </cell>
          <cell r="EF226">
            <v>0</v>
          </cell>
          <cell r="EG226">
            <v>18229.689999999999</v>
          </cell>
          <cell r="EH226">
            <v>431.22</v>
          </cell>
          <cell r="EI226">
            <v>0</v>
          </cell>
          <cell r="EJ226">
            <v>0</v>
          </cell>
          <cell r="EK226">
            <v>0</v>
          </cell>
          <cell r="EL226">
            <v>0</v>
          </cell>
          <cell r="EM226">
            <v>0</v>
          </cell>
          <cell r="EN226">
            <v>0</v>
          </cell>
          <cell r="EO226">
            <v>0</v>
          </cell>
          <cell r="EP226">
            <v>0</v>
          </cell>
          <cell r="EQ226">
            <v>139.75</v>
          </cell>
          <cell r="ER226">
            <v>0</v>
          </cell>
          <cell r="ES226">
            <v>0</v>
          </cell>
          <cell r="ET226">
            <v>0</v>
          </cell>
          <cell r="EU226">
            <v>18521.16</v>
          </cell>
          <cell r="EV226">
            <v>18521.16</v>
          </cell>
          <cell r="EW226">
            <v>159.51</v>
          </cell>
          <cell r="EX226">
            <v>0</v>
          </cell>
          <cell r="EY226">
            <v>-507.69</v>
          </cell>
          <cell r="EZ226">
            <v>0</v>
          </cell>
          <cell r="FA226">
            <v>0</v>
          </cell>
          <cell r="FB226">
            <v>3067.24</v>
          </cell>
          <cell r="FC226">
            <v>0</v>
          </cell>
          <cell r="FD226">
            <v>7217.62</v>
          </cell>
          <cell r="FE226">
            <v>0</v>
          </cell>
          <cell r="FF226">
            <v>14718.97</v>
          </cell>
          <cell r="FG226">
            <v>51.31</v>
          </cell>
          <cell r="FH226">
            <v>0</v>
          </cell>
          <cell r="FI226">
            <v>-110</v>
          </cell>
          <cell r="FJ226">
            <v>14557.65</v>
          </cell>
          <cell r="FK226">
            <v>123346.25</v>
          </cell>
          <cell r="FL226">
            <v>11490.49</v>
          </cell>
          <cell r="FM226">
            <v>14557.65</v>
          </cell>
          <cell r="FN226">
            <v>17836.29</v>
          </cell>
          <cell r="FO226">
            <v>123346.25</v>
          </cell>
          <cell r="FP226">
            <v>171170.07</v>
          </cell>
          <cell r="FQ226">
            <v>9.3155999999999999</v>
          </cell>
          <cell r="FR226">
            <v>11.802300000000001</v>
          </cell>
          <cell r="FS226">
            <v>14.4603</v>
          </cell>
          <cell r="FT226">
            <v>8.5047999999999995</v>
          </cell>
          <cell r="FU226">
            <v>0</v>
          </cell>
          <cell r="FV226">
            <v>0</v>
          </cell>
          <cell r="FW226">
            <v>0</v>
          </cell>
          <cell r="FX226">
            <v>0</v>
          </cell>
          <cell r="FY226">
            <v>0</v>
          </cell>
          <cell r="FZ226">
            <v>0</v>
          </cell>
          <cell r="GA226">
            <v>0</v>
          </cell>
          <cell r="GB226">
            <v>0</v>
          </cell>
          <cell r="GC226">
            <v>3067.24</v>
          </cell>
          <cell r="GD226">
            <v>6697.8</v>
          </cell>
          <cell r="GE226">
            <v>549.77</v>
          </cell>
          <cell r="GF226">
            <v>0</v>
          </cell>
          <cell r="GG226">
            <v>698.77</v>
          </cell>
          <cell r="GH226">
            <v>0</v>
          </cell>
          <cell r="GI226">
            <v>0</v>
          </cell>
          <cell r="GJ226">
            <v>14718.97</v>
          </cell>
          <cell r="GK226">
            <v>1471.9</v>
          </cell>
          <cell r="GL226">
            <v>549.77</v>
          </cell>
          <cell r="GM226">
            <v>0</v>
          </cell>
          <cell r="GN226">
            <v>141.9</v>
          </cell>
          <cell r="GO226">
            <v>407.87</v>
          </cell>
          <cell r="GP226">
            <v>407.87</v>
          </cell>
          <cell r="GQ226">
            <v>407.87</v>
          </cell>
          <cell r="GR226">
            <v>0</v>
          </cell>
          <cell r="GS226">
            <v>1188.9100000000001</v>
          </cell>
          <cell r="GT226">
            <v>2588.08</v>
          </cell>
          <cell r="GU226">
            <v>139.75</v>
          </cell>
          <cell r="GV226">
            <v>698.82</v>
          </cell>
          <cell r="GW226">
            <v>0.2</v>
          </cell>
          <cell r="GX226">
            <v>0.01</v>
          </cell>
          <cell r="GY226">
            <v>0</v>
          </cell>
          <cell r="GZ226">
            <v>0.01</v>
          </cell>
          <cell r="HA226">
            <v>0</v>
          </cell>
          <cell r="HB226">
            <v>0</v>
          </cell>
          <cell r="HC226">
            <v>0</v>
          </cell>
          <cell r="HE226" t="str">
            <v>This deduction from Tier 1 capital is related to nonfinancial equity investments.  Looking at the carrying value of the nonfinancial equity investments, excluding the SBICs, and if this value is less than 15% of Tier 1 capital, then the capital</v>
          </cell>
          <cell r="HF226">
            <v>0</v>
          </cell>
          <cell r="HG226">
            <v>0</v>
          </cell>
          <cell r="HH226">
            <v>107.92</v>
          </cell>
          <cell r="HI226">
            <v>960.77</v>
          </cell>
          <cell r="HJ226">
            <v>348.07</v>
          </cell>
          <cell r="HL226">
            <v>3</v>
          </cell>
          <cell r="HM226">
            <v>2012</v>
          </cell>
          <cell r="HN226">
            <v>131</v>
          </cell>
          <cell r="HO226">
            <v>0</v>
          </cell>
          <cell r="HP226">
            <v>13953.89</v>
          </cell>
          <cell r="HQ226">
            <v>8.1553187999999999</v>
          </cell>
          <cell r="HR226">
            <v>19002</v>
          </cell>
        </row>
        <row r="227">
          <cell r="A227" t="str">
            <v>1074156Q4 2012Supervisory Baseline</v>
          </cell>
          <cell r="B227" t="str">
            <v>BB&amp;T</v>
          </cell>
          <cell r="C227" t="str">
            <v>Q4 2012</v>
          </cell>
          <cell r="D227" t="str">
            <v>Supervisory Baseline</v>
          </cell>
          <cell r="E227" t="str">
            <v>BHC</v>
          </cell>
          <cell r="F227" t="str">
            <v>BB And T CORP</v>
          </cell>
          <cell r="G227">
            <v>1074156</v>
          </cell>
          <cell r="H227" t="str">
            <v>Projected</v>
          </cell>
          <cell r="I227">
            <v>40918</v>
          </cell>
          <cell r="J227">
            <v>40918.534166666665</v>
          </cell>
          <cell r="K227" t="str">
            <v>FRB-provided scenario.</v>
          </cell>
          <cell r="L227">
            <v>63.89</v>
          </cell>
          <cell r="M227">
            <v>26.95</v>
          </cell>
          <cell r="N227">
            <v>7.56</v>
          </cell>
          <cell r="O227">
            <v>19.39</v>
          </cell>
          <cell r="P227">
            <v>37.65</v>
          </cell>
          <cell r="Q227">
            <v>23.78</v>
          </cell>
          <cell r="R227">
            <v>0</v>
          </cell>
          <cell r="S227">
            <v>13.87</v>
          </cell>
          <cell r="T227">
            <v>125.66</v>
          </cell>
          <cell r="U227">
            <v>65.06</v>
          </cell>
          <cell r="V227">
            <v>4.3899999999999997</v>
          </cell>
          <cell r="W227">
            <v>56.21</v>
          </cell>
          <cell r="X227">
            <v>15.37</v>
          </cell>
          <cell r="Y227">
            <v>69.900000000000006</v>
          </cell>
          <cell r="Z227">
            <v>51.92</v>
          </cell>
          <cell r="AA227">
            <v>0</v>
          </cell>
          <cell r="AB227">
            <v>17.98</v>
          </cell>
          <cell r="AC227">
            <v>4.4400000000000004</v>
          </cell>
          <cell r="AD227">
            <v>0</v>
          </cell>
          <cell r="AE227">
            <v>0.78</v>
          </cell>
          <cell r="AF227">
            <v>0.84</v>
          </cell>
          <cell r="AG227">
            <v>0.84</v>
          </cell>
          <cell r="AH227">
            <v>1.98</v>
          </cell>
          <cell r="AI227">
            <v>343.86</v>
          </cell>
          <cell r="AJ227">
            <v>0</v>
          </cell>
          <cell r="AK227">
            <v>0</v>
          </cell>
          <cell r="AL227">
            <v>0</v>
          </cell>
          <cell r="AM227">
            <v>0</v>
          </cell>
          <cell r="AN227">
            <v>0</v>
          </cell>
          <cell r="AO227">
            <v>0</v>
          </cell>
          <cell r="AP227">
            <v>0</v>
          </cell>
          <cell r="AQ227">
            <v>0</v>
          </cell>
          <cell r="AR227">
            <v>0</v>
          </cell>
          <cell r="AS227">
            <v>0</v>
          </cell>
          <cell r="AT227">
            <v>343.86</v>
          </cell>
          <cell r="AU227">
            <v>2072.9299999999998</v>
          </cell>
          <cell r="AV227">
            <v>238.46</v>
          </cell>
          <cell r="AW227">
            <v>343.86</v>
          </cell>
          <cell r="AX227">
            <v>0</v>
          </cell>
          <cell r="AY227">
            <v>1967.53</v>
          </cell>
          <cell r="AZ227">
            <v>1421.91</v>
          </cell>
          <cell r="BA227">
            <v>748.67</v>
          </cell>
          <cell r="BB227">
            <v>1412.58</v>
          </cell>
          <cell r="BC227">
            <v>890</v>
          </cell>
          <cell r="BD227">
            <v>890</v>
          </cell>
          <cell r="BE227">
            <v>238.46</v>
          </cell>
          <cell r="BF227">
            <v>0</v>
          </cell>
          <cell r="BG227">
            <v>0</v>
          </cell>
          <cell r="BH227">
            <v>0.03</v>
          </cell>
          <cell r="BI227">
            <v>0</v>
          </cell>
          <cell r="BJ227">
            <v>0</v>
          </cell>
          <cell r="BK227">
            <v>0.5</v>
          </cell>
          <cell r="BL227">
            <v>651.57000000000005</v>
          </cell>
          <cell r="BM227">
            <v>170.02</v>
          </cell>
          <cell r="BN227">
            <v>481.55</v>
          </cell>
          <cell r="BO227">
            <v>0</v>
          </cell>
          <cell r="BP227">
            <v>481.55</v>
          </cell>
          <cell r="BQ227">
            <v>9.26</v>
          </cell>
          <cell r="BR227">
            <v>472.29</v>
          </cell>
          <cell r="BS227">
            <v>26.093896000000001</v>
          </cell>
          <cell r="BT227">
            <v>30.08</v>
          </cell>
          <cell r="BU227">
            <v>6</v>
          </cell>
          <cell r="BV227">
            <v>6.5</v>
          </cell>
          <cell r="BW227">
            <v>29.58</v>
          </cell>
          <cell r="BX227" t="str">
            <v>Other: Provide Explanation in the Memo</v>
          </cell>
          <cell r="BY227">
            <v>9250.1200000000008</v>
          </cell>
          <cell r="BZ227">
            <v>26694.33</v>
          </cell>
          <cell r="CA227">
            <v>35944.449999999997</v>
          </cell>
          <cell r="CB227">
            <v>75915.16</v>
          </cell>
          <cell r="CC227">
            <v>34713.449999999997</v>
          </cell>
          <cell r="CD227">
            <v>7363.31</v>
          </cell>
          <cell r="CE227">
            <v>1561.87</v>
          </cell>
          <cell r="CF227">
            <v>5801.44</v>
          </cell>
          <cell r="CG227">
            <v>33598.519999999997</v>
          </cell>
          <cell r="CH227">
            <v>7905.62</v>
          </cell>
          <cell r="CI227">
            <v>2226.29</v>
          </cell>
          <cell r="CJ227">
            <v>23466.61</v>
          </cell>
          <cell r="CK227">
            <v>14168.27</v>
          </cell>
          <cell r="CL227">
            <v>239.89</v>
          </cell>
          <cell r="CM227">
            <v>0</v>
          </cell>
          <cell r="CN227">
            <v>15809.36</v>
          </cell>
          <cell r="CO227">
            <v>10963.61</v>
          </cell>
          <cell r="CP227">
            <v>0</v>
          </cell>
          <cell r="CQ227">
            <v>4845.75</v>
          </cell>
          <cell r="CR227">
            <v>1827.32</v>
          </cell>
          <cell r="CS227">
            <v>12966.32</v>
          </cell>
          <cell r="CT227">
            <v>9277.8700000000008</v>
          </cell>
          <cell r="CU227">
            <v>0</v>
          </cell>
          <cell r="CV227">
            <v>3688.45</v>
          </cell>
          <cell r="CW227">
            <v>9406.36</v>
          </cell>
          <cell r="CX227">
            <v>0</v>
          </cell>
          <cell r="CY227">
            <v>111.84</v>
          </cell>
          <cell r="CZ227">
            <v>374.6</v>
          </cell>
          <cell r="DA227">
            <v>1555.09</v>
          </cell>
          <cell r="DB227">
            <v>7364.83</v>
          </cell>
          <cell r="DC227">
            <v>115924.52</v>
          </cell>
          <cell r="DD227">
            <v>0</v>
          </cell>
          <cell r="DE227">
            <v>1967.53</v>
          </cell>
          <cell r="DF227">
            <v>113956.98</v>
          </cell>
          <cell r="DG227">
            <v>1188.46</v>
          </cell>
          <cell r="DH227">
            <v>6723.53</v>
          </cell>
          <cell r="DI227">
            <v>693.68</v>
          </cell>
          <cell r="DJ227">
            <v>0</v>
          </cell>
          <cell r="DK227">
            <v>546.79</v>
          </cell>
          <cell r="DL227">
            <v>7964.01</v>
          </cell>
          <cell r="DM227">
            <v>20226.25</v>
          </cell>
          <cell r="DN227">
            <v>179280.15</v>
          </cell>
          <cell r="DO227">
            <v>129708.4</v>
          </cell>
          <cell r="DP227">
            <v>918.02</v>
          </cell>
          <cell r="DQ227">
            <v>2993.48</v>
          </cell>
          <cell r="DR227">
            <v>26744.34</v>
          </cell>
          <cell r="DS227">
            <v>106.66</v>
          </cell>
          <cell r="DT227">
            <v>160364.23000000001</v>
          </cell>
          <cell r="DU227">
            <v>0</v>
          </cell>
          <cell r="DV227">
            <v>3496.74</v>
          </cell>
          <cell r="DW227">
            <v>5845.34</v>
          </cell>
          <cell r="DX227">
            <v>9867.58</v>
          </cell>
          <cell r="DY227">
            <v>-356.14</v>
          </cell>
          <cell r="DZ227">
            <v>0</v>
          </cell>
          <cell r="EA227">
            <v>18853.53</v>
          </cell>
          <cell r="EB227">
            <v>62.39</v>
          </cell>
          <cell r="EC227">
            <v>18915.919999999998</v>
          </cell>
          <cell r="ED227">
            <v>33470.49</v>
          </cell>
          <cell r="EE227">
            <v>18521.16</v>
          </cell>
          <cell r="EF227">
            <v>0</v>
          </cell>
          <cell r="EG227">
            <v>18521.16</v>
          </cell>
          <cell r="EH227">
            <v>472.29</v>
          </cell>
          <cell r="EI227">
            <v>0</v>
          </cell>
          <cell r="EJ227">
            <v>0</v>
          </cell>
          <cell r="EK227">
            <v>0</v>
          </cell>
          <cell r="EL227">
            <v>0</v>
          </cell>
          <cell r="EM227">
            <v>0</v>
          </cell>
          <cell r="EN227">
            <v>0</v>
          </cell>
          <cell r="EO227">
            <v>0</v>
          </cell>
          <cell r="EP227">
            <v>0</v>
          </cell>
          <cell r="EQ227">
            <v>139.91999999999999</v>
          </cell>
          <cell r="ER227">
            <v>0</v>
          </cell>
          <cell r="ES227">
            <v>0</v>
          </cell>
          <cell r="ET227">
            <v>0</v>
          </cell>
          <cell r="EU227">
            <v>18853.53</v>
          </cell>
          <cell r="EV227">
            <v>18853.53</v>
          </cell>
          <cell r="EW227">
            <v>159.51</v>
          </cell>
          <cell r="EX227">
            <v>0</v>
          </cell>
          <cell r="EY227">
            <v>-507.69</v>
          </cell>
          <cell r="EZ227">
            <v>0</v>
          </cell>
          <cell r="FA227">
            <v>0</v>
          </cell>
          <cell r="FB227">
            <v>0</v>
          </cell>
          <cell r="FC227">
            <v>0</v>
          </cell>
          <cell r="FD227">
            <v>7190.75</v>
          </cell>
          <cell r="FE227">
            <v>0</v>
          </cell>
          <cell r="FF227">
            <v>12010.96</v>
          </cell>
          <cell r="FG227">
            <v>51.31</v>
          </cell>
          <cell r="FH227">
            <v>0</v>
          </cell>
          <cell r="FI227">
            <v>-110</v>
          </cell>
          <cell r="FJ227">
            <v>11849.65</v>
          </cell>
          <cell r="FK227">
            <v>123785.04</v>
          </cell>
          <cell r="FL227">
            <v>11849.65</v>
          </cell>
          <cell r="FM227">
            <v>11849.65</v>
          </cell>
          <cell r="FN227">
            <v>14857.43</v>
          </cell>
          <cell r="FO227">
            <v>123785.04</v>
          </cell>
          <cell r="FP227">
            <v>171260.69</v>
          </cell>
          <cell r="FQ227">
            <v>9.5728000000000009</v>
          </cell>
          <cell r="FR227">
            <v>9.5728000000000009</v>
          </cell>
          <cell r="FS227">
            <v>12.002599999999999</v>
          </cell>
          <cell r="FT227">
            <v>6.9191000000000003</v>
          </cell>
          <cell r="FU227">
            <v>0</v>
          </cell>
          <cell r="FV227">
            <v>0</v>
          </cell>
          <cell r="FW227">
            <v>0</v>
          </cell>
          <cell r="FX227">
            <v>0</v>
          </cell>
          <cell r="FY227">
            <v>0</v>
          </cell>
          <cell r="FZ227">
            <v>0</v>
          </cell>
          <cell r="GA227">
            <v>0</v>
          </cell>
          <cell r="GB227">
            <v>0</v>
          </cell>
          <cell r="GC227">
            <v>0</v>
          </cell>
          <cell r="GD227">
            <v>6697.8</v>
          </cell>
          <cell r="GE227">
            <v>510.78</v>
          </cell>
          <cell r="GF227">
            <v>0</v>
          </cell>
          <cell r="GG227">
            <v>699.35</v>
          </cell>
          <cell r="GH227">
            <v>0</v>
          </cell>
          <cell r="GI227">
            <v>0</v>
          </cell>
          <cell r="GJ227">
            <v>12010.96</v>
          </cell>
          <cell r="GK227">
            <v>1201.0999999999999</v>
          </cell>
          <cell r="GL227">
            <v>510.78</v>
          </cell>
          <cell r="GM227">
            <v>0</v>
          </cell>
          <cell r="GN227">
            <v>141.9</v>
          </cell>
          <cell r="GO227">
            <v>368.87</v>
          </cell>
          <cell r="GP227">
            <v>368.87</v>
          </cell>
          <cell r="GQ227">
            <v>368.87</v>
          </cell>
          <cell r="GR227">
            <v>0</v>
          </cell>
          <cell r="GS227">
            <v>1221.24</v>
          </cell>
          <cell r="GT227">
            <v>2658.51</v>
          </cell>
          <cell r="GU227">
            <v>139.91999999999999</v>
          </cell>
          <cell r="GV227">
            <v>699.6</v>
          </cell>
          <cell r="GW227">
            <v>0.2</v>
          </cell>
          <cell r="GX227">
            <v>0.02</v>
          </cell>
          <cell r="GY227">
            <v>0</v>
          </cell>
          <cell r="GZ227">
            <v>0.02</v>
          </cell>
          <cell r="HA227">
            <v>0</v>
          </cell>
          <cell r="HB227">
            <v>0</v>
          </cell>
          <cell r="HC227">
            <v>0</v>
          </cell>
          <cell r="HE227" t="str">
            <v>This deduction from Tier 1 capital is related to nonfinancial equity investments.  Looking at the carrying value of the nonfinancial equity investments, excluding the SBICs, and if this value is less than 15% of Tier 1 capital, then the capital</v>
          </cell>
          <cell r="HF227">
            <v>0</v>
          </cell>
          <cell r="HG227">
            <v>0</v>
          </cell>
          <cell r="HH227">
            <v>107.92</v>
          </cell>
          <cell r="HI227">
            <v>960.77</v>
          </cell>
          <cell r="HJ227">
            <v>348.07</v>
          </cell>
          <cell r="HL227">
            <v>4</v>
          </cell>
          <cell r="HM227">
            <v>2012</v>
          </cell>
          <cell r="HN227">
            <v>132</v>
          </cell>
          <cell r="HO227">
            <v>0</v>
          </cell>
          <cell r="HP227">
            <v>11245.65</v>
          </cell>
          <cell r="HQ227">
            <v>6.5642677000000003</v>
          </cell>
          <cell r="HR227">
            <v>19002</v>
          </cell>
        </row>
        <row r="228">
          <cell r="A228" t="str">
            <v>1074156Q1 2013Supervisory Baseline</v>
          </cell>
          <cell r="B228" t="str">
            <v>BB&amp;T</v>
          </cell>
          <cell r="C228" t="str">
            <v>Q1 2013</v>
          </cell>
          <cell r="D228" t="str">
            <v>Supervisory Baseline</v>
          </cell>
          <cell r="E228" t="str">
            <v>BHC</v>
          </cell>
          <cell r="F228" t="str">
            <v>BB And T CORP</v>
          </cell>
          <cell r="G228">
            <v>1074156</v>
          </cell>
          <cell r="H228" t="str">
            <v>Projected</v>
          </cell>
          <cell r="I228">
            <v>40918</v>
          </cell>
          <cell r="J228">
            <v>40918.534166666665</v>
          </cell>
          <cell r="K228" t="str">
            <v>FRB-provided scenario.</v>
          </cell>
          <cell r="L228">
            <v>64.22</v>
          </cell>
          <cell r="M228">
            <v>27.32</v>
          </cell>
          <cell r="N228">
            <v>7.67</v>
          </cell>
          <cell r="O228">
            <v>19.649999999999999</v>
          </cell>
          <cell r="P228">
            <v>37.5</v>
          </cell>
          <cell r="Q228">
            <v>23.96</v>
          </cell>
          <cell r="R228">
            <v>0</v>
          </cell>
          <cell r="S228">
            <v>13.54</v>
          </cell>
          <cell r="T228">
            <v>111.19</v>
          </cell>
          <cell r="U228">
            <v>54.55</v>
          </cell>
          <cell r="V228">
            <v>3.6</v>
          </cell>
          <cell r="W228">
            <v>53.04</v>
          </cell>
          <cell r="X228">
            <v>15.67</v>
          </cell>
          <cell r="Y228">
            <v>67.88</v>
          </cell>
          <cell r="Z228">
            <v>49.94</v>
          </cell>
          <cell r="AA228">
            <v>0</v>
          </cell>
          <cell r="AB228">
            <v>17.93</v>
          </cell>
          <cell r="AC228">
            <v>4.46</v>
          </cell>
          <cell r="AD228">
            <v>0</v>
          </cell>
          <cell r="AE228">
            <v>0.78</v>
          </cell>
          <cell r="AF228">
            <v>0.86</v>
          </cell>
          <cell r="AG228">
            <v>0.85</v>
          </cell>
          <cell r="AH228">
            <v>1.97</v>
          </cell>
          <cell r="AI228">
            <v>328.23</v>
          </cell>
          <cell r="AJ228">
            <v>0</v>
          </cell>
          <cell r="AK228">
            <v>0</v>
          </cell>
          <cell r="AL228">
            <v>0</v>
          </cell>
          <cell r="AM228">
            <v>0</v>
          </cell>
          <cell r="AN228">
            <v>0</v>
          </cell>
          <cell r="AO228">
            <v>0</v>
          </cell>
          <cell r="AP228">
            <v>0</v>
          </cell>
          <cell r="AQ228">
            <v>0</v>
          </cell>
          <cell r="AR228">
            <v>0</v>
          </cell>
          <cell r="AS228">
            <v>0</v>
          </cell>
          <cell r="AT228">
            <v>328.23</v>
          </cell>
          <cell r="AU228">
            <v>1967.53</v>
          </cell>
          <cell r="AV228">
            <v>285.12</v>
          </cell>
          <cell r="AW228">
            <v>328.23</v>
          </cell>
          <cell r="AX228">
            <v>0</v>
          </cell>
          <cell r="AY228">
            <v>1924.42</v>
          </cell>
          <cell r="AZ228">
            <v>1389.03</v>
          </cell>
          <cell r="BA228">
            <v>772.79</v>
          </cell>
          <cell r="BB228">
            <v>1435.41</v>
          </cell>
          <cell r="BC228">
            <v>866.41</v>
          </cell>
          <cell r="BD228">
            <v>866.41</v>
          </cell>
          <cell r="BE228">
            <v>285.12</v>
          </cell>
          <cell r="BF228">
            <v>0</v>
          </cell>
          <cell r="BG228">
            <v>0</v>
          </cell>
          <cell r="BH228">
            <v>0.25</v>
          </cell>
          <cell r="BI228">
            <v>0</v>
          </cell>
          <cell r="BJ228">
            <v>0</v>
          </cell>
          <cell r="BK228">
            <v>0.5</v>
          </cell>
          <cell r="BL228">
            <v>581.54</v>
          </cell>
          <cell r="BM228">
            <v>144.27000000000001</v>
          </cell>
          <cell r="BN228">
            <v>437.27</v>
          </cell>
          <cell r="BO228">
            <v>0</v>
          </cell>
          <cell r="BP228">
            <v>437.27</v>
          </cell>
          <cell r="BQ228">
            <v>9.2899999999999991</v>
          </cell>
          <cell r="BR228">
            <v>427.98</v>
          </cell>
          <cell r="BS228">
            <v>24.808268000000002</v>
          </cell>
          <cell r="BT228">
            <v>29.58</v>
          </cell>
          <cell r="BU228">
            <v>6</v>
          </cell>
          <cell r="BV228">
            <v>6.25</v>
          </cell>
          <cell r="BW228">
            <v>29.33</v>
          </cell>
          <cell r="BX228" t="str">
            <v>Other: Provide Explanation in the Memo</v>
          </cell>
          <cell r="BY228">
            <v>8892.75</v>
          </cell>
          <cell r="BZ228">
            <v>27035.55</v>
          </cell>
          <cell r="CA228">
            <v>35928.300000000003</v>
          </cell>
          <cell r="CB228">
            <v>76585.919999999998</v>
          </cell>
          <cell r="CC228">
            <v>35277.17</v>
          </cell>
          <cell r="CD228">
            <v>7318.28</v>
          </cell>
          <cell r="CE228">
            <v>1567.7</v>
          </cell>
          <cell r="CF228">
            <v>5750.58</v>
          </cell>
          <cell r="CG228">
            <v>33746.21</v>
          </cell>
          <cell r="CH228">
            <v>7732.82</v>
          </cell>
          <cell r="CI228">
            <v>2137.77</v>
          </cell>
          <cell r="CJ228">
            <v>23875.62</v>
          </cell>
          <cell r="CK228">
            <v>14528.21</v>
          </cell>
          <cell r="CL228">
            <v>244.26</v>
          </cell>
          <cell r="CM228">
            <v>0</v>
          </cell>
          <cell r="CN228">
            <v>15940.58</v>
          </cell>
          <cell r="CO228">
            <v>11241.29</v>
          </cell>
          <cell r="CP228">
            <v>0</v>
          </cell>
          <cell r="CQ228">
            <v>4699.29</v>
          </cell>
          <cell r="CR228">
            <v>1782.36</v>
          </cell>
          <cell r="CS228">
            <v>13088.74</v>
          </cell>
          <cell r="CT228">
            <v>9402.11</v>
          </cell>
          <cell r="CU228">
            <v>0</v>
          </cell>
          <cell r="CV228">
            <v>3686.63</v>
          </cell>
          <cell r="CW228">
            <v>9529.8700000000008</v>
          </cell>
          <cell r="CX228">
            <v>0</v>
          </cell>
          <cell r="CY228">
            <v>114.68</v>
          </cell>
          <cell r="CZ228">
            <v>380.9</v>
          </cell>
          <cell r="DA228">
            <v>1565.22</v>
          </cell>
          <cell r="DB228">
            <v>7469.06</v>
          </cell>
          <cell r="DC228">
            <v>116927.47</v>
          </cell>
          <cell r="DD228">
            <v>0</v>
          </cell>
          <cell r="DE228">
            <v>1924.42</v>
          </cell>
          <cell r="DF228">
            <v>115003.04</v>
          </cell>
          <cell r="DG228">
            <v>1188.46</v>
          </cell>
          <cell r="DH228">
            <v>6723.53</v>
          </cell>
          <cell r="DI228">
            <v>693.68</v>
          </cell>
          <cell r="DJ228">
            <v>0</v>
          </cell>
          <cell r="DK228">
            <v>520.24</v>
          </cell>
          <cell r="DL228">
            <v>7937.46</v>
          </cell>
          <cell r="DM228">
            <v>20212.97</v>
          </cell>
          <cell r="DN228">
            <v>180270.23</v>
          </cell>
          <cell r="DO228">
            <v>134208.53</v>
          </cell>
          <cell r="DP228">
            <v>918.02</v>
          </cell>
          <cell r="DQ228">
            <v>68.33</v>
          </cell>
          <cell r="DR228">
            <v>25892.35</v>
          </cell>
          <cell r="DS228">
            <v>107.16</v>
          </cell>
          <cell r="DT228">
            <v>161087.24</v>
          </cell>
          <cell r="DU228">
            <v>0</v>
          </cell>
          <cell r="DV228">
            <v>3498.49</v>
          </cell>
          <cell r="DW228">
            <v>5843.6</v>
          </cell>
          <cell r="DX228">
            <v>10134.66</v>
          </cell>
          <cell r="DY228">
            <v>-356.14</v>
          </cell>
          <cell r="DZ228">
            <v>0</v>
          </cell>
          <cell r="EA228">
            <v>19120.599999999999</v>
          </cell>
          <cell r="EB228">
            <v>62.39</v>
          </cell>
          <cell r="EC228">
            <v>19182.990000000002</v>
          </cell>
          <cell r="ED228">
            <v>33864.53</v>
          </cell>
          <cell r="EE228">
            <v>18853.53</v>
          </cell>
          <cell r="EF228">
            <v>0</v>
          </cell>
          <cell r="EG228">
            <v>18853.53</v>
          </cell>
          <cell r="EH228">
            <v>427.98</v>
          </cell>
          <cell r="EI228">
            <v>0</v>
          </cell>
          <cell r="EJ228">
            <v>0</v>
          </cell>
          <cell r="EK228">
            <v>0</v>
          </cell>
          <cell r="EL228">
            <v>0</v>
          </cell>
          <cell r="EM228">
            <v>0</v>
          </cell>
          <cell r="EN228">
            <v>0</v>
          </cell>
          <cell r="EO228">
            <v>0</v>
          </cell>
          <cell r="EP228">
            <v>0</v>
          </cell>
          <cell r="EQ228">
            <v>160.91</v>
          </cell>
          <cell r="ER228">
            <v>0</v>
          </cell>
          <cell r="ES228">
            <v>0</v>
          </cell>
          <cell r="ET228">
            <v>0</v>
          </cell>
          <cell r="EU228">
            <v>19120.599999999999</v>
          </cell>
          <cell r="EV228">
            <v>19120.599999999999</v>
          </cell>
          <cell r="EW228">
            <v>159.51</v>
          </cell>
          <cell r="EX228">
            <v>0</v>
          </cell>
          <cell r="EY228">
            <v>-507.69</v>
          </cell>
          <cell r="EZ228">
            <v>0</v>
          </cell>
          <cell r="FA228">
            <v>0</v>
          </cell>
          <cell r="FB228">
            <v>0</v>
          </cell>
          <cell r="FC228">
            <v>0</v>
          </cell>
          <cell r="FD228">
            <v>7163.98</v>
          </cell>
          <cell r="FE228">
            <v>0</v>
          </cell>
          <cell r="FF228">
            <v>12304.81</v>
          </cell>
          <cell r="FG228">
            <v>51.31</v>
          </cell>
          <cell r="FH228">
            <v>0</v>
          </cell>
          <cell r="FI228">
            <v>-38</v>
          </cell>
          <cell r="FJ228">
            <v>12215.5</v>
          </cell>
          <cell r="FK228">
            <v>124833.26</v>
          </cell>
          <cell r="FL228">
            <v>12215.5</v>
          </cell>
          <cell r="FM228">
            <v>12215.5</v>
          </cell>
          <cell r="FN228">
            <v>15168.67</v>
          </cell>
          <cell r="FO228">
            <v>124833.26</v>
          </cell>
          <cell r="FP228">
            <v>172190.31</v>
          </cell>
          <cell r="FQ228">
            <v>9.7853999999999992</v>
          </cell>
          <cell r="FR228">
            <v>9.7853999999999992</v>
          </cell>
          <cell r="FS228">
            <v>12.1511</v>
          </cell>
          <cell r="FT228">
            <v>7.0941999999999998</v>
          </cell>
          <cell r="FU228">
            <v>0</v>
          </cell>
          <cell r="FV228">
            <v>0</v>
          </cell>
          <cell r="FW228">
            <v>0</v>
          </cell>
          <cell r="FX228">
            <v>0</v>
          </cell>
          <cell r="FY228">
            <v>0</v>
          </cell>
          <cell r="FZ228">
            <v>0</v>
          </cell>
          <cell r="GA228">
            <v>0</v>
          </cell>
          <cell r="GB228">
            <v>0</v>
          </cell>
          <cell r="GC228">
            <v>0</v>
          </cell>
          <cell r="GD228">
            <v>6697.8</v>
          </cell>
          <cell r="GE228">
            <v>494.82</v>
          </cell>
          <cell r="GF228">
            <v>0</v>
          </cell>
          <cell r="GG228">
            <v>699.7</v>
          </cell>
          <cell r="GH228">
            <v>0</v>
          </cell>
          <cell r="GI228">
            <v>0</v>
          </cell>
          <cell r="GJ228">
            <v>12304.81</v>
          </cell>
          <cell r="GK228">
            <v>1230.48</v>
          </cell>
          <cell r="GL228">
            <v>494.82</v>
          </cell>
          <cell r="GM228">
            <v>0</v>
          </cell>
          <cell r="GN228">
            <v>548.80999999999995</v>
          </cell>
          <cell r="GO228">
            <v>0</v>
          </cell>
          <cell r="GP228">
            <v>0</v>
          </cell>
          <cell r="GQ228">
            <v>0</v>
          </cell>
          <cell r="GR228">
            <v>0</v>
          </cell>
          <cell r="GS228">
            <v>1275.23</v>
          </cell>
          <cell r="GT228">
            <v>2806.07</v>
          </cell>
          <cell r="GU228">
            <v>160.91</v>
          </cell>
          <cell r="GV228">
            <v>699.77</v>
          </cell>
          <cell r="GW228">
            <v>0.23</v>
          </cell>
          <cell r="GX228">
            <v>0.05</v>
          </cell>
          <cell r="GY228">
            <v>0</v>
          </cell>
          <cell r="GZ228">
            <v>0.05</v>
          </cell>
          <cell r="HA228">
            <v>0</v>
          </cell>
          <cell r="HB228">
            <v>0</v>
          </cell>
          <cell r="HC228">
            <v>0</v>
          </cell>
          <cell r="HE228" t="str">
            <v>This deduction from Tier 1 capital is related to nonfinancial equity investments.  Looking at the carrying value of the nonfinancial equity investments, excluding the SBICs, and if this value is less than 15% of Tier 1 capital, then the capital</v>
          </cell>
          <cell r="HF228">
            <v>0</v>
          </cell>
          <cell r="HG228">
            <v>0</v>
          </cell>
          <cell r="HH228">
            <v>107.92</v>
          </cell>
          <cell r="HI228">
            <v>960.77</v>
          </cell>
          <cell r="HJ228">
            <v>348.07</v>
          </cell>
          <cell r="HL228">
            <v>1</v>
          </cell>
          <cell r="HM228">
            <v>2013</v>
          </cell>
          <cell r="HN228">
            <v>140</v>
          </cell>
          <cell r="HO228">
            <v>0</v>
          </cell>
          <cell r="HP228">
            <v>11539.29</v>
          </cell>
          <cell r="HQ228">
            <v>6.6959347999999999</v>
          </cell>
          <cell r="HR228">
            <v>19002</v>
          </cell>
        </row>
        <row r="229">
          <cell r="A229" t="str">
            <v>1074156Q2 2013Supervisory Baseline</v>
          </cell>
          <cell r="B229" t="str">
            <v>BB&amp;T</v>
          </cell>
          <cell r="C229" t="str">
            <v>Q2 2013</v>
          </cell>
          <cell r="D229" t="str">
            <v>Supervisory Baseline</v>
          </cell>
          <cell r="E229" t="str">
            <v>BHC</v>
          </cell>
          <cell r="F229" t="str">
            <v>BB And T CORP</v>
          </cell>
          <cell r="G229">
            <v>1074156</v>
          </cell>
          <cell r="H229" t="str">
            <v>Projected</v>
          </cell>
          <cell r="I229">
            <v>40918</v>
          </cell>
          <cell r="J229">
            <v>40918.534166666665</v>
          </cell>
          <cell r="K229" t="str">
            <v>FRB-provided scenario.</v>
          </cell>
          <cell r="L229">
            <v>68.790000000000006</v>
          </cell>
          <cell r="M229">
            <v>27.62</v>
          </cell>
          <cell r="N229">
            <v>7.75</v>
          </cell>
          <cell r="O229">
            <v>19.87</v>
          </cell>
          <cell r="P229">
            <v>37.130000000000003</v>
          </cell>
          <cell r="Q229">
            <v>23.2</v>
          </cell>
          <cell r="R229">
            <v>0</v>
          </cell>
          <cell r="S229">
            <v>13.93</v>
          </cell>
          <cell r="T229">
            <v>103.92</v>
          </cell>
          <cell r="U229">
            <v>49.29</v>
          </cell>
          <cell r="V229">
            <v>3.63</v>
          </cell>
          <cell r="W229">
            <v>51.01</v>
          </cell>
          <cell r="X229">
            <v>16.48</v>
          </cell>
          <cell r="Y229">
            <v>60.51</v>
          </cell>
          <cell r="Z229">
            <v>42.24</v>
          </cell>
          <cell r="AA229">
            <v>0</v>
          </cell>
          <cell r="AB229">
            <v>18.27</v>
          </cell>
          <cell r="AC229">
            <v>4.28</v>
          </cell>
          <cell r="AD229">
            <v>0</v>
          </cell>
          <cell r="AE229">
            <v>0.71</v>
          </cell>
          <cell r="AF229">
            <v>0.81</v>
          </cell>
          <cell r="AG229">
            <v>0.84</v>
          </cell>
          <cell r="AH229">
            <v>1.92</v>
          </cell>
          <cell r="AI229">
            <v>318.74</v>
          </cell>
          <cell r="AJ229">
            <v>0</v>
          </cell>
          <cell r="AK229">
            <v>0</v>
          </cell>
          <cell r="AL229">
            <v>0</v>
          </cell>
          <cell r="AM229">
            <v>0</v>
          </cell>
          <cell r="AN229">
            <v>0</v>
          </cell>
          <cell r="AO229">
            <v>0</v>
          </cell>
          <cell r="AP229">
            <v>0</v>
          </cell>
          <cell r="AQ229">
            <v>0</v>
          </cell>
          <cell r="AR229">
            <v>0</v>
          </cell>
          <cell r="AS229">
            <v>0</v>
          </cell>
          <cell r="AT229">
            <v>318.74</v>
          </cell>
          <cell r="AU229">
            <v>1924.42</v>
          </cell>
          <cell r="AV229">
            <v>275.63</v>
          </cell>
          <cell r="AW229">
            <v>318.74</v>
          </cell>
          <cell r="AX229">
            <v>0</v>
          </cell>
          <cell r="AY229">
            <v>1881.31</v>
          </cell>
          <cell r="AZ229">
            <v>1388.98</v>
          </cell>
          <cell r="BA229">
            <v>869.17</v>
          </cell>
          <cell r="BB229">
            <v>1439.33</v>
          </cell>
          <cell r="BC229">
            <v>961.82</v>
          </cell>
          <cell r="BD229">
            <v>961.82</v>
          </cell>
          <cell r="BE229">
            <v>275.63</v>
          </cell>
          <cell r="BF229">
            <v>0</v>
          </cell>
          <cell r="BG229">
            <v>0</v>
          </cell>
          <cell r="BH229">
            <v>-0.28999999999999998</v>
          </cell>
          <cell r="BI229">
            <v>0</v>
          </cell>
          <cell r="BJ229">
            <v>0</v>
          </cell>
          <cell r="BK229">
            <v>0.5</v>
          </cell>
          <cell r="BL229">
            <v>685.89</v>
          </cell>
          <cell r="BM229">
            <v>182.58</v>
          </cell>
          <cell r="BN229">
            <v>503.31</v>
          </cell>
          <cell r="BO229">
            <v>0</v>
          </cell>
          <cell r="BP229">
            <v>503.31</v>
          </cell>
          <cell r="BQ229">
            <v>9.42</v>
          </cell>
          <cell r="BR229">
            <v>493.89</v>
          </cell>
          <cell r="BS229">
            <v>26.619429</v>
          </cell>
          <cell r="BT229">
            <v>29.33</v>
          </cell>
          <cell r="BU229">
            <v>5.75</v>
          </cell>
          <cell r="BV229">
            <v>6</v>
          </cell>
          <cell r="BW229">
            <v>29.08</v>
          </cell>
          <cell r="BX229" t="str">
            <v>Other: Provide Explanation in the Memo</v>
          </cell>
          <cell r="BY229">
            <v>8636.6</v>
          </cell>
          <cell r="BZ229">
            <v>27273.11</v>
          </cell>
          <cell r="CA229">
            <v>35909.71</v>
          </cell>
          <cell r="CB229">
            <v>77400.83</v>
          </cell>
          <cell r="CC229">
            <v>35878</v>
          </cell>
          <cell r="CD229">
            <v>7274.81</v>
          </cell>
          <cell r="CE229">
            <v>1574.47</v>
          </cell>
          <cell r="CF229">
            <v>5700.33</v>
          </cell>
          <cell r="CG229">
            <v>33999.360000000001</v>
          </cell>
          <cell r="CH229">
            <v>7562.52</v>
          </cell>
          <cell r="CI229">
            <v>2150.5300000000002</v>
          </cell>
          <cell r="CJ229">
            <v>24286.31</v>
          </cell>
          <cell r="CK229">
            <v>14889.1</v>
          </cell>
          <cell r="CL229">
            <v>248.65</v>
          </cell>
          <cell r="CM229">
            <v>0</v>
          </cell>
          <cell r="CN229">
            <v>16676.7</v>
          </cell>
          <cell r="CO229">
            <v>11530.04</v>
          </cell>
          <cell r="CP229">
            <v>0</v>
          </cell>
          <cell r="CQ229">
            <v>5146.66</v>
          </cell>
          <cell r="CR229">
            <v>1813.59</v>
          </cell>
          <cell r="CS229">
            <v>13447.85</v>
          </cell>
          <cell r="CT229">
            <v>9623.2999999999993</v>
          </cell>
          <cell r="CU229">
            <v>0</v>
          </cell>
          <cell r="CV229">
            <v>3824.55</v>
          </cell>
          <cell r="CW229">
            <v>9623.82</v>
          </cell>
          <cell r="CX229">
            <v>0</v>
          </cell>
          <cell r="CY229">
            <v>117.53</v>
          </cell>
          <cell r="CZ229">
            <v>387.24</v>
          </cell>
          <cell r="DA229">
            <v>1575.62</v>
          </cell>
          <cell r="DB229">
            <v>7543.44</v>
          </cell>
          <cell r="DC229">
            <v>118962.79</v>
          </cell>
          <cell r="DD229">
            <v>0</v>
          </cell>
          <cell r="DE229">
            <v>1881.31</v>
          </cell>
          <cell r="DF229">
            <v>117081.48</v>
          </cell>
          <cell r="DG229">
            <v>1188.46</v>
          </cell>
          <cell r="DH229">
            <v>6723.53</v>
          </cell>
          <cell r="DI229">
            <v>693.68</v>
          </cell>
          <cell r="DJ229">
            <v>0</v>
          </cell>
          <cell r="DK229">
            <v>493.8</v>
          </cell>
          <cell r="DL229">
            <v>7911.01</v>
          </cell>
          <cell r="DM229">
            <v>19901.39</v>
          </cell>
          <cell r="DN229">
            <v>181992.05</v>
          </cell>
          <cell r="DO229">
            <v>136217.85999999999</v>
          </cell>
          <cell r="DP229">
            <v>918.02</v>
          </cell>
          <cell r="DQ229">
            <v>67.73</v>
          </cell>
          <cell r="DR229">
            <v>25404.74</v>
          </cell>
          <cell r="DS229">
            <v>107.66</v>
          </cell>
          <cell r="DT229">
            <v>162608.35999999999</v>
          </cell>
          <cell r="DU229">
            <v>0</v>
          </cell>
          <cell r="DV229">
            <v>3483.25</v>
          </cell>
          <cell r="DW229">
            <v>5725.5</v>
          </cell>
          <cell r="DX229">
            <v>10468.69</v>
          </cell>
          <cell r="DY229">
            <v>-356.14</v>
          </cell>
          <cell r="DZ229">
            <v>0</v>
          </cell>
          <cell r="EA229">
            <v>19321.310000000001</v>
          </cell>
          <cell r="EB229">
            <v>62.39</v>
          </cell>
          <cell r="EC229">
            <v>19383.7</v>
          </cell>
          <cell r="ED229">
            <v>34958.06</v>
          </cell>
          <cell r="EE229">
            <v>19120.599999999999</v>
          </cell>
          <cell r="EF229">
            <v>0</v>
          </cell>
          <cell r="EG229">
            <v>19120.599999999999</v>
          </cell>
          <cell r="EH229">
            <v>493.89</v>
          </cell>
          <cell r="EI229">
            <v>0</v>
          </cell>
          <cell r="EJ229">
            <v>0</v>
          </cell>
          <cell r="EK229">
            <v>0</v>
          </cell>
          <cell r="EL229">
            <v>0</v>
          </cell>
          <cell r="EM229">
            <v>0</v>
          </cell>
          <cell r="EN229">
            <v>133.33000000000001</v>
          </cell>
          <cell r="EO229">
            <v>0</v>
          </cell>
          <cell r="EP229">
            <v>0</v>
          </cell>
          <cell r="EQ229">
            <v>159.85</v>
          </cell>
          <cell r="ER229">
            <v>0</v>
          </cell>
          <cell r="ES229">
            <v>0</v>
          </cell>
          <cell r="ET229">
            <v>0</v>
          </cell>
          <cell r="EU229">
            <v>19321.310000000001</v>
          </cell>
          <cell r="EV229">
            <v>19321.310000000001</v>
          </cell>
          <cell r="EW229">
            <v>159.51</v>
          </cell>
          <cell r="EX229">
            <v>0</v>
          </cell>
          <cell r="EY229">
            <v>-507.69</v>
          </cell>
          <cell r="EZ229">
            <v>0</v>
          </cell>
          <cell r="FA229">
            <v>0</v>
          </cell>
          <cell r="FB229">
            <v>0</v>
          </cell>
          <cell r="FC229">
            <v>0</v>
          </cell>
          <cell r="FD229">
            <v>7137.31</v>
          </cell>
          <cell r="FE229">
            <v>0</v>
          </cell>
          <cell r="FF229">
            <v>12532.18</v>
          </cell>
          <cell r="FG229">
            <v>51.31</v>
          </cell>
          <cell r="FH229">
            <v>0</v>
          </cell>
          <cell r="FI229">
            <v>-38</v>
          </cell>
          <cell r="FJ229">
            <v>12442.87</v>
          </cell>
          <cell r="FK229">
            <v>126633.74</v>
          </cell>
          <cell r="FL229">
            <v>12442.87</v>
          </cell>
          <cell r="FM229">
            <v>12442.87</v>
          </cell>
          <cell r="FN229">
            <v>15280.16</v>
          </cell>
          <cell r="FO229">
            <v>126633.74</v>
          </cell>
          <cell r="FP229">
            <v>173876.67</v>
          </cell>
          <cell r="FQ229">
            <v>9.8259000000000007</v>
          </cell>
          <cell r="FR229">
            <v>9.8259000000000007</v>
          </cell>
          <cell r="FS229">
            <v>12.0664</v>
          </cell>
          <cell r="FT229">
            <v>7.1561000000000003</v>
          </cell>
          <cell r="FU229">
            <v>0</v>
          </cell>
          <cell r="FV229">
            <v>0</v>
          </cell>
          <cell r="FW229">
            <v>0</v>
          </cell>
          <cell r="FX229">
            <v>0</v>
          </cell>
          <cell r="FY229">
            <v>0</v>
          </cell>
          <cell r="FZ229">
            <v>0</v>
          </cell>
          <cell r="GA229">
            <v>0</v>
          </cell>
          <cell r="GB229">
            <v>0</v>
          </cell>
          <cell r="GC229">
            <v>0</v>
          </cell>
          <cell r="GD229">
            <v>6697.8</v>
          </cell>
          <cell r="GE229">
            <v>478.87</v>
          </cell>
          <cell r="GF229">
            <v>0</v>
          </cell>
          <cell r="GG229">
            <v>696.65</v>
          </cell>
          <cell r="GH229">
            <v>0</v>
          </cell>
          <cell r="GI229">
            <v>0</v>
          </cell>
          <cell r="GJ229">
            <v>12532.18</v>
          </cell>
          <cell r="GK229">
            <v>1253.22</v>
          </cell>
          <cell r="GL229">
            <v>478.87</v>
          </cell>
          <cell r="GM229">
            <v>0</v>
          </cell>
          <cell r="GN229">
            <v>548.80999999999995</v>
          </cell>
          <cell r="GO229">
            <v>0</v>
          </cell>
          <cell r="GP229">
            <v>0</v>
          </cell>
          <cell r="GQ229">
            <v>0</v>
          </cell>
          <cell r="GR229">
            <v>0</v>
          </cell>
          <cell r="GS229">
            <v>1286.95</v>
          </cell>
          <cell r="GT229">
            <v>2856.48</v>
          </cell>
          <cell r="GU229">
            <v>159.85</v>
          </cell>
          <cell r="GV229">
            <v>695.02</v>
          </cell>
          <cell r="GW229">
            <v>0.23</v>
          </cell>
          <cell r="GX229">
            <v>0.02</v>
          </cell>
          <cell r="GY229">
            <v>0</v>
          </cell>
          <cell r="GZ229">
            <v>0.02</v>
          </cell>
          <cell r="HA229">
            <v>0</v>
          </cell>
          <cell r="HB229">
            <v>133.33000000000001</v>
          </cell>
          <cell r="HC229">
            <v>133.33000000000001</v>
          </cell>
          <cell r="HE229" t="str">
            <v>This deduction from Tier 1 capital is related to nonfinancial equity investments.  Looking at the carrying value of the nonfinancial equity investments, excluding the SBICs, and if this value is less than 15% of Tier 1 capital, then the capital</v>
          </cell>
          <cell r="HF229">
            <v>0</v>
          </cell>
          <cell r="HG229">
            <v>0</v>
          </cell>
          <cell r="HH229">
            <v>107.92</v>
          </cell>
          <cell r="HI229">
            <v>960.77</v>
          </cell>
          <cell r="HJ229">
            <v>348.07</v>
          </cell>
          <cell r="HL229">
            <v>2</v>
          </cell>
          <cell r="HM229">
            <v>2013</v>
          </cell>
          <cell r="HN229">
            <v>143</v>
          </cell>
          <cell r="HO229">
            <v>0</v>
          </cell>
          <cell r="HP229">
            <v>11766.43</v>
          </cell>
          <cell r="HQ229">
            <v>6.7591679999999998</v>
          </cell>
          <cell r="HR229">
            <v>19002</v>
          </cell>
        </row>
        <row r="230">
          <cell r="A230" t="str">
            <v>1074156Q3 2013Supervisory Baseline</v>
          </cell>
          <cell r="B230" t="str">
            <v>BB&amp;T</v>
          </cell>
          <cell r="C230" t="str">
            <v>Q3 2013</v>
          </cell>
          <cell r="D230" t="str">
            <v>Supervisory Baseline</v>
          </cell>
          <cell r="E230" t="str">
            <v>BHC</v>
          </cell>
          <cell r="F230" t="str">
            <v>BB And T CORP</v>
          </cell>
          <cell r="G230">
            <v>1074156</v>
          </cell>
          <cell r="H230" t="str">
            <v>Projected</v>
          </cell>
          <cell r="I230">
            <v>40918</v>
          </cell>
          <cell r="J230">
            <v>40918.534166666665</v>
          </cell>
          <cell r="K230" t="str">
            <v>FRB-provided scenario.</v>
          </cell>
          <cell r="L230">
            <v>65.56</v>
          </cell>
          <cell r="M230">
            <v>28.1</v>
          </cell>
          <cell r="N230">
            <v>7.88</v>
          </cell>
          <cell r="O230">
            <v>20.22</v>
          </cell>
          <cell r="P230">
            <v>36.46</v>
          </cell>
          <cell r="Q230">
            <v>20.77</v>
          </cell>
          <cell r="R230">
            <v>0</v>
          </cell>
          <cell r="S230">
            <v>15.69</v>
          </cell>
          <cell r="T230">
            <v>100.5</v>
          </cell>
          <cell r="U230">
            <v>49.1</v>
          </cell>
          <cell r="V230">
            <v>3.48</v>
          </cell>
          <cell r="W230">
            <v>47.92</v>
          </cell>
          <cell r="X230">
            <v>16.28</v>
          </cell>
          <cell r="Y230">
            <v>63.28</v>
          </cell>
          <cell r="Z230">
            <v>45.04</v>
          </cell>
          <cell r="AA230">
            <v>0</v>
          </cell>
          <cell r="AB230">
            <v>18.239999999999998</v>
          </cell>
          <cell r="AC230">
            <v>3.39</v>
          </cell>
          <cell r="AD230">
            <v>0</v>
          </cell>
          <cell r="AE230">
            <v>0.61</v>
          </cell>
          <cell r="AF230">
            <v>0.71</v>
          </cell>
          <cell r="AG230">
            <v>0.76</v>
          </cell>
          <cell r="AH230">
            <v>1.31</v>
          </cell>
          <cell r="AI230">
            <v>313.56</v>
          </cell>
          <cell r="AJ230">
            <v>0</v>
          </cell>
          <cell r="AK230">
            <v>0</v>
          </cell>
          <cell r="AL230">
            <v>0</v>
          </cell>
          <cell r="AM230">
            <v>0</v>
          </cell>
          <cell r="AN230">
            <v>0</v>
          </cell>
          <cell r="AO230">
            <v>0</v>
          </cell>
          <cell r="AP230">
            <v>0</v>
          </cell>
          <cell r="AQ230">
            <v>0</v>
          </cell>
          <cell r="AR230">
            <v>0</v>
          </cell>
          <cell r="AS230">
            <v>0</v>
          </cell>
          <cell r="AT230">
            <v>313.56</v>
          </cell>
          <cell r="AU230">
            <v>1881.31</v>
          </cell>
          <cell r="AV230">
            <v>270.44</v>
          </cell>
          <cell r="AW230">
            <v>313.56</v>
          </cell>
          <cell r="AX230">
            <v>0</v>
          </cell>
          <cell r="AY230">
            <v>1838.2</v>
          </cell>
          <cell r="AZ230">
            <v>1407.47</v>
          </cell>
          <cell r="BA230">
            <v>822.15</v>
          </cell>
          <cell r="BB230">
            <v>1429.43</v>
          </cell>
          <cell r="BC230">
            <v>939.19</v>
          </cell>
          <cell r="BD230">
            <v>939.19</v>
          </cell>
          <cell r="BE230">
            <v>270.44</v>
          </cell>
          <cell r="BF230">
            <v>0</v>
          </cell>
          <cell r="BG230">
            <v>0</v>
          </cell>
          <cell r="BH230">
            <v>0.34</v>
          </cell>
          <cell r="BI230">
            <v>0</v>
          </cell>
          <cell r="BJ230">
            <v>0</v>
          </cell>
          <cell r="BK230">
            <v>0.5</v>
          </cell>
          <cell r="BL230">
            <v>669.08</v>
          </cell>
          <cell r="BM230">
            <v>176.37</v>
          </cell>
          <cell r="BN230">
            <v>492.71</v>
          </cell>
          <cell r="BO230">
            <v>0</v>
          </cell>
          <cell r="BP230">
            <v>492.71</v>
          </cell>
          <cell r="BQ230">
            <v>9.5</v>
          </cell>
          <cell r="BR230">
            <v>483.21</v>
          </cell>
          <cell r="BS230">
            <v>26.360077</v>
          </cell>
          <cell r="BT230">
            <v>29.08</v>
          </cell>
          <cell r="BU230">
            <v>5.5</v>
          </cell>
          <cell r="BV230">
            <v>5.75</v>
          </cell>
          <cell r="BW230">
            <v>28.83</v>
          </cell>
          <cell r="BX230" t="str">
            <v>Other: Provide Explanation in the Memo</v>
          </cell>
          <cell r="BY230">
            <v>8387.35</v>
          </cell>
          <cell r="BZ230">
            <v>27500.97</v>
          </cell>
          <cell r="CA230">
            <v>35888.32</v>
          </cell>
          <cell r="CB230">
            <v>78679.06</v>
          </cell>
          <cell r="CC230">
            <v>36921.74</v>
          </cell>
          <cell r="CD230">
            <v>7232.79</v>
          </cell>
          <cell r="CE230">
            <v>1582.48</v>
          </cell>
          <cell r="CF230">
            <v>5650.31</v>
          </cell>
          <cell r="CG230">
            <v>34271.449999999997</v>
          </cell>
          <cell r="CH230">
            <v>7407.05</v>
          </cell>
          <cell r="CI230">
            <v>2165.5700000000002</v>
          </cell>
          <cell r="CJ230">
            <v>24698.83</v>
          </cell>
          <cell r="CK230">
            <v>15250.9</v>
          </cell>
          <cell r="CL230">
            <v>253.08</v>
          </cell>
          <cell r="CM230">
            <v>0</v>
          </cell>
          <cell r="CN230">
            <v>17132.98</v>
          </cell>
          <cell r="CO230">
            <v>11793.34</v>
          </cell>
          <cell r="CP230">
            <v>0</v>
          </cell>
          <cell r="CQ230">
            <v>5339.63</v>
          </cell>
          <cell r="CR230">
            <v>1872.89</v>
          </cell>
          <cell r="CS230">
            <v>13739.64</v>
          </cell>
          <cell r="CT230">
            <v>9835.81</v>
          </cell>
          <cell r="CU230">
            <v>0</v>
          </cell>
          <cell r="CV230">
            <v>3903.83</v>
          </cell>
          <cell r="CW230">
            <v>9763.2199999999993</v>
          </cell>
          <cell r="CX230">
            <v>0</v>
          </cell>
          <cell r="CY230">
            <v>120.38</v>
          </cell>
          <cell r="CZ230">
            <v>393.59</v>
          </cell>
          <cell r="DA230">
            <v>1586.21</v>
          </cell>
          <cell r="DB230">
            <v>7663.05</v>
          </cell>
          <cell r="DC230">
            <v>121187.79</v>
          </cell>
          <cell r="DD230">
            <v>0</v>
          </cell>
          <cell r="DE230">
            <v>1838.2</v>
          </cell>
          <cell r="DF230">
            <v>119349.59</v>
          </cell>
          <cell r="DG230">
            <v>1188.46</v>
          </cell>
          <cell r="DH230">
            <v>6723.53</v>
          </cell>
          <cell r="DI230">
            <v>693.68</v>
          </cell>
          <cell r="DJ230">
            <v>0</v>
          </cell>
          <cell r="DK230">
            <v>467.44</v>
          </cell>
          <cell r="DL230">
            <v>7884.66</v>
          </cell>
          <cell r="DM230">
            <v>19392.72</v>
          </cell>
          <cell r="DN230">
            <v>183703.76</v>
          </cell>
          <cell r="DO230">
            <v>138083.20000000001</v>
          </cell>
          <cell r="DP230">
            <v>918.02</v>
          </cell>
          <cell r="DQ230">
            <v>67.73</v>
          </cell>
          <cell r="DR230">
            <v>25060.31</v>
          </cell>
          <cell r="DS230">
            <v>108.16</v>
          </cell>
          <cell r="DT230">
            <v>164129.26999999999</v>
          </cell>
          <cell r="DU230">
            <v>0</v>
          </cell>
          <cell r="DV230">
            <v>3458.34</v>
          </cell>
          <cell r="DW230">
            <v>5617.08</v>
          </cell>
          <cell r="DX230">
            <v>10792.82</v>
          </cell>
          <cell r="DY230">
            <v>-356.14</v>
          </cell>
          <cell r="DZ230">
            <v>0</v>
          </cell>
          <cell r="EA230">
            <v>19512.099999999999</v>
          </cell>
          <cell r="EB230">
            <v>62.39</v>
          </cell>
          <cell r="EC230">
            <v>19574.490000000002</v>
          </cell>
          <cell r="ED230">
            <v>35777.980000000003</v>
          </cell>
          <cell r="EE230">
            <v>19321.310000000001</v>
          </cell>
          <cell r="EF230">
            <v>0</v>
          </cell>
          <cell r="EG230">
            <v>19321.310000000001</v>
          </cell>
          <cell r="EH230">
            <v>483.21</v>
          </cell>
          <cell r="EI230">
            <v>0</v>
          </cell>
          <cell r="EJ230">
            <v>0</v>
          </cell>
          <cell r="EK230">
            <v>0</v>
          </cell>
          <cell r="EL230">
            <v>0</v>
          </cell>
          <cell r="EM230">
            <v>0</v>
          </cell>
          <cell r="EN230">
            <v>133.33000000000001</v>
          </cell>
          <cell r="EO230">
            <v>0</v>
          </cell>
          <cell r="EP230">
            <v>0</v>
          </cell>
          <cell r="EQ230">
            <v>159.08000000000001</v>
          </cell>
          <cell r="ER230">
            <v>0</v>
          </cell>
          <cell r="ES230">
            <v>0</v>
          </cell>
          <cell r="ET230">
            <v>0</v>
          </cell>
          <cell r="EU230">
            <v>19512.099999999999</v>
          </cell>
          <cell r="EV230">
            <v>19512.099999999999</v>
          </cell>
          <cell r="EW230">
            <v>159.51</v>
          </cell>
          <cell r="EX230">
            <v>0</v>
          </cell>
          <cell r="EY230">
            <v>-507.69</v>
          </cell>
          <cell r="EZ230">
            <v>0</v>
          </cell>
          <cell r="FA230">
            <v>0</v>
          </cell>
          <cell r="FB230">
            <v>0</v>
          </cell>
          <cell r="FC230">
            <v>0</v>
          </cell>
          <cell r="FD230">
            <v>7110.73</v>
          </cell>
          <cell r="FE230">
            <v>0</v>
          </cell>
          <cell r="FF230">
            <v>12749.55</v>
          </cell>
          <cell r="FG230">
            <v>51.31</v>
          </cell>
          <cell r="FH230">
            <v>0</v>
          </cell>
          <cell r="FI230">
            <v>-38</v>
          </cell>
          <cell r="FJ230">
            <v>12660.24</v>
          </cell>
          <cell r="FK230">
            <v>128182.04</v>
          </cell>
          <cell r="FL230">
            <v>12660.24</v>
          </cell>
          <cell r="FM230">
            <v>12660.24</v>
          </cell>
          <cell r="FN230">
            <v>15361.89</v>
          </cell>
          <cell r="FO230">
            <v>128182.04</v>
          </cell>
          <cell r="FP230">
            <v>175539.32</v>
          </cell>
          <cell r="FQ230">
            <v>9.8767999999999994</v>
          </cell>
          <cell r="FR230">
            <v>9.8767999999999994</v>
          </cell>
          <cell r="FS230">
            <v>11.984400000000001</v>
          </cell>
          <cell r="FT230">
            <v>7.2122000000000002</v>
          </cell>
          <cell r="FU230">
            <v>0</v>
          </cell>
          <cell r="FV230">
            <v>0</v>
          </cell>
          <cell r="FW230">
            <v>0</v>
          </cell>
          <cell r="FX230">
            <v>0</v>
          </cell>
          <cell r="FY230">
            <v>0</v>
          </cell>
          <cell r="FZ230">
            <v>0</v>
          </cell>
          <cell r="GA230">
            <v>0</v>
          </cell>
          <cell r="GB230">
            <v>0</v>
          </cell>
          <cell r="GC230">
            <v>0</v>
          </cell>
          <cell r="GD230">
            <v>6697.8</v>
          </cell>
          <cell r="GE230">
            <v>462.92</v>
          </cell>
          <cell r="GF230">
            <v>0</v>
          </cell>
          <cell r="GG230">
            <v>691.67</v>
          </cell>
          <cell r="GH230">
            <v>0</v>
          </cell>
          <cell r="GI230">
            <v>0</v>
          </cell>
          <cell r="GJ230">
            <v>12749.55</v>
          </cell>
          <cell r="GK230">
            <v>1274.96</v>
          </cell>
          <cell r="GL230">
            <v>462.92</v>
          </cell>
          <cell r="GM230">
            <v>0</v>
          </cell>
          <cell r="GN230">
            <v>548.80999999999995</v>
          </cell>
          <cell r="GO230">
            <v>0</v>
          </cell>
          <cell r="GP230">
            <v>0</v>
          </cell>
          <cell r="GQ230">
            <v>0</v>
          </cell>
          <cell r="GR230">
            <v>0</v>
          </cell>
          <cell r="GS230">
            <v>1309.78</v>
          </cell>
          <cell r="GT230">
            <v>2930.94</v>
          </cell>
          <cell r="GU230">
            <v>159.08000000000001</v>
          </cell>
          <cell r="GV230">
            <v>689.95</v>
          </cell>
          <cell r="GW230">
            <v>0.23</v>
          </cell>
          <cell r="GX230">
            <v>0.01</v>
          </cell>
          <cell r="GY230">
            <v>0</v>
          </cell>
          <cell r="GZ230">
            <v>0.01</v>
          </cell>
          <cell r="HA230">
            <v>0</v>
          </cell>
          <cell r="HB230">
            <v>133.33000000000001</v>
          </cell>
          <cell r="HC230">
            <v>133.33000000000001</v>
          </cell>
          <cell r="HE230" t="str">
            <v>This deduction from Tier 1 capital is related to nonfinancial equity investments.  Looking at the carrying value of the nonfinancial equity investments, excluding the SBICs, and if this value is less than 15% of Tier 1 capital, then the capital</v>
          </cell>
          <cell r="HF230">
            <v>0</v>
          </cell>
          <cell r="HG230">
            <v>0</v>
          </cell>
          <cell r="HH230">
            <v>107.92</v>
          </cell>
          <cell r="HI230">
            <v>960.77</v>
          </cell>
          <cell r="HJ230">
            <v>348.07</v>
          </cell>
          <cell r="HL230">
            <v>3</v>
          </cell>
          <cell r="HM230">
            <v>2013</v>
          </cell>
          <cell r="HN230">
            <v>139</v>
          </cell>
          <cell r="HO230">
            <v>0</v>
          </cell>
          <cell r="HP230">
            <v>11983.58</v>
          </cell>
          <cell r="HQ230">
            <v>6.8158579000000001</v>
          </cell>
          <cell r="HR230">
            <v>19002</v>
          </cell>
        </row>
        <row r="231">
          <cell r="A231" t="str">
            <v>1074156Q4 2013Supervisory Baseline</v>
          </cell>
          <cell r="B231" t="str">
            <v>BB&amp;T</v>
          </cell>
          <cell r="C231" t="str">
            <v>Q4 2013</v>
          </cell>
          <cell r="D231" t="str">
            <v>Supervisory Baseline</v>
          </cell>
          <cell r="E231" t="str">
            <v>BHC</v>
          </cell>
          <cell r="F231" t="str">
            <v>BB And T CORP</v>
          </cell>
          <cell r="G231">
            <v>1074156</v>
          </cell>
          <cell r="H231" t="str">
            <v>Projected</v>
          </cell>
          <cell r="I231">
            <v>40918</v>
          </cell>
          <cell r="J231">
            <v>40918.534166666665</v>
          </cell>
          <cell r="K231" t="str">
            <v>FRB-provided scenario.</v>
          </cell>
          <cell r="L231">
            <v>60.39</v>
          </cell>
          <cell r="M231">
            <v>27.68</v>
          </cell>
          <cell r="N231">
            <v>7.76</v>
          </cell>
          <cell r="O231">
            <v>19.920000000000002</v>
          </cell>
          <cell r="P231">
            <v>36.93</v>
          </cell>
          <cell r="Q231">
            <v>21.37</v>
          </cell>
          <cell r="R231">
            <v>0</v>
          </cell>
          <cell r="S231">
            <v>15.55</v>
          </cell>
          <cell r="T231">
            <v>89.18</v>
          </cell>
          <cell r="U231">
            <v>42.01</v>
          </cell>
          <cell r="V231">
            <v>3.01</v>
          </cell>
          <cell r="W231">
            <v>44.16</v>
          </cell>
          <cell r="X231">
            <v>15.79</v>
          </cell>
          <cell r="Y231">
            <v>65.37</v>
          </cell>
          <cell r="Z231">
            <v>47.99</v>
          </cell>
          <cell r="AA231">
            <v>0</v>
          </cell>
          <cell r="AB231">
            <v>17.38</v>
          </cell>
          <cell r="AC231">
            <v>3.59</v>
          </cell>
          <cell r="AD231">
            <v>0</v>
          </cell>
          <cell r="AE231">
            <v>0.56999999999999995</v>
          </cell>
          <cell r="AF231">
            <v>0.69</v>
          </cell>
          <cell r="AG231">
            <v>0.83</v>
          </cell>
          <cell r="AH231">
            <v>1.49</v>
          </cell>
          <cell r="AI231">
            <v>298.92</v>
          </cell>
          <cell r="AJ231">
            <v>0</v>
          </cell>
          <cell r="AK231">
            <v>0</v>
          </cell>
          <cell r="AL231">
            <v>0</v>
          </cell>
          <cell r="AM231">
            <v>0</v>
          </cell>
          <cell r="AN231">
            <v>0</v>
          </cell>
          <cell r="AO231">
            <v>0</v>
          </cell>
          <cell r="AP231">
            <v>0</v>
          </cell>
          <cell r="AQ231">
            <v>0</v>
          </cell>
          <cell r="AR231">
            <v>0</v>
          </cell>
          <cell r="AS231">
            <v>0</v>
          </cell>
          <cell r="AT231">
            <v>298.92</v>
          </cell>
          <cell r="AU231">
            <v>1838.2</v>
          </cell>
          <cell r="AV231">
            <v>255.81</v>
          </cell>
          <cell r="AW231">
            <v>298.92</v>
          </cell>
          <cell r="AX231">
            <v>0</v>
          </cell>
          <cell r="AY231">
            <v>1795.09</v>
          </cell>
          <cell r="AZ231">
            <v>1416.41</v>
          </cell>
          <cell r="BA231">
            <v>845.74</v>
          </cell>
          <cell r="BB231">
            <v>1428.09</v>
          </cell>
          <cell r="BC231">
            <v>978.06</v>
          </cell>
          <cell r="BD231">
            <v>978.06</v>
          </cell>
          <cell r="BE231">
            <v>255.81</v>
          </cell>
          <cell r="BF231">
            <v>0</v>
          </cell>
          <cell r="BG231">
            <v>0</v>
          </cell>
          <cell r="BH231">
            <v>-0.25</v>
          </cell>
          <cell r="BI231">
            <v>0</v>
          </cell>
          <cell r="BJ231">
            <v>0</v>
          </cell>
          <cell r="BK231">
            <v>0.5</v>
          </cell>
          <cell r="BL231">
            <v>721.99</v>
          </cell>
          <cell r="BM231">
            <v>195.77</v>
          </cell>
          <cell r="BN231">
            <v>526.23</v>
          </cell>
          <cell r="BO231">
            <v>0</v>
          </cell>
          <cell r="BP231">
            <v>526.23</v>
          </cell>
          <cell r="BQ231">
            <v>9.65</v>
          </cell>
          <cell r="BR231">
            <v>516.57000000000005</v>
          </cell>
          <cell r="BS231">
            <v>27.115334000000001</v>
          </cell>
          <cell r="BT231">
            <v>28.83</v>
          </cell>
          <cell r="BU231">
            <v>5.25</v>
          </cell>
          <cell r="BV231">
            <v>5.5</v>
          </cell>
          <cell r="BW231">
            <v>28.58</v>
          </cell>
          <cell r="BX231" t="str">
            <v>Other: Provide Explanation in the Memo</v>
          </cell>
          <cell r="BY231">
            <v>8222.0400000000009</v>
          </cell>
          <cell r="BZ231">
            <v>27651.89</v>
          </cell>
          <cell r="CA231">
            <v>35873.93</v>
          </cell>
          <cell r="CB231">
            <v>79458.679999999993</v>
          </cell>
          <cell r="CC231">
            <v>37437.46</v>
          </cell>
          <cell r="CD231">
            <v>7189.61</v>
          </cell>
          <cell r="CE231">
            <v>1589.08</v>
          </cell>
          <cell r="CF231">
            <v>5600.53</v>
          </cell>
          <cell r="CG231">
            <v>34574.07</v>
          </cell>
          <cell r="CH231">
            <v>7257.44</v>
          </cell>
          <cell r="CI231">
            <v>2203.52</v>
          </cell>
          <cell r="CJ231">
            <v>25113.11</v>
          </cell>
          <cell r="CK231">
            <v>15613.43</v>
          </cell>
          <cell r="CL231">
            <v>257.52999999999997</v>
          </cell>
          <cell r="CM231">
            <v>0</v>
          </cell>
          <cell r="CN231">
            <v>17269.650000000001</v>
          </cell>
          <cell r="CO231">
            <v>12111.99</v>
          </cell>
          <cell r="CP231">
            <v>0</v>
          </cell>
          <cell r="CQ231">
            <v>5157.66</v>
          </cell>
          <cell r="CR231">
            <v>1929.74</v>
          </cell>
          <cell r="CS231">
            <v>13833.63</v>
          </cell>
          <cell r="CT231">
            <v>9937.41</v>
          </cell>
          <cell r="CU231">
            <v>0</v>
          </cell>
          <cell r="CV231">
            <v>3896.22</v>
          </cell>
          <cell r="CW231">
            <v>9916.7800000000007</v>
          </cell>
          <cell r="CX231">
            <v>0</v>
          </cell>
          <cell r="CY231">
            <v>123.23</v>
          </cell>
          <cell r="CZ231">
            <v>399.98</v>
          </cell>
          <cell r="DA231">
            <v>1597.16</v>
          </cell>
          <cell r="DB231">
            <v>7796.41</v>
          </cell>
          <cell r="DC231">
            <v>122408.49</v>
          </cell>
          <cell r="DD231">
            <v>0</v>
          </cell>
          <cell r="DE231">
            <v>1795.09</v>
          </cell>
          <cell r="DF231">
            <v>120613.4</v>
          </cell>
          <cell r="DG231">
            <v>1188.46</v>
          </cell>
          <cell r="DH231">
            <v>6723.53</v>
          </cell>
          <cell r="DI231">
            <v>693.68</v>
          </cell>
          <cell r="DJ231">
            <v>0</v>
          </cell>
          <cell r="DK231">
            <v>441.19</v>
          </cell>
          <cell r="DL231">
            <v>7858.41</v>
          </cell>
          <cell r="DM231">
            <v>19057.919999999998</v>
          </cell>
          <cell r="DN231">
            <v>184592.11</v>
          </cell>
          <cell r="DO231">
            <v>139984.01999999999</v>
          </cell>
          <cell r="DP231">
            <v>918.02</v>
          </cell>
          <cell r="DQ231">
            <v>67.73</v>
          </cell>
          <cell r="DR231">
            <v>23822.25</v>
          </cell>
          <cell r="DS231">
            <v>108.66</v>
          </cell>
          <cell r="DT231">
            <v>164792.04</v>
          </cell>
          <cell r="DU231">
            <v>0</v>
          </cell>
          <cell r="DV231">
            <v>3434.78</v>
          </cell>
          <cell r="DW231">
            <v>5507.31</v>
          </cell>
          <cell r="DX231">
            <v>11151.74</v>
          </cell>
          <cell r="DY231">
            <v>-356.14</v>
          </cell>
          <cell r="DZ231">
            <v>0</v>
          </cell>
          <cell r="EA231">
            <v>19737.689999999999</v>
          </cell>
          <cell r="EB231">
            <v>62.39</v>
          </cell>
          <cell r="EC231">
            <v>19800.080000000002</v>
          </cell>
          <cell r="ED231">
            <v>36238.11</v>
          </cell>
          <cell r="EE231">
            <v>19512.099999999999</v>
          </cell>
          <cell r="EF231">
            <v>0</v>
          </cell>
          <cell r="EG231">
            <v>19512.099999999999</v>
          </cell>
          <cell r="EH231">
            <v>516.57000000000005</v>
          </cell>
          <cell r="EI231">
            <v>0</v>
          </cell>
          <cell r="EJ231">
            <v>0</v>
          </cell>
          <cell r="EK231">
            <v>0</v>
          </cell>
          <cell r="EL231">
            <v>0</v>
          </cell>
          <cell r="EM231">
            <v>0</v>
          </cell>
          <cell r="EN231">
            <v>133.33000000000001</v>
          </cell>
          <cell r="EO231">
            <v>0</v>
          </cell>
          <cell r="EP231">
            <v>0</v>
          </cell>
          <cell r="EQ231">
            <v>157.65</v>
          </cell>
          <cell r="ER231">
            <v>0</v>
          </cell>
          <cell r="ES231">
            <v>0</v>
          </cell>
          <cell r="ET231">
            <v>0</v>
          </cell>
          <cell r="EU231">
            <v>19737.689999999999</v>
          </cell>
          <cell r="EV231">
            <v>19737.689999999999</v>
          </cell>
          <cell r="EW231">
            <v>159.51</v>
          </cell>
          <cell r="EX231">
            <v>0</v>
          </cell>
          <cell r="EY231">
            <v>-507.69</v>
          </cell>
          <cell r="EZ231">
            <v>0</v>
          </cell>
          <cell r="FA231">
            <v>0</v>
          </cell>
          <cell r="FB231">
            <v>0</v>
          </cell>
          <cell r="FC231">
            <v>0</v>
          </cell>
          <cell r="FD231">
            <v>7084.26</v>
          </cell>
          <cell r="FE231">
            <v>0</v>
          </cell>
          <cell r="FF231">
            <v>13001.62</v>
          </cell>
          <cell r="FG231">
            <v>51.31</v>
          </cell>
          <cell r="FH231">
            <v>0</v>
          </cell>
          <cell r="FI231">
            <v>-38</v>
          </cell>
          <cell r="FJ231">
            <v>12912.3</v>
          </cell>
          <cell r="FK231">
            <v>129074.21</v>
          </cell>
          <cell r="FL231">
            <v>12912.3</v>
          </cell>
          <cell r="FM231">
            <v>12912.3</v>
          </cell>
          <cell r="FN231">
            <v>15412.59</v>
          </cell>
          <cell r="FO231">
            <v>129074.21</v>
          </cell>
          <cell r="FP231">
            <v>176389.36</v>
          </cell>
          <cell r="FQ231">
            <v>10.0038</v>
          </cell>
          <cell r="FR231">
            <v>10.0038</v>
          </cell>
          <cell r="FS231">
            <v>11.940899999999999</v>
          </cell>
          <cell r="FT231">
            <v>7.3202999999999996</v>
          </cell>
          <cell r="FU231">
            <v>0</v>
          </cell>
          <cell r="FV231">
            <v>0</v>
          </cell>
          <cell r="FW231">
            <v>0</v>
          </cell>
          <cell r="FX231">
            <v>0</v>
          </cell>
          <cell r="FY231">
            <v>0</v>
          </cell>
          <cell r="FZ231">
            <v>0</v>
          </cell>
          <cell r="GA231">
            <v>0</v>
          </cell>
          <cell r="GB231">
            <v>0</v>
          </cell>
          <cell r="GC231">
            <v>0</v>
          </cell>
          <cell r="GD231">
            <v>6697.8</v>
          </cell>
          <cell r="GE231">
            <v>446.97</v>
          </cell>
          <cell r="GF231">
            <v>0</v>
          </cell>
          <cell r="GG231">
            <v>686.96</v>
          </cell>
          <cell r="GH231">
            <v>0</v>
          </cell>
          <cell r="GI231">
            <v>0</v>
          </cell>
          <cell r="GJ231">
            <v>13001.62</v>
          </cell>
          <cell r="GK231">
            <v>1300.1600000000001</v>
          </cell>
          <cell r="GL231">
            <v>446.97</v>
          </cell>
          <cell r="GM231">
            <v>0</v>
          </cell>
          <cell r="GN231">
            <v>548.80999999999995</v>
          </cell>
          <cell r="GO231">
            <v>0</v>
          </cell>
          <cell r="GP231">
            <v>0</v>
          </cell>
          <cell r="GQ231">
            <v>0</v>
          </cell>
          <cell r="GR231">
            <v>0</v>
          </cell>
          <cell r="GS231">
            <v>1336.42</v>
          </cell>
          <cell r="GT231">
            <v>2959.82</v>
          </cell>
          <cell r="GU231">
            <v>157.65</v>
          </cell>
          <cell r="GV231">
            <v>685.45</v>
          </cell>
          <cell r="GW231">
            <v>0.23</v>
          </cell>
          <cell r="GX231">
            <v>0.02</v>
          </cell>
          <cell r="GY231">
            <v>0</v>
          </cell>
          <cell r="GZ231">
            <v>0.02</v>
          </cell>
          <cell r="HA231">
            <v>0</v>
          </cell>
          <cell r="HB231">
            <v>133.33000000000001</v>
          </cell>
          <cell r="HC231">
            <v>133.33000000000001</v>
          </cell>
          <cell r="HE231" t="str">
            <v>This deduction from Tier 1 capital is related to nonfinancial equity investments.  Looking at the carrying value of the nonfinancial equity investments, excluding the SBICs, and if this value is less than 15% of Tier 1 capital, then the capital</v>
          </cell>
          <cell r="HF231">
            <v>0</v>
          </cell>
          <cell r="HG231">
            <v>0</v>
          </cell>
          <cell r="HH231">
            <v>107.92</v>
          </cell>
          <cell r="HI231">
            <v>960.77</v>
          </cell>
          <cell r="HJ231">
            <v>348.07</v>
          </cell>
          <cell r="HL231">
            <v>4</v>
          </cell>
          <cell r="HM231">
            <v>2013</v>
          </cell>
          <cell r="HN231">
            <v>144</v>
          </cell>
          <cell r="HO231">
            <v>0</v>
          </cell>
          <cell r="HP231">
            <v>12235.42</v>
          </cell>
          <cell r="HQ231">
            <v>6.9230825999999999</v>
          </cell>
          <cell r="HR231">
            <v>19002</v>
          </cell>
        </row>
        <row r="232">
          <cell r="A232" t="str">
            <v>1074156Q3 2011Supervisory Stress</v>
          </cell>
          <cell r="B232" t="str">
            <v>BB&amp;T</v>
          </cell>
          <cell r="C232" t="str">
            <v>Q3 2011</v>
          </cell>
          <cell r="D232" t="str">
            <v>Supervisory Stress</v>
          </cell>
          <cell r="E232" t="str">
            <v>BHC</v>
          </cell>
          <cell r="F232" t="str">
            <v>BB And T CORP</v>
          </cell>
          <cell r="G232">
            <v>1074156</v>
          </cell>
          <cell r="H232" t="str">
            <v>Actual</v>
          </cell>
          <cell r="I232">
            <v>40918</v>
          </cell>
          <cell r="J232">
            <v>40918.536423611113</v>
          </cell>
          <cell r="K232" t="str">
            <v>FRB-provided scenario.</v>
          </cell>
          <cell r="L232">
            <v>59.92</v>
          </cell>
          <cell r="M232">
            <v>34.450000000000003</v>
          </cell>
          <cell r="N232">
            <v>13.99</v>
          </cell>
          <cell r="O232">
            <v>20.45</v>
          </cell>
          <cell r="P232">
            <v>47.93</v>
          </cell>
          <cell r="Q232">
            <v>33.58</v>
          </cell>
          <cell r="R232">
            <v>0</v>
          </cell>
          <cell r="S232">
            <v>14.35</v>
          </cell>
          <cell r="T232">
            <v>196.32</v>
          </cell>
          <cell r="U232">
            <v>112.75</v>
          </cell>
          <cell r="V232">
            <v>13.84</v>
          </cell>
          <cell r="W232">
            <v>69.73</v>
          </cell>
          <cell r="X232">
            <v>12.31</v>
          </cell>
          <cell r="Y232">
            <v>38.33</v>
          </cell>
          <cell r="Z232">
            <v>24.66</v>
          </cell>
          <cell r="AA232">
            <v>0</v>
          </cell>
          <cell r="AB232">
            <v>13.68</v>
          </cell>
          <cell r="AC232">
            <v>29.23</v>
          </cell>
          <cell r="AD232">
            <v>0</v>
          </cell>
          <cell r="AE232">
            <v>0.63</v>
          </cell>
          <cell r="AF232">
            <v>0.12</v>
          </cell>
          <cell r="AG232">
            <v>0</v>
          </cell>
          <cell r="AH232">
            <v>28.47</v>
          </cell>
          <cell r="AI232">
            <v>418.49</v>
          </cell>
          <cell r="AJ232">
            <v>0</v>
          </cell>
          <cell r="AK232">
            <v>0</v>
          </cell>
          <cell r="AL232">
            <v>7.16</v>
          </cell>
          <cell r="AM232">
            <v>7.16</v>
          </cell>
          <cell r="AN232">
            <v>0</v>
          </cell>
          <cell r="AO232">
            <v>0</v>
          </cell>
          <cell r="AP232">
            <v>0</v>
          </cell>
          <cell r="AQ232">
            <v>0</v>
          </cell>
          <cell r="AR232">
            <v>0</v>
          </cell>
          <cell r="AS232">
            <v>0</v>
          </cell>
          <cell r="AT232">
            <v>425.66</v>
          </cell>
          <cell r="AU232">
            <v>2516.02</v>
          </cell>
          <cell r="AV232">
            <v>257.44</v>
          </cell>
          <cell r="AW232">
            <v>418.49</v>
          </cell>
          <cell r="AX232">
            <v>-7.0000000000000007E-2</v>
          </cell>
          <cell r="AY232">
            <v>2354.9</v>
          </cell>
          <cell r="AZ232">
            <v>1415.39</v>
          </cell>
          <cell r="BA232">
            <v>598.80999999999995</v>
          </cell>
          <cell r="BB232">
            <v>1278.92</v>
          </cell>
          <cell r="BC232">
            <v>735.28</v>
          </cell>
          <cell r="BD232">
            <v>735.28</v>
          </cell>
          <cell r="BE232">
            <v>257.44</v>
          </cell>
          <cell r="BF232">
            <v>0</v>
          </cell>
          <cell r="BG232">
            <v>0</v>
          </cell>
          <cell r="BH232">
            <v>0</v>
          </cell>
          <cell r="BI232">
            <v>0</v>
          </cell>
          <cell r="BJ232">
            <v>-39.299999999999997</v>
          </cell>
          <cell r="BK232">
            <v>-7.89</v>
          </cell>
          <cell r="BL232">
            <v>438.54</v>
          </cell>
          <cell r="BM232">
            <v>67.819999999999993</v>
          </cell>
          <cell r="BN232">
            <v>370.71</v>
          </cell>
          <cell r="BO232">
            <v>0</v>
          </cell>
          <cell r="BP232">
            <v>370.71</v>
          </cell>
          <cell r="BQ232">
            <v>4.83</v>
          </cell>
          <cell r="BR232">
            <v>365.88</v>
          </cell>
          <cell r="BS232">
            <v>15.464952</v>
          </cell>
          <cell r="BT232">
            <v>26.95</v>
          </cell>
          <cell r="BU232">
            <v>11.75</v>
          </cell>
          <cell r="BV232">
            <v>7.81</v>
          </cell>
          <cell r="BW232">
            <v>30.88</v>
          </cell>
          <cell r="BX232" t="str">
            <v>Other: Provide Explanation in the Memo</v>
          </cell>
          <cell r="BY232">
            <v>8135.45</v>
          </cell>
          <cell r="BZ232">
            <v>24649.13</v>
          </cell>
          <cell r="CA232">
            <v>32784.58</v>
          </cell>
          <cell r="CB232">
            <v>70310.559999999998</v>
          </cell>
          <cell r="CC232">
            <v>29706.37</v>
          </cell>
          <cell r="CD232">
            <v>7025.24</v>
          </cell>
          <cell r="CE232">
            <v>1454.98</v>
          </cell>
          <cell r="CF232">
            <v>5570.27</v>
          </cell>
          <cell r="CG232">
            <v>33350.949999999997</v>
          </cell>
          <cell r="CH232">
            <v>8666.2800000000007</v>
          </cell>
          <cell r="CI232">
            <v>2418.4</v>
          </cell>
          <cell r="CJ232">
            <v>22266.27</v>
          </cell>
          <cell r="CK232">
            <v>12870.4</v>
          </cell>
          <cell r="CL232">
            <v>228</v>
          </cell>
          <cell r="CM232">
            <v>0</v>
          </cell>
          <cell r="CN232">
            <v>14552.94</v>
          </cell>
          <cell r="CO232">
            <v>9888.2800000000007</v>
          </cell>
          <cell r="CP232">
            <v>0</v>
          </cell>
          <cell r="CQ232">
            <v>4664.66</v>
          </cell>
          <cell r="CR232">
            <v>1651.94</v>
          </cell>
          <cell r="CS232">
            <v>12074.98</v>
          </cell>
          <cell r="CT232">
            <v>8671.4699999999993</v>
          </cell>
          <cell r="CU232">
            <v>0</v>
          </cell>
          <cell r="CV232">
            <v>3403.51</v>
          </cell>
          <cell r="CW232">
            <v>8858.48</v>
          </cell>
          <cell r="CX232">
            <v>0</v>
          </cell>
          <cell r="CY232">
            <v>98.68</v>
          </cell>
          <cell r="CZ232">
            <v>346.91</v>
          </cell>
          <cell r="DA232">
            <v>1603.78</v>
          </cell>
          <cell r="DB232">
            <v>6809.11</v>
          </cell>
          <cell r="DC232">
            <v>107448.9</v>
          </cell>
          <cell r="DD232">
            <v>0</v>
          </cell>
          <cell r="DE232">
            <v>2354.9</v>
          </cell>
          <cell r="DF232">
            <v>105094</v>
          </cell>
          <cell r="DG232">
            <v>1188.5999999999999</v>
          </cell>
          <cell r="DH232">
            <v>6016.28</v>
          </cell>
          <cell r="DI232">
            <v>693.68</v>
          </cell>
          <cell r="DJ232">
            <v>0</v>
          </cell>
          <cell r="DK232">
            <v>432.43</v>
          </cell>
          <cell r="DL232">
            <v>7142.4</v>
          </cell>
          <cell r="DM232">
            <v>21467.31</v>
          </cell>
          <cell r="DN232">
            <v>167676.89000000001</v>
          </cell>
          <cell r="DO232">
            <v>117566.9</v>
          </cell>
          <cell r="DP232">
            <v>918.02</v>
          </cell>
          <cell r="DQ232">
            <v>3453.43</v>
          </cell>
          <cell r="DR232">
            <v>28197.119999999999</v>
          </cell>
          <cell r="DS232">
            <v>104.15</v>
          </cell>
          <cell r="DT232">
            <v>150135.48000000001</v>
          </cell>
          <cell r="DU232">
            <v>0</v>
          </cell>
          <cell r="DV232">
            <v>3485.51</v>
          </cell>
          <cell r="DW232">
            <v>5856.58</v>
          </cell>
          <cell r="DX232">
            <v>8493.07</v>
          </cell>
          <cell r="DY232">
            <v>-356.14</v>
          </cell>
          <cell r="DZ232">
            <v>0</v>
          </cell>
          <cell r="EA232">
            <v>17479.02</v>
          </cell>
          <cell r="EB232">
            <v>62.39</v>
          </cell>
          <cell r="EC232">
            <v>17541.41</v>
          </cell>
          <cell r="ED232">
            <v>31288.12</v>
          </cell>
          <cell r="EE232">
            <v>16980.560000000001</v>
          </cell>
          <cell r="EF232">
            <v>0</v>
          </cell>
          <cell r="EG232">
            <v>16980.560000000001</v>
          </cell>
          <cell r="EH232">
            <v>365.88</v>
          </cell>
          <cell r="EI232">
            <v>0</v>
          </cell>
          <cell r="EJ232">
            <v>0</v>
          </cell>
          <cell r="EK232">
            <v>3.95</v>
          </cell>
          <cell r="EL232">
            <v>23.37</v>
          </cell>
          <cell r="EM232">
            <v>0</v>
          </cell>
          <cell r="EN232">
            <v>0</v>
          </cell>
          <cell r="EO232">
            <v>0</v>
          </cell>
          <cell r="EP232">
            <v>0</v>
          </cell>
          <cell r="EQ232">
            <v>111.54</v>
          </cell>
          <cell r="ER232">
            <v>216.82</v>
          </cell>
          <cell r="ES232">
            <v>0</v>
          </cell>
          <cell r="ET232">
            <v>-0.02</v>
          </cell>
          <cell r="EU232">
            <v>17479.02</v>
          </cell>
          <cell r="EV232">
            <v>17479.02</v>
          </cell>
          <cell r="EW232">
            <v>159.51</v>
          </cell>
          <cell r="EX232">
            <v>0</v>
          </cell>
          <cell r="EY232">
            <v>-511.97</v>
          </cell>
          <cell r="EZ232">
            <v>0</v>
          </cell>
          <cell r="FA232">
            <v>0</v>
          </cell>
          <cell r="FB232">
            <v>3249.24</v>
          </cell>
          <cell r="FC232">
            <v>0</v>
          </cell>
          <cell r="FD232">
            <v>6330.41</v>
          </cell>
          <cell r="FE232">
            <v>0</v>
          </cell>
          <cell r="FF232">
            <v>14750.3</v>
          </cell>
          <cell r="FG232">
            <v>51.3</v>
          </cell>
          <cell r="FH232">
            <v>0</v>
          </cell>
          <cell r="FI232">
            <v>-3.06</v>
          </cell>
          <cell r="FJ232">
            <v>14695.95</v>
          </cell>
          <cell r="FK232">
            <v>117020.5</v>
          </cell>
          <cell r="FL232">
            <v>11446.71</v>
          </cell>
          <cell r="FM232">
            <v>14695.95</v>
          </cell>
          <cell r="FN232">
            <v>18837.12</v>
          </cell>
          <cell r="FO232">
            <v>117020.5</v>
          </cell>
          <cell r="FP232">
            <v>159268.17000000001</v>
          </cell>
          <cell r="FQ232">
            <v>9.7818000000000005</v>
          </cell>
          <cell r="FR232">
            <v>12.558400000000001</v>
          </cell>
          <cell r="FS232">
            <v>16.097300000000001</v>
          </cell>
          <cell r="FT232">
            <v>9.2271999999999998</v>
          </cell>
          <cell r="FU232">
            <v>0</v>
          </cell>
          <cell r="FV232">
            <v>0</v>
          </cell>
          <cell r="FW232">
            <v>0</v>
          </cell>
          <cell r="FX232">
            <v>0</v>
          </cell>
          <cell r="FY232">
            <v>0</v>
          </cell>
          <cell r="FZ232">
            <v>0</v>
          </cell>
          <cell r="GA232">
            <v>0</v>
          </cell>
          <cell r="GB232">
            <v>0</v>
          </cell>
          <cell r="GC232">
            <v>3249.24</v>
          </cell>
          <cell r="GD232">
            <v>5990.1</v>
          </cell>
          <cell r="GE232">
            <v>558.99</v>
          </cell>
          <cell r="GF232">
            <v>0</v>
          </cell>
          <cell r="GG232">
            <v>697.1</v>
          </cell>
          <cell r="GH232">
            <v>0</v>
          </cell>
          <cell r="GI232">
            <v>0</v>
          </cell>
          <cell r="GJ232">
            <v>14750.3</v>
          </cell>
          <cell r="GK232">
            <v>1475.03</v>
          </cell>
          <cell r="GL232">
            <v>558.99</v>
          </cell>
          <cell r="GM232">
            <v>0</v>
          </cell>
          <cell r="GN232">
            <v>0</v>
          </cell>
          <cell r="GO232">
            <v>558.99</v>
          </cell>
          <cell r="GP232">
            <v>558.99</v>
          </cell>
          <cell r="GQ232">
            <v>558.99</v>
          </cell>
          <cell r="GR232">
            <v>0</v>
          </cell>
          <cell r="GS232">
            <v>1062</v>
          </cell>
          <cell r="GT232">
            <v>2869</v>
          </cell>
          <cell r="GU232">
            <v>111.54</v>
          </cell>
          <cell r="GV232">
            <v>697.1</v>
          </cell>
          <cell r="GW232">
            <v>0.16000574000000001</v>
          </cell>
          <cell r="GX232">
            <v>0</v>
          </cell>
          <cell r="GY232">
            <v>0</v>
          </cell>
          <cell r="GZ232">
            <v>0</v>
          </cell>
          <cell r="HA232">
            <v>0</v>
          </cell>
          <cell r="HB232">
            <v>0</v>
          </cell>
          <cell r="HC232">
            <v>0</v>
          </cell>
          <cell r="HE232" t="str">
            <v>This deduction from Tier 1 capital is related to nonfinancial equity investments.  Looking at the carrying value of the nonfinancial equity investments, excluding the SBICs, and if this value is less than 15% of Tier 1 capital, then the capital</v>
          </cell>
          <cell r="HF232">
            <v>0</v>
          </cell>
          <cell r="HG232">
            <v>0</v>
          </cell>
          <cell r="HH232">
            <v>107.92</v>
          </cell>
          <cell r="HI232">
            <v>960.77</v>
          </cell>
          <cell r="HJ232">
            <v>348.07</v>
          </cell>
          <cell r="HL232">
            <v>3</v>
          </cell>
          <cell r="HM232">
            <v>2011</v>
          </cell>
          <cell r="HN232">
            <v>0</v>
          </cell>
          <cell r="HO232">
            <v>-39.299999999999997</v>
          </cell>
          <cell r="HP232">
            <v>13942</v>
          </cell>
          <cell r="HQ232">
            <v>8.6847381000000006</v>
          </cell>
          <cell r="HR232">
            <v>19002</v>
          </cell>
        </row>
        <row r="233">
          <cell r="A233" t="str">
            <v>1074156Q4 2011Supervisory Stress</v>
          </cell>
          <cell r="B233" t="str">
            <v>BB&amp;T</v>
          </cell>
          <cell r="C233" t="str">
            <v>Q4 2011</v>
          </cell>
          <cell r="D233" t="str">
            <v>Supervisory Stress</v>
          </cell>
          <cell r="E233" t="str">
            <v>BHC</v>
          </cell>
          <cell r="F233" t="str">
            <v>BB And T CORP</v>
          </cell>
          <cell r="G233">
            <v>1074156</v>
          </cell>
          <cell r="H233" t="str">
            <v>Projected</v>
          </cell>
          <cell r="I233">
            <v>40918</v>
          </cell>
          <cell r="J233">
            <v>40918.536423611113</v>
          </cell>
          <cell r="K233" t="str">
            <v>FRB-provided scenario.</v>
          </cell>
          <cell r="L233">
            <v>75.17</v>
          </cell>
          <cell r="M233">
            <v>25.43</v>
          </cell>
          <cell r="N233">
            <v>7.12</v>
          </cell>
          <cell r="O233">
            <v>18.309999999999999</v>
          </cell>
          <cell r="P233">
            <v>33.74</v>
          </cell>
          <cell r="Q233">
            <v>16.88</v>
          </cell>
          <cell r="R233">
            <v>0</v>
          </cell>
          <cell r="S233">
            <v>16.850000000000001</v>
          </cell>
          <cell r="T233">
            <v>211.34</v>
          </cell>
          <cell r="U233">
            <v>123.98</v>
          </cell>
          <cell r="V233">
            <v>6.89</v>
          </cell>
          <cell r="W233">
            <v>80.48</v>
          </cell>
          <cell r="X233">
            <v>12.64</v>
          </cell>
          <cell r="Y233">
            <v>67.78</v>
          </cell>
          <cell r="Z233">
            <v>47.65</v>
          </cell>
          <cell r="AA233">
            <v>0</v>
          </cell>
          <cell r="AB233">
            <v>20.14</v>
          </cell>
          <cell r="AC233">
            <v>3.5</v>
          </cell>
          <cell r="AD233">
            <v>0</v>
          </cell>
          <cell r="AE233">
            <v>0.9</v>
          </cell>
          <cell r="AF233">
            <v>0.82</v>
          </cell>
          <cell r="AG233">
            <v>0.44</v>
          </cell>
          <cell r="AH233">
            <v>1.33</v>
          </cell>
          <cell r="AI233">
            <v>429.61</v>
          </cell>
          <cell r="AJ233">
            <v>0</v>
          </cell>
          <cell r="AK233">
            <v>0</v>
          </cell>
          <cell r="AL233">
            <v>146.29</v>
          </cell>
          <cell r="AM233">
            <v>146.29</v>
          </cell>
          <cell r="AN233">
            <v>0</v>
          </cell>
          <cell r="AO233">
            <v>0</v>
          </cell>
          <cell r="AP233">
            <v>0</v>
          </cell>
          <cell r="AQ233">
            <v>0</v>
          </cell>
          <cell r="AR233">
            <v>0</v>
          </cell>
          <cell r="AS233">
            <v>0.13</v>
          </cell>
          <cell r="AT233">
            <v>576.03</v>
          </cell>
          <cell r="AU233">
            <v>2354.9</v>
          </cell>
          <cell r="AV233">
            <v>798.8</v>
          </cell>
          <cell r="AW233">
            <v>429.61</v>
          </cell>
          <cell r="AX233">
            <v>0</v>
          </cell>
          <cell r="AY233">
            <v>2724.1</v>
          </cell>
          <cell r="AZ233">
            <v>1359.84</v>
          </cell>
          <cell r="BA233">
            <v>396.18</v>
          </cell>
          <cell r="BB233">
            <v>1292.71</v>
          </cell>
          <cell r="BC233">
            <v>570.30999999999995</v>
          </cell>
          <cell r="BD233">
            <v>570.30999999999995</v>
          </cell>
          <cell r="BE233">
            <v>798.8</v>
          </cell>
          <cell r="BF233">
            <v>0</v>
          </cell>
          <cell r="BG233">
            <v>0.13</v>
          </cell>
          <cell r="BH233">
            <v>-0.31</v>
          </cell>
          <cell r="BI233">
            <v>0</v>
          </cell>
          <cell r="BJ233">
            <v>-19.13</v>
          </cell>
          <cell r="BK233">
            <v>7.66</v>
          </cell>
          <cell r="BL233">
            <v>-248.08</v>
          </cell>
          <cell r="BM233">
            <v>-156.19999999999999</v>
          </cell>
          <cell r="BN233">
            <v>-91.88</v>
          </cell>
          <cell r="BO233">
            <v>0</v>
          </cell>
          <cell r="BP233">
            <v>-91.88</v>
          </cell>
          <cell r="BQ233">
            <v>5.09</v>
          </cell>
          <cell r="BR233">
            <v>-96.97</v>
          </cell>
          <cell r="BS233">
            <v>62.963560000000001</v>
          </cell>
          <cell r="BT233">
            <v>30.88</v>
          </cell>
          <cell r="BU233">
            <v>10</v>
          </cell>
          <cell r="BV233">
            <v>8.75</v>
          </cell>
          <cell r="BW233">
            <v>32.130000000000003</v>
          </cell>
          <cell r="BX233" t="str">
            <v>Other: Provide Explanation in the Memo</v>
          </cell>
          <cell r="BY233">
            <v>12979.87</v>
          </cell>
          <cell r="BZ233">
            <v>22742.639999999999</v>
          </cell>
          <cell r="CA233">
            <v>35722.51</v>
          </cell>
          <cell r="CB233">
            <v>71640.95</v>
          </cell>
          <cell r="CC233">
            <v>31458.16</v>
          </cell>
          <cell r="CD233">
            <v>6934.87</v>
          </cell>
          <cell r="CE233">
            <v>1456.1</v>
          </cell>
          <cell r="CF233">
            <v>5478.77</v>
          </cell>
          <cell r="CG233">
            <v>33019.31</v>
          </cell>
          <cell r="CH233">
            <v>8370.08</v>
          </cell>
          <cell r="CI233">
            <v>2211.73</v>
          </cell>
          <cell r="CJ233">
            <v>22437.51</v>
          </cell>
          <cell r="CK233">
            <v>13136.7</v>
          </cell>
          <cell r="CL233">
            <v>228.61</v>
          </cell>
          <cell r="CM233">
            <v>0</v>
          </cell>
          <cell r="CN233">
            <v>14559.83</v>
          </cell>
          <cell r="CO233">
            <v>10001.620000000001</v>
          </cell>
          <cell r="CP233">
            <v>0</v>
          </cell>
          <cell r="CQ233">
            <v>4558.21</v>
          </cell>
          <cell r="CR233">
            <v>1726.3</v>
          </cell>
          <cell r="CS233">
            <v>12097.54</v>
          </cell>
          <cell r="CT233">
            <v>8645.07</v>
          </cell>
          <cell r="CU233">
            <v>0</v>
          </cell>
          <cell r="CV233">
            <v>3452.47</v>
          </cell>
          <cell r="CW233">
            <v>8841.2099999999991</v>
          </cell>
          <cell r="CX233">
            <v>0</v>
          </cell>
          <cell r="CY233">
            <v>102.53</v>
          </cell>
          <cell r="CZ233">
            <v>345.92</v>
          </cell>
          <cell r="DA233">
            <v>1506.86</v>
          </cell>
          <cell r="DB233">
            <v>6885.9</v>
          </cell>
          <cell r="DC233">
            <v>108865.83</v>
          </cell>
          <cell r="DD233">
            <v>0</v>
          </cell>
          <cell r="DE233">
            <v>2724.1</v>
          </cell>
          <cell r="DF233">
            <v>106141.73</v>
          </cell>
          <cell r="DG233">
            <v>1188.46</v>
          </cell>
          <cell r="DH233">
            <v>6016.28</v>
          </cell>
          <cell r="DI233">
            <v>693.68</v>
          </cell>
          <cell r="DJ233">
            <v>0</v>
          </cell>
          <cell r="DK233">
            <v>408.68</v>
          </cell>
          <cell r="DL233">
            <v>7118.65</v>
          </cell>
          <cell r="DM233">
            <v>22841.599999999999</v>
          </cell>
          <cell r="DN233">
            <v>173012.95</v>
          </cell>
          <cell r="DO233">
            <v>123712.68</v>
          </cell>
          <cell r="DP233">
            <v>918.02</v>
          </cell>
          <cell r="DQ233">
            <v>3401.44</v>
          </cell>
          <cell r="DR233">
            <v>27648.04</v>
          </cell>
          <cell r="DS233">
            <v>111.81</v>
          </cell>
          <cell r="DT233">
            <v>155680.17000000001</v>
          </cell>
          <cell r="DU233">
            <v>0</v>
          </cell>
          <cell r="DV233">
            <v>3488.16</v>
          </cell>
          <cell r="DW233">
            <v>5853.93</v>
          </cell>
          <cell r="DX233">
            <v>8284.44</v>
          </cell>
          <cell r="DY233">
            <v>-356.14</v>
          </cell>
          <cell r="DZ233">
            <v>0</v>
          </cell>
          <cell r="EA233">
            <v>17270.38</v>
          </cell>
          <cell r="EB233">
            <v>62.39</v>
          </cell>
          <cell r="EC233">
            <v>17332.77</v>
          </cell>
          <cell r="ED233">
            <v>30180.400000000001</v>
          </cell>
          <cell r="EE233">
            <v>17479.02</v>
          </cell>
          <cell r="EF233">
            <v>0</v>
          </cell>
          <cell r="EG233">
            <v>17479.02</v>
          </cell>
          <cell r="EH233">
            <v>-96.97</v>
          </cell>
          <cell r="EI233">
            <v>0</v>
          </cell>
          <cell r="EJ233">
            <v>0</v>
          </cell>
          <cell r="EK233">
            <v>0</v>
          </cell>
          <cell r="EL233">
            <v>0</v>
          </cell>
          <cell r="EM233">
            <v>0</v>
          </cell>
          <cell r="EN233">
            <v>0</v>
          </cell>
          <cell r="EO233">
            <v>0</v>
          </cell>
          <cell r="EP233">
            <v>0</v>
          </cell>
          <cell r="EQ233">
            <v>111.66</v>
          </cell>
          <cell r="ER233">
            <v>0</v>
          </cell>
          <cell r="ES233">
            <v>0</v>
          </cell>
          <cell r="ET233">
            <v>0</v>
          </cell>
          <cell r="EU233">
            <v>17270.38</v>
          </cell>
          <cell r="EV233">
            <v>17270.38</v>
          </cell>
          <cell r="EW233">
            <v>159.51</v>
          </cell>
          <cell r="EX233">
            <v>0</v>
          </cell>
          <cell r="EY233">
            <v>-507.69</v>
          </cell>
          <cell r="EZ233">
            <v>0</v>
          </cell>
          <cell r="FA233">
            <v>0</v>
          </cell>
          <cell r="FB233">
            <v>3249.24</v>
          </cell>
          <cell r="FC233">
            <v>0</v>
          </cell>
          <cell r="FD233">
            <v>6321.96</v>
          </cell>
          <cell r="FE233">
            <v>0</v>
          </cell>
          <cell r="FF233">
            <v>14545.84</v>
          </cell>
          <cell r="FG233">
            <v>51.31</v>
          </cell>
          <cell r="FH233">
            <v>0</v>
          </cell>
          <cell r="FI233">
            <v>-77</v>
          </cell>
          <cell r="FJ233">
            <v>14417.53</v>
          </cell>
          <cell r="FK233">
            <v>118797.15</v>
          </cell>
          <cell r="FL233">
            <v>11168.61</v>
          </cell>
          <cell r="FM233">
            <v>14417.53</v>
          </cell>
          <cell r="FN233">
            <v>18503.79</v>
          </cell>
          <cell r="FO233">
            <v>118797.15</v>
          </cell>
          <cell r="FP233">
            <v>165437.24</v>
          </cell>
          <cell r="FQ233">
            <v>9.4014000000000006</v>
          </cell>
          <cell r="FR233">
            <v>12.1363</v>
          </cell>
          <cell r="FS233">
            <v>15.576000000000001</v>
          </cell>
          <cell r="FT233">
            <v>8.7148000000000003</v>
          </cell>
          <cell r="FU233">
            <v>0</v>
          </cell>
          <cell r="FV233">
            <v>0</v>
          </cell>
          <cell r="FW233">
            <v>0</v>
          </cell>
          <cell r="FX233">
            <v>0</v>
          </cell>
          <cell r="FY233">
            <v>0</v>
          </cell>
          <cell r="FZ233">
            <v>0</v>
          </cell>
          <cell r="GA233">
            <v>0</v>
          </cell>
          <cell r="GB233">
            <v>0</v>
          </cell>
          <cell r="GC233">
            <v>3249.24</v>
          </cell>
          <cell r="GD233">
            <v>5990.1</v>
          </cell>
          <cell r="GE233">
            <v>766.95</v>
          </cell>
          <cell r="GF233">
            <v>0</v>
          </cell>
          <cell r="GG233">
            <v>697.63</v>
          </cell>
          <cell r="GH233">
            <v>0</v>
          </cell>
          <cell r="GI233">
            <v>0</v>
          </cell>
          <cell r="GJ233">
            <v>14545.84</v>
          </cell>
          <cell r="GK233">
            <v>1454.58</v>
          </cell>
          <cell r="GL233">
            <v>766.95</v>
          </cell>
          <cell r="GM233">
            <v>0</v>
          </cell>
          <cell r="GN233">
            <v>0</v>
          </cell>
          <cell r="GO233">
            <v>766.95</v>
          </cell>
          <cell r="GP233">
            <v>766.95</v>
          </cell>
          <cell r="GQ233">
            <v>766.95</v>
          </cell>
          <cell r="GR233">
            <v>0</v>
          </cell>
          <cell r="GS233">
            <v>817.9</v>
          </cell>
          <cell r="GT233">
            <v>2210.5300000000002</v>
          </cell>
          <cell r="GU233">
            <v>111.66</v>
          </cell>
          <cell r="GV233">
            <v>697.88</v>
          </cell>
          <cell r="GW233">
            <v>0.16</v>
          </cell>
          <cell r="GX233">
            <v>0.02</v>
          </cell>
          <cell r="GY233">
            <v>0</v>
          </cell>
          <cell r="GZ233">
            <v>0.02</v>
          </cell>
          <cell r="HA233">
            <v>0</v>
          </cell>
          <cell r="HB233">
            <v>0</v>
          </cell>
          <cell r="HC233">
            <v>0</v>
          </cell>
          <cell r="HE233" t="str">
            <v>This deduction from Tier 1 capital is related to nonfinancial equity investments.  Looking at the carrying value of the nonfinancial equity investments, excluding the SBICs, and if this value is less than 15% of Tier 1 capital, then the capital</v>
          </cell>
          <cell r="HF233">
            <v>0</v>
          </cell>
          <cell r="HG233">
            <v>0</v>
          </cell>
          <cell r="HH233">
            <v>107.92</v>
          </cell>
          <cell r="HI233">
            <v>960.77</v>
          </cell>
          <cell r="HJ233">
            <v>348.07</v>
          </cell>
          <cell r="HL233">
            <v>4</v>
          </cell>
          <cell r="HM233">
            <v>2011</v>
          </cell>
          <cell r="HN233">
            <v>107</v>
          </cell>
          <cell r="HO233">
            <v>-19.13</v>
          </cell>
          <cell r="HP233">
            <v>13757.12</v>
          </cell>
          <cell r="HQ233">
            <v>8.2927020000000002</v>
          </cell>
          <cell r="HR233">
            <v>19002</v>
          </cell>
        </row>
        <row r="234">
          <cell r="A234" t="str">
            <v>1074156Q1 2012Supervisory Stress</v>
          </cell>
          <cell r="B234" t="str">
            <v>BB&amp;T</v>
          </cell>
          <cell r="C234" t="str">
            <v>Q1 2012</v>
          </cell>
          <cell r="D234" t="str">
            <v>Supervisory Stress</v>
          </cell>
          <cell r="E234" t="str">
            <v>BHC</v>
          </cell>
          <cell r="F234" t="str">
            <v>BB And T CORP</v>
          </cell>
          <cell r="G234">
            <v>1074156</v>
          </cell>
          <cell r="H234" t="str">
            <v>Projected</v>
          </cell>
          <cell r="I234">
            <v>40918</v>
          </cell>
          <cell r="J234">
            <v>40918.536423611113</v>
          </cell>
          <cell r="K234" t="str">
            <v>FRB-provided scenario.</v>
          </cell>
          <cell r="L234">
            <v>79.8</v>
          </cell>
          <cell r="M234">
            <v>26.27</v>
          </cell>
          <cell r="N234">
            <v>7.37</v>
          </cell>
          <cell r="O234">
            <v>18.89</v>
          </cell>
          <cell r="P234">
            <v>40.67</v>
          </cell>
          <cell r="Q234">
            <v>20.92</v>
          </cell>
          <cell r="R234">
            <v>0</v>
          </cell>
          <cell r="S234">
            <v>19.75</v>
          </cell>
          <cell r="T234">
            <v>188.6</v>
          </cell>
          <cell r="U234">
            <v>97.57</v>
          </cell>
          <cell r="V234">
            <v>6.92</v>
          </cell>
          <cell r="W234">
            <v>84.11</v>
          </cell>
          <cell r="X234">
            <v>14.15</v>
          </cell>
          <cell r="Y234">
            <v>91.41</v>
          </cell>
          <cell r="Z234">
            <v>66.260000000000005</v>
          </cell>
          <cell r="AA234">
            <v>0</v>
          </cell>
          <cell r="AB234">
            <v>25.15</v>
          </cell>
          <cell r="AC234">
            <v>4.22</v>
          </cell>
          <cell r="AD234">
            <v>0</v>
          </cell>
          <cell r="AE234">
            <v>1.07</v>
          </cell>
          <cell r="AF234">
            <v>1.05</v>
          </cell>
          <cell r="AG234">
            <v>0.56999999999999995</v>
          </cell>
          <cell r="AH234">
            <v>1.53</v>
          </cell>
          <cell r="AI234">
            <v>445.13</v>
          </cell>
          <cell r="AJ234">
            <v>0</v>
          </cell>
          <cell r="AK234">
            <v>0</v>
          </cell>
          <cell r="AL234">
            <v>0</v>
          </cell>
          <cell r="AM234">
            <v>0</v>
          </cell>
          <cell r="AN234">
            <v>0</v>
          </cell>
          <cell r="AO234">
            <v>0</v>
          </cell>
          <cell r="AP234">
            <v>0</v>
          </cell>
          <cell r="AQ234">
            <v>0</v>
          </cell>
          <cell r="AR234">
            <v>0</v>
          </cell>
          <cell r="AS234">
            <v>0</v>
          </cell>
          <cell r="AT234">
            <v>445.13</v>
          </cell>
          <cell r="AU234">
            <v>2724.1</v>
          </cell>
          <cell r="AV234">
            <v>688.98</v>
          </cell>
          <cell r="AW234">
            <v>445.13</v>
          </cell>
          <cell r="AX234">
            <v>0</v>
          </cell>
          <cell r="AY234">
            <v>2967.95</v>
          </cell>
          <cell r="AZ234">
            <v>1344.39</v>
          </cell>
          <cell r="BA234">
            <v>513.92999999999995</v>
          </cell>
          <cell r="BB234">
            <v>1327.83</v>
          </cell>
          <cell r="BC234">
            <v>643.49</v>
          </cell>
          <cell r="BD234">
            <v>643.49</v>
          </cell>
          <cell r="BE234">
            <v>688.98</v>
          </cell>
          <cell r="BF234">
            <v>0</v>
          </cell>
          <cell r="BG234">
            <v>0</v>
          </cell>
          <cell r="BH234">
            <v>-0.21</v>
          </cell>
          <cell r="BI234">
            <v>0</v>
          </cell>
          <cell r="BJ234">
            <v>0</v>
          </cell>
          <cell r="BK234">
            <v>7.66</v>
          </cell>
          <cell r="BL234">
            <v>-45.69</v>
          </cell>
          <cell r="BM234">
            <v>-82.07</v>
          </cell>
          <cell r="BN234">
            <v>36.380000000000003</v>
          </cell>
          <cell r="BO234">
            <v>0</v>
          </cell>
          <cell r="BP234">
            <v>36.380000000000003</v>
          </cell>
          <cell r="BQ234">
            <v>9.7899999999999991</v>
          </cell>
          <cell r="BR234">
            <v>26.59</v>
          </cell>
          <cell r="BS234">
            <v>179.62354999999999</v>
          </cell>
          <cell r="BT234">
            <v>32.130000000000003</v>
          </cell>
          <cell r="BU234">
            <v>13.5</v>
          </cell>
          <cell r="BV234">
            <v>10.75</v>
          </cell>
          <cell r="BW234">
            <v>34.880000000000003</v>
          </cell>
          <cell r="BX234" t="str">
            <v>Other: Provide Explanation in the Memo</v>
          </cell>
          <cell r="BY234">
            <v>12867.19</v>
          </cell>
          <cell r="BZ234">
            <v>21981.9</v>
          </cell>
          <cell r="CA234">
            <v>34849.089999999997</v>
          </cell>
          <cell r="CB234">
            <v>71230.990000000005</v>
          </cell>
          <cell r="CC234">
            <v>31530.35</v>
          </cell>
          <cell r="CD234">
            <v>6855.09</v>
          </cell>
          <cell r="CE234">
            <v>1454.9</v>
          </cell>
          <cell r="CF234">
            <v>5400.18</v>
          </cell>
          <cell r="CG234">
            <v>32617.8</v>
          </cell>
          <cell r="CH234">
            <v>8122.26</v>
          </cell>
          <cell r="CI234">
            <v>2155.08</v>
          </cell>
          <cell r="CJ234">
            <v>22340.46</v>
          </cell>
          <cell r="CK234">
            <v>13161.43</v>
          </cell>
          <cell r="CL234">
            <v>227.76</v>
          </cell>
          <cell r="CM234">
            <v>0</v>
          </cell>
          <cell r="CN234">
            <v>14564.67</v>
          </cell>
          <cell r="CO234">
            <v>10036.629999999999</v>
          </cell>
          <cell r="CP234">
            <v>0</v>
          </cell>
          <cell r="CQ234">
            <v>4528.05</v>
          </cell>
          <cell r="CR234">
            <v>1716.82</v>
          </cell>
          <cell r="CS234">
            <v>12032.59</v>
          </cell>
          <cell r="CT234">
            <v>8596.08</v>
          </cell>
          <cell r="CU234">
            <v>0</v>
          </cell>
          <cell r="CV234">
            <v>3436.51</v>
          </cell>
          <cell r="CW234">
            <v>8771.3700000000008</v>
          </cell>
          <cell r="CX234">
            <v>0</v>
          </cell>
          <cell r="CY234">
            <v>102.85</v>
          </cell>
          <cell r="CZ234">
            <v>353.34</v>
          </cell>
          <cell r="DA234">
            <v>1490.63</v>
          </cell>
          <cell r="DB234">
            <v>6824.55</v>
          </cell>
          <cell r="DC234">
            <v>108316.44</v>
          </cell>
          <cell r="DD234">
            <v>0</v>
          </cell>
          <cell r="DE234">
            <v>2967.95</v>
          </cell>
          <cell r="DF234">
            <v>105348.5</v>
          </cell>
          <cell r="DG234">
            <v>1188.46</v>
          </cell>
          <cell r="DH234">
            <v>6371.98</v>
          </cell>
          <cell r="DI234">
            <v>693.68</v>
          </cell>
          <cell r="DJ234">
            <v>0</v>
          </cell>
          <cell r="DK234">
            <v>613.13</v>
          </cell>
          <cell r="DL234">
            <v>7678.79</v>
          </cell>
          <cell r="DM234">
            <v>22748.33</v>
          </cell>
          <cell r="DN234">
            <v>171813.16</v>
          </cell>
          <cell r="DO234">
            <v>122000.28</v>
          </cell>
          <cell r="DP234">
            <v>918.02</v>
          </cell>
          <cell r="DQ234">
            <v>3365.57</v>
          </cell>
          <cell r="DR234">
            <v>28309.51</v>
          </cell>
          <cell r="DS234">
            <v>119.47</v>
          </cell>
          <cell r="DT234">
            <v>154593.38</v>
          </cell>
          <cell r="DU234">
            <v>0</v>
          </cell>
          <cell r="DV234">
            <v>3489.91</v>
          </cell>
          <cell r="DW234">
            <v>5852.18</v>
          </cell>
          <cell r="DX234">
            <v>8171.45</v>
          </cell>
          <cell r="DY234">
            <v>-356.14</v>
          </cell>
          <cell r="DZ234">
            <v>0</v>
          </cell>
          <cell r="EA234">
            <v>17157.39</v>
          </cell>
          <cell r="EB234">
            <v>62.39</v>
          </cell>
          <cell r="EC234">
            <v>17219.78</v>
          </cell>
          <cell r="ED234">
            <v>29359.01</v>
          </cell>
          <cell r="EE234">
            <v>17270.38</v>
          </cell>
          <cell r="EF234">
            <v>0</v>
          </cell>
          <cell r="EG234">
            <v>17270.38</v>
          </cell>
          <cell r="EH234">
            <v>26.59</v>
          </cell>
          <cell r="EI234">
            <v>0</v>
          </cell>
          <cell r="EJ234">
            <v>0</v>
          </cell>
          <cell r="EK234">
            <v>0</v>
          </cell>
          <cell r="EL234">
            <v>0</v>
          </cell>
          <cell r="EM234">
            <v>0</v>
          </cell>
          <cell r="EN234">
            <v>0</v>
          </cell>
          <cell r="EO234">
            <v>0</v>
          </cell>
          <cell r="EP234">
            <v>0</v>
          </cell>
          <cell r="EQ234">
            <v>139.58000000000001</v>
          </cell>
          <cell r="ER234">
            <v>0</v>
          </cell>
          <cell r="ES234">
            <v>0</v>
          </cell>
          <cell r="ET234">
            <v>0</v>
          </cell>
          <cell r="EU234">
            <v>17157.39</v>
          </cell>
          <cell r="EV234">
            <v>17157.39</v>
          </cell>
          <cell r="EW234">
            <v>159.51</v>
          </cell>
          <cell r="EX234">
            <v>0</v>
          </cell>
          <cell r="EY234">
            <v>-507.69</v>
          </cell>
          <cell r="EZ234">
            <v>0</v>
          </cell>
          <cell r="FA234">
            <v>0</v>
          </cell>
          <cell r="FB234">
            <v>3249.24</v>
          </cell>
          <cell r="FC234">
            <v>0</v>
          </cell>
          <cell r="FD234">
            <v>6882.2</v>
          </cell>
          <cell r="FE234">
            <v>0</v>
          </cell>
          <cell r="FF234">
            <v>13872.61</v>
          </cell>
          <cell r="FG234">
            <v>51.31</v>
          </cell>
          <cell r="FH234">
            <v>73.010000000000005</v>
          </cell>
          <cell r="FI234">
            <v>-109</v>
          </cell>
          <cell r="FJ234">
            <v>13639.29</v>
          </cell>
          <cell r="FK234">
            <v>118008.07</v>
          </cell>
          <cell r="FL234">
            <v>10390.280000000001</v>
          </cell>
          <cell r="FM234">
            <v>13639.29</v>
          </cell>
          <cell r="FN234">
            <v>17930.91</v>
          </cell>
          <cell r="FO234">
            <v>118008.07</v>
          </cell>
          <cell r="FP234">
            <v>164206.16</v>
          </cell>
          <cell r="FQ234">
            <v>8.8047000000000004</v>
          </cell>
          <cell r="FR234">
            <v>11.5579</v>
          </cell>
          <cell r="FS234">
            <v>15.194699999999999</v>
          </cell>
          <cell r="FT234">
            <v>8.3062000000000005</v>
          </cell>
          <cell r="FU234">
            <v>0</v>
          </cell>
          <cell r="FV234">
            <v>0</v>
          </cell>
          <cell r="FW234">
            <v>0</v>
          </cell>
          <cell r="FX234">
            <v>0</v>
          </cell>
          <cell r="FY234">
            <v>0</v>
          </cell>
          <cell r="FZ234">
            <v>0</v>
          </cell>
          <cell r="GA234">
            <v>0</v>
          </cell>
          <cell r="GB234">
            <v>0</v>
          </cell>
          <cell r="GC234">
            <v>3249.24</v>
          </cell>
          <cell r="GD234">
            <v>6345.8</v>
          </cell>
          <cell r="GE234">
            <v>857.18</v>
          </cell>
          <cell r="GF234">
            <v>0</v>
          </cell>
          <cell r="GG234">
            <v>697.98</v>
          </cell>
          <cell r="GH234">
            <v>0</v>
          </cell>
          <cell r="GI234">
            <v>0</v>
          </cell>
          <cell r="GJ234">
            <v>13872.61</v>
          </cell>
          <cell r="GK234">
            <v>1387.26</v>
          </cell>
          <cell r="GL234">
            <v>857.18</v>
          </cell>
          <cell r="GM234">
            <v>0</v>
          </cell>
          <cell r="GN234">
            <v>3.69</v>
          </cell>
          <cell r="GO234">
            <v>853.49</v>
          </cell>
          <cell r="GP234">
            <v>780.48</v>
          </cell>
          <cell r="GQ234">
            <v>780.48</v>
          </cell>
          <cell r="GR234">
            <v>73.010000000000005</v>
          </cell>
          <cell r="GS234">
            <v>780.48</v>
          </cell>
          <cell r="GT234">
            <v>2109.4</v>
          </cell>
          <cell r="GU234">
            <v>139.58000000000001</v>
          </cell>
          <cell r="GV234">
            <v>698.05</v>
          </cell>
          <cell r="GW234">
            <v>0.2</v>
          </cell>
          <cell r="GX234">
            <v>0.05</v>
          </cell>
          <cell r="GY234">
            <v>0</v>
          </cell>
          <cell r="GZ234">
            <v>0.05</v>
          </cell>
          <cell r="HA234">
            <v>0</v>
          </cell>
          <cell r="HB234">
            <v>0</v>
          </cell>
          <cell r="HC234">
            <v>0</v>
          </cell>
          <cell r="HE234" t="str">
            <v>This deduction from Tier 1 capital is related to nonfinancial equity investments.  Looking at the carrying value of the nonfinancial equity investments, excluding the SBICs, and if this value is less than 15% of Tier 1 capital, then the capital</v>
          </cell>
          <cell r="HF234">
            <v>0</v>
          </cell>
          <cell r="HG234">
            <v>0</v>
          </cell>
          <cell r="HH234">
            <v>107.92</v>
          </cell>
          <cell r="HI234">
            <v>960.77</v>
          </cell>
          <cell r="HJ234">
            <v>348.07</v>
          </cell>
          <cell r="HL234">
            <v>1</v>
          </cell>
          <cell r="HM234">
            <v>2012</v>
          </cell>
          <cell r="HN234">
            <v>113</v>
          </cell>
          <cell r="HO234">
            <v>0</v>
          </cell>
          <cell r="HP234">
            <v>13083.99</v>
          </cell>
          <cell r="HQ234">
            <v>7.9715113999999998</v>
          </cell>
          <cell r="HR234">
            <v>19002</v>
          </cell>
        </row>
        <row r="235">
          <cell r="A235" t="str">
            <v>1074156Q2 2012Supervisory Stress</v>
          </cell>
          <cell r="B235" t="str">
            <v>BB&amp;T</v>
          </cell>
          <cell r="C235" t="str">
            <v>Q2 2012</v>
          </cell>
          <cell r="D235" t="str">
            <v>Supervisory Stress</v>
          </cell>
          <cell r="E235" t="str">
            <v>BHC</v>
          </cell>
          <cell r="F235" t="str">
            <v>BB And T CORP</v>
          </cell>
          <cell r="G235">
            <v>1074156</v>
          </cell>
          <cell r="H235" t="str">
            <v>Projected</v>
          </cell>
          <cell r="I235">
            <v>40918</v>
          </cell>
          <cell r="J235">
            <v>40918.536423611113</v>
          </cell>
          <cell r="K235" t="str">
            <v>FRB-provided scenario.</v>
          </cell>
          <cell r="L235">
            <v>77.319999999999993</v>
          </cell>
          <cell r="M235">
            <v>27.81</v>
          </cell>
          <cell r="N235">
            <v>7.83</v>
          </cell>
          <cell r="O235">
            <v>19.98</v>
          </cell>
          <cell r="P235">
            <v>62.46</v>
          </cell>
          <cell r="Q235">
            <v>41.54</v>
          </cell>
          <cell r="R235">
            <v>0</v>
          </cell>
          <cell r="S235">
            <v>20.92</v>
          </cell>
          <cell r="T235">
            <v>216.37</v>
          </cell>
          <cell r="U235">
            <v>100.81</v>
          </cell>
          <cell r="V235">
            <v>9.01</v>
          </cell>
          <cell r="W235">
            <v>106.55</v>
          </cell>
          <cell r="X235">
            <v>16.14</v>
          </cell>
          <cell r="Y235">
            <v>91.71</v>
          </cell>
          <cell r="Z235">
            <v>64.08</v>
          </cell>
          <cell r="AA235">
            <v>0</v>
          </cell>
          <cell r="AB235">
            <v>27.63</v>
          </cell>
          <cell r="AC235">
            <v>7.16</v>
          </cell>
          <cell r="AD235">
            <v>0</v>
          </cell>
          <cell r="AE235">
            <v>1.45</v>
          </cell>
          <cell r="AF235">
            <v>1.61</v>
          </cell>
          <cell r="AG235">
            <v>1.99</v>
          </cell>
          <cell r="AH235">
            <v>2.12</v>
          </cell>
          <cell r="AI235">
            <v>498.98</v>
          </cell>
          <cell r="AJ235">
            <v>0</v>
          </cell>
          <cell r="AK235">
            <v>0</v>
          </cell>
          <cell r="AL235">
            <v>0</v>
          </cell>
          <cell r="AM235">
            <v>0</v>
          </cell>
          <cell r="AN235">
            <v>0</v>
          </cell>
          <cell r="AO235">
            <v>0</v>
          </cell>
          <cell r="AP235">
            <v>0</v>
          </cell>
          <cell r="AQ235">
            <v>0</v>
          </cell>
          <cell r="AR235">
            <v>0</v>
          </cell>
          <cell r="AS235">
            <v>0</v>
          </cell>
          <cell r="AT235">
            <v>498.98</v>
          </cell>
          <cell r="AU235">
            <v>2967.95</v>
          </cell>
          <cell r="AV235">
            <v>707.04</v>
          </cell>
          <cell r="AW235">
            <v>498.98</v>
          </cell>
          <cell r="AX235">
            <v>0</v>
          </cell>
          <cell r="AY235">
            <v>3176</v>
          </cell>
          <cell r="AZ235">
            <v>1344.2</v>
          </cell>
          <cell r="BA235">
            <v>698.77</v>
          </cell>
          <cell r="BB235">
            <v>1457.99</v>
          </cell>
          <cell r="BC235">
            <v>701.98</v>
          </cell>
          <cell r="BD235">
            <v>701.98</v>
          </cell>
          <cell r="BE235">
            <v>707.04</v>
          </cell>
          <cell r="BF235">
            <v>0</v>
          </cell>
          <cell r="BG235">
            <v>0</v>
          </cell>
          <cell r="BH235">
            <v>-0.4</v>
          </cell>
          <cell r="BI235">
            <v>0</v>
          </cell>
          <cell r="BJ235">
            <v>0</v>
          </cell>
          <cell r="BK235">
            <v>7.66</v>
          </cell>
          <cell r="BL235">
            <v>-5.47</v>
          </cell>
          <cell r="BM235">
            <v>-71.430000000000007</v>
          </cell>
          <cell r="BN235">
            <v>65.959999999999994</v>
          </cell>
          <cell r="BO235">
            <v>0</v>
          </cell>
          <cell r="BP235">
            <v>65.959999999999994</v>
          </cell>
          <cell r="BQ235">
            <v>21.64</v>
          </cell>
          <cell r="BR235">
            <v>44.33</v>
          </cell>
          <cell r="BS235">
            <v>1305.8501000000001</v>
          </cell>
          <cell r="BT235">
            <v>34.880000000000003</v>
          </cell>
          <cell r="BU235">
            <v>14.5</v>
          </cell>
          <cell r="BV235">
            <v>11.75</v>
          </cell>
          <cell r="BW235">
            <v>37.630000000000003</v>
          </cell>
          <cell r="BX235" t="str">
            <v>Other: Provide Explanation in the Memo</v>
          </cell>
          <cell r="BY235">
            <v>11712.81</v>
          </cell>
          <cell r="BZ235">
            <v>24170.880000000001</v>
          </cell>
          <cell r="CA235">
            <v>35883.69</v>
          </cell>
          <cell r="CB235">
            <v>71640.240000000005</v>
          </cell>
          <cell r="CC235">
            <v>31910</v>
          </cell>
          <cell r="CD235">
            <v>7209.55</v>
          </cell>
          <cell r="CE235">
            <v>1455.82</v>
          </cell>
          <cell r="CF235">
            <v>5753.73</v>
          </cell>
          <cell r="CG235">
            <v>32293.16</v>
          </cell>
          <cell r="CH235">
            <v>8031.18</v>
          </cell>
          <cell r="CI235">
            <v>2040.18</v>
          </cell>
          <cell r="CJ235">
            <v>22221.8</v>
          </cell>
          <cell r="CK235">
            <v>13247.13</v>
          </cell>
          <cell r="CL235">
            <v>227.53</v>
          </cell>
          <cell r="CM235">
            <v>0</v>
          </cell>
          <cell r="CN235">
            <v>14537.38</v>
          </cell>
          <cell r="CO235">
            <v>10132.39</v>
          </cell>
          <cell r="CP235">
            <v>0</v>
          </cell>
          <cell r="CQ235">
            <v>4404.9799999999996</v>
          </cell>
          <cell r="CR235">
            <v>1710.93</v>
          </cell>
          <cell r="CS235">
            <v>12052.2</v>
          </cell>
          <cell r="CT235">
            <v>8579.51</v>
          </cell>
          <cell r="CU235">
            <v>0</v>
          </cell>
          <cell r="CV235">
            <v>3472.69</v>
          </cell>
          <cell r="CW235">
            <v>8761.9599999999991</v>
          </cell>
          <cell r="CX235">
            <v>0</v>
          </cell>
          <cell r="CY235">
            <v>104.23</v>
          </cell>
          <cell r="CZ235">
            <v>353.3</v>
          </cell>
          <cell r="DA235">
            <v>1505.63</v>
          </cell>
          <cell r="DB235">
            <v>6798.8</v>
          </cell>
          <cell r="DC235">
            <v>108702.7</v>
          </cell>
          <cell r="DD235">
            <v>0</v>
          </cell>
          <cell r="DE235">
            <v>3176</v>
          </cell>
          <cell r="DF235">
            <v>105526.69</v>
          </cell>
          <cell r="DG235">
            <v>1188.46</v>
          </cell>
          <cell r="DH235">
            <v>6723.53</v>
          </cell>
          <cell r="DI235">
            <v>693.68</v>
          </cell>
          <cell r="DJ235">
            <v>0</v>
          </cell>
          <cell r="DK235">
            <v>600.17999999999995</v>
          </cell>
          <cell r="DL235">
            <v>8017.4</v>
          </cell>
          <cell r="DM235">
            <v>22651.05</v>
          </cell>
          <cell r="DN235">
            <v>173267.28</v>
          </cell>
          <cell r="DO235">
            <v>123635.66</v>
          </cell>
          <cell r="DP235">
            <v>918.02</v>
          </cell>
          <cell r="DQ235">
            <v>3154.18</v>
          </cell>
          <cell r="DR235">
            <v>28435.03</v>
          </cell>
          <cell r="DS235">
            <v>127.13</v>
          </cell>
          <cell r="DT235">
            <v>156142.89000000001</v>
          </cell>
          <cell r="DU235">
            <v>0</v>
          </cell>
          <cell r="DV235">
            <v>3492.31</v>
          </cell>
          <cell r="DW235">
            <v>5849.78</v>
          </cell>
          <cell r="DX235">
            <v>8076.05</v>
          </cell>
          <cell r="DY235">
            <v>-356.14</v>
          </cell>
          <cell r="DZ235">
            <v>0</v>
          </cell>
          <cell r="EA235">
            <v>17062</v>
          </cell>
          <cell r="EB235">
            <v>62.39</v>
          </cell>
          <cell r="EC235">
            <v>17124.39</v>
          </cell>
          <cell r="ED235">
            <v>28594.73</v>
          </cell>
          <cell r="EE235">
            <v>17157.39</v>
          </cell>
          <cell r="EF235">
            <v>0</v>
          </cell>
          <cell r="EG235">
            <v>17157.39</v>
          </cell>
          <cell r="EH235">
            <v>44.33</v>
          </cell>
          <cell r="EI235">
            <v>0</v>
          </cell>
          <cell r="EJ235">
            <v>0</v>
          </cell>
          <cell r="EK235">
            <v>0</v>
          </cell>
          <cell r="EL235">
            <v>0</v>
          </cell>
          <cell r="EM235">
            <v>0</v>
          </cell>
          <cell r="EN235">
            <v>0</v>
          </cell>
          <cell r="EO235">
            <v>0</v>
          </cell>
          <cell r="EP235">
            <v>0</v>
          </cell>
          <cell r="EQ235">
            <v>139.72</v>
          </cell>
          <cell r="ER235">
            <v>0</v>
          </cell>
          <cell r="ES235">
            <v>0</v>
          </cell>
          <cell r="ET235">
            <v>0</v>
          </cell>
          <cell r="EU235">
            <v>17062</v>
          </cell>
          <cell r="EV235">
            <v>17062</v>
          </cell>
          <cell r="EW235">
            <v>159.51</v>
          </cell>
          <cell r="EX235">
            <v>0</v>
          </cell>
          <cell r="EY235">
            <v>-507.69</v>
          </cell>
          <cell r="EZ235">
            <v>0</v>
          </cell>
          <cell r="FA235">
            <v>0</v>
          </cell>
          <cell r="FB235">
            <v>3067.24</v>
          </cell>
          <cell r="FC235">
            <v>0</v>
          </cell>
          <cell r="FD235">
            <v>7244.59</v>
          </cell>
          <cell r="FE235">
            <v>0</v>
          </cell>
          <cell r="FF235">
            <v>13232.84</v>
          </cell>
          <cell r="FG235">
            <v>51.31</v>
          </cell>
          <cell r="FH235">
            <v>174.39</v>
          </cell>
          <cell r="FI235">
            <v>-109</v>
          </cell>
          <cell r="FJ235">
            <v>12898.13</v>
          </cell>
          <cell r="FK235">
            <v>118351.29</v>
          </cell>
          <cell r="FL235">
            <v>9830.18</v>
          </cell>
          <cell r="FM235">
            <v>12898.13</v>
          </cell>
          <cell r="FN235">
            <v>17291.63</v>
          </cell>
          <cell r="FO235">
            <v>118351.29</v>
          </cell>
          <cell r="FP235">
            <v>165654.28</v>
          </cell>
          <cell r="FQ235">
            <v>8.3058999999999994</v>
          </cell>
          <cell r="FR235">
            <v>10.898199999999999</v>
          </cell>
          <cell r="FS235">
            <v>14.6104</v>
          </cell>
          <cell r="FT235">
            <v>7.7862</v>
          </cell>
          <cell r="FU235">
            <v>0</v>
          </cell>
          <cell r="FV235">
            <v>0</v>
          </cell>
          <cell r="FW235">
            <v>0</v>
          </cell>
          <cell r="FX235">
            <v>0</v>
          </cell>
          <cell r="FY235">
            <v>0</v>
          </cell>
          <cell r="FZ235">
            <v>0</v>
          </cell>
          <cell r="GA235">
            <v>0</v>
          </cell>
          <cell r="GB235">
            <v>0</v>
          </cell>
          <cell r="GC235">
            <v>3067.24</v>
          </cell>
          <cell r="GD235">
            <v>6697.8</v>
          </cell>
          <cell r="GE235">
            <v>934.16</v>
          </cell>
          <cell r="GF235">
            <v>0</v>
          </cell>
          <cell r="GG235">
            <v>698.46</v>
          </cell>
          <cell r="GH235">
            <v>0</v>
          </cell>
          <cell r="GI235">
            <v>0</v>
          </cell>
          <cell r="GJ235">
            <v>13232.84</v>
          </cell>
          <cell r="GK235">
            <v>1323.28</v>
          </cell>
          <cell r="GL235">
            <v>934.16</v>
          </cell>
          <cell r="GM235">
            <v>0</v>
          </cell>
          <cell r="GN235">
            <v>3.69</v>
          </cell>
          <cell r="GO235">
            <v>930.47</v>
          </cell>
          <cell r="GP235">
            <v>756.08</v>
          </cell>
          <cell r="GQ235">
            <v>756.08</v>
          </cell>
          <cell r="GR235">
            <v>174.39</v>
          </cell>
          <cell r="GS235">
            <v>756.08</v>
          </cell>
          <cell r="GT235">
            <v>2043.46</v>
          </cell>
          <cell r="GU235">
            <v>139.72</v>
          </cell>
          <cell r="GV235">
            <v>698.59</v>
          </cell>
          <cell r="GW235">
            <v>0.2</v>
          </cell>
          <cell r="GX235">
            <v>0.02</v>
          </cell>
          <cell r="GY235">
            <v>0</v>
          </cell>
          <cell r="GZ235">
            <v>0.02</v>
          </cell>
          <cell r="HA235">
            <v>0</v>
          </cell>
          <cell r="HB235">
            <v>0</v>
          </cell>
          <cell r="HC235">
            <v>0</v>
          </cell>
          <cell r="HE235" t="str">
            <v>This deduction from Tier 1 capital is related to nonfinancial equity investments.  Looking at the carrying value of the nonfinancial equity investments, excluding the SBICs, and if this value is less than 15% of Tier 1 capital, then the capital</v>
          </cell>
          <cell r="HF235">
            <v>0</v>
          </cell>
          <cell r="HG235">
            <v>0</v>
          </cell>
          <cell r="HH235">
            <v>107.92</v>
          </cell>
          <cell r="HI235">
            <v>960.77</v>
          </cell>
          <cell r="HJ235">
            <v>348.07</v>
          </cell>
          <cell r="HL235">
            <v>2</v>
          </cell>
          <cell r="HM235">
            <v>2012</v>
          </cell>
          <cell r="HN235">
            <v>117</v>
          </cell>
          <cell r="HO235">
            <v>0</v>
          </cell>
          <cell r="HP235">
            <v>12467.98</v>
          </cell>
          <cell r="HQ235">
            <v>7.5449253000000001</v>
          </cell>
          <cell r="HR235">
            <v>19002</v>
          </cell>
        </row>
        <row r="236">
          <cell r="A236" t="str">
            <v>1074156Q3 2012Supervisory Stress</v>
          </cell>
          <cell r="B236" t="str">
            <v>BB&amp;T</v>
          </cell>
          <cell r="C236" t="str">
            <v>Q3 2012</v>
          </cell>
          <cell r="D236" t="str">
            <v>Supervisory Stress</v>
          </cell>
          <cell r="E236" t="str">
            <v>BHC</v>
          </cell>
          <cell r="F236" t="str">
            <v>BB And T CORP</v>
          </cell>
          <cell r="G236">
            <v>1074156</v>
          </cell>
          <cell r="H236" t="str">
            <v>Projected</v>
          </cell>
          <cell r="I236">
            <v>40918</v>
          </cell>
          <cell r="J236">
            <v>40918.536423611113</v>
          </cell>
          <cell r="K236" t="str">
            <v>FRB-provided scenario.</v>
          </cell>
          <cell r="L236">
            <v>80.849999999999994</v>
          </cell>
          <cell r="M236">
            <v>29.39</v>
          </cell>
          <cell r="N236">
            <v>8.27</v>
          </cell>
          <cell r="O236">
            <v>21.13</v>
          </cell>
          <cell r="P236">
            <v>65.28</v>
          </cell>
          <cell r="Q236">
            <v>43.5</v>
          </cell>
          <cell r="R236">
            <v>0</v>
          </cell>
          <cell r="S236">
            <v>21.79</v>
          </cell>
          <cell r="T236">
            <v>223.06</v>
          </cell>
          <cell r="U236">
            <v>101.73</v>
          </cell>
          <cell r="V236">
            <v>10.54</v>
          </cell>
          <cell r="W236">
            <v>110.78</v>
          </cell>
          <cell r="X236">
            <v>17.739999999999998</v>
          </cell>
          <cell r="Y236">
            <v>104.32</v>
          </cell>
          <cell r="Z236">
            <v>73.12</v>
          </cell>
          <cell r="AA236">
            <v>0</v>
          </cell>
          <cell r="AB236">
            <v>31.2</v>
          </cell>
          <cell r="AC236">
            <v>7.21</v>
          </cell>
          <cell r="AD236">
            <v>0</v>
          </cell>
          <cell r="AE236">
            <v>1.35</v>
          </cell>
          <cell r="AF236">
            <v>1.5</v>
          </cell>
          <cell r="AG236">
            <v>1.84</v>
          </cell>
          <cell r="AH236">
            <v>2.52</v>
          </cell>
          <cell r="AI236">
            <v>527.85</v>
          </cell>
          <cell r="AJ236">
            <v>0</v>
          </cell>
          <cell r="AK236">
            <v>0</v>
          </cell>
          <cell r="AL236">
            <v>0</v>
          </cell>
          <cell r="AM236">
            <v>0</v>
          </cell>
          <cell r="AN236">
            <v>0</v>
          </cell>
          <cell r="AO236">
            <v>0</v>
          </cell>
          <cell r="AP236">
            <v>0</v>
          </cell>
          <cell r="AQ236">
            <v>0</v>
          </cell>
          <cell r="AR236">
            <v>0</v>
          </cell>
          <cell r="AS236">
            <v>0</v>
          </cell>
          <cell r="AT236">
            <v>527.85</v>
          </cell>
          <cell r="AU236">
            <v>3176</v>
          </cell>
          <cell r="AV236">
            <v>752.84</v>
          </cell>
          <cell r="AW236">
            <v>527.85</v>
          </cell>
          <cell r="AX236">
            <v>0</v>
          </cell>
          <cell r="AY236">
            <v>3401</v>
          </cell>
          <cell r="AZ236">
            <v>1309.74</v>
          </cell>
          <cell r="BA236">
            <v>653.41</v>
          </cell>
          <cell r="BB236">
            <v>1414.13</v>
          </cell>
          <cell r="BC236">
            <v>658.02</v>
          </cell>
          <cell r="BD236">
            <v>658.02</v>
          </cell>
          <cell r="BE236">
            <v>752.84</v>
          </cell>
          <cell r="BF236">
            <v>0</v>
          </cell>
          <cell r="BG236">
            <v>0</v>
          </cell>
          <cell r="BH236">
            <v>0.38</v>
          </cell>
          <cell r="BI236">
            <v>0</v>
          </cell>
          <cell r="BJ236">
            <v>0</v>
          </cell>
          <cell r="BK236">
            <v>7.66</v>
          </cell>
          <cell r="BL236">
            <v>-94.44</v>
          </cell>
          <cell r="BM236">
            <v>-97.93</v>
          </cell>
          <cell r="BN236">
            <v>3.49</v>
          </cell>
          <cell r="BO236">
            <v>0</v>
          </cell>
          <cell r="BP236">
            <v>3.49</v>
          </cell>
          <cell r="BQ236">
            <v>3.92</v>
          </cell>
          <cell r="BR236">
            <v>-0.43</v>
          </cell>
          <cell r="BS236">
            <v>103.69547</v>
          </cell>
          <cell r="BT236">
            <v>37.630000000000003</v>
          </cell>
          <cell r="BU236">
            <v>15</v>
          </cell>
          <cell r="BV236">
            <v>12.25</v>
          </cell>
          <cell r="BW236">
            <v>40.380000000000003</v>
          </cell>
          <cell r="BX236" t="str">
            <v>Other: Provide Explanation in the Memo</v>
          </cell>
          <cell r="BY236">
            <v>10493.08</v>
          </cell>
          <cell r="BZ236">
            <v>25465.62</v>
          </cell>
          <cell r="CA236">
            <v>35958.699999999997</v>
          </cell>
          <cell r="CB236">
            <v>70376.53</v>
          </cell>
          <cell r="CC236">
            <v>31347.200000000001</v>
          </cell>
          <cell r="CD236">
            <v>7126.77</v>
          </cell>
          <cell r="CE236">
            <v>1451.55</v>
          </cell>
          <cell r="CF236">
            <v>5675.22</v>
          </cell>
          <cell r="CG236">
            <v>31676.01</v>
          </cell>
          <cell r="CH236">
            <v>7704.56</v>
          </cell>
          <cell r="CI236">
            <v>1958.11</v>
          </cell>
          <cell r="CJ236">
            <v>22013.33</v>
          </cell>
          <cell r="CK236">
            <v>13260.38</v>
          </cell>
          <cell r="CL236">
            <v>226.56</v>
          </cell>
          <cell r="CM236">
            <v>0</v>
          </cell>
          <cell r="CN236">
            <v>14648</v>
          </cell>
          <cell r="CO236">
            <v>10137.27</v>
          </cell>
          <cell r="CP236">
            <v>0</v>
          </cell>
          <cell r="CQ236">
            <v>4510.7299999999996</v>
          </cell>
          <cell r="CR236">
            <v>1709.36</v>
          </cell>
          <cell r="CS236">
            <v>12025.23</v>
          </cell>
          <cell r="CT236">
            <v>8536.94</v>
          </cell>
          <cell r="CU236">
            <v>0</v>
          </cell>
          <cell r="CV236">
            <v>3488.29</v>
          </cell>
          <cell r="CW236">
            <v>8639.4</v>
          </cell>
          <cell r="CX236">
            <v>0</v>
          </cell>
          <cell r="CY236">
            <v>104.45</v>
          </cell>
          <cell r="CZ236">
            <v>352.63</v>
          </cell>
          <cell r="DA236">
            <v>1490.63</v>
          </cell>
          <cell r="DB236">
            <v>6691.69</v>
          </cell>
          <cell r="DC236">
            <v>107398.53</v>
          </cell>
          <cell r="DD236">
            <v>0</v>
          </cell>
          <cell r="DE236">
            <v>3401</v>
          </cell>
          <cell r="DF236">
            <v>103997.53</v>
          </cell>
          <cell r="DG236">
            <v>1188.46</v>
          </cell>
          <cell r="DH236">
            <v>6723.53</v>
          </cell>
          <cell r="DI236">
            <v>693.68</v>
          </cell>
          <cell r="DJ236">
            <v>0</v>
          </cell>
          <cell r="DK236">
            <v>573.44000000000005</v>
          </cell>
          <cell r="DL236">
            <v>7990.65</v>
          </cell>
          <cell r="DM236">
            <v>22211.34</v>
          </cell>
          <cell r="DN236">
            <v>171346.68</v>
          </cell>
          <cell r="DO236">
            <v>122135.21</v>
          </cell>
          <cell r="DP236">
            <v>918.02</v>
          </cell>
          <cell r="DQ236">
            <v>3121.51</v>
          </cell>
          <cell r="DR236">
            <v>28187.72</v>
          </cell>
          <cell r="DS236">
            <v>134.80000000000001</v>
          </cell>
          <cell r="DT236">
            <v>154362.47</v>
          </cell>
          <cell r="DU236">
            <v>0</v>
          </cell>
          <cell r="DV236">
            <v>3493.85</v>
          </cell>
          <cell r="DW236">
            <v>5848.24</v>
          </cell>
          <cell r="DX236">
            <v>7935.87</v>
          </cell>
          <cell r="DY236">
            <v>-356.14</v>
          </cell>
          <cell r="DZ236">
            <v>0</v>
          </cell>
          <cell r="EA236">
            <v>16921.82</v>
          </cell>
          <cell r="EB236">
            <v>62.39</v>
          </cell>
          <cell r="EC236">
            <v>16984.21</v>
          </cell>
          <cell r="ED236">
            <v>27821.21</v>
          </cell>
          <cell r="EE236">
            <v>17062</v>
          </cell>
          <cell r="EF236">
            <v>0</v>
          </cell>
          <cell r="EG236">
            <v>17062</v>
          </cell>
          <cell r="EH236">
            <v>-0.43</v>
          </cell>
          <cell r="EI236">
            <v>0</v>
          </cell>
          <cell r="EJ236">
            <v>0</v>
          </cell>
          <cell r="EK236">
            <v>0</v>
          </cell>
          <cell r="EL236">
            <v>0</v>
          </cell>
          <cell r="EM236">
            <v>0</v>
          </cell>
          <cell r="EN236">
            <v>0</v>
          </cell>
          <cell r="EO236">
            <v>0</v>
          </cell>
          <cell r="EP236">
            <v>0</v>
          </cell>
          <cell r="EQ236">
            <v>139.75</v>
          </cell>
          <cell r="ER236">
            <v>0</v>
          </cell>
          <cell r="ES236">
            <v>0</v>
          </cell>
          <cell r="ET236">
            <v>0</v>
          </cell>
          <cell r="EU236">
            <v>16921.82</v>
          </cell>
          <cell r="EV236">
            <v>16921.82</v>
          </cell>
          <cell r="EW236">
            <v>159.51</v>
          </cell>
          <cell r="EX236">
            <v>0</v>
          </cell>
          <cell r="EY236">
            <v>-507.69</v>
          </cell>
          <cell r="EZ236">
            <v>0</v>
          </cell>
          <cell r="FA236">
            <v>0</v>
          </cell>
          <cell r="FB236">
            <v>3067.24</v>
          </cell>
          <cell r="FC236">
            <v>0</v>
          </cell>
          <cell r="FD236">
            <v>7217.62</v>
          </cell>
          <cell r="FE236">
            <v>0</v>
          </cell>
          <cell r="FF236">
            <v>13119.62</v>
          </cell>
          <cell r="FG236">
            <v>51.31</v>
          </cell>
          <cell r="FH236">
            <v>300.2</v>
          </cell>
          <cell r="FI236">
            <v>-109</v>
          </cell>
          <cell r="FJ236">
            <v>12659.11</v>
          </cell>
          <cell r="FK236">
            <v>117079.91</v>
          </cell>
          <cell r="FL236">
            <v>9590.5</v>
          </cell>
          <cell r="FM236">
            <v>12659.11</v>
          </cell>
          <cell r="FN236">
            <v>17074.07</v>
          </cell>
          <cell r="FO236">
            <v>117079.91</v>
          </cell>
          <cell r="FP236">
            <v>163727.67999999999</v>
          </cell>
          <cell r="FQ236">
            <v>8.1913999999999998</v>
          </cell>
          <cell r="FR236">
            <v>10.8124</v>
          </cell>
          <cell r="FS236">
            <v>14.583299999999999</v>
          </cell>
          <cell r="FT236">
            <v>7.7317999999999998</v>
          </cell>
          <cell r="FU236">
            <v>0</v>
          </cell>
          <cell r="FV236">
            <v>0</v>
          </cell>
          <cell r="FW236">
            <v>0</v>
          </cell>
          <cell r="FX236">
            <v>0</v>
          </cell>
          <cell r="FY236">
            <v>0</v>
          </cell>
          <cell r="FZ236">
            <v>0</v>
          </cell>
          <cell r="GA236">
            <v>0</v>
          </cell>
          <cell r="GB236">
            <v>0</v>
          </cell>
          <cell r="GC236">
            <v>3067.24</v>
          </cell>
          <cell r="GD236">
            <v>6697.8</v>
          </cell>
          <cell r="GE236">
            <v>1017.41</v>
          </cell>
          <cell r="GF236">
            <v>0</v>
          </cell>
          <cell r="GG236">
            <v>698.77</v>
          </cell>
          <cell r="GH236">
            <v>0</v>
          </cell>
          <cell r="GI236">
            <v>0</v>
          </cell>
          <cell r="GJ236">
            <v>13119.62</v>
          </cell>
          <cell r="GK236">
            <v>1311.96</v>
          </cell>
          <cell r="GL236">
            <v>1017.41</v>
          </cell>
          <cell r="GM236">
            <v>0</v>
          </cell>
          <cell r="GN236">
            <v>3.69</v>
          </cell>
          <cell r="GO236">
            <v>1013.72</v>
          </cell>
          <cell r="GP236">
            <v>713.52</v>
          </cell>
          <cell r="GQ236">
            <v>713.52</v>
          </cell>
          <cell r="GR236">
            <v>300.2</v>
          </cell>
          <cell r="GS236">
            <v>713.52</v>
          </cell>
          <cell r="GT236">
            <v>1928.44</v>
          </cell>
          <cell r="GU236">
            <v>139.75</v>
          </cell>
          <cell r="GV236">
            <v>698.82</v>
          </cell>
          <cell r="GW236">
            <v>0.2</v>
          </cell>
          <cell r="GX236">
            <v>0.01</v>
          </cell>
          <cell r="GY236">
            <v>0</v>
          </cell>
          <cell r="GZ236">
            <v>0.01</v>
          </cell>
          <cell r="HA236">
            <v>0</v>
          </cell>
          <cell r="HB236">
            <v>0</v>
          </cell>
          <cell r="HC236">
            <v>0</v>
          </cell>
          <cell r="HE236" t="str">
            <v>This deduction from Tier 1 capital is related to nonfinancial equity investments.  Looking at the carrying value of the nonfinancial equity investments, excluding the SBICs, and if this value is less than 15% of Tier 1 capital, then the capital</v>
          </cell>
          <cell r="HF236">
            <v>0</v>
          </cell>
          <cell r="HG236">
            <v>0</v>
          </cell>
          <cell r="HH236">
            <v>107.92</v>
          </cell>
          <cell r="HI236">
            <v>960.77</v>
          </cell>
          <cell r="HJ236">
            <v>348.07</v>
          </cell>
          <cell r="HL236">
            <v>3</v>
          </cell>
          <cell r="HM236">
            <v>2012</v>
          </cell>
          <cell r="HN236">
            <v>109</v>
          </cell>
          <cell r="HO236">
            <v>0</v>
          </cell>
          <cell r="HP236">
            <v>12354.55</v>
          </cell>
          <cell r="HQ236">
            <v>7.5629593000000002</v>
          </cell>
          <cell r="HR236">
            <v>19002</v>
          </cell>
        </row>
        <row r="237">
          <cell r="A237" t="str">
            <v>1074156Q4 2012Supervisory Stress</v>
          </cell>
          <cell r="B237" t="str">
            <v>BB&amp;T</v>
          </cell>
          <cell r="C237" t="str">
            <v>Q4 2012</v>
          </cell>
          <cell r="D237" t="str">
            <v>Supervisory Stress</v>
          </cell>
          <cell r="E237" t="str">
            <v>BHC</v>
          </cell>
          <cell r="F237" t="str">
            <v>BB And T CORP</v>
          </cell>
          <cell r="G237">
            <v>1074156</v>
          </cell>
          <cell r="H237" t="str">
            <v>Projected</v>
          </cell>
          <cell r="I237">
            <v>40918</v>
          </cell>
          <cell r="J237">
            <v>40918.536423611113</v>
          </cell>
          <cell r="K237" t="str">
            <v>FRB-provided scenario.</v>
          </cell>
          <cell r="L237">
            <v>91.39</v>
          </cell>
          <cell r="M237">
            <v>31.18</v>
          </cell>
          <cell r="N237">
            <v>8.7899999999999991</v>
          </cell>
          <cell r="O237">
            <v>22.39</v>
          </cell>
          <cell r="P237">
            <v>86.3</v>
          </cell>
          <cell r="Q237">
            <v>62.77</v>
          </cell>
          <cell r="R237">
            <v>0</v>
          </cell>
          <cell r="S237">
            <v>23.53</v>
          </cell>
          <cell r="T237">
            <v>237.8</v>
          </cell>
          <cell r="U237">
            <v>101.69</v>
          </cell>
          <cell r="V237">
            <v>10.19</v>
          </cell>
          <cell r="W237">
            <v>125.92</v>
          </cell>
          <cell r="X237">
            <v>18.940000000000001</v>
          </cell>
          <cell r="Y237">
            <v>122.07</v>
          </cell>
          <cell r="Z237">
            <v>90.18</v>
          </cell>
          <cell r="AA237">
            <v>0</v>
          </cell>
          <cell r="AB237">
            <v>31.89</v>
          </cell>
          <cell r="AC237">
            <v>11.09</v>
          </cell>
          <cell r="AD237">
            <v>0</v>
          </cell>
          <cell r="AE237">
            <v>1.7</v>
          </cell>
          <cell r="AF237">
            <v>1.97</v>
          </cell>
          <cell r="AG237">
            <v>2.8</v>
          </cell>
          <cell r="AH237">
            <v>4.6100000000000003</v>
          </cell>
          <cell r="AI237">
            <v>598.76</v>
          </cell>
          <cell r="AJ237">
            <v>0</v>
          </cell>
          <cell r="AK237">
            <v>0</v>
          </cell>
          <cell r="AL237">
            <v>0</v>
          </cell>
          <cell r="AM237">
            <v>0</v>
          </cell>
          <cell r="AN237">
            <v>0</v>
          </cell>
          <cell r="AO237">
            <v>0</v>
          </cell>
          <cell r="AP237">
            <v>0</v>
          </cell>
          <cell r="AQ237">
            <v>0</v>
          </cell>
          <cell r="AR237">
            <v>0</v>
          </cell>
          <cell r="AS237">
            <v>0</v>
          </cell>
          <cell r="AT237">
            <v>598.76</v>
          </cell>
          <cell r="AU237">
            <v>3401</v>
          </cell>
          <cell r="AV237">
            <v>768.31</v>
          </cell>
          <cell r="AW237">
            <v>598.76</v>
          </cell>
          <cell r="AX237">
            <v>0</v>
          </cell>
          <cell r="AY237">
            <v>3570.55</v>
          </cell>
          <cell r="AZ237">
            <v>1265.4100000000001</v>
          </cell>
          <cell r="BA237">
            <v>650.42999999999995</v>
          </cell>
          <cell r="BB237">
            <v>1416.62</v>
          </cell>
          <cell r="BC237">
            <v>608.22</v>
          </cell>
          <cell r="BD237">
            <v>608.22</v>
          </cell>
          <cell r="BE237">
            <v>768.31</v>
          </cell>
          <cell r="BF237">
            <v>0</v>
          </cell>
          <cell r="BG237">
            <v>0</v>
          </cell>
          <cell r="BH237">
            <v>-0.16</v>
          </cell>
          <cell r="BI237">
            <v>0</v>
          </cell>
          <cell r="BJ237">
            <v>0</v>
          </cell>
          <cell r="BK237">
            <v>7.66</v>
          </cell>
          <cell r="BL237">
            <v>-160.25</v>
          </cell>
          <cell r="BM237">
            <v>-123.7</v>
          </cell>
          <cell r="BN237">
            <v>-36.549999999999997</v>
          </cell>
          <cell r="BO237">
            <v>0</v>
          </cell>
          <cell r="BP237">
            <v>-36.549999999999997</v>
          </cell>
          <cell r="BQ237">
            <v>8.43</v>
          </cell>
          <cell r="BR237">
            <v>-44.98</v>
          </cell>
          <cell r="BS237">
            <v>77.191888000000006</v>
          </cell>
          <cell r="BT237">
            <v>40.380000000000003</v>
          </cell>
          <cell r="BU237">
            <v>15.5</v>
          </cell>
          <cell r="BV237">
            <v>13.25</v>
          </cell>
          <cell r="BW237">
            <v>42.63</v>
          </cell>
          <cell r="BX237" t="str">
            <v>Other: Provide Explanation in the Memo</v>
          </cell>
          <cell r="BY237">
            <v>9610.08</v>
          </cell>
          <cell r="BZ237">
            <v>26337.200000000001</v>
          </cell>
          <cell r="CA237">
            <v>35947.279999999999</v>
          </cell>
          <cell r="CB237">
            <v>69631.990000000005</v>
          </cell>
          <cell r="CC237">
            <v>31132.62</v>
          </cell>
          <cell r="CD237">
            <v>7075.75</v>
          </cell>
          <cell r="CE237">
            <v>1452.03</v>
          </cell>
          <cell r="CF237">
            <v>5623.71</v>
          </cell>
          <cell r="CG237">
            <v>31197.84</v>
          </cell>
          <cell r="CH237">
            <v>7431.46</v>
          </cell>
          <cell r="CI237">
            <v>1908.09</v>
          </cell>
          <cell r="CJ237">
            <v>21858.29</v>
          </cell>
          <cell r="CK237">
            <v>13279.26</v>
          </cell>
          <cell r="CL237">
            <v>225.78</v>
          </cell>
          <cell r="CM237">
            <v>0</v>
          </cell>
          <cell r="CN237">
            <v>14772.96</v>
          </cell>
          <cell r="CO237">
            <v>10148.83</v>
          </cell>
          <cell r="CP237">
            <v>0</v>
          </cell>
          <cell r="CQ237">
            <v>4624.13</v>
          </cell>
          <cell r="CR237">
            <v>1712.13</v>
          </cell>
          <cell r="CS237">
            <v>11975.35</v>
          </cell>
          <cell r="CT237">
            <v>8476.6</v>
          </cell>
          <cell r="CU237">
            <v>0</v>
          </cell>
          <cell r="CV237">
            <v>3498.74</v>
          </cell>
          <cell r="CW237">
            <v>8542.41</v>
          </cell>
          <cell r="CX237">
            <v>0</v>
          </cell>
          <cell r="CY237">
            <v>104.72</v>
          </cell>
          <cell r="CZ237">
            <v>352.1</v>
          </cell>
          <cell r="DA237">
            <v>1477.3</v>
          </cell>
          <cell r="DB237">
            <v>6608.29</v>
          </cell>
          <cell r="DC237">
            <v>106634.84</v>
          </cell>
          <cell r="DD237">
            <v>0</v>
          </cell>
          <cell r="DE237">
            <v>3570.55</v>
          </cell>
          <cell r="DF237">
            <v>103064.29</v>
          </cell>
          <cell r="DG237">
            <v>1188.46</v>
          </cell>
          <cell r="DH237">
            <v>6723.53</v>
          </cell>
          <cell r="DI237">
            <v>693.68</v>
          </cell>
          <cell r="DJ237">
            <v>0</v>
          </cell>
          <cell r="DK237">
            <v>546.79</v>
          </cell>
          <cell r="DL237">
            <v>7964.01</v>
          </cell>
          <cell r="DM237">
            <v>21846.07</v>
          </cell>
          <cell r="DN237">
            <v>170010.11</v>
          </cell>
          <cell r="DO237">
            <v>120923.68</v>
          </cell>
          <cell r="DP237">
            <v>918.02</v>
          </cell>
          <cell r="DQ237">
            <v>2993.48</v>
          </cell>
          <cell r="DR237">
            <v>28375.62</v>
          </cell>
          <cell r="DS237">
            <v>142.46</v>
          </cell>
          <cell r="DT237">
            <v>153210.79999999999</v>
          </cell>
          <cell r="DU237">
            <v>0</v>
          </cell>
          <cell r="DV237">
            <v>3496.74</v>
          </cell>
          <cell r="DW237">
            <v>5845.34</v>
          </cell>
          <cell r="DX237">
            <v>7750.97</v>
          </cell>
          <cell r="DY237">
            <v>-356.14</v>
          </cell>
          <cell r="DZ237">
            <v>0</v>
          </cell>
          <cell r="EA237">
            <v>16736.919999999998</v>
          </cell>
          <cell r="EB237">
            <v>62.39</v>
          </cell>
          <cell r="EC237">
            <v>16799.310000000001</v>
          </cell>
          <cell r="ED237">
            <v>27106.32</v>
          </cell>
          <cell r="EE237">
            <v>16921.82</v>
          </cell>
          <cell r="EF237">
            <v>0</v>
          </cell>
          <cell r="EG237">
            <v>16921.82</v>
          </cell>
          <cell r="EH237">
            <v>-44.98</v>
          </cell>
          <cell r="EI237">
            <v>0</v>
          </cell>
          <cell r="EJ237">
            <v>0</v>
          </cell>
          <cell r="EK237">
            <v>0</v>
          </cell>
          <cell r="EL237">
            <v>0</v>
          </cell>
          <cell r="EM237">
            <v>0</v>
          </cell>
          <cell r="EN237">
            <v>0</v>
          </cell>
          <cell r="EO237">
            <v>0</v>
          </cell>
          <cell r="EP237">
            <v>0</v>
          </cell>
          <cell r="EQ237">
            <v>139.91999999999999</v>
          </cell>
          <cell r="ER237">
            <v>0</v>
          </cell>
          <cell r="ES237">
            <v>0</v>
          </cell>
          <cell r="ET237">
            <v>0</v>
          </cell>
          <cell r="EU237">
            <v>16736.919999999998</v>
          </cell>
          <cell r="EV237">
            <v>16736.919999999998</v>
          </cell>
          <cell r="EW237">
            <v>159.51</v>
          </cell>
          <cell r="EX237">
            <v>0</v>
          </cell>
          <cell r="EY237">
            <v>-507.69</v>
          </cell>
          <cell r="EZ237">
            <v>0</v>
          </cell>
          <cell r="FA237">
            <v>0</v>
          </cell>
          <cell r="FB237">
            <v>0</v>
          </cell>
          <cell r="FC237">
            <v>0</v>
          </cell>
          <cell r="FD237">
            <v>7190.75</v>
          </cell>
          <cell r="FE237">
            <v>0</v>
          </cell>
          <cell r="FF237">
            <v>9894.35</v>
          </cell>
          <cell r="FG237">
            <v>51.31</v>
          </cell>
          <cell r="FH237">
            <v>461.14</v>
          </cell>
          <cell r="FI237">
            <v>-109</v>
          </cell>
          <cell r="FJ237">
            <v>9272.91</v>
          </cell>
          <cell r="FK237">
            <v>116075.95</v>
          </cell>
          <cell r="FL237">
            <v>9272.91</v>
          </cell>
          <cell r="FM237">
            <v>9272.91</v>
          </cell>
          <cell r="FN237">
            <v>13699.61</v>
          </cell>
          <cell r="FO237">
            <v>116075.95</v>
          </cell>
          <cell r="FP237">
            <v>162385.10999999999</v>
          </cell>
          <cell r="FQ237">
            <v>7.9886999999999997</v>
          </cell>
          <cell r="FR237">
            <v>7.9886999999999997</v>
          </cell>
          <cell r="FS237">
            <v>11.802300000000001</v>
          </cell>
          <cell r="FT237">
            <v>5.7103999999999999</v>
          </cell>
          <cell r="FU237">
            <v>0</v>
          </cell>
          <cell r="FV237">
            <v>0</v>
          </cell>
          <cell r="FW237">
            <v>0</v>
          </cell>
          <cell r="FX237">
            <v>0</v>
          </cell>
          <cell r="FY237">
            <v>0</v>
          </cell>
          <cell r="FZ237">
            <v>0</v>
          </cell>
          <cell r="GA237">
            <v>0</v>
          </cell>
          <cell r="GB237">
            <v>0</v>
          </cell>
          <cell r="GC237">
            <v>0</v>
          </cell>
          <cell r="GD237">
            <v>6697.8</v>
          </cell>
          <cell r="GE237">
            <v>1153.18</v>
          </cell>
          <cell r="GF237">
            <v>0</v>
          </cell>
          <cell r="GG237">
            <v>699.35</v>
          </cell>
          <cell r="GH237">
            <v>0</v>
          </cell>
          <cell r="GI237">
            <v>0</v>
          </cell>
          <cell r="GJ237">
            <v>9894.35</v>
          </cell>
          <cell r="GK237">
            <v>989.44</v>
          </cell>
          <cell r="GL237">
            <v>1153.18</v>
          </cell>
          <cell r="GM237">
            <v>0</v>
          </cell>
          <cell r="GN237">
            <v>3.69</v>
          </cell>
          <cell r="GO237">
            <v>1149.49</v>
          </cell>
          <cell r="GP237">
            <v>688.36</v>
          </cell>
          <cell r="GQ237">
            <v>688.36</v>
          </cell>
          <cell r="GR237">
            <v>461.14</v>
          </cell>
          <cell r="GS237">
            <v>688.36</v>
          </cell>
          <cell r="GT237">
            <v>1860.43</v>
          </cell>
          <cell r="GU237">
            <v>139.91999999999999</v>
          </cell>
          <cell r="GV237">
            <v>699.6</v>
          </cell>
          <cell r="GW237">
            <v>0.2</v>
          </cell>
          <cell r="GX237">
            <v>0.02</v>
          </cell>
          <cell r="GY237">
            <v>0</v>
          </cell>
          <cell r="GZ237">
            <v>0.02</v>
          </cell>
          <cell r="HA237">
            <v>0</v>
          </cell>
          <cell r="HB237">
            <v>0</v>
          </cell>
          <cell r="HC237">
            <v>0</v>
          </cell>
          <cell r="HE237" t="str">
            <v>This deduction from Tier 1 capital is related to nonfinancial equity investments.  Looking at the carrying value of the nonfinancial equity investments, excluding the SBICs, and if this value is less than 15% of Tier 1 capital, then the capital</v>
          </cell>
          <cell r="HF237">
            <v>0</v>
          </cell>
          <cell r="HG237">
            <v>0</v>
          </cell>
          <cell r="HH237">
            <v>107.92</v>
          </cell>
          <cell r="HI237">
            <v>960.77</v>
          </cell>
          <cell r="HJ237">
            <v>348.07</v>
          </cell>
          <cell r="HL237">
            <v>4</v>
          </cell>
          <cell r="HM237">
            <v>2012</v>
          </cell>
          <cell r="HN237">
            <v>109</v>
          </cell>
          <cell r="HO237">
            <v>0</v>
          </cell>
          <cell r="HP237">
            <v>9129.0400000000009</v>
          </cell>
          <cell r="HQ237">
            <v>5.6336066999999996</v>
          </cell>
          <cell r="HR237">
            <v>19002</v>
          </cell>
        </row>
        <row r="238">
          <cell r="A238" t="str">
            <v>1074156Q1 2013Supervisory Stress</v>
          </cell>
          <cell r="B238" t="str">
            <v>BB&amp;T</v>
          </cell>
          <cell r="C238" t="str">
            <v>Q1 2013</v>
          </cell>
          <cell r="D238" t="str">
            <v>Supervisory Stress</v>
          </cell>
          <cell r="E238" t="str">
            <v>BHC</v>
          </cell>
          <cell r="F238" t="str">
            <v>BB And T CORP</v>
          </cell>
          <cell r="G238">
            <v>1074156</v>
          </cell>
          <cell r="H238" t="str">
            <v>Projected</v>
          </cell>
          <cell r="I238">
            <v>40918</v>
          </cell>
          <cell r="J238">
            <v>40918.536423611113</v>
          </cell>
          <cell r="K238" t="str">
            <v>FRB-provided scenario.</v>
          </cell>
          <cell r="L238">
            <v>98.79</v>
          </cell>
          <cell r="M238">
            <v>32.619999999999997</v>
          </cell>
          <cell r="N238">
            <v>9.18</v>
          </cell>
          <cell r="O238">
            <v>23.44</v>
          </cell>
          <cell r="P238">
            <v>86.66</v>
          </cell>
          <cell r="Q238">
            <v>63.16</v>
          </cell>
          <cell r="R238">
            <v>0</v>
          </cell>
          <cell r="S238">
            <v>23.5</v>
          </cell>
          <cell r="T238">
            <v>223.76</v>
          </cell>
          <cell r="U238">
            <v>98.72</v>
          </cell>
          <cell r="V238">
            <v>8.7799999999999994</v>
          </cell>
          <cell r="W238">
            <v>116.26</v>
          </cell>
          <cell r="X238">
            <v>19.11</v>
          </cell>
          <cell r="Y238">
            <v>105.9</v>
          </cell>
          <cell r="Z238">
            <v>76.069999999999993</v>
          </cell>
          <cell r="AA238">
            <v>0</v>
          </cell>
          <cell r="AB238">
            <v>29.83</v>
          </cell>
          <cell r="AC238">
            <v>12.58</v>
          </cell>
          <cell r="AD238">
            <v>0</v>
          </cell>
          <cell r="AE238">
            <v>1.58</v>
          </cell>
          <cell r="AF238">
            <v>1.86</v>
          </cell>
          <cell r="AG238">
            <v>2.85</v>
          </cell>
          <cell r="AH238">
            <v>6.29</v>
          </cell>
          <cell r="AI238">
            <v>579.42999999999995</v>
          </cell>
          <cell r="AJ238">
            <v>0</v>
          </cell>
          <cell r="AK238">
            <v>0</v>
          </cell>
          <cell r="AL238">
            <v>0</v>
          </cell>
          <cell r="AM238">
            <v>0</v>
          </cell>
          <cell r="AN238">
            <v>0</v>
          </cell>
          <cell r="AO238">
            <v>0</v>
          </cell>
          <cell r="AP238">
            <v>0</v>
          </cell>
          <cell r="AQ238">
            <v>0</v>
          </cell>
          <cell r="AR238">
            <v>0</v>
          </cell>
          <cell r="AS238">
            <v>0</v>
          </cell>
          <cell r="AT238">
            <v>579.42999999999995</v>
          </cell>
          <cell r="AU238">
            <v>3570.55</v>
          </cell>
          <cell r="AV238">
            <v>727.87</v>
          </cell>
          <cell r="AW238">
            <v>579.42999999999995</v>
          </cell>
          <cell r="AX238">
            <v>0</v>
          </cell>
          <cell r="AY238">
            <v>3718.99</v>
          </cell>
          <cell r="AZ238">
            <v>1218.48</v>
          </cell>
          <cell r="BA238">
            <v>662.27</v>
          </cell>
          <cell r="BB238">
            <v>1452.29</v>
          </cell>
          <cell r="BC238">
            <v>541.46</v>
          </cell>
          <cell r="BD238">
            <v>541.46</v>
          </cell>
          <cell r="BE238">
            <v>727.87</v>
          </cell>
          <cell r="BF238">
            <v>0</v>
          </cell>
          <cell r="BG238">
            <v>0</v>
          </cell>
          <cell r="BH238">
            <v>-0.18</v>
          </cell>
          <cell r="BI238">
            <v>0</v>
          </cell>
          <cell r="BJ238">
            <v>0</v>
          </cell>
          <cell r="BK238">
            <v>7.66</v>
          </cell>
          <cell r="BL238">
            <v>-186.58</v>
          </cell>
          <cell r="BM238">
            <v>-133.55000000000001</v>
          </cell>
          <cell r="BN238">
            <v>-53.03</v>
          </cell>
          <cell r="BO238">
            <v>0</v>
          </cell>
          <cell r="BP238">
            <v>-53.03</v>
          </cell>
          <cell r="BQ238">
            <v>8.93</v>
          </cell>
          <cell r="BR238">
            <v>-61.95</v>
          </cell>
          <cell r="BS238">
            <v>71.577875000000006</v>
          </cell>
          <cell r="BT238">
            <v>42.63</v>
          </cell>
          <cell r="BU238">
            <v>16</v>
          </cell>
          <cell r="BV238">
            <v>13.25</v>
          </cell>
          <cell r="BW238">
            <v>45.38</v>
          </cell>
          <cell r="BX238" t="str">
            <v>Other: Provide Explanation in the Memo</v>
          </cell>
          <cell r="BY238">
            <v>9057.14</v>
          </cell>
          <cell r="BZ238">
            <v>26872.400000000001</v>
          </cell>
          <cell r="CA238">
            <v>35929.54</v>
          </cell>
          <cell r="CB238">
            <v>69433.009999999995</v>
          </cell>
          <cell r="CC238">
            <v>31137.759999999998</v>
          </cell>
          <cell r="CD238">
            <v>7069.32</v>
          </cell>
          <cell r="CE238">
            <v>1453.15</v>
          </cell>
          <cell r="CF238">
            <v>5616.17</v>
          </cell>
          <cell r="CG238">
            <v>30999.17</v>
          </cell>
          <cell r="CH238">
            <v>7220.47</v>
          </cell>
          <cell r="CI238">
            <v>1879.82</v>
          </cell>
          <cell r="CJ238">
            <v>21898.87</v>
          </cell>
          <cell r="CK238">
            <v>13412.18</v>
          </cell>
          <cell r="CL238">
            <v>226.76</v>
          </cell>
          <cell r="CM238">
            <v>0</v>
          </cell>
          <cell r="CN238">
            <v>14727.9</v>
          </cell>
          <cell r="CO238">
            <v>10255.780000000001</v>
          </cell>
          <cell r="CP238">
            <v>0</v>
          </cell>
          <cell r="CQ238">
            <v>4472.12</v>
          </cell>
          <cell r="CR238">
            <v>1724.94</v>
          </cell>
          <cell r="CS238">
            <v>11989.73</v>
          </cell>
          <cell r="CT238">
            <v>8462.31</v>
          </cell>
          <cell r="CU238">
            <v>0</v>
          </cell>
          <cell r="CV238">
            <v>3527.43</v>
          </cell>
          <cell r="CW238">
            <v>8564.11</v>
          </cell>
          <cell r="CX238">
            <v>0</v>
          </cell>
          <cell r="CY238">
            <v>105.88</v>
          </cell>
          <cell r="CZ238">
            <v>353.69</v>
          </cell>
          <cell r="DA238">
            <v>1474.92</v>
          </cell>
          <cell r="DB238">
            <v>6629.62</v>
          </cell>
          <cell r="DC238">
            <v>106439.69</v>
          </cell>
          <cell r="DD238">
            <v>0</v>
          </cell>
          <cell r="DE238">
            <v>3718.99</v>
          </cell>
          <cell r="DF238">
            <v>102720.71</v>
          </cell>
          <cell r="DG238">
            <v>1188.46</v>
          </cell>
          <cell r="DH238">
            <v>6723.53</v>
          </cell>
          <cell r="DI238">
            <v>693.68</v>
          </cell>
          <cell r="DJ238">
            <v>0</v>
          </cell>
          <cell r="DK238">
            <v>520.24</v>
          </cell>
          <cell r="DL238">
            <v>7937.46</v>
          </cell>
          <cell r="DM238">
            <v>22156.19</v>
          </cell>
          <cell r="DN238">
            <v>169932.36</v>
          </cell>
          <cell r="DO238">
            <v>124428.86</v>
          </cell>
          <cell r="DP238">
            <v>918.02</v>
          </cell>
          <cell r="DQ238">
            <v>68.33</v>
          </cell>
          <cell r="DR238">
            <v>27940.7</v>
          </cell>
          <cell r="DS238">
            <v>150.12</v>
          </cell>
          <cell r="DT238">
            <v>153355.92000000001</v>
          </cell>
          <cell r="DU238">
            <v>0</v>
          </cell>
          <cell r="DV238">
            <v>3498.49</v>
          </cell>
          <cell r="DW238">
            <v>5843.6</v>
          </cell>
          <cell r="DX238">
            <v>7528.11</v>
          </cell>
          <cell r="DY238">
            <v>-356.14</v>
          </cell>
          <cell r="DZ238">
            <v>0</v>
          </cell>
          <cell r="EA238">
            <v>16514.05</v>
          </cell>
          <cell r="EB238">
            <v>62.39</v>
          </cell>
          <cell r="EC238">
            <v>16576.439999999999</v>
          </cell>
          <cell r="ED238">
            <v>26364.29</v>
          </cell>
          <cell r="EE238">
            <v>16736.919999999998</v>
          </cell>
          <cell r="EF238">
            <v>0</v>
          </cell>
          <cell r="EG238">
            <v>16736.919999999998</v>
          </cell>
          <cell r="EH238">
            <v>-61.95</v>
          </cell>
          <cell r="EI238">
            <v>0</v>
          </cell>
          <cell r="EJ238">
            <v>0</v>
          </cell>
          <cell r="EK238">
            <v>0</v>
          </cell>
          <cell r="EL238">
            <v>0</v>
          </cell>
          <cell r="EM238">
            <v>0</v>
          </cell>
          <cell r="EN238">
            <v>0</v>
          </cell>
          <cell r="EO238">
            <v>0</v>
          </cell>
          <cell r="EP238">
            <v>0</v>
          </cell>
          <cell r="EQ238">
            <v>160.91</v>
          </cell>
          <cell r="ER238">
            <v>0</v>
          </cell>
          <cell r="ES238">
            <v>0</v>
          </cell>
          <cell r="ET238">
            <v>0</v>
          </cell>
          <cell r="EU238">
            <v>16514.05</v>
          </cell>
          <cell r="EV238">
            <v>16514.05</v>
          </cell>
          <cell r="EW238">
            <v>159.51</v>
          </cell>
          <cell r="EX238">
            <v>0</v>
          </cell>
          <cell r="EY238">
            <v>-507.69</v>
          </cell>
          <cell r="EZ238">
            <v>0</v>
          </cell>
          <cell r="FA238">
            <v>0</v>
          </cell>
          <cell r="FB238">
            <v>0</v>
          </cell>
          <cell r="FC238">
            <v>0</v>
          </cell>
          <cell r="FD238">
            <v>7163.98</v>
          </cell>
          <cell r="FE238">
            <v>0</v>
          </cell>
          <cell r="FF238">
            <v>9698.26</v>
          </cell>
          <cell r="FG238">
            <v>51.31</v>
          </cell>
          <cell r="FH238">
            <v>447.58</v>
          </cell>
          <cell r="FI238">
            <v>-37</v>
          </cell>
          <cell r="FJ238">
            <v>9162.36</v>
          </cell>
          <cell r="FK238">
            <v>116217.29</v>
          </cell>
          <cell r="FL238">
            <v>9162.36</v>
          </cell>
          <cell r="FM238">
            <v>9162.36</v>
          </cell>
          <cell r="FN238">
            <v>13745.28</v>
          </cell>
          <cell r="FO238">
            <v>116217.29</v>
          </cell>
          <cell r="FP238">
            <v>162301.57999999999</v>
          </cell>
          <cell r="FQ238">
            <v>7.8837999999999999</v>
          </cell>
          <cell r="FR238">
            <v>7.8837999999999999</v>
          </cell>
          <cell r="FS238">
            <v>11.827199999999999</v>
          </cell>
          <cell r="FT238">
            <v>5.6452999999999998</v>
          </cell>
          <cell r="FU238">
            <v>0</v>
          </cell>
          <cell r="FV238">
            <v>0</v>
          </cell>
          <cell r="FW238">
            <v>0</v>
          </cell>
          <cell r="FX238">
            <v>0</v>
          </cell>
          <cell r="FY238">
            <v>0</v>
          </cell>
          <cell r="FZ238">
            <v>0</v>
          </cell>
          <cell r="GA238">
            <v>0</v>
          </cell>
          <cell r="GB238">
            <v>0</v>
          </cell>
          <cell r="GC238">
            <v>0</v>
          </cell>
          <cell r="GD238">
            <v>6697.8</v>
          </cell>
          <cell r="GE238">
            <v>1208.0999999999999</v>
          </cell>
          <cell r="GF238">
            <v>0</v>
          </cell>
          <cell r="GG238">
            <v>699.7</v>
          </cell>
          <cell r="GH238">
            <v>0</v>
          </cell>
          <cell r="GI238">
            <v>0</v>
          </cell>
          <cell r="GJ238">
            <v>9698.26</v>
          </cell>
          <cell r="GK238">
            <v>969.83</v>
          </cell>
          <cell r="GL238">
            <v>1208.0999999999999</v>
          </cell>
          <cell r="GM238">
            <v>0</v>
          </cell>
          <cell r="GN238">
            <v>3.69</v>
          </cell>
          <cell r="GO238">
            <v>1204.42</v>
          </cell>
          <cell r="GP238">
            <v>756.83</v>
          </cell>
          <cell r="GQ238">
            <v>756.83</v>
          </cell>
          <cell r="GR238">
            <v>447.58</v>
          </cell>
          <cell r="GS238">
            <v>756.83</v>
          </cell>
          <cell r="GT238">
            <v>2045.5</v>
          </cell>
          <cell r="GU238">
            <v>160.91</v>
          </cell>
          <cell r="GV238">
            <v>699.77</v>
          </cell>
          <cell r="GW238">
            <v>0.23</v>
          </cell>
          <cell r="GX238">
            <v>0.05</v>
          </cell>
          <cell r="GY238">
            <v>0</v>
          </cell>
          <cell r="GZ238">
            <v>0.05</v>
          </cell>
          <cell r="HA238">
            <v>0</v>
          </cell>
          <cell r="HB238">
            <v>0</v>
          </cell>
          <cell r="HC238">
            <v>0</v>
          </cell>
          <cell r="HE238" t="str">
            <v>This deduction from Tier 1 capital is related to nonfinancial equity investments.  Looking at the carrying value of the nonfinancial equity investments, excluding the SBICs, and if this value is less than 15% of Tier 1 capital, then the capital</v>
          </cell>
          <cell r="HF238">
            <v>0</v>
          </cell>
          <cell r="HG238">
            <v>0</v>
          </cell>
          <cell r="HH238">
            <v>107.92</v>
          </cell>
          <cell r="HI238">
            <v>960.77</v>
          </cell>
          <cell r="HJ238">
            <v>348.07</v>
          </cell>
          <cell r="HL238">
            <v>1</v>
          </cell>
          <cell r="HM238">
            <v>2013</v>
          </cell>
          <cell r="HN238">
            <v>113</v>
          </cell>
          <cell r="HO238">
            <v>0</v>
          </cell>
          <cell r="HP238">
            <v>8932.74</v>
          </cell>
          <cell r="HQ238">
            <v>5.5142106000000002</v>
          </cell>
          <cell r="HR238">
            <v>19002</v>
          </cell>
        </row>
        <row r="239">
          <cell r="A239" t="str">
            <v>1074156Q2 2013Supervisory Stress</v>
          </cell>
          <cell r="B239" t="str">
            <v>BB&amp;T</v>
          </cell>
          <cell r="C239" t="str">
            <v>Q2 2013</v>
          </cell>
          <cell r="D239" t="str">
            <v>Supervisory Stress</v>
          </cell>
          <cell r="E239" t="str">
            <v>BHC</v>
          </cell>
          <cell r="F239" t="str">
            <v>BB And T CORP</v>
          </cell>
          <cell r="G239">
            <v>1074156</v>
          </cell>
          <cell r="H239" t="str">
            <v>Projected</v>
          </cell>
          <cell r="I239">
            <v>40918</v>
          </cell>
          <cell r="J239">
            <v>40918.536423611113</v>
          </cell>
          <cell r="K239" t="str">
            <v>FRB-provided scenario.</v>
          </cell>
          <cell r="L239">
            <v>117.55</v>
          </cell>
          <cell r="M239">
            <v>33.6</v>
          </cell>
          <cell r="N239">
            <v>9.4600000000000009</v>
          </cell>
          <cell r="O239">
            <v>24.14</v>
          </cell>
          <cell r="P239">
            <v>92.57</v>
          </cell>
          <cell r="Q239">
            <v>69.55</v>
          </cell>
          <cell r="R239">
            <v>0</v>
          </cell>
          <cell r="S239">
            <v>23.02</v>
          </cell>
          <cell r="T239">
            <v>231.33</v>
          </cell>
          <cell r="U239">
            <v>100.67</v>
          </cell>
          <cell r="V239">
            <v>9.5299999999999994</v>
          </cell>
          <cell r="W239">
            <v>121.13</v>
          </cell>
          <cell r="X239">
            <v>19.48</v>
          </cell>
          <cell r="Y239">
            <v>87.33</v>
          </cell>
          <cell r="Z239">
            <v>60.36</v>
          </cell>
          <cell r="AA239">
            <v>0</v>
          </cell>
          <cell r="AB239">
            <v>26.97</v>
          </cell>
          <cell r="AC239">
            <v>14.18</v>
          </cell>
          <cell r="AD239">
            <v>0</v>
          </cell>
          <cell r="AE239">
            <v>1.62</v>
          </cell>
          <cell r="AF239">
            <v>1.95</v>
          </cell>
          <cell r="AG239">
            <v>3.16</v>
          </cell>
          <cell r="AH239">
            <v>7.45</v>
          </cell>
          <cell r="AI239">
            <v>596.04</v>
          </cell>
          <cell r="AJ239">
            <v>0</v>
          </cell>
          <cell r="AK239">
            <v>0</v>
          </cell>
          <cell r="AL239">
            <v>0</v>
          </cell>
          <cell r="AM239">
            <v>0</v>
          </cell>
          <cell r="AN239">
            <v>0</v>
          </cell>
          <cell r="AO239">
            <v>0</v>
          </cell>
          <cell r="AP239">
            <v>0</v>
          </cell>
          <cell r="AQ239">
            <v>0</v>
          </cell>
          <cell r="AR239">
            <v>0</v>
          </cell>
          <cell r="AS239">
            <v>0</v>
          </cell>
          <cell r="AT239">
            <v>596.04</v>
          </cell>
          <cell r="AU239">
            <v>3718.99</v>
          </cell>
          <cell r="AV239">
            <v>683.46</v>
          </cell>
          <cell r="AW239">
            <v>596.04</v>
          </cell>
          <cell r="AX239">
            <v>0</v>
          </cell>
          <cell r="AY239">
            <v>3806.41</v>
          </cell>
          <cell r="AZ239">
            <v>1198.95</v>
          </cell>
          <cell r="BA239">
            <v>767.07</v>
          </cell>
          <cell r="BB239">
            <v>1460.46</v>
          </cell>
          <cell r="BC239">
            <v>622.55999999999995</v>
          </cell>
          <cell r="BD239">
            <v>622.55999999999995</v>
          </cell>
          <cell r="BE239">
            <v>683.46</v>
          </cell>
          <cell r="BF239">
            <v>0</v>
          </cell>
          <cell r="BG239">
            <v>0</v>
          </cell>
          <cell r="BH239">
            <v>0.45</v>
          </cell>
          <cell r="BI239">
            <v>0</v>
          </cell>
          <cell r="BJ239">
            <v>0</v>
          </cell>
          <cell r="BK239">
            <v>7.66</v>
          </cell>
          <cell r="BL239">
            <v>-60.45</v>
          </cell>
          <cell r="BM239">
            <v>-87.22</v>
          </cell>
          <cell r="BN239">
            <v>26.78</v>
          </cell>
          <cell r="BO239">
            <v>0</v>
          </cell>
          <cell r="BP239">
            <v>26.78</v>
          </cell>
          <cell r="BQ239">
            <v>9.02</v>
          </cell>
          <cell r="BR239">
            <v>17.75</v>
          </cell>
          <cell r="BS239">
            <v>144.28452999999999</v>
          </cell>
          <cell r="BT239">
            <v>45.38</v>
          </cell>
          <cell r="BU239">
            <v>16.5</v>
          </cell>
          <cell r="BV239">
            <v>12.75</v>
          </cell>
          <cell r="BW239">
            <v>49.13</v>
          </cell>
          <cell r="BX239" t="str">
            <v>Other: Provide Explanation in the Memo</v>
          </cell>
          <cell r="BY239">
            <v>8573.07</v>
          </cell>
          <cell r="BZ239">
            <v>27334.51</v>
          </cell>
          <cell r="CA239">
            <v>35907.58</v>
          </cell>
          <cell r="CB239">
            <v>69336.12</v>
          </cell>
          <cell r="CC239">
            <v>31138.7</v>
          </cell>
          <cell r="CD239">
            <v>7071.72</v>
          </cell>
          <cell r="CE239">
            <v>1462.14</v>
          </cell>
          <cell r="CF239">
            <v>5609.58</v>
          </cell>
          <cell r="CG239">
            <v>30897.23</v>
          </cell>
          <cell r="CH239">
            <v>7034.74</v>
          </cell>
          <cell r="CI239">
            <v>1855.87</v>
          </cell>
          <cell r="CJ239">
            <v>22006.62</v>
          </cell>
          <cell r="CK239">
            <v>13582.44</v>
          </cell>
          <cell r="CL239">
            <v>228.48</v>
          </cell>
          <cell r="CM239">
            <v>0</v>
          </cell>
          <cell r="CN239">
            <v>14748.91</v>
          </cell>
          <cell r="CO239">
            <v>10392.01</v>
          </cell>
          <cell r="CP239">
            <v>0</v>
          </cell>
          <cell r="CQ239">
            <v>4356.8999999999996</v>
          </cell>
          <cell r="CR239">
            <v>1742.5</v>
          </cell>
          <cell r="CS239">
            <v>12122.14</v>
          </cell>
          <cell r="CT239">
            <v>8558.0400000000009</v>
          </cell>
          <cell r="CU239">
            <v>0</v>
          </cell>
          <cell r="CV239">
            <v>3564.09</v>
          </cell>
          <cell r="CW239">
            <v>8617.31</v>
          </cell>
          <cell r="CX239">
            <v>0</v>
          </cell>
          <cell r="CY239">
            <v>107.34</v>
          </cell>
          <cell r="CZ239">
            <v>356.06</v>
          </cell>
          <cell r="DA239">
            <v>1477.95</v>
          </cell>
          <cell r="DB239">
            <v>6675.96</v>
          </cell>
          <cell r="DC239">
            <v>106566.97</v>
          </cell>
          <cell r="DD239">
            <v>0</v>
          </cell>
          <cell r="DE239">
            <v>3806.41</v>
          </cell>
          <cell r="DF239">
            <v>102760.56</v>
          </cell>
          <cell r="DG239">
            <v>1188.46</v>
          </cell>
          <cell r="DH239">
            <v>6723.53</v>
          </cell>
          <cell r="DI239">
            <v>693.68</v>
          </cell>
          <cell r="DJ239">
            <v>0</v>
          </cell>
          <cell r="DK239">
            <v>493.8</v>
          </cell>
          <cell r="DL239">
            <v>7911.01</v>
          </cell>
          <cell r="DM239">
            <v>22095.21</v>
          </cell>
          <cell r="DN239">
            <v>169862.82</v>
          </cell>
          <cell r="DO239">
            <v>124546.54</v>
          </cell>
          <cell r="DP239">
            <v>918.02</v>
          </cell>
          <cell r="DQ239">
            <v>67.73</v>
          </cell>
          <cell r="DR239">
            <v>28029.52</v>
          </cell>
          <cell r="DS239">
            <v>157.78</v>
          </cell>
          <cell r="DT239">
            <v>153561.81</v>
          </cell>
          <cell r="DU239">
            <v>0</v>
          </cell>
          <cell r="DV239">
            <v>3483.25</v>
          </cell>
          <cell r="DW239">
            <v>5725.5</v>
          </cell>
          <cell r="DX239">
            <v>7386.01</v>
          </cell>
          <cell r="DY239">
            <v>-356.14</v>
          </cell>
          <cell r="DZ239">
            <v>0</v>
          </cell>
          <cell r="EA239">
            <v>16238.62</v>
          </cell>
          <cell r="EB239">
            <v>62.39</v>
          </cell>
          <cell r="EC239">
            <v>16301.01</v>
          </cell>
          <cell r="ED239">
            <v>27099.15</v>
          </cell>
          <cell r="EE239">
            <v>16514.05</v>
          </cell>
          <cell r="EF239">
            <v>0</v>
          </cell>
          <cell r="EG239">
            <v>16514.05</v>
          </cell>
          <cell r="EH239">
            <v>17.75</v>
          </cell>
          <cell r="EI239">
            <v>0</v>
          </cell>
          <cell r="EJ239">
            <v>0</v>
          </cell>
          <cell r="EK239">
            <v>0</v>
          </cell>
          <cell r="EL239">
            <v>0</v>
          </cell>
          <cell r="EM239">
            <v>0</v>
          </cell>
          <cell r="EN239">
            <v>133.33000000000001</v>
          </cell>
          <cell r="EO239">
            <v>0</v>
          </cell>
          <cell r="EP239">
            <v>0</v>
          </cell>
          <cell r="EQ239">
            <v>159.85</v>
          </cell>
          <cell r="ER239">
            <v>0</v>
          </cell>
          <cell r="ES239">
            <v>0</v>
          </cell>
          <cell r="ET239">
            <v>0</v>
          </cell>
          <cell r="EU239">
            <v>16238.62</v>
          </cell>
          <cell r="EV239">
            <v>16238.62</v>
          </cell>
          <cell r="EW239">
            <v>159.51</v>
          </cell>
          <cell r="EX239">
            <v>0</v>
          </cell>
          <cell r="EY239">
            <v>-507.69</v>
          </cell>
          <cell r="EZ239">
            <v>0</v>
          </cell>
          <cell r="FA239">
            <v>0</v>
          </cell>
          <cell r="FB239">
            <v>0</v>
          </cell>
          <cell r="FC239">
            <v>0</v>
          </cell>
          <cell r="FD239">
            <v>7137.31</v>
          </cell>
          <cell r="FE239">
            <v>0</v>
          </cell>
          <cell r="FF239">
            <v>9449.5</v>
          </cell>
          <cell r="FG239">
            <v>51.31</v>
          </cell>
          <cell r="FH239">
            <v>451.56</v>
          </cell>
          <cell r="FI239">
            <v>-37</v>
          </cell>
          <cell r="FJ239">
            <v>8909.6200000000008</v>
          </cell>
          <cell r="FK239">
            <v>116476.1</v>
          </cell>
          <cell r="FL239">
            <v>8909.6200000000008</v>
          </cell>
          <cell r="FM239">
            <v>8909.6200000000008</v>
          </cell>
          <cell r="FN239">
            <v>13502.01</v>
          </cell>
          <cell r="FO239">
            <v>116476.1</v>
          </cell>
          <cell r="FP239">
            <v>162226.26999999999</v>
          </cell>
          <cell r="FQ239">
            <v>7.6493000000000002</v>
          </cell>
          <cell r="FR239">
            <v>7.6493000000000002</v>
          </cell>
          <cell r="FS239">
            <v>11.5921</v>
          </cell>
          <cell r="FT239">
            <v>5.4920999999999998</v>
          </cell>
          <cell r="FU239">
            <v>0</v>
          </cell>
          <cell r="FV239">
            <v>0</v>
          </cell>
          <cell r="FW239">
            <v>0</v>
          </cell>
          <cell r="FX239">
            <v>0</v>
          </cell>
          <cell r="FY239">
            <v>0</v>
          </cell>
          <cell r="FZ239">
            <v>0</v>
          </cell>
          <cell r="GA239">
            <v>0</v>
          </cell>
          <cell r="GB239">
            <v>0</v>
          </cell>
          <cell r="GC239">
            <v>0</v>
          </cell>
          <cell r="GD239">
            <v>6697.8</v>
          </cell>
          <cell r="GE239">
            <v>1240.45</v>
          </cell>
          <cell r="GF239">
            <v>0</v>
          </cell>
          <cell r="GG239">
            <v>696.65</v>
          </cell>
          <cell r="GH239">
            <v>0</v>
          </cell>
          <cell r="GI239">
            <v>0</v>
          </cell>
          <cell r="GJ239">
            <v>9449.5</v>
          </cell>
          <cell r="GK239">
            <v>944.95</v>
          </cell>
          <cell r="GL239">
            <v>1240.45</v>
          </cell>
          <cell r="GM239">
            <v>0</v>
          </cell>
          <cell r="GN239">
            <v>3.69</v>
          </cell>
          <cell r="GO239">
            <v>1236.76</v>
          </cell>
          <cell r="GP239">
            <v>785.2</v>
          </cell>
          <cell r="GQ239">
            <v>785.2</v>
          </cell>
          <cell r="GR239">
            <v>451.56</v>
          </cell>
          <cell r="GS239">
            <v>785.2</v>
          </cell>
          <cell r="GT239">
            <v>2122.16</v>
          </cell>
          <cell r="GU239">
            <v>159.85</v>
          </cell>
          <cell r="GV239">
            <v>695.02</v>
          </cell>
          <cell r="GW239">
            <v>0.23</v>
          </cell>
          <cell r="GX239">
            <v>0.02</v>
          </cell>
          <cell r="GY239">
            <v>0</v>
          </cell>
          <cell r="GZ239">
            <v>0.02</v>
          </cell>
          <cell r="HA239">
            <v>0</v>
          </cell>
          <cell r="HB239">
            <v>133.33000000000001</v>
          </cell>
          <cell r="HC239">
            <v>133.33000000000001</v>
          </cell>
          <cell r="HE239" t="str">
            <v>This deduction from Tier 1 capital is related to nonfinancial equity investments.  Looking at the carrying value of the nonfinancial equity investments, excluding the SBICs, and if this value is less than 15% of Tier 1 capital, then the capital</v>
          </cell>
          <cell r="HF239">
            <v>0</v>
          </cell>
          <cell r="HG239">
            <v>0</v>
          </cell>
          <cell r="HH239">
            <v>107.92</v>
          </cell>
          <cell r="HI239">
            <v>960.77</v>
          </cell>
          <cell r="HJ239">
            <v>348.07</v>
          </cell>
          <cell r="HL239">
            <v>2</v>
          </cell>
          <cell r="HM239">
            <v>2013</v>
          </cell>
          <cell r="HN239">
            <v>117</v>
          </cell>
          <cell r="HO239">
            <v>0</v>
          </cell>
          <cell r="HP239">
            <v>8683.75</v>
          </cell>
          <cell r="HQ239">
            <v>5.3619345000000003</v>
          </cell>
          <cell r="HR239">
            <v>19002</v>
          </cell>
        </row>
        <row r="240">
          <cell r="A240" t="str">
            <v>1074156Q3 2013Supervisory Stress</v>
          </cell>
          <cell r="B240" t="str">
            <v>BB&amp;T</v>
          </cell>
          <cell r="C240" t="str">
            <v>Q3 2013</v>
          </cell>
          <cell r="D240" t="str">
            <v>Supervisory Stress</v>
          </cell>
          <cell r="E240" t="str">
            <v>BHC</v>
          </cell>
          <cell r="F240" t="str">
            <v>BB And T CORP</v>
          </cell>
          <cell r="G240">
            <v>1074156</v>
          </cell>
          <cell r="H240" t="str">
            <v>Projected</v>
          </cell>
          <cell r="I240">
            <v>40918</v>
          </cell>
          <cell r="J240">
            <v>40918.536423611113</v>
          </cell>
          <cell r="K240" t="str">
            <v>FRB-provided scenario.</v>
          </cell>
          <cell r="L240">
            <v>121.73</v>
          </cell>
          <cell r="M240">
            <v>34.520000000000003</v>
          </cell>
          <cell r="N240">
            <v>9.73</v>
          </cell>
          <cell r="O240">
            <v>24.79</v>
          </cell>
          <cell r="P240">
            <v>114.5</v>
          </cell>
          <cell r="Q240">
            <v>92.02</v>
          </cell>
          <cell r="R240">
            <v>0</v>
          </cell>
          <cell r="S240">
            <v>22.48</v>
          </cell>
          <cell r="T240">
            <v>248.08</v>
          </cell>
          <cell r="U240">
            <v>104.79</v>
          </cell>
          <cell r="V240">
            <v>9.52</v>
          </cell>
          <cell r="W240">
            <v>133.76</v>
          </cell>
          <cell r="X240">
            <v>19.010000000000002</v>
          </cell>
          <cell r="Y240">
            <v>77.33</v>
          </cell>
          <cell r="Z240">
            <v>53.06</v>
          </cell>
          <cell r="AA240">
            <v>0</v>
          </cell>
          <cell r="AB240">
            <v>24.27</v>
          </cell>
          <cell r="AC240">
            <v>17.100000000000001</v>
          </cell>
          <cell r="AD240">
            <v>0</v>
          </cell>
          <cell r="AE240">
            <v>1.99</v>
          </cell>
          <cell r="AF240">
            <v>2.4700000000000002</v>
          </cell>
          <cell r="AG240">
            <v>4.47</v>
          </cell>
          <cell r="AH240">
            <v>8.17</v>
          </cell>
          <cell r="AI240">
            <v>632.26</v>
          </cell>
          <cell r="AJ240">
            <v>0</v>
          </cell>
          <cell r="AK240">
            <v>0</v>
          </cell>
          <cell r="AL240">
            <v>0</v>
          </cell>
          <cell r="AM240">
            <v>0</v>
          </cell>
          <cell r="AN240">
            <v>0</v>
          </cell>
          <cell r="AO240">
            <v>0</v>
          </cell>
          <cell r="AP240">
            <v>0</v>
          </cell>
          <cell r="AQ240">
            <v>0</v>
          </cell>
          <cell r="AR240">
            <v>0</v>
          </cell>
          <cell r="AS240">
            <v>0</v>
          </cell>
          <cell r="AT240">
            <v>632.26</v>
          </cell>
          <cell r="AU240">
            <v>3806.41</v>
          </cell>
          <cell r="AV240">
            <v>587.67999999999995</v>
          </cell>
          <cell r="AW240">
            <v>632.26</v>
          </cell>
          <cell r="AX240">
            <v>0</v>
          </cell>
          <cell r="AY240">
            <v>3761.82</v>
          </cell>
          <cell r="AZ240">
            <v>1191.48</v>
          </cell>
          <cell r="BA240">
            <v>707.36</v>
          </cell>
          <cell r="BB240">
            <v>1460.77</v>
          </cell>
          <cell r="BC240">
            <v>549.07000000000005</v>
          </cell>
          <cell r="BD240">
            <v>549.07000000000005</v>
          </cell>
          <cell r="BE240">
            <v>587.67999999999995</v>
          </cell>
          <cell r="BF240">
            <v>0</v>
          </cell>
          <cell r="BG240">
            <v>0</v>
          </cell>
          <cell r="BH240">
            <v>-0.44</v>
          </cell>
          <cell r="BI240">
            <v>0</v>
          </cell>
          <cell r="BJ240">
            <v>0</v>
          </cell>
          <cell r="BK240">
            <v>7.66</v>
          </cell>
          <cell r="BL240">
            <v>-39.049999999999997</v>
          </cell>
          <cell r="BM240">
            <v>-79.41</v>
          </cell>
          <cell r="BN240">
            <v>40.36</v>
          </cell>
          <cell r="BO240">
            <v>0</v>
          </cell>
          <cell r="BP240">
            <v>40.36</v>
          </cell>
          <cell r="BQ240">
            <v>9.18</v>
          </cell>
          <cell r="BR240">
            <v>31.18</v>
          </cell>
          <cell r="BS240">
            <v>203.35467</v>
          </cell>
          <cell r="BT240">
            <v>49.13</v>
          </cell>
          <cell r="BU240">
            <v>17</v>
          </cell>
          <cell r="BV240">
            <v>13.25</v>
          </cell>
          <cell r="BW240">
            <v>52.88</v>
          </cell>
          <cell r="BX240" t="str">
            <v>Other: Provide Explanation in the Memo</v>
          </cell>
          <cell r="BY240">
            <v>8066.09</v>
          </cell>
          <cell r="BZ240">
            <v>27817.52</v>
          </cell>
          <cell r="CA240">
            <v>35883.61</v>
          </cell>
          <cell r="CB240">
            <v>69284.7</v>
          </cell>
          <cell r="CC240">
            <v>31125.77</v>
          </cell>
          <cell r="CD240">
            <v>7078.05</v>
          </cell>
          <cell r="CE240">
            <v>1474.9</v>
          </cell>
          <cell r="CF240">
            <v>5603.15</v>
          </cell>
          <cell r="CG240">
            <v>30850.16</v>
          </cell>
          <cell r="CH240">
            <v>6864.19</v>
          </cell>
          <cell r="CI240">
            <v>1832.78</v>
          </cell>
          <cell r="CJ240">
            <v>22153.18</v>
          </cell>
          <cell r="CK240">
            <v>13781.06</v>
          </cell>
          <cell r="CL240">
            <v>230.72</v>
          </cell>
          <cell r="CM240">
            <v>0</v>
          </cell>
          <cell r="CN240">
            <v>15090.34</v>
          </cell>
          <cell r="CO240">
            <v>10552.51</v>
          </cell>
          <cell r="CP240">
            <v>0</v>
          </cell>
          <cell r="CQ240">
            <v>4537.83</v>
          </cell>
          <cell r="CR240">
            <v>1763.61</v>
          </cell>
          <cell r="CS240">
            <v>12278.74</v>
          </cell>
          <cell r="CT240">
            <v>8663.68</v>
          </cell>
          <cell r="CU240">
            <v>0</v>
          </cell>
          <cell r="CV240">
            <v>3615.06</v>
          </cell>
          <cell r="CW240">
            <v>8680.8700000000008</v>
          </cell>
          <cell r="CX240">
            <v>0</v>
          </cell>
          <cell r="CY240">
            <v>109</v>
          </cell>
          <cell r="CZ240">
            <v>359.01</v>
          </cell>
          <cell r="DA240">
            <v>1483.66</v>
          </cell>
          <cell r="DB240">
            <v>6729.21</v>
          </cell>
          <cell r="DC240">
            <v>107098.25</v>
          </cell>
          <cell r="DD240">
            <v>0</v>
          </cell>
          <cell r="DE240">
            <v>3761.82</v>
          </cell>
          <cell r="DF240">
            <v>103336.43</v>
          </cell>
          <cell r="DG240">
            <v>1188.46</v>
          </cell>
          <cell r="DH240">
            <v>6723.53</v>
          </cell>
          <cell r="DI240">
            <v>693.68</v>
          </cell>
          <cell r="DJ240">
            <v>0</v>
          </cell>
          <cell r="DK240">
            <v>467.44</v>
          </cell>
          <cell r="DL240">
            <v>7884.66</v>
          </cell>
          <cell r="DM240">
            <v>21652.26</v>
          </cell>
          <cell r="DN240">
            <v>169945.41</v>
          </cell>
          <cell r="DO240">
            <v>124891.75</v>
          </cell>
          <cell r="DP240">
            <v>918.02</v>
          </cell>
          <cell r="DQ240">
            <v>67.73</v>
          </cell>
          <cell r="DR240">
            <v>28028.13</v>
          </cell>
          <cell r="DS240">
            <v>165.45</v>
          </cell>
          <cell r="DT240">
            <v>153905.63</v>
          </cell>
          <cell r="DU240">
            <v>0</v>
          </cell>
          <cell r="DV240">
            <v>3458.34</v>
          </cell>
          <cell r="DW240">
            <v>5617.08</v>
          </cell>
          <cell r="DX240">
            <v>7258.11</v>
          </cell>
          <cell r="DY240">
            <v>-356.14</v>
          </cell>
          <cell r="DZ240">
            <v>0</v>
          </cell>
          <cell r="EA240">
            <v>15977.39</v>
          </cell>
          <cell r="EB240">
            <v>62.39</v>
          </cell>
          <cell r="EC240">
            <v>16039.78</v>
          </cell>
          <cell r="ED240">
            <v>28203.31</v>
          </cell>
          <cell r="EE240">
            <v>16238.62</v>
          </cell>
          <cell r="EF240">
            <v>0</v>
          </cell>
          <cell r="EG240">
            <v>16238.62</v>
          </cell>
          <cell r="EH240">
            <v>31.18</v>
          </cell>
          <cell r="EI240">
            <v>0</v>
          </cell>
          <cell r="EJ240">
            <v>0</v>
          </cell>
          <cell r="EK240">
            <v>0</v>
          </cell>
          <cell r="EL240">
            <v>0</v>
          </cell>
          <cell r="EM240">
            <v>0</v>
          </cell>
          <cell r="EN240">
            <v>133.33000000000001</v>
          </cell>
          <cell r="EO240">
            <v>0</v>
          </cell>
          <cell r="EP240">
            <v>0</v>
          </cell>
          <cell r="EQ240">
            <v>159.08000000000001</v>
          </cell>
          <cell r="ER240">
            <v>0</v>
          </cell>
          <cell r="ES240">
            <v>0</v>
          </cell>
          <cell r="ET240">
            <v>0</v>
          </cell>
          <cell r="EU240">
            <v>15977.39</v>
          </cell>
          <cell r="EV240">
            <v>15977.39</v>
          </cell>
          <cell r="EW240">
            <v>159.51</v>
          </cell>
          <cell r="EX240">
            <v>0</v>
          </cell>
          <cell r="EY240">
            <v>-507.69</v>
          </cell>
          <cell r="EZ240">
            <v>0</v>
          </cell>
          <cell r="FA240">
            <v>0</v>
          </cell>
          <cell r="FB240">
            <v>0</v>
          </cell>
          <cell r="FC240">
            <v>0</v>
          </cell>
          <cell r="FD240">
            <v>7110.73</v>
          </cell>
          <cell r="FE240">
            <v>0</v>
          </cell>
          <cell r="FF240">
            <v>9214.84</v>
          </cell>
          <cell r="FG240">
            <v>51.31</v>
          </cell>
          <cell r="FH240">
            <v>398.48</v>
          </cell>
          <cell r="FI240">
            <v>-37</v>
          </cell>
          <cell r="FJ240">
            <v>8728.06</v>
          </cell>
          <cell r="FK240">
            <v>116931.12</v>
          </cell>
          <cell r="FL240">
            <v>8728.06</v>
          </cell>
          <cell r="FM240">
            <v>8728.06</v>
          </cell>
          <cell r="FN240">
            <v>13281.91</v>
          </cell>
          <cell r="FO240">
            <v>116931.12</v>
          </cell>
          <cell r="FP240">
            <v>162303.09</v>
          </cell>
          <cell r="FQ240">
            <v>7.4642999999999997</v>
          </cell>
          <cell r="FR240">
            <v>7.4642999999999997</v>
          </cell>
          <cell r="FS240">
            <v>11.358700000000001</v>
          </cell>
          <cell r="FT240">
            <v>5.3776000000000002</v>
          </cell>
          <cell r="FU240">
            <v>0</v>
          </cell>
          <cell r="FV240">
            <v>0</v>
          </cell>
          <cell r="FW240">
            <v>0</v>
          </cell>
          <cell r="FX240">
            <v>0</v>
          </cell>
          <cell r="FY240">
            <v>0</v>
          </cell>
          <cell r="FZ240">
            <v>0</v>
          </cell>
          <cell r="GA240">
            <v>0</v>
          </cell>
          <cell r="GB240">
            <v>0</v>
          </cell>
          <cell r="GC240">
            <v>0</v>
          </cell>
          <cell r="GD240">
            <v>6697.8</v>
          </cell>
          <cell r="GE240">
            <v>1223.95</v>
          </cell>
          <cell r="GF240">
            <v>0</v>
          </cell>
          <cell r="GG240">
            <v>691.67</v>
          </cell>
          <cell r="GH240">
            <v>0</v>
          </cell>
          <cell r="GI240">
            <v>0</v>
          </cell>
          <cell r="GJ240">
            <v>9214.84</v>
          </cell>
          <cell r="GK240">
            <v>921.48</v>
          </cell>
          <cell r="GL240">
            <v>1223.95</v>
          </cell>
          <cell r="GM240">
            <v>0</v>
          </cell>
          <cell r="GN240">
            <v>3.69</v>
          </cell>
          <cell r="GO240">
            <v>1220.27</v>
          </cell>
          <cell r="GP240">
            <v>821.79</v>
          </cell>
          <cell r="GQ240">
            <v>821.79</v>
          </cell>
          <cell r="GR240">
            <v>398.48</v>
          </cell>
          <cell r="GS240">
            <v>821.79</v>
          </cell>
          <cell r="GT240">
            <v>2221.06</v>
          </cell>
          <cell r="GU240">
            <v>159.08000000000001</v>
          </cell>
          <cell r="GV240">
            <v>689.95</v>
          </cell>
          <cell r="GW240">
            <v>0.23</v>
          </cell>
          <cell r="GX240">
            <v>0.01</v>
          </cell>
          <cell r="GY240">
            <v>0</v>
          </cell>
          <cell r="GZ240">
            <v>0.01</v>
          </cell>
          <cell r="HA240">
            <v>0</v>
          </cell>
          <cell r="HB240">
            <v>133.33000000000001</v>
          </cell>
          <cell r="HC240">
            <v>133.33000000000001</v>
          </cell>
          <cell r="HE240" t="str">
            <v>This deduction from Tier 1 capital is related to nonfinancial equity investments.  Looking at the carrying value of the nonfinancial equity investments, excluding the SBICs, and if this value is less than 15% of Tier 1 capital, then the capital</v>
          </cell>
          <cell r="HF240">
            <v>0</v>
          </cell>
          <cell r="HG240">
            <v>0</v>
          </cell>
          <cell r="HH240">
            <v>107.92</v>
          </cell>
          <cell r="HI240">
            <v>960.77</v>
          </cell>
          <cell r="HJ240">
            <v>348.07</v>
          </cell>
          <cell r="HL240">
            <v>3</v>
          </cell>
          <cell r="HM240">
            <v>2013</v>
          </cell>
          <cell r="HN240">
            <v>111</v>
          </cell>
          <cell r="HO240">
            <v>0</v>
          </cell>
          <cell r="HP240">
            <v>8448.8700000000008</v>
          </cell>
          <cell r="HQ240">
            <v>5.2133967999999999</v>
          </cell>
          <cell r="HR240">
            <v>19002</v>
          </cell>
        </row>
        <row r="241">
          <cell r="A241" t="str">
            <v>1074156Q4 2013Supervisory Stress</v>
          </cell>
          <cell r="B241" t="str">
            <v>BB&amp;T</v>
          </cell>
          <cell r="C241" t="str">
            <v>Q4 2013</v>
          </cell>
          <cell r="D241" t="str">
            <v>Supervisory Stress</v>
          </cell>
          <cell r="E241" t="str">
            <v>BHC</v>
          </cell>
          <cell r="F241" t="str">
            <v>BB And T CORP</v>
          </cell>
          <cell r="G241">
            <v>1074156</v>
          </cell>
          <cell r="H241" t="str">
            <v>Projected</v>
          </cell>
          <cell r="I241">
            <v>40918</v>
          </cell>
          <cell r="J241">
            <v>40918.536423611113</v>
          </cell>
          <cell r="K241" t="str">
            <v>FRB-provided scenario.</v>
          </cell>
          <cell r="L241">
            <v>122.94</v>
          </cell>
          <cell r="M241">
            <v>34.299999999999997</v>
          </cell>
          <cell r="N241">
            <v>9.67</v>
          </cell>
          <cell r="O241">
            <v>24.63</v>
          </cell>
          <cell r="P241">
            <v>123.71</v>
          </cell>
          <cell r="Q241">
            <v>101.87</v>
          </cell>
          <cell r="R241">
            <v>0</v>
          </cell>
          <cell r="S241">
            <v>21.85</v>
          </cell>
          <cell r="T241">
            <v>263.43</v>
          </cell>
          <cell r="U241">
            <v>111.77</v>
          </cell>
          <cell r="V241">
            <v>10.87</v>
          </cell>
          <cell r="W241">
            <v>140.79</v>
          </cell>
          <cell r="X241">
            <v>17.75</v>
          </cell>
          <cell r="Y241">
            <v>77.040000000000006</v>
          </cell>
          <cell r="Z241">
            <v>55.28</v>
          </cell>
          <cell r="AA241">
            <v>0</v>
          </cell>
          <cell r="AB241">
            <v>21.76</v>
          </cell>
          <cell r="AC241">
            <v>17.13</v>
          </cell>
          <cell r="AD241">
            <v>0</v>
          </cell>
          <cell r="AE241">
            <v>2.13</v>
          </cell>
          <cell r="AF241">
            <v>2.68</v>
          </cell>
          <cell r="AG241">
            <v>4.95</v>
          </cell>
          <cell r="AH241">
            <v>7.36</v>
          </cell>
          <cell r="AI241">
            <v>656.31</v>
          </cell>
          <cell r="AJ241">
            <v>0</v>
          </cell>
          <cell r="AK241">
            <v>0</v>
          </cell>
          <cell r="AL241">
            <v>0</v>
          </cell>
          <cell r="AM241">
            <v>0</v>
          </cell>
          <cell r="AN241">
            <v>0</v>
          </cell>
          <cell r="AO241">
            <v>0</v>
          </cell>
          <cell r="AP241">
            <v>0</v>
          </cell>
          <cell r="AQ241">
            <v>0</v>
          </cell>
          <cell r="AR241">
            <v>0</v>
          </cell>
          <cell r="AS241">
            <v>0</v>
          </cell>
          <cell r="AT241">
            <v>656.31</v>
          </cell>
          <cell r="AU241">
            <v>3761.82</v>
          </cell>
          <cell r="AV241">
            <v>434.34</v>
          </cell>
          <cell r="AW241">
            <v>656.31</v>
          </cell>
          <cell r="AX241">
            <v>0</v>
          </cell>
          <cell r="AY241">
            <v>3539.86</v>
          </cell>
          <cell r="AZ241">
            <v>1188.81</v>
          </cell>
          <cell r="BA241">
            <v>705.13</v>
          </cell>
          <cell r="BB241">
            <v>1468.83</v>
          </cell>
          <cell r="BC241">
            <v>540.11</v>
          </cell>
          <cell r="BD241">
            <v>540.11</v>
          </cell>
          <cell r="BE241">
            <v>434.34</v>
          </cell>
          <cell r="BF241">
            <v>0</v>
          </cell>
          <cell r="BG241">
            <v>0</v>
          </cell>
          <cell r="BH241">
            <v>0.38</v>
          </cell>
          <cell r="BI241">
            <v>0</v>
          </cell>
          <cell r="BJ241">
            <v>0</v>
          </cell>
          <cell r="BK241">
            <v>7.66</v>
          </cell>
          <cell r="BL241">
            <v>106.16</v>
          </cell>
          <cell r="BM241">
            <v>-25.94</v>
          </cell>
          <cell r="BN241">
            <v>132.09</v>
          </cell>
          <cell r="BO241">
            <v>0</v>
          </cell>
          <cell r="BP241">
            <v>132.09</v>
          </cell>
          <cell r="BQ241">
            <v>8.8800000000000008</v>
          </cell>
          <cell r="BR241">
            <v>123.22</v>
          </cell>
          <cell r="BS241">
            <v>-24.434815</v>
          </cell>
          <cell r="BT241">
            <v>52.88</v>
          </cell>
          <cell r="BU241">
            <v>17.5</v>
          </cell>
          <cell r="BV241">
            <v>13.25</v>
          </cell>
          <cell r="BW241">
            <v>57.13</v>
          </cell>
          <cell r="BX241" t="str">
            <v>Other: Provide Explanation in the Memo</v>
          </cell>
          <cell r="BY241">
            <v>7740.3</v>
          </cell>
          <cell r="BZ241">
            <v>28116.44</v>
          </cell>
          <cell r="CA241">
            <v>35856.74</v>
          </cell>
          <cell r="CB241">
            <v>69298.95</v>
          </cell>
          <cell r="CC241">
            <v>31098.26</v>
          </cell>
          <cell r="CD241">
            <v>7085.02</v>
          </cell>
          <cell r="CE241">
            <v>1487.72</v>
          </cell>
          <cell r="CF241">
            <v>5597.3</v>
          </cell>
          <cell r="CG241">
            <v>30882.62</v>
          </cell>
          <cell r="CH241">
            <v>6788.53</v>
          </cell>
          <cell r="CI241">
            <v>1804.29</v>
          </cell>
          <cell r="CJ241">
            <v>22289.81</v>
          </cell>
          <cell r="CK241">
            <v>13982.95</v>
          </cell>
          <cell r="CL241">
            <v>233.05</v>
          </cell>
          <cell r="CM241">
            <v>0</v>
          </cell>
          <cell r="CN241">
            <v>15284.56</v>
          </cell>
          <cell r="CO241">
            <v>10716.27</v>
          </cell>
          <cell r="CP241">
            <v>0</v>
          </cell>
          <cell r="CQ241">
            <v>4568.29</v>
          </cell>
          <cell r="CR241">
            <v>1787.16</v>
          </cell>
          <cell r="CS241">
            <v>12446.71</v>
          </cell>
          <cell r="CT241">
            <v>8775.16</v>
          </cell>
          <cell r="CU241">
            <v>0</v>
          </cell>
          <cell r="CV241">
            <v>3671.55</v>
          </cell>
          <cell r="CW241">
            <v>8740.4</v>
          </cell>
          <cell r="CX241">
            <v>0</v>
          </cell>
          <cell r="CY241">
            <v>110.67</v>
          </cell>
          <cell r="CZ241">
            <v>361.94</v>
          </cell>
          <cell r="DA241">
            <v>1490.33</v>
          </cell>
          <cell r="DB241">
            <v>6777.47</v>
          </cell>
          <cell r="DC241">
            <v>107557.78</v>
          </cell>
          <cell r="DD241">
            <v>0</v>
          </cell>
          <cell r="DE241">
            <v>3539.86</v>
          </cell>
          <cell r="DF241">
            <v>104017.92</v>
          </cell>
          <cell r="DG241">
            <v>1188.46</v>
          </cell>
          <cell r="DH241">
            <v>6723.53</v>
          </cell>
          <cell r="DI241">
            <v>693.68</v>
          </cell>
          <cell r="DJ241">
            <v>0</v>
          </cell>
          <cell r="DK241">
            <v>441.19</v>
          </cell>
          <cell r="DL241">
            <v>7858.41</v>
          </cell>
          <cell r="DM241">
            <v>21090.23</v>
          </cell>
          <cell r="DN241">
            <v>170011.76</v>
          </cell>
          <cell r="DO241">
            <v>125665.46</v>
          </cell>
          <cell r="DP241">
            <v>918.02</v>
          </cell>
          <cell r="DQ241">
            <v>67.73</v>
          </cell>
          <cell r="DR241">
            <v>27488.53</v>
          </cell>
          <cell r="DS241">
            <v>173.11</v>
          </cell>
          <cell r="DT241">
            <v>154139.74</v>
          </cell>
          <cell r="DU241">
            <v>0</v>
          </cell>
          <cell r="DV241">
            <v>3434.78</v>
          </cell>
          <cell r="DW241">
            <v>5507.31</v>
          </cell>
          <cell r="DX241">
            <v>7223.68</v>
          </cell>
          <cell r="DY241">
            <v>-356.14</v>
          </cell>
          <cell r="DZ241">
            <v>0</v>
          </cell>
          <cell r="EA241">
            <v>15809.62</v>
          </cell>
          <cell r="EB241">
            <v>62.39</v>
          </cell>
          <cell r="EC241">
            <v>15872.01</v>
          </cell>
          <cell r="ED241">
            <v>29171.06</v>
          </cell>
          <cell r="EE241">
            <v>15977.39</v>
          </cell>
          <cell r="EF241">
            <v>0</v>
          </cell>
          <cell r="EG241">
            <v>15977.39</v>
          </cell>
          <cell r="EH241">
            <v>123.22</v>
          </cell>
          <cell r="EI241">
            <v>0</v>
          </cell>
          <cell r="EJ241">
            <v>0</v>
          </cell>
          <cell r="EK241">
            <v>0</v>
          </cell>
          <cell r="EL241">
            <v>0</v>
          </cell>
          <cell r="EM241">
            <v>0</v>
          </cell>
          <cell r="EN241">
            <v>133.33000000000001</v>
          </cell>
          <cell r="EO241">
            <v>0</v>
          </cell>
          <cell r="EP241">
            <v>0</v>
          </cell>
          <cell r="EQ241">
            <v>157.65</v>
          </cell>
          <cell r="ER241">
            <v>0</v>
          </cell>
          <cell r="ES241">
            <v>0</v>
          </cell>
          <cell r="ET241">
            <v>0</v>
          </cell>
          <cell r="EU241">
            <v>15809.62</v>
          </cell>
          <cell r="EV241">
            <v>15809.62</v>
          </cell>
          <cell r="EW241">
            <v>159.51</v>
          </cell>
          <cell r="EX241">
            <v>0</v>
          </cell>
          <cell r="EY241">
            <v>-507.69</v>
          </cell>
          <cell r="EZ241">
            <v>0</v>
          </cell>
          <cell r="FA241">
            <v>0</v>
          </cell>
          <cell r="FB241">
            <v>0</v>
          </cell>
          <cell r="FC241">
            <v>0</v>
          </cell>
          <cell r="FD241">
            <v>7084.26</v>
          </cell>
          <cell r="FE241">
            <v>0</v>
          </cell>
          <cell r="FF241">
            <v>9073.5499999999993</v>
          </cell>
          <cell r="FG241">
            <v>51.31</v>
          </cell>
          <cell r="FH241">
            <v>297.5</v>
          </cell>
          <cell r="FI241">
            <v>-37</v>
          </cell>
          <cell r="FJ241">
            <v>8687.74</v>
          </cell>
          <cell r="FK241">
            <v>117298.98</v>
          </cell>
          <cell r="FL241">
            <v>8687.74</v>
          </cell>
          <cell r="FM241">
            <v>8687.74</v>
          </cell>
          <cell r="FN241">
            <v>12918.86</v>
          </cell>
          <cell r="FO241">
            <v>117298.98</v>
          </cell>
          <cell r="FP241">
            <v>162363.65</v>
          </cell>
          <cell r="FQ241">
            <v>7.4065000000000003</v>
          </cell>
          <cell r="FR241">
            <v>7.4065000000000003</v>
          </cell>
          <cell r="FS241">
            <v>11.0136</v>
          </cell>
          <cell r="FT241">
            <v>5.3507999999999996</v>
          </cell>
          <cell r="FU241">
            <v>0</v>
          </cell>
          <cell r="FV241">
            <v>0</v>
          </cell>
          <cell r="FW241">
            <v>0</v>
          </cell>
          <cell r="FX241">
            <v>0</v>
          </cell>
          <cell r="FY241">
            <v>0</v>
          </cell>
          <cell r="FZ241">
            <v>0</v>
          </cell>
          <cell r="GA241">
            <v>0</v>
          </cell>
          <cell r="GB241">
            <v>0</v>
          </cell>
          <cell r="GC241">
            <v>0</v>
          </cell>
          <cell r="GD241">
            <v>6697.8</v>
          </cell>
          <cell r="GE241">
            <v>1207.46</v>
          </cell>
          <cell r="GF241">
            <v>0</v>
          </cell>
          <cell r="GG241">
            <v>686.96</v>
          </cell>
          <cell r="GH241">
            <v>0</v>
          </cell>
          <cell r="GI241">
            <v>0</v>
          </cell>
          <cell r="GJ241">
            <v>9073.5499999999993</v>
          </cell>
          <cell r="GK241">
            <v>907.35</v>
          </cell>
          <cell r="GL241">
            <v>1207.46</v>
          </cell>
          <cell r="GM241">
            <v>0</v>
          </cell>
          <cell r="GN241">
            <v>3.69</v>
          </cell>
          <cell r="GO241">
            <v>1203.77</v>
          </cell>
          <cell r="GP241">
            <v>906.28</v>
          </cell>
          <cell r="GQ241">
            <v>906.28</v>
          </cell>
          <cell r="GR241">
            <v>297.5</v>
          </cell>
          <cell r="GS241">
            <v>906.28</v>
          </cell>
          <cell r="GT241">
            <v>2449.39</v>
          </cell>
          <cell r="GU241">
            <v>157.65</v>
          </cell>
          <cell r="GV241">
            <v>685.45</v>
          </cell>
          <cell r="GW241">
            <v>0.23</v>
          </cell>
          <cell r="GX241">
            <v>0.02</v>
          </cell>
          <cell r="GY241">
            <v>0</v>
          </cell>
          <cell r="GZ241">
            <v>0.02</v>
          </cell>
          <cell r="HA241">
            <v>0</v>
          </cell>
          <cell r="HB241">
            <v>133.33000000000001</v>
          </cell>
          <cell r="HC241">
            <v>133.33000000000001</v>
          </cell>
          <cell r="HE241" t="str">
            <v>This deduction from Tier 1 capital is related to nonfinancial equity investments.  Looking at the carrying value of the nonfinancial equity investments, excluding the SBICs, and if this value is less than 15% of Tier 1 capital, then the capital</v>
          </cell>
          <cell r="HF241">
            <v>0</v>
          </cell>
          <cell r="HG241">
            <v>0</v>
          </cell>
          <cell r="HH241">
            <v>107.92</v>
          </cell>
          <cell r="HI241">
            <v>960.77</v>
          </cell>
          <cell r="HJ241">
            <v>348.07</v>
          </cell>
          <cell r="HL241">
            <v>4</v>
          </cell>
          <cell r="HM241">
            <v>2013</v>
          </cell>
          <cell r="HN241">
            <v>115</v>
          </cell>
          <cell r="HO241">
            <v>0</v>
          </cell>
          <cell r="HP241">
            <v>8307.36</v>
          </cell>
          <cell r="HQ241">
            <v>5.1231504000000001</v>
          </cell>
          <cell r="HR241">
            <v>19002</v>
          </cell>
        </row>
        <row r="242">
          <cell r="A242" t="str">
            <v>1111435Q3 2011BHC Baseline</v>
          </cell>
          <cell r="B242" t="str">
            <v>State St</v>
          </cell>
          <cell r="C242" t="str">
            <v>Q3 2011</v>
          </cell>
          <cell r="D242" t="str">
            <v>BHC Baseline</v>
          </cell>
          <cell r="E242" t="str">
            <v>BHC</v>
          </cell>
          <cell r="F242" t="str">
            <v>STATE STREET CORP</v>
          </cell>
          <cell r="G242">
            <v>1111435</v>
          </cell>
          <cell r="H242" t="str">
            <v>Actual</v>
          </cell>
          <cell r="I242">
            <v>40927</v>
          </cell>
          <cell r="J242">
            <v>40927.448935185188</v>
          </cell>
          <cell r="K242" t="str">
            <v>This base case submission is according to Supervisory assumptions because the State Street baseline scenario is similar to the Supervisory base case. This submission reflects both State Street and Supervisory base cases.</v>
          </cell>
          <cell r="L242">
            <v>0</v>
          </cell>
          <cell r="M242">
            <v>0</v>
          </cell>
          <cell r="N242">
            <v>0</v>
          </cell>
          <cell r="O242">
            <v>0</v>
          </cell>
          <cell r="P242">
            <v>0</v>
          </cell>
          <cell r="Q242">
            <v>0</v>
          </cell>
          <cell r="R242">
            <v>0</v>
          </cell>
          <cell r="S242">
            <v>0</v>
          </cell>
          <cell r="T242">
            <v>31.91</v>
          </cell>
          <cell r="U242">
            <v>32.18</v>
          </cell>
          <cell r="V242">
            <v>0</v>
          </cell>
          <cell r="W242">
            <v>-0.28000000000000003</v>
          </cell>
          <cell r="X242">
            <v>0</v>
          </cell>
          <cell r="Y242">
            <v>0</v>
          </cell>
          <cell r="Z242">
            <v>0</v>
          </cell>
          <cell r="AA242">
            <v>0</v>
          </cell>
          <cell r="AB242">
            <v>0</v>
          </cell>
          <cell r="AC242">
            <v>0</v>
          </cell>
          <cell r="AD242">
            <v>0</v>
          </cell>
          <cell r="AE242">
            <v>0</v>
          </cell>
          <cell r="AF242">
            <v>0</v>
          </cell>
          <cell r="AG242">
            <v>0</v>
          </cell>
          <cell r="AH242">
            <v>0</v>
          </cell>
          <cell r="AI242">
            <v>31.91</v>
          </cell>
          <cell r="AJ242">
            <v>0</v>
          </cell>
          <cell r="AK242">
            <v>7.24</v>
          </cell>
          <cell r="AL242">
            <v>3.43</v>
          </cell>
          <cell r="AM242">
            <v>10.67</v>
          </cell>
          <cell r="AN242">
            <v>0</v>
          </cell>
          <cell r="AO242">
            <v>0</v>
          </cell>
          <cell r="AP242">
            <v>0</v>
          </cell>
          <cell r="AQ242">
            <v>0</v>
          </cell>
          <cell r="AR242">
            <v>0</v>
          </cell>
          <cell r="AS242">
            <v>0</v>
          </cell>
          <cell r="AT242">
            <v>42.58</v>
          </cell>
          <cell r="AU242">
            <v>54.37</v>
          </cell>
          <cell r="AV242">
            <v>-0.26</v>
          </cell>
          <cell r="AW242">
            <v>31.91</v>
          </cell>
          <cell r="AX242">
            <v>0</v>
          </cell>
          <cell r="AY242">
            <v>22.21</v>
          </cell>
          <cell r="AZ242">
            <v>580.26</v>
          </cell>
          <cell r="BA242">
            <v>1844</v>
          </cell>
          <cell r="BB242">
            <v>1797.54</v>
          </cell>
          <cell r="BC242">
            <v>626.72</v>
          </cell>
          <cell r="BD242">
            <v>626.72</v>
          </cell>
          <cell r="BE242">
            <v>-0.26</v>
          </cell>
          <cell r="BF242">
            <v>0</v>
          </cell>
          <cell r="BG242">
            <v>0</v>
          </cell>
          <cell r="BH242">
            <v>0</v>
          </cell>
          <cell r="BI242">
            <v>-7.04</v>
          </cell>
          <cell r="BJ242">
            <v>11.58</v>
          </cell>
          <cell r="BK242">
            <v>0</v>
          </cell>
          <cell r="BL242">
            <v>628</v>
          </cell>
          <cell r="BM242">
            <v>73.489999999999995</v>
          </cell>
          <cell r="BN242">
            <v>554.51</v>
          </cell>
          <cell r="BO242">
            <v>0</v>
          </cell>
          <cell r="BP242">
            <v>554.51</v>
          </cell>
          <cell r="BQ242">
            <v>-0.15</v>
          </cell>
          <cell r="BR242">
            <v>554.66</v>
          </cell>
          <cell r="BS242">
            <v>11.702229000000001</v>
          </cell>
          <cell r="BT242">
            <v>0</v>
          </cell>
          <cell r="BU242">
            <v>0</v>
          </cell>
          <cell r="BV242">
            <v>0</v>
          </cell>
          <cell r="BW242">
            <v>0</v>
          </cell>
          <cell r="BY242">
            <v>10018.049999999999</v>
          </cell>
          <cell r="BZ242">
            <v>96732.27</v>
          </cell>
          <cell r="CA242">
            <v>106750.32</v>
          </cell>
          <cell r="CB242">
            <v>602.5</v>
          </cell>
          <cell r="CC242">
            <v>0</v>
          </cell>
          <cell r="CD242">
            <v>0</v>
          </cell>
          <cell r="CE242">
            <v>0</v>
          </cell>
          <cell r="CF242">
            <v>0</v>
          </cell>
          <cell r="CG242">
            <v>602.5</v>
          </cell>
          <cell r="CH242">
            <v>420.15</v>
          </cell>
          <cell r="CI242">
            <v>16.39</v>
          </cell>
          <cell r="CJ242">
            <v>165.96</v>
          </cell>
          <cell r="CK242">
            <v>0</v>
          </cell>
          <cell r="CL242">
            <v>0</v>
          </cell>
          <cell r="CM242">
            <v>0</v>
          </cell>
          <cell r="CN242">
            <v>24.4</v>
          </cell>
          <cell r="CO242">
            <v>24.4</v>
          </cell>
          <cell r="CP242">
            <v>0</v>
          </cell>
          <cell r="CQ242">
            <v>0</v>
          </cell>
          <cell r="CR242">
            <v>0</v>
          </cell>
          <cell r="CS242">
            <v>0</v>
          </cell>
          <cell r="CT242">
            <v>0</v>
          </cell>
          <cell r="CU242">
            <v>0</v>
          </cell>
          <cell r="CV242">
            <v>137.76</v>
          </cell>
          <cell r="CW242">
            <v>11078.61</v>
          </cell>
          <cell r="CX242">
            <v>2.74</v>
          </cell>
          <cell r="CY242">
            <v>0</v>
          </cell>
          <cell r="CZ242">
            <v>4668.17</v>
          </cell>
          <cell r="DA242">
            <v>119.08</v>
          </cell>
          <cell r="DB242">
            <v>6288.61</v>
          </cell>
          <cell r="DC242">
            <v>11843.27</v>
          </cell>
          <cell r="DD242">
            <v>103.16</v>
          </cell>
          <cell r="DE242">
            <v>22.21</v>
          </cell>
          <cell r="DF242">
            <v>11717.91</v>
          </cell>
          <cell r="DG242">
            <v>13052.73</v>
          </cell>
          <cell r="DH242">
            <v>5638.86</v>
          </cell>
          <cell r="DI242">
            <v>0</v>
          </cell>
          <cell r="DJ242">
            <v>0</v>
          </cell>
          <cell r="DK242">
            <v>2485.54</v>
          </cell>
          <cell r="DL242">
            <v>8124.4</v>
          </cell>
          <cell r="DM242">
            <v>67530.23</v>
          </cell>
          <cell r="DN242">
            <v>207175.58</v>
          </cell>
          <cell r="DO242">
            <v>134997.74</v>
          </cell>
          <cell r="DP242">
            <v>13534.19</v>
          </cell>
          <cell r="DQ242">
            <v>954.65</v>
          </cell>
          <cell r="DR242">
            <v>38023.410000000003</v>
          </cell>
          <cell r="DS242">
            <v>17.5</v>
          </cell>
          <cell r="DT242">
            <v>187509.99</v>
          </cell>
          <cell r="DU242">
            <v>500.1</v>
          </cell>
          <cell r="DV242">
            <v>504</v>
          </cell>
          <cell r="DW242">
            <v>9528.02</v>
          </cell>
          <cell r="DX242">
            <v>9889.19</v>
          </cell>
          <cell r="DY242">
            <v>-315.25</v>
          </cell>
          <cell r="DZ242">
            <v>-455.38</v>
          </cell>
          <cell r="EA242">
            <v>19650.669999999998</v>
          </cell>
          <cell r="EB242">
            <v>14.92</v>
          </cell>
          <cell r="EC242">
            <v>19665.59</v>
          </cell>
          <cell r="ED242">
            <v>25703.1</v>
          </cell>
          <cell r="EE242">
            <v>19833.439999999999</v>
          </cell>
          <cell r="EF242">
            <v>0</v>
          </cell>
          <cell r="EG242">
            <v>19833.439999999999</v>
          </cell>
          <cell r="EH242">
            <v>554.66</v>
          </cell>
          <cell r="EI242">
            <v>0</v>
          </cell>
          <cell r="EJ242">
            <v>0</v>
          </cell>
          <cell r="EK242">
            <v>0</v>
          </cell>
          <cell r="EL242">
            <v>53.17</v>
          </cell>
          <cell r="EM242">
            <v>24.76</v>
          </cell>
          <cell r="EN242">
            <v>245.98</v>
          </cell>
          <cell r="EO242">
            <v>0</v>
          </cell>
          <cell r="EP242">
            <v>6.69</v>
          </cell>
          <cell r="EQ242">
            <v>89.41</v>
          </cell>
          <cell r="ER242">
            <v>-474.77</v>
          </cell>
          <cell r="ES242">
            <v>0</v>
          </cell>
          <cell r="ET242">
            <v>1.5</v>
          </cell>
          <cell r="EU242">
            <v>19650.669999999998</v>
          </cell>
          <cell r="EV242">
            <v>19650.669999999998</v>
          </cell>
          <cell r="EW242">
            <v>-303.76</v>
          </cell>
          <cell r="EX242">
            <v>0</v>
          </cell>
          <cell r="EY242">
            <v>-222.38</v>
          </cell>
          <cell r="EZ242">
            <v>0</v>
          </cell>
          <cell r="FA242">
            <v>0</v>
          </cell>
          <cell r="FB242">
            <v>950.01</v>
          </cell>
          <cell r="FC242">
            <v>0</v>
          </cell>
          <cell r="FD242">
            <v>7360.58</v>
          </cell>
          <cell r="FE242">
            <v>0</v>
          </cell>
          <cell r="FF242">
            <v>13766.24</v>
          </cell>
          <cell r="FG242">
            <v>0</v>
          </cell>
          <cell r="FH242">
            <v>243.6</v>
          </cell>
          <cell r="FI242">
            <v>-2.5499999999999998</v>
          </cell>
          <cell r="FJ242">
            <v>13520.09</v>
          </cell>
          <cell r="FK242">
            <v>75645.62</v>
          </cell>
          <cell r="FL242">
            <v>12069.58</v>
          </cell>
          <cell r="FM242">
            <v>13519.69</v>
          </cell>
          <cell r="FN242">
            <v>14761.54</v>
          </cell>
          <cell r="FO242">
            <v>75645.62</v>
          </cell>
          <cell r="FP242">
            <v>172538.48</v>
          </cell>
          <cell r="FQ242">
            <v>15.955399999999999</v>
          </cell>
          <cell r="FR242">
            <v>17.872399999999999</v>
          </cell>
          <cell r="FS242">
            <v>19.514099999999999</v>
          </cell>
          <cell r="FT242">
            <v>7.8357999999999999</v>
          </cell>
          <cell r="FU242">
            <v>500.1</v>
          </cell>
          <cell r="FV242">
            <v>0</v>
          </cell>
          <cell r="FW242">
            <v>0</v>
          </cell>
          <cell r="FX242">
            <v>0</v>
          </cell>
          <cell r="FY242">
            <v>455.38</v>
          </cell>
          <cell r="FZ242">
            <v>0</v>
          </cell>
          <cell r="GA242">
            <v>0</v>
          </cell>
          <cell r="GB242">
            <v>0</v>
          </cell>
          <cell r="GC242">
            <v>950.01</v>
          </cell>
          <cell r="GD242">
            <v>5638.86</v>
          </cell>
          <cell r="GE242">
            <v>0</v>
          </cell>
          <cell r="GF242">
            <v>102.97</v>
          </cell>
          <cell r="GG242">
            <v>493081.96</v>
          </cell>
          <cell r="GH242">
            <v>0</v>
          </cell>
          <cell r="GI242">
            <v>0</v>
          </cell>
          <cell r="GJ242">
            <v>13766.24</v>
          </cell>
          <cell r="GK242">
            <v>1376.62</v>
          </cell>
          <cell r="GL242">
            <v>471.85</v>
          </cell>
          <cell r="GM242">
            <v>-471.85</v>
          </cell>
          <cell r="GN242">
            <v>32.25</v>
          </cell>
          <cell r="GO242">
            <v>439.6</v>
          </cell>
          <cell r="GP242">
            <v>196</v>
          </cell>
          <cell r="GQ242">
            <v>196</v>
          </cell>
          <cell r="GR242">
            <v>243.6</v>
          </cell>
          <cell r="GS242">
            <v>196</v>
          </cell>
          <cell r="GT242">
            <v>1150.45</v>
          </cell>
          <cell r="GU242">
            <v>89.41</v>
          </cell>
          <cell r="GV242">
            <v>493.08</v>
          </cell>
          <cell r="GW242">
            <v>0.18132960000000001</v>
          </cell>
          <cell r="GX242">
            <v>0.02</v>
          </cell>
          <cell r="GY242">
            <v>0</v>
          </cell>
          <cell r="GZ242">
            <v>0.02</v>
          </cell>
          <cell r="HA242">
            <v>0</v>
          </cell>
          <cell r="HB242">
            <v>225</v>
          </cell>
          <cell r="HC242">
            <v>225</v>
          </cell>
          <cell r="HF242">
            <v>0</v>
          </cell>
          <cell r="HG242">
            <v>0</v>
          </cell>
          <cell r="HH242">
            <v>32352.75</v>
          </cell>
          <cell r="HI242">
            <v>449304.31</v>
          </cell>
          <cell r="HJ242">
            <v>-2011027.8</v>
          </cell>
          <cell r="HL242">
            <v>3</v>
          </cell>
          <cell r="HM242">
            <v>2011</v>
          </cell>
          <cell r="HN242">
            <v>0</v>
          </cell>
          <cell r="HO242">
            <v>4.54</v>
          </cell>
          <cell r="HP242">
            <v>12215.03</v>
          </cell>
          <cell r="HQ242">
            <v>6.1366278000000003</v>
          </cell>
          <cell r="HR242">
            <v>19011</v>
          </cell>
        </row>
        <row r="243">
          <cell r="A243" t="str">
            <v>1111435Q4 2011BHC Baseline</v>
          </cell>
          <cell r="B243" t="str">
            <v>State St</v>
          </cell>
          <cell r="C243" t="str">
            <v>Q4 2011</v>
          </cell>
          <cell r="D243" t="str">
            <v>BHC Baseline</v>
          </cell>
          <cell r="E243" t="str">
            <v>BHC</v>
          </cell>
          <cell r="F243" t="str">
            <v>STATE STREET CORP</v>
          </cell>
          <cell r="G243">
            <v>1111435</v>
          </cell>
          <cell r="H243" t="str">
            <v>Projected</v>
          </cell>
          <cell r="I243">
            <v>40927</v>
          </cell>
          <cell r="J243">
            <v>40927.448935185188</v>
          </cell>
          <cell r="K243" t="str">
            <v>This base case submission is according to Supervisory assumptions because the State Street baseline scenario is similar to the Supervisory base case. This submission reflects both State Street and Supervisory base cases.</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22.21</v>
          </cell>
          <cell r="AV243">
            <v>0</v>
          </cell>
          <cell r="AW243">
            <v>0</v>
          </cell>
          <cell r="AX243">
            <v>0</v>
          </cell>
          <cell r="AY243">
            <v>22.21</v>
          </cell>
          <cell r="AZ243">
            <v>604.48</v>
          </cell>
          <cell r="BA243">
            <v>1848.53</v>
          </cell>
          <cell r="BB243">
            <v>1813.05</v>
          </cell>
          <cell r="BC243">
            <v>639.95000000000005</v>
          </cell>
          <cell r="BD243">
            <v>639.95000000000005</v>
          </cell>
          <cell r="BE243">
            <v>0</v>
          </cell>
          <cell r="BF243">
            <v>0</v>
          </cell>
          <cell r="BG243">
            <v>0</v>
          </cell>
          <cell r="BH243">
            <v>0</v>
          </cell>
          <cell r="BI243">
            <v>0</v>
          </cell>
          <cell r="BJ243">
            <v>0</v>
          </cell>
          <cell r="BK243">
            <v>0</v>
          </cell>
          <cell r="BL243">
            <v>639.95000000000005</v>
          </cell>
          <cell r="BM243">
            <v>174.29</v>
          </cell>
          <cell r="BN243">
            <v>465.66</v>
          </cell>
          <cell r="BO243">
            <v>0</v>
          </cell>
          <cell r="BP243">
            <v>465.66</v>
          </cell>
          <cell r="BQ243">
            <v>0</v>
          </cell>
          <cell r="BR243">
            <v>465.66</v>
          </cell>
          <cell r="BS243">
            <v>27.234940000000002</v>
          </cell>
          <cell r="BT243">
            <v>0</v>
          </cell>
          <cell r="BU243">
            <v>0</v>
          </cell>
          <cell r="BV243">
            <v>0</v>
          </cell>
          <cell r="BW243">
            <v>0</v>
          </cell>
          <cell r="BY243">
            <v>10148.370000000001</v>
          </cell>
          <cell r="BZ243">
            <v>97414.32</v>
          </cell>
          <cell r="CA243">
            <v>107562.7</v>
          </cell>
          <cell r="CB243">
            <v>560.19000000000005</v>
          </cell>
          <cell r="CC243">
            <v>0</v>
          </cell>
          <cell r="CD243">
            <v>0</v>
          </cell>
          <cell r="CE243">
            <v>0</v>
          </cell>
          <cell r="CF243">
            <v>0</v>
          </cell>
          <cell r="CG243">
            <v>560.19000000000005</v>
          </cell>
          <cell r="CH243">
            <v>390.65</v>
          </cell>
          <cell r="CI243">
            <v>15.24</v>
          </cell>
          <cell r="CJ243">
            <v>154.30000000000001</v>
          </cell>
          <cell r="CK243">
            <v>0</v>
          </cell>
          <cell r="CL243">
            <v>0</v>
          </cell>
          <cell r="CM243">
            <v>0</v>
          </cell>
          <cell r="CN243">
            <v>0</v>
          </cell>
          <cell r="CO243">
            <v>0</v>
          </cell>
          <cell r="CP243">
            <v>0</v>
          </cell>
          <cell r="CQ243">
            <v>0</v>
          </cell>
          <cell r="CR243">
            <v>0</v>
          </cell>
          <cell r="CS243">
            <v>0</v>
          </cell>
          <cell r="CT243">
            <v>0</v>
          </cell>
          <cell r="CU243">
            <v>0</v>
          </cell>
          <cell r="CV243">
            <v>0</v>
          </cell>
          <cell r="CW243">
            <v>10546.22</v>
          </cell>
          <cell r="CX243">
            <v>0</v>
          </cell>
          <cell r="CY243">
            <v>0</v>
          </cell>
          <cell r="CZ243">
            <v>4628.72</v>
          </cell>
          <cell r="DA243">
            <v>120</v>
          </cell>
          <cell r="DB243">
            <v>5797.5</v>
          </cell>
          <cell r="DC243">
            <v>11106.41</v>
          </cell>
          <cell r="DD243">
            <v>100</v>
          </cell>
          <cell r="DE243">
            <v>22</v>
          </cell>
          <cell r="DF243">
            <v>10984.41</v>
          </cell>
          <cell r="DG243">
            <v>1585.66</v>
          </cell>
          <cell r="DH243">
            <v>5659.26</v>
          </cell>
          <cell r="DI243">
            <v>0</v>
          </cell>
          <cell r="DJ243">
            <v>0</v>
          </cell>
          <cell r="DK243">
            <v>2466.58</v>
          </cell>
          <cell r="DL243">
            <v>8125.84</v>
          </cell>
          <cell r="DM243">
            <v>65992.37</v>
          </cell>
          <cell r="DN243">
            <v>194250.97</v>
          </cell>
          <cell r="DO243">
            <v>132313.62</v>
          </cell>
          <cell r="DP243">
            <v>0</v>
          </cell>
          <cell r="DQ243">
            <v>950</v>
          </cell>
          <cell r="DR243">
            <v>41139.29</v>
          </cell>
          <cell r="DS243">
            <v>0</v>
          </cell>
          <cell r="DT243">
            <v>174402.91</v>
          </cell>
          <cell r="DU243">
            <v>500.1</v>
          </cell>
          <cell r="DV243">
            <v>504</v>
          </cell>
          <cell r="DW243">
            <v>9528.02</v>
          </cell>
          <cell r="DX243">
            <v>10260.280000000001</v>
          </cell>
          <cell r="DY243">
            <v>-308.99</v>
          </cell>
          <cell r="DZ243">
            <v>-635.34</v>
          </cell>
          <cell r="EA243">
            <v>19848.07</v>
          </cell>
          <cell r="EB243">
            <v>0</v>
          </cell>
          <cell r="EC243">
            <v>19848.07</v>
          </cell>
          <cell r="ED243">
            <v>25619.11</v>
          </cell>
          <cell r="EE243">
            <v>19650.669999999998</v>
          </cell>
          <cell r="EF243">
            <v>0</v>
          </cell>
          <cell r="EG243">
            <v>19650.669999999998</v>
          </cell>
          <cell r="EH243">
            <v>465.66</v>
          </cell>
          <cell r="EI243">
            <v>0</v>
          </cell>
          <cell r="EJ243">
            <v>0</v>
          </cell>
          <cell r="EK243">
            <v>0</v>
          </cell>
          <cell r="EL243">
            <v>0</v>
          </cell>
          <cell r="EM243">
            <v>45.03</v>
          </cell>
          <cell r="EN243">
            <v>225</v>
          </cell>
          <cell r="EO243">
            <v>0</v>
          </cell>
          <cell r="EP243">
            <v>6.75</v>
          </cell>
          <cell r="EQ243">
            <v>87.82</v>
          </cell>
          <cell r="ER243">
            <v>6.26</v>
          </cell>
          <cell r="ES243">
            <v>0</v>
          </cell>
          <cell r="ET243">
            <v>0</v>
          </cell>
          <cell r="EU243">
            <v>19848.07</v>
          </cell>
          <cell r="EV243">
            <v>19848.07</v>
          </cell>
          <cell r="EW243">
            <v>-296.94</v>
          </cell>
          <cell r="EX243">
            <v>0</v>
          </cell>
          <cell r="EY243">
            <v>-220.03</v>
          </cell>
          <cell r="EZ243">
            <v>0</v>
          </cell>
          <cell r="FA243">
            <v>0</v>
          </cell>
          <cell r="FB243">
            <v>950.01</v>
          </cell>
          <cell r="FC243">
            <v>0</v>
          </cell>
          <cell r="FD243">
            <v>7362.02</v>
          </cell>
          <cell r="FE243">
            <v>0</v>
          </cell>
          <cell r="FF243">
            <v>13953.02</v>
          </cell>
          <cell r="FG243">
            <v>0</v>
          </cell>
          <cell r="FH243">
            <v>0</v>
          </cell>
          <cell r="FI243">
            <v>0</v>
          </cell>
          <cell r="FJ243">
            <v>13953.02</v>
          </cell>
          <cell r="FK243">
            <v>71744.570000000007</v>
          </cell>
          <cell r="FL243">
            <v>12502.7</v>
          </cell>
          <cell r="FM243">
            <v>13953.02</v>
          </cell>
          <cell r="FN243">
            <v>15154.62</v>
          </cell>
          <cell r="FO243">
            <v>71744.570000000007</v>
          </cell>
          <cell r="FP243">
            <v>186700</v>
          </cell>
          <cell r="FQ243">
            <v>17.4267</v>
          </cell>
          <cell r="FR243">
            <v>19.4482</v>
          </cell>
          <cell r="FS243">
            <v>21.123000000000001</v>
          </cell>
          <cell r="FT243">
            <v>7.4734999999999996</v>
          </cell>
          <cell r="FU243">
            <v>500.1</v>
          </cell>
          <cell r="FV243">
            <v>0</v>
          </cell>
          <cell r="FW243">
            <v>0</v>
          </cell>
          <cell r="FX243">
            <v>0</v>
          </cell>
          <cell r="FY243">
            <v>635.34</v>
          </cell>
          <cell r="FZ243">
            <v>0</v>
          </cell>
          <cell r="GA243">
            <v>0</v>
          </cell>
          <cell r="GB243">
            <v>0</v>
          </cell>
          <cell r="GC243">
            <v>950.01</v>
          </cell>
          <cell r="GD243">
            <v>5659.26</v>
          </cell>
          <cell r="GE243">
            <v>0</v>
          </cell>
          <cell r="GF243">
            <v>112</v>
          </cell>
          <cell r="GG243">
            <v>487434.79</v>
          </cell>
          <cell r="GH243">
            <v>0</v>
          </cell>
          <cell r="GI243">
            <v>0</v>
          </cell>
          <cell r="GJ243">
            <v>13953.02</v>
          </cell>
          <cell r="GK243">
            <v>1395.3</v>
          </cell>
          <cell r="GL243">
            <v>442</v>
          </cell>
          <cell r="GM243">
            <v>-442</v>
          </cell>
          <cell r="GN243">
            <v>87</v>
          </cell>
          <cell r="GO243">
            <v>355</v>
          </cell>
          <cell r="GP243">
            <v>355</v>
          </cell>
          <cell r="GQ243">
            <v>355</v>
          </cell>
          <cell r="GR243">
            <v>0</v>
          </cell>
          <cell r="GS243">
            <v>355</v>
          </cell>
          <cell r="GT243">
            <v>1468</v>
          </cell>
          <cell r="GU243">
            <v>87.82</v>
          </cell>
          <cell r="GV243">
            <v>487.43</v>
          </cell>
          <cell r="GW243">
            <v>0.18</v>
          </cell>
          <cell r="GX243">
            <v>45.03</v>
          </cell>
          <cell r="GY243">
            <v>0</v>
          </cell>
          <cell r="GZ243">
            <v>45.03</v>
          </cell>
          <cell r="HA243">
            <v>59.55</v>
          </cell>
          <cell r="HB243">
            <v>165.45</v>
          </cell>
          <cell r="HC243">
            <v>225</v>
          </cell>
          <cell r="HF243">
            <v>0</v>
          </cell>
          <cell r="HG243">
            <v>0</v>
          </cell>
          <cell r="HH243">
            <v>32352.75</v>
          </cell>
          <cell r="HI243">
            <v>449304.31</v>
          </cell>
          <cell r="HJ243">
            <v>-2011027.8</v>
          </cell>
          <cell r="HL243">
            <v>4</v>
          </cell>
          <cell r="HM243">
            <v>2011</v>
          </cell>
          <cell r="HN243">
            <v>0</v>
          </cell>
          <cell r="HO243">
            <v>0</v>
          </cell>
          <cell r="HP243">
            <v>12587.45</v>
          </cell>
          <cell r="HQ243">
            <v>6.7628966000000004</v>
          </cell>
          <cell r="HR243">
            <v>19011</v>
          </cell>
        </row>
        <row r="244">
          <cell r="A244" t="str">
            <v>1111435Q1 2012BHC Baseline</v>
          </cell>
          <cell r="B244" t="str">
            <v>State St</v>
          </cell>
          <cell r="C244" t="str">
            <v>Q1 2012</v>
          </cell>
          <cell r="D244" t="str">
            <v>BHC Baseline</v>
          </cell>
          <cell r="E244" t="str">
            <v>BHC</v>
          </cell>
          <cell r="F244" t="str">
            <v>STATE STREET CORP</v>
          </cell>
          <cell r="G244">
            <v>1111435</v>
          </cell>
          <cell r="H244" t="str">
            <v>Projected</v>
          </cell>
          <cell r="I244">
            <v>40927</v>
          </cell>
          <cell r="J244">
            <v>40927.448935185188</v>
          </cell>
          <cell r="K244" t="str">
            <v>This base case submission is according to Supervisory assumptions because the State Street baseline scenario is similar to the Supervisory base case. This submission reflects both State Street and Supervisory base cases.</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22.21</v>
          </cell>
          <cell r="AV244">
            <v>0</v>
          </cell>
          <cell r="AW244">
            <v>0</v>
          </cell>
          <cell r="AX244">
            <v>0</v>
          </cell>
          <cell r="AY244">
            <v>22.21</v>
          </cell>
          <cell r="AZ244">
            <v>605.62</v>
          </cell>
          <cell r="BA244">
            <v>1809.56</v>
          </cell>
          <cell r="BB244">
            <v>1769.45</v>
          </cell>
          <cell r="BC244">
            <v>645.73</v>
          </cell>
          <cell r="BD244">
            <v>645.73</v>
          </cell>
          <cell r="BE244">
            <v>0</v>
          </cell>
          <cell r="BF244">
            <v>0</v>
          </cell>
          <cell r="BG244">
            <v>0</v>
          </cell>
          <cell r="BH244">
            <v>0</v>
          </cell>
          <cell r="BI244">
            <v>0</v>
          </cell>
          <cell r="BJ244">
            <v>0</v>
          </cell>
          <cell r="BK244">
            <v>0</v>
          </cell>
          <cell r="BL244">
            <v>645.73</v>
          </cell>
          <cell r="BM244">
            <v>180.72</v>
          </cell>
          <cell r="BN244">
            <v>465.01</v>
          </cell>
          <cell r="BO244">
            <v>0</v>
          </cell>
          <cell r="BP244">
            <v>465.01</v>
          </cell>
          <cell r="BQ244">
            <v>0</v>
          </cell>
          <cell r="BR244">
            <v>465.01</v>
          </cell>
          <cell r="BS244">
            <v>27.986930000000001</v>
          </cell>
          <cell r="BT244">
            <v>0</v>
          </cell>
          <cell r="BU244">
            <v>0</v>
          </cell>
          <cell r="BV244">
            <v>0</v>
          </cell>
          <cell r="BW244">
            <v>0</v>
          </cell>
          <cell r="BY244">
            <v>9892.75</v>
          </cell>
          <cell r="BZ244">
            <v>102110.47</v>
          </cell>
          <cell r="CA244">
            <v>112003.21</v>
          </cell>
          <cell r="CB244">
            <v>605.47</v>
          </cell>
          <cell r="CC244">
            <v>0</v>
          </cell>
          <cell r="CD244">
            <v>0</v>
          </cell>
          <cell r="CE244">
            <v>0</v>
          </cell>
          <cell r="CF244">
            <v>0</v>
          </cell>
          <cell r="CG244">
            <v>605.47</v>
          </cell>
          <cell r="CH244">
            <v>422.22</v>
          </cell>
          <cell r="CI244">
            <v>16.47</v>
          </cell>
          <cell r="CJ244">
            <v>166.77</v>
          </cell>
          <cell r="CK244">
            <v>0</v>
          </cell>
          <cell r="CL244">
            <v>0</v>
          </cell>
          <cell r="CM244">
            <v>0</v>
          </cell>
          <cell r="CN244">
            <v>0</v>
          </cell>
          <cell r="CO244">
            <v>0</v>
          </cell>
          <cell r="CP244">
            <v>0</v>
          </cell>
          <cell r="CQ244">
            <v>0</v>
          </cell>
          <cell r="CR244">
            <v>0</v>
          </cell>
          <cell r="CS244">
            <v>0</v>
          </cell>
          <cell r="CT244">
            <v>0</v>
          </cell>
          <cell r="CU244">
            <v>0</v>
          </cell>
          <cell r="CV244">
            <v>0</v>
          </cell>
          <cell r="CW244">
            <v>11256.97</v>
          </cell>
          <cell r="CX244">
            <v>0</v>
          </cell>
          <cell r="CY244">
            <v>0</v>
          </cell>
          <cell r="CZ244">
            <v>4759</v>
          </cell>
          <cell r="DA244">
            <v>120</v>
          </cell>
          <cell r="DB244">
            <v>6377.97</v>
          </cell>
          <cell r="DC244">
            <v>11862.44</v>
          </cell>
          <cell r="DD244">
            <v>100</v>
          </cell>
          <cell r="DE244">
            <v>22</v>
          </cell>
          <cell r="DF244">
            <v>11740.44</v>
          </cell>
          <cell r="DG244">
            <v>2249.96</v>
          </cell>
          <cell r="DH244">
            <v>5659.26</v>
          </cell>
          <cell r="DI244">
            <v>0</v>
          </cell>
          <cell r="DJ244">
            <v>0</v>
          </cell>
          <cell r="DK244">
            <v>2417.02</v>
          </cell>
          <cell r="DL244">
            <v>8076.28</v>
          </cell>
          <cell r="DM244">
            <v>54442.73</v>
          </cell>
          <cell r="DN244">
            <v>188512.62</v>
          </cell>
          <cell r="DO244">
            <v>128410.04</v>
          </cell>
          <cell r="DP244">
            <v>0</v>
          </cell>
          <cell r="DQ244">
            <v>950</v>
          </cell>
          <cell r="DR244">
            <v>38849.42</v>
          </cell>
          <cell r="DS244">
            <v>0</v>
          </cell>
          <cell r="DT244">
            <v>168209.47</v>
          </cell>
          <cell r="DU244">
            <v>500.1</v>
          </cell>
          <cell r="DV244">
            <v>504</v>
          </cell>
          <cell r="DW244">
            <v>9528.02</v>
          </cell>
          <cell r="DX244">
            <v>10601.05</v>
          </cell>
          <cell r="DY244">
            <v>-301.38</v>
          </cell>
          <cell r="DZ244">
            <v>-528.63</v>
          </cell>
          <cell r="EA244">
            <v>20303.16</v>
          </cell>
          <cell r="EB244">
            <v>0</v>
          </cell>
          <cell r="EC244">
            <v>20303.16</v>
          </cell>
          <cell r="ED244">
            <v>25645.05</v>
          </cell>
          <cell r="EE244">
            <v>19848.07</v>
          </cell>
          <cell r="EF244">
            <v>0</v>
          </cell>
          <cell r="EG244">
            <v>19848.07</v>
          </cell>
          <cell r="EH244">
            <v>465.01</v>
          </cell>
          <cell r="EI244">
            <v>0</v>
          </cell>
          <cell r="EJ244">
            <v>0</v>
          </cell>
          <cell r="EK244">
            <v>0</v>
          </cell>
          <cell r="EL244">
            <v>0</v>
          </cell>
          <cell r="EM244">
            <v>106.72</v>
          </cell>
          <cell r="EN244">
            <v>0</v>
          </cell>
          <cell r="EO244">
            <v>0</v>
          </cell>
          <cell r="EP244">
            <v>6.74</v>
          </cell>
          <cell r="EQ244">
            <v>117.51</v>
          </cell>
          <cell r="ER244">
            <v>7.61</v>
          </cell>
          <cell r="ES244">
            <v>0</v>
          </cell>
          <cell r="ET244">
            <v>0</v>
          </cell>
          <cell r="EU244">
            <v>20303.16</v>
          </cell>
          <cell r="EV244">
            <v>20303.16</v>
          </cell>
          <cell r="EW244">
            <v>-289.33</v>
          </cell>
          <cell r="EX244">
            <v>0</v>
          </cell>
          <cell r="EY244">
            <v>-220.03</v>
          </cell>
          <cell r="EZ244">
            <v>0</v>
          </cell>
          <cell r="FA244">
            <v>0</v>
          </cell>
          <cell r="FB244">
            <v>950.01</v>
          </cell>
          <cell r="FC244">
            <v>0</v>
          </cell>
          <cell r="FD244">
            <v>7312.46</v>
          </cell>
          <cell r="FE244">
            <v>0</v>
          </cell>
          <cell r="FF244">
            <v>14450.07</v>
          </cell>
          <cell r="FG244">
            <v>0</v>
          </cell>
          <cell r="FH244">
            <v>0</v>
          </cell>
          <cell r="FI244">
            <v>0</v>
          </cell>
          <cell r="FJ244">
            <v>14450.07</v>
          </cell>
          <cell r="FK244">
            <v>69914.899999999994</v>
          </cell>
          <cell r="FL244">
            <v>12999.75</v>
          </cell>
          <cell r="FM244">
            <v>14450.07</v>
          </cell>
          <cell r="FN244">
            <v>15571.74</v>
          </cell>
          <cell r="FO244">
            <v>69914.899999999994</v>
          </cell>
          <cell r="FP244">
            <v>181000</v>
          </cell>
          <cell r="FQ244">
            <v>18.593699999999998</v>
          </cell>
          <cell r="FR244">
            <v>20.668099999999999</v>
          </cell>
          <cell r="FS244">
            <v>22.272400000000001</v>
          </cell>
          <cell r="FT244">
            <v>7.9835000000000003</v>
          </cell>
          <cell r="FU244">
            <v>500.1</v>
          </cell>
          <cell r="FV244">
            <v>0</v>
          </cell>
          <cell r="FW244">
            <v>0</v>
          </cell>
          <cell r="FX244">
            <v>0</v>
          </cell>
          <cell r="FY244">
            <v>528.63</v>
          </cell>
          <cell r="FZ244">
            <v>0</v>
          </cell>
          <cell r="GA244">
            <v>0</v>
          </cell>
          <cell r="GB244">
            <v>0</v>
          </cell>
          <cell r="GC244">
            <v>950.01</v>
          </cell>
          <cell r="GD244">
            <v>5659.26</v>
          </cell>
          <cell r="GE244">
            <v>0</v>
          </cell>
          <cell r="GF244">
            <v>160</v>
          </cell>
          <cell r="GG244">
            <v>489191.33</v>
          </cell>
          <cell r="GH244">
            <v>0</v>
          </cell>
          <cell r="GI244">
            <v>0</v>
          </cell>
          <cell r="GJ244">
            <v>14450.07</v>
          </cell>
          <cell r="GK244">
            <v>1445.01</v>
          </cell>
          <cell r="GL244">
            <v>374</v>
          </cell>
          <cell r="GM244">
            <v>-374</v>
          </cell>
          <cell r="GN244">
            <v>150</v>
          </cell>
          <cell r="GO244">
            <v>224</v>
          </cell>
          <cell r="GP244">
            <v>355</v>
          </cell>
          <cell r="GQ244">
            <v>355</v>
          </cell>
          <cell r="GR244">
            <v>0</v>
          </cell>
          <cell r="GS244">
            <v>355</v>
          </cell>
          <cell r="GT244">
            <v>1468</v>
          </cell>
          <cell r="GU244">
            <v>117.51</v>
          </cell>
          <cell r="GV244">
            <v>489.19</v>
          </cell>
          <cell r="GW244">
            <v>0.24</v>
          </cell>
          <cell r="GX244">
            <v>106.72</v>
          </cell>
          <cell r="GY244">
            <v>0</v>
          </cell>
          <cell r="GZ244">
            <v>106.72</v>
          </cell>
          <cell r="HA244">
            <v>0</v>
          </cell>
          <cell r="HB244">
            <v>0</v>
          </cell>
          <cell r="HC244">
            <v>0</v>
          </cell>
          <cell r="HF244">
            <v>0</v>
          </cell>
          <cell r="HG244">
            <v>0</v>
          </cell>
          <cell r="HH244">
            <v>32352.75</v>
          </cell>
          <cell r="HI244">
            <v>449304.31</v>
          </cell>
          <cell r="HJ244">
            <v>-2011027.8</v>
          </cell>
          <cell r="HL244">
            <v>1</v>
          </cell>
          <cell r="HM244">
            <v>2012</v>
          </cell>
          <cell r="HN244">
            <v>0</v>
          </cell>
          <cell r="HO244">
            <v>0</v>
          </cell>
          <cell r="HP244">
            <v>13018.17</v>
          </cell>
          <cell r="HQ244">
            <v>7.2148270999999999</v>
          </cell>
          <cell r="HR244">
            <v>19011</v>
          </cell>
        </row>
        <row r="245">
          <cell r="A245" t="str">
            <v>1111435Q2 2012BHC Baseline</v>
          </cell>
          <cell r="B245" t="str">
            <v>State St</v>
          </cell>
          <cell r="C245" t="str">
            <v>Q2 2012</v>
          </cell>
          <cell r="D245" t="str">
            <v>BHC Baseline</v>
          </cell>
          <cell r="E245" t="str">
            <v>BHC</v>
          </cell>
          <cell r="F245" t="str">
            <v>STATE STREET CORP</v>
          </cell>
          <cell r="G245">
            <v>1111435</v>
          </cell>
          <cell r="H245" t="str">
            <v>Projected</v>
          </cell>
          <cell r="I245">
            <v>40927</v>
          </cell>
          <cell r="J245">
            <v>40927.448935185188</v>
          </cell>
          <cell r="K245" t="str">
            <v>This base case submission is according to Supervisory assumptions because the State Street baseline scenario is similar to the Supervisory base case. This submission reflects both State Street and Supervisory base cases.</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22.21</v>
          </cell>
          <cell r="AV245">
            <v>0</v>
          </cell>
          <cell r="AW245">
            <v>0</v>
          </cell>
          <cell r="AX245">
            <v>0</v>
          </cell>
          <cell r="AY245">
            <v>22.21</v>
          </cell>
          <cell r="AZ245">
            <v>644.82000000000005</v>
          </cell>
          <cell r="BA245">
            <v>1918.22</v>
          </cell>
          <cell r="BB245">
            <v>1808.85</v>
          </cell>
          <cell r="BC245">
            <v>754.19</v>
          </cell>
          <cell r="BD245">
            <v>754.19</v>
          </cell>
          <cell r="BE245">
            <v>0</v>
          </cell>
          <cell r="BF245">
            <v>0</v>
          </cell>
          <cell r="BG245">
            <v>0</v>
          </cell>
          <cell r="BH245">
            <v>0</v>
          </cell>
          <cell r="BI245">
            <v>0</v>
          </cell>
          <cell r="BJ245">
            <v>0</v>
          </cell>
          <cell r="BK245">
            <v>0</v>
          </cell>
          <cell r="BL245">
            <v>754.19</v>
          </cell>
          <cell r="BM245">
            <v>211.31</v>
          </cell>
          <cell r="BN245">
            <v>542.87</v>
          </cell>
          <cell r="BO245">
            <v>0</v>
          </cell>
          <cell r="BP245">
            <v>542.87</v>
          </cell>
          <cell r="BQ245">
            <v>0</v>
          </cell>
          <cell r="BR245">
            <v>542.87</v>
          </cell>
          <cell r="BS245">
            <v>28.018139000000001</v>
          </cell>
          <cell r="BT245">
            <v>0</v>
          </cell>
          <cell r="BU245">
            <v>0</v>
          </cell>
          <cell r="BV245">
            <v>0</v>
          </cell>
          <cell r="BW245">
            <v>0</v>
          </cell>
          <cell r="BY245">
            <v>9620.7199999999993</v>
          </cell>
          <cell r="BZ245">
            <v>103405.19</v>
          </cell>
          <cell r="CA245">
            <v>113025.91</v>
          </cell>
          <cell r="CB245">
            <v>612.03</v>
          </cell>
          <cell r="CC245">
            <v>0</v>
          </cell>
          <cell r="CD245">
            <v>0</v>
          </cell>
          <cell r="CE245">
            <v>0</v>
          </cell>
          <cell r="CF245">
            <v>0</v>
          </cell>
          <cell r="CG245">
            <v>612.03</v>
          </cell>
          <cell r="CH245">
            <v>426.8</v>
          </cell>
          <cell r="CI245">
            <v>16.649999999999999</v>
          </cell>
          <cell r="CJ245">
            <v>168.58</v>
          </cell>
          <cell r="CK245">
            <v>0</v>
          </cell>
          <cell r="CL245">
            <v>0</v>
          </cell>
          <cell r="CM245">
            <v>0</v>
          </cell>
          <cell r="CN245">
            <v>0</v>
          </cell>
          <cell r="CO245">
            <v>0</v>
          </cell>
          <cell r="CP245">
            <v>0</v>
          </cell>
          <cell r="CQ245">
            <v>0</v>
          </cell>
          <cell r="CR245">
            <v>0</v>
          </cell>
          <cell r="CS245">
            <v>0</v>
          </cell>
          <cell r="CT245">
            <v>0</v>
          </cell>
          <cell r="CU245">
            <v>0</v>
          </cell>
          <cell r="CV245">
            <v>0</v>
          </cell>
          <cell r="CW245">
            <v>11339.47</v>
          </cell>
          <cell r="CX245">
            <v>0</v>
          </cell>
          <cell r="CY245">
            <v>0</v>
          </cell>
          <cell r="CZ245">
            <v>4760</v>
          </cell>
          <cell r="DA245">
            <v>120</v>
          </cell>
          <cell r="DB245">
            <v>6459.47</v>
          </cell>
          <cell r="DC245">
            <v>11951.5</v>
          </cell>
          <cell r="DD245">
            <v>100</v>
          </cell>
          <cell r="DE245">
            <v>22</v>
          </cell>
          <cell r="DF245">
            <v>11829.5</v>
          </cell>
          <cell r="DG245">
            <v>2384.21</v>
          </cell>
          <cell r="DH245">
            <v>5659.26</v>
          </cell>
          <cell r="DI245">
            <v>0</v>
          </cell>
          <cell r="DJ245">
            <v>0</v>
          </cell>
          <cell r="DK245">
            <v>2367.46</v>
          </cell>
          <cell r="DL245">
            <v>8026.72</v>
          </cell>
          <cell r="DM245">
            <v>52925.13</v>
          </cell>
          <cell r="DN245">
            <v>188191.47</v>
          </cell>
          <cell r="DO245">
            <v>128396.71</v>
          </cell>
          <cell r="DP245">
            <v>0</v>
          </cell>
          <cell r="DQ245">
            <v>950</v>
          </cell>
          <cell r="DR245">
            <v>38522.720000000001</v>
          </cell>
          <cell r="DS245">
            <v>0</v>
          </cell>
          <cell r="DT245">
            <v>167869.43</v>
          </cell>
          <cell r="DU245">
            <v>500.1</v>
          </cell>
          <cell r="DV245">
            <v>504</v>
          </cell>
          <cell r="DW245">
            <v>9528.02</v>
          </cell>
          <cell r="DX245">
            <v>11022.41</v>
          </cell>
          <cell r="DY245">
            <v>-289.67</v>
          </cell>
          <cell r="DZ245">
            <v>-942.81</v>
          </cell>
          <cell r="EA245">
            <v>20322.04</v>
          </cell>
          <cell r="EB245">
            <v>0</v>
          </cell>
          <cell r="EC245">
            <v>20322.04</v>
          </cell>
          <cell r="ED245">
            <v>25832.57</v>
          </cell>
          <cell r="EE245">
            <v>20303.16</v>
          </cell>
          <cell r="EF245">
            <v>0</v>
          </cell>
          <cell r="EG245">
            <v>20303.16</v>
          </cell>
          <cell r="EH245">
            <v>542.87</v>
          </cell>
          <cell r="EI245">
            <v>0</v>
          </cell>
          <cell r="EJ245">
            <v>0</v>
          </cell>
          <cell r="EK245">
            <v>0</v>
          </cell>
          <cell r="EL245">
            <v>0</v>
          </cell>
          <cell r="EM245">
            <v>65.67</v>
          </cell>
          <cell r="EN245">
            <v>479.85</v>
          </cell>
          <cell r="EO245">
            <v>0</v>
          </cell>
          <cell r="EP245">
            <v>6.74</v>
          </cell>
          <cell r="EQ245">
            <v>114.78</v>
          </cell>
          <cell r="ER245">
            <v>11.71</v>
          </cell>
          <cell r="ES245">
            <v>0</v>
          </cell>
          <cell r="ET245">
            <v>0</v>
          </cell>
          <cell r="EU245">
            <v>20322.04</v>
          </cell>
          <cell r="EV245">
            <v>20322.04</v>
          </cell>
          <cell r="EW245">
            <v>-277.62</v>
          </cell>
          <cell r="EX245">
            <v>0</v>
          </cell>
          <cell r="EY245">
            <v>-219.03</v>
          </cell>
          <cell r="EZ245">
            <v>0</v>
          </cell>
          <cell r="FA245">
            <v>0</v>
          </cell>
          <cell r="FB245">
            <v>950.01</v>
          </cell>
          <cell r="FC245">
            <v>0</v>
          </cell>
          <cell r="FD245">
            <v>7262.9</v>
          </cell>
          <cell r="FE245">
            <v>0</v>
          </cell>
          <cell r="FF245">
            <v>14505.8</v>
          </cell>
          <cell r="FG245">
            <v>0</v>
          </cell>
          <cell r="FH245">
            <v>0</v>
          </cell>
          <cell r="FI245">
            <v>0</v>
          </cell>
          <cell r="FJ245">
            <v>14505.8</v>
          </cell>
          <cell r="FK245">
            <v>69896.039999999994</v>
          </cell>
          <cell r="FL245">
            <v>13056.48</v>
          </cell>
          <cell r="FM245">
            <v>14505.8</v>
          </cell>
          <cell r="FN245">
            <v>15628.48</v>
          </cell>
          <cell r="FO245">
            <v>69896.039999999994</v>
          </cell>
          <cell r="FP245">
            <v>180800</v>
          </cell>
          <cell r="FQ245">
            <v>18.6799</v>
          </cell>
          <cell r="FR245">
            <v>20.753399999999999</v>
          </cell>
          <cell r="FS245">
            <v>22.3596</v>
          </cell>
          <cell r="FT245">
            <v>8.0230999999999995</v>
          </cell>
          <cell r="FU245">
            <v>500.1</v>
          </cell>
          <cell r="FV245">
            <v>0</v>
          </cell>
          <cell r="FW245">
            <v>0</v>
          </cell>
          <cell r="FX245">
            <v>0</v>
          </cell>
          <cell r="FY245">
            <v>942.81</v>
          </cell>
          <cell r="FZ245">
            <v>0</v>
          </cell>
          <cell r="GA245">
            <v>0</v>
          </cell>
          <cell r="GB245">
            <v>0</v>
          </cell>
          <cell r="GC245">
            <v>950.01</v>
          </cell>
          <cell r="GD245">
            <v>5659.26</v>
          </cell>
          <cell r="GE245">
            <v>0</v>
          </cell>
          <cell r="GF245">
            <v>208</v>
          </cell>
          <cell r="GG245">
            <v>477807.63</v>
          </cell>
          <cell r="GH245">
            <v>0</v>
          </cell>
          <cell r="GI245">
            <v>0</v>
          </cell>
          <cell r="GJ245">
            <v>14505.8</v>
          </cell>
          <cell r="GK245">
            <v>1450.58</v>
          </cell>
          <cell r="GL245">
            <v>299</v>
          </cell>
          <cell r="GM245">
            <v>-299</v>
          </cell>
          <cell r="GN245">
            <v>239</v>
          </cell>
          <cell r="GO245">
            <v>60</v>
          </cell>
          <cell r="GP245">
            <v>355</v>
          </cell>
          <cell r="GQ245">
            <v>355</v>
          </cell>
          <cell r="GR245">
            <v>0</v>
          </cell>
          <cell r="GS245">
            <v>355</v>
          </cell>
          <cell r="GT245">
            <v>1468</v>
          </cell>
          <cell r="GU245">
            <v>114.78</v>
          </cell>
          <cell r="GV245">
            <v>477.81</v>
          </cell>
          <cell r="GW245">
            <v>0.24</v>
          </cell>
          <cell r="GX245">
            <v>65.67</v>
          </cell>
          <cell r="GY245">
            <v>0</v>
          </cell>
          <cell r="GZ245">
            <v>65.67</v>
          </cell>
          <cell r="HA245">
            <v>94.86</v>
          </cell>
          <cell r="HB245">
            <v>384.99</v>
          </cell>
          <cell r="HC245">
            <v>479.85</v>
          </cell>
          <cell r="HF245">
            <v>0</v>
          </cell>
          <cell r="HG245">
            <v>0</v>
          </cell>
          <cell r="HH245">
            <v>32352.75</v>
          </cell>
          <cell r="HI245">
            <v>449304.31</v>
          </cell>
          <cell r="HJ245">
            <v>-2011027.8</v>
          </cell>
          <cell r="HL245">
            <v>2</v>
          </cell>
          <cell r="HM245">
            <v>2012</v>
          </cell>
          <cell r="HN245">
            <v>0</v>
          </cell>
          <cell r="HO245">
            <v>0</v>
          </cell>
          <cell r="HP245">
            <v>13525.38</v>
          </cell>
          <cell r="HQ245">
            <v>7.5072288</v>
          </cell>
          <cell r="HR245">
            <v>19011</v>
          </cell>
        </row>
        <row r="246">
          <cell r="A246" t="str">
            <v>1111435Q3 2012BHC Baseline</v>
          </cell>
          <cell r="B246" t="str">
            <v>State St</v>
          </cell>
          <cell r="C246" t="str">
            <v>Q3 2012</v>
          </cell>
          <cell r="D246" t="str">
            <v>BHC Baseline</v>
          </cell>
          <cell r="E246" t="str">
            <v>BHC</v>
          </cell>
          <cell r="F246" t="str">
            <v>STATE STREET CORP</v>
          </cell>
          <cell r="G246">
            <v>1111435</v>
          </cell>
          <cell r="H246" t="str">
            <v>Projected</v>
          </cell>
          <cell r="I246">
            <v>40927</v>
          </cell>
          <cell r="J246">
            <v>40927.448935185188</v>
          </cell>
          <cell r="K246" t="str">
            <v>This base case submission is according to Supervisory assumptions because the State Street baseline scenario is similar to the Supervisory base case. This submission reflects both State Street and Supervisory base cases.</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22.21</v>
          </cell>
          <cell r="AV246">
            <v>0</v>
          </cell>
          <cell r="AW246">
            <v>0</v>
          </cell>
          <cell r="AX246">
            <v>0</v>
          </cell>
          <cell r="AY246">
            <v>22.21</v>
          </cell>
          <cell r="AZ246">
            <v>628.54999999999995</v>
          </cell>
          <cell r="BA246">
            <v>1901.21</v>
          </cell>
          <cell r="BB246">
            <v>1819.77</v>
          </cell>
          <cell r="BC246">
            <v>709.98</v>
          </cell>
          <cell r="BD246">
            <v>709.98</v>
          </cell>
          <cell r="BE246">
            <v>0</v>
          </cell>
          <cell r="BF246">
            <v>0</v>
          </cell>
          <cell r="BG246">
            <v>0</v>
          </cell>
          <cell r="BH246">
            <v>0</v>
          </cell>
          <cell r="BI246">
            <v>0</v>
          </cell>
          <cell r="BJ246">
            <v>0</v>
          </cell>
          <cell r="BK246">
            <v>0</v>
          </cell>
          <cell r="BL246">
            <v>709.98</v>
          </cell>
          <cell r="BM246">
            <v>198.88</v>
          </cell>
          <cell r="BN246">
            <v>511.1</v>
          </cell>
          <cell r="BO246">
            <v>0</v>
          </cell>
          <cell r="BP246">
            <v>511.1</v>
          </cell>
          <cell r="BQ246">
            <v>0</v>
          </cell>
          <cell r="BR246">
            <v>511.1</v>
          </cell>
          <cell r="BS246">
            <v>28.012056999999999</v>
          </cell>
          <cell r="BT246">
            <v>0</v>
          </cell>
          <cell r="BU246">
            <v>0</v>
          </cell>
          <cell r="BV246">
            <v>0</v>
          </cell>
          <cell r="BW246">
            <v>0</v>
          </cell>
          <cell r="BY246">
            <v>8890.82</v>
          </cell>
          <cell r="BZ246">
            <v>104082.1</v>
          </cell>
          <cell r="CA246">
            <v>112972.92</v>
          </cell>
          <cell r="CB246">
            <v>620.58000000000004</v>
          </cell>
          <cell r="CC246">
            <v>0</v>
          </cell>
          <cell r="CD246">
            <v>0</v>
          </cell>
          <cell r="CE246">
            <v>0</v>
          </cell>
          <cell r="CF246">
            <v>0</v>
          </cell>
          <cell r="CG246">
            <v>620.58000000000004</v>
          </cell>
          <cell r="CH246">
            <v>432.76</v>
          </cell>
          <cell r="CI246">
            <v>16.89</v>
          </cell>
          <cell r="CJ246">
            <v>170.94</v>
          </cell>
          <cell r="CK246">
            <v>0</v>
          </cell>
          <cell r="CL246">
            <v>0</v>
          </cell>
          <cell r="CM246">
            <v>0</v>
          </cell>
          <cell r="CN246">
            <v>0</v>
          </cell>
          <cell r="CO246">
            <v>0</v>
          </cell>
          <cell r="CP246">
            <v>0</v>
          </cell>
          <cell r="CQ246">
            <v>0</v>
          </cell>
          <cell r="CR246">
            <v>0</v>
          </cell>
          <cell r="CS246">
            <v>0</v>
          </cell>
          <cell r="CT246">
            <v>0</v>
          </cell>
          <cell r="CU246">
            <v>0</v>
          </cell>
          <cell r="CV246">
            <v>0</v>
          </cell>
          <cell r="CW246">
            <v>11470.2</v>
          </cell>
          <cell r="CX246">
            <v>0</v>
          </cell>
          <cell r="CY246">
            <v>0</v>
          </cell>
          <cell r="CZ246">
            <v>4776</v>
          </cell>
          <cell r="DA246">
            <v>120</v>
          </cell>
          <cell r="DB246">
            <v>6574.2</v>
          </cell>
          <cell r="DC246">
            <v>12090.78</v>
          </cell>
          <cell r="DD246">
            <v>100</v>
          </cell>
          <cell r="DE246">
            <v>22</v>
          </cell>
          <cell r="DF246">
            <v>11968.78</v>
          </cell>
          <cell r="DG246">
            <v>2508.96</v>
          </cell>
          <cell r="DH246">
            <v>5659.26</v>
          </cell>
          <cell r="DI246">
            <v>0</v>
          </cell>
          <cell r="DJ246">
            <v>0</v>
          </cell>
          <cell r="DK246">
            <v>2317.9</v>
          </cell>
          <cell r="DL246">
            <v>7977.16</v>
          </cell>
          <cell r="DM246">
            <v>51554.81</v>
          </cell>
          <cell r="DN246">
            <v>186982.64</v>
          </cell>
          <cell r="DO246">
            <v>127659.43</v>
          </cell>
          <cell r="DP246">
            <v>0</v>
          </cell>
          <cell r="DQ246">
            <v>950</v>
          </cell>
          <cell r="DR246">
            <v>38067.35</v>
          </cell>
          <cell r="DS246">
            <v>0</v>
          </cell>
          <cell r="DT246">
            <v>166676.78</v>
          </cell>
          <cell r="DU246">
            <v>500.1</v>
          </cell>
          <cell r="DV246">
            <v>504</v>
          </cell>
          <cell r="DW246">
            <v>9528.02</v>
          </cell>
          <cell r="DX246">
            <v>11414.71</v>
          </cell>
          <cell r="DY246">
            <v>-276.29000000000002</v>
          </cell>
          <cell r="DZ246">
            <v>-1364.68</v>
          </cell>
          <cell r="EA246">
            <v>20305.86</v>
          </cell>
          <cell r="EB246">
            <v>0</v>
          </cell>
          <cell r="EC246">
            <v>20305.86</v>
          </cell>
          <cell r="ED246">
            <v>25929.19</v>
          </cell>
          <cell r="EE246">
            <v>20322.04</v>
          </cell>
          <cell r="EF246">
            <v>0</v>
          </cell>
          <cell r="EG246">
            <v>20322.04</v>
          </cell>
          <cell r="EH246">
            <v>511.1</v>
          </cell>
          <cell r="EI246">
            <v>0</v>
          </cell>
          <cell r="EJ246">
            <v>0</v>
          </cell>
          <cell r="EK246">
            <v>0</v>
          </cell>
          <cell r="EL246">
            <v>0</v>
          </cell>
          <cell r="EM246">
            <v>58.25</v>
          </cell>
          <cell r="EN246">
            <v>480.13</v>
          </cell>
          <cell r="EO246">
            <v>0</v>
          </cell>
          <cell r="EP246">
            <v>6.74</v>
          </cell>
          <cell r="EQ246">
            <v>112.06</v>
          </cell>
          <cell r="ER246">
            <v>13.39</v>
          </cell>
          <cell r="ES246">
            <v>0</v>
          </cell>
          <cell r="ET246">
            <v>0</v>
          </cell>
          <cell r="EU246">
            <v>20305.86</v>
          </cell>
          <cell r="EV246">
            <v>20305.86</v>
          </cell>
          <cell r="EW246">
            <v>-264.23</v>
          </cell>
          <cell r="EX246">
            <v>0</v>
          </cell>
          <cell r="EY246">
            <v>-219.03</v>
          </cell>
          <cell r="EZ246">
            <v>0</v>
          </cell>
          <cell r="FA246">
            <v>0</v>
          </cell>
          <cell r="FB246">
            <v>950.01</v>
          </cell>
          <cell r="FC246">
            <v>0</v>
          </cell>
          <cell r="FD246">
            <v>7213.34</v>
          </cell>
          <cell r="FE246">
            <v>0</v>
          </cell>
          <cell r="FF246">
            <v>14525.79</v>
          </cell>
          <cell r="FG246">
            <v>0</v>
          </cell>
          <cell r="FH246">
            <v>0</v>
          </cell>
          <cell r="FI246">
            <v>0</v>
          </cell>
          <cell r="FJ246">
            <v>14525.79</v>
          </cell>
          <cell r="FK246">
            <v>70285.13</v>
          </cell>
          <cell r="FL246">
            <v>13076.47</v>
          </cell>
          <cell r="FM246">
            <v>14525.79</v>
          </cell>
          <cell r="FN246">
            <v>15648.46</v>
          </cell>
          <cell r="FO246">
            <v>70285.13</v>
          </cell>
          <cell r="FP246">
            <v>179600</v>
          </cell>
          <cell r="FQ246">
            <v>18.604900000000001</v>
          </cell>
          <cell r="FR246">
            <v>20.666899999999998</v>
          </cell>
          <cell r="FS246">
            <v>22.264299999999999</v>
          </cell>
          <cell r="FT246">
            <v>8.0878999999999994</v>
          </cell>
          <cell r="FU246">
            <v>500.1</v>
          </cell>
          <cell r="FV246">
            <v>0</v>
          </cell>
          <cell r="FW246">
            <v>0</v>
          </cell>
          <cell r="FX246">
            <v>0</v>
          </cell>
          <cell r="FY246">
            <v>1364.68</v>
          </cell>
          <cell r="FZ246">
            <v>0</v>
          </cell>
          <cell r="GA246">
            <v>0</v>
          </cell>
          <cell r="GB246">
            <v>0</v>
          </cell>
          <cell r="GC246">
            <v>950.01</v>
          </cell>
          <cell r="GD246">
            <v>5659.26</v>
          </cell>
          <cell r="GE246">
            <v>0</v>
          </cell>
          <cell r="GF246">
            <v>208</v>
          </cell>
          <cell r="GG246">
            <v>466487.69</v>
          </cell>
          <cell r="GH246">
            <v>0</v>
          </cell>
          <cell r="GI246">
            <v>0</v>
          </cell>
          <cell r="GJ246">
            <v>14525.79</v>
          </cell>
          <cell r="GK246">
            <v>1452.58</v>
          </cell>
          <cell r="GL246">
            <v>278</v>
          </cell>
          <cell r="GM246">
            <v>-278</v>
          </cell>
          <cell r="GN246">
            <v>327</v>
          </cell>
          <cell r="GO246">
            <v>0</v>
          </cell>
          <cell r="GP246">
            <v>355</v>
          </cell>
          <cell r="GQ246">
            <v>355</v>
          </cell>
          <cell r="GR246">
            <v>0</v>
          </cell>
          <cell r="GS246">
            <v>355</v>
          </cell>
          <cell r="GT246">
            <v>1468</v>
          </cell>
          <cell r="GU246">
            <v>112.06</v>
          </cell>
          <cell r="GV246">
            <v>466.49</v>
          </cell>
          <cell r="GW246">
            <v>0.24</v>
          </cell>
          <cell r="GX246">
            <v>58.25</v>
          </cell>
          <cell r="GY246">
            <v>0</v>
          </cell>
          <cell r="GZ246">
            <v>58.25</v>
          </cell>
          <cell r="HA246">
            <v>94.86</v>
          </cell>
          <cell r="HB246">
            <v>385.27</v>
          </cell>
          <cell r="HC246">
            <v>480.13</v>
          </cell>
          <cell r="HF246">
            <v>0</v>
          </cell>
          <cell r="HG246">
            <v>0</v>
          </cell>
          <cell r="HH246">
            <v>32352.75</v>
          </cell>
          <cell r="HI246">
            <v>449304.31</v>
          </cell>
          <cell r="HJ246">
            <v>-2011027.8</v>
          </cell>
          <cell r="HL246">
            <v>3</v>
          </cell>
          <cell r="HM246">
            <v>2012</v>
          </cell>
          <cell r="HN246">
            <v>0</v>
          </cell>
          <cell r="HO246">
            <v>0</v>
          </cell>
          <cell r="HP246">
            <v>13953.86</v>
          </cell>
          <cell r="HQ246">
            <v>7.7952139000000003</v>
          </cell>
          <cell r="HR246">
            <v>19011</v>
          </cell>
        </row>
        <row r="247">
          <cell r="A247" t="str">
            <v>1111435Q4 2012BHC Baseline</v>
          </cell>
          <cell r="B247" t="str">
            <v>State St</v>
          </cell>
          <cell r="C247" t="str">
            <v>Q4 2012</v>
          </cell>
          <cell r="D247" t="str">
            <v>BHC Baseline</v>
          </cell>
          <cell r="E247" t="str">
            <v>BHC</v>
          </cell>
          <cell r="F247" t="str">
            <v>STATE STREET CORP</v>
          </cell>
          <cell r="G247">
            <v>1111435</v>
          </cell>
          <cell r="H247" t="str">
            <v>Projected</v>
          </cell>
          <cell r="I247">
            <v>40927</v>
          </cell>
          <cell r="J247">
            <v>40927.448935185188</v>
          </cell>
          <cell r="K247" t="str">
            <v>This base case submission is according to Supervisory assumptions because the State Street baseline scenario is similar to the Supervisory base case. This submission reflects both State Street and Supervisory base cases.</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22.21</v>
          </cell>
          <cell r="AV247">
            <v>0</v>
          </cell>
          <cell r="AW247">
            <v>0</v>
          </cell>
          <cell r="AX247">
            <v>0</v>
          </cell>
          <cell r="AY247">
            <v>22.21</v>
          </cell>
          <cell r="AZ247">
            <v>623.05999999999995</v>
          </cell>
          <cell r="BA247">
            <v>1955.38</v>
          </cell>
          <cell r="BB247">
            <v>1823.48</v>
          </cell>
          <cell r="BC247">
            <v>754.96</v>
          </cell>
          <cell r="BD247">
            <v>754.96</v>
          </cell>
          <cell r="BE247">
            <v>0</v>
          </cell>
          <cell r="BF247">
            <v>0</v>
          </cell>
          <cell r="BG247">
            <v>0</v>
          </cell>
          <cell r="BH247">
            <v>0</v>
          </cell>
          <cell r="BI247">
            <v>0</v>
          </cell>
          <cell r="BJ247">
            <v>0</v>
          </cell>
          <cell r="BK247">
            <v>0</v>
          </cell>
          <cell r="BL247">
            <v>754.96</v>
          </cell>
          <cell r="BM247">
            <v>211.25</v>
          </cell>
          <cell r="BN247">
            <v>543.71</v>
          </cell>
          <cell r="BO247">
            <v>0</v>
          </cell>
          <cell r="BP247">
            <v>543.71</v>
          </cell>
          <cell r="BQ247">
            <v>0</v>
          </cell>
          <cell r="BR247">
            <v>543.71</v>
          </cell>
          <cell r="BS247">
            <v>27.981615000000001</v>
          </cell>
          <cell r="BT247">
            <v>0</v>
          </cell>
          <cell r="BU247">
            <v>0</v>
          </cell>
          <cell r="BV247">
            <v>0</v>
          </cell>
          <cell r="BW247">
            <v>0</v>
          </cell>
          <cell r="BY247">
            <v>8375.0300000000007</v>
          </cell>
          <cell r="BZ247">
            <v>105135.18</v>
          </cell>
          <cell r="CA247">
            <v>113510.21</v>
          </cell>
          <cell r="CB247">
            <v>630.25</v>
          </cell>
          <cell r="CC247">
            <v>0</v>
          </cell>
          <cell r="CD247">
            <v>0</v>
          </cell>
          <cell r="CE247">
            <v>0</v>
          </cell>
          <cell r="CF247">
            <v>0</v>
          </cell>
          <cell r="CG247">
            <v>630.25</v>
          </cell>
          <cell r="CH247">
            <v>439.5</v>
          </cell>
          <cell r="CI247">
            <v>17.149999999999999</v>
          </cell>
          <cell r="CJ247">
            <v>173.6</v>
          </cell>
          <cell r="CK247">
            <v>0</v>
          </cell>
          <cell r="CL247">
            <v>0</v>
          </cell>
          <cell r="CM247">
            <v>0</v>
          </cell>
          <cell r="CN247">
            <v>0</v>
          </cell>
          <cell r="CO247">
            <v>0</v>
          </cell>
          <cell r="CP247">
            <v>0</v>
          </cell>
          <cell r="CQ247">
            <v>0</v>
          </cell>
          <cell r="CR247">
            <v>0</v>
          </cell>
          <cell r="CS247">
            <v>0</v>
          </cell>
          <cell r="CT247">
            <v>0</v>
          </cell>
          <cell r="CU247">
            <v>0</v>
          </cell>
          <cell r="CV247">
            <v>0</v>
          </cell>
          <cell r="CW247">
            <v>11618.29</v>
          </cell>
          <cell r="CX247">
            <v>0</v>
          </cell>
          <cell r="CY247">
            <v>0</v>
          </cell>
          <cell r="CZ247">
            <v>4789</v>
          </cell>
          <cell r="DA247">
            <v>120</v>
          </cell>
          <cell r="DB247">
            <v>6709.29</v>
          </cell>
          <cell r="DC247">
            <v>12248.54</v>
          </cell>
          <cell r="DD247">
            <v>100</v>
          </cell>
          <cell r="DE247">
            <v>22</v>
          </cell>
          <cell r="DF247">
            <v>12126.54</v>
          </cell>
          <cell r="DG247">
            <v>2649.96</v>
          </cell>
          <cell r="DH247">
            <v>5659.26</v>
          </cell>
          <cell r="DI247">
            <v>0</v>
          </cell>
          <cell r="DJ247">
            <v>0</v>
          </cell>
          <cell r="DK247">
            <v>2268.34</v>
          </cell>
          <cell r="DL247">
            <v>7927.6</v>
          </cell>
          <cell r="DM247">
            <v>52424.4</v>
          </cell>
          <cell r="DN247">
            <v>188638.71</v>
          </cell>
          <cell r="DO247">
            <v>128685.52</v>
          </cell>
          <cell r="DP247">
            <v>0</v>
          </cell>
          <cell r="DQ247">
            <v>950</v>
          </cell>
          <cell r="DR247">
            <v>38682.980000000003</v>
          </cell>
          <cell r="DS247">
            <v>0</v>
          </cell>
          <cell r="DT247">
            <v>168318.5</v>
          </cell>
          <cell r="DU247">
            <v>500.1</v>
          </cell>
          <cell r="DV247">
            <v>504</v>
          </cell>
          <cell r="DW247">
            <v>9528.02</v>
          </cell>
          <cell r="DX247">
            <v>11842.33</v>
          </cell>
          <cell r="DY247">
            <v>-263.01</v>
          </cell>
          <cell r="DZ247">
            <v>-1791.23</v>
          </cell>
          <cell r="EA247">
            <v>20320.2</v>
          </cell>
          <cell r="EB247">
            <v>0</v>
          </cell>
          <cell r="EC247">
            <v>20320.2</v>
          </cell>
          <cell r="ED247">
            <v>25934.31</v>
          </cell>
          <cell r="EE247">
            <v>20305.86</v>
          </cell>
          <cell r="EF247">
            <v>0</v>
          </cell>
          <cell r="EG247">
            <v>20305.86</v>
          </cell>
          <cell r="EH247">
            <v>543.71</v>
          </cell>
          <cell r="EI247">
            <v>0</v>
          </cell>
          <cell r="EJ247">
            <v>0</v>
          </cell>
          <cell r="EK247">
            <v>0</v>
          </cell>
          <cell r="EL247">
            <v>0</v>
          </cell>
          <cell r="EM247">
            <v>53.94</v>
          </cell>
          <cell r="EN247">
            <v>480.48</v>
          </cell>
          <cell r="EO247">
            <v>0</v>
          </cell>
          <cell r="EP247">
            <v>6.74</v>
          </cell>
          <cell r="EQ247">
            <v>109.35</v>
          </cell>
          <cell r="ER247">
            <v>13.28</v>
          </cell>
          <cell r="ES247">
            <v>0</v>
          </cell>
          <cell r="ET247">
            <v>0</v>
          </cell>
          <cell r="EU247">
            <v>20320.2</v>
          </cell>
          <cell r="EV247">
            <v>20320.2</v>
          </cell>
          <cell r="EW247">
            <v>-250.96</v>
          </cell>
          <cell r="EX247">
            <v>0</v>
          </cell>
          <cell r="EY247">
            <v>-220.03</v>
          </cell>
          <cell r="EZ247">
            <v>0</v>
          </cell>
          <cell r="FA247">
            <v>0</v>
          </cell>
          <cell r="FB247">
            <v>950.01</v>
          </cell>
          <cell r="FC247">
            <v>0</v>
          </cell>
          <cell r="FD247">
            <v>7163.78</v>
          </cell>
          <cell r="FE247">
            <v>0</v>
          </cell>
          <cell r="FF247">
            <v>14577.42</v>
          </cell>
          <cell r="FG247">
            <v>0</v>
          </cell>
          <cell r="FH247">
            <v>0</v>
          </cell>
          <cell r="FI247">
            <v>0</v>
          </cell>
          <cell r="FJ247">
            <v>14577.42</v>
          </cell>
          <cell r="FK247">
            <v>70791.81</v>
          </cell>
          <cell r="FL247">
            <v>13127.1</v>
          </cell>
          <cell r="FM247">
            <v>14577.42</v>
          </cell>
          <cell r="FN247">
            <v>15659.1</v>
          </cell>
          <cell r="FO247">
            <v>70791.81</v>
          </cell>
          <cell r="FP247">
            <v>181300</v>
          </cell>
          <cell r="FQ247">
            <v>18.543199999999999</v>
          </cell>
          <cell r="FR247">
            <v>20.591999999999999</v>
          </cell>
          <cell r="FS247">
            <v>22.119900000000001</v>
          </cell>
          <cell r="FT247">
            <v>8.0404999999999998</v>
          </cell>
          <cell r="FU247">
            <v>500.1</v>
          </cell>
          <cell r="FV247">
            <v>0</v>
          </cell>
          <cell r="FW247">
            <v>0</v>
          </cell>
          <cell r="FX247">
            <v>0</v>
          </cell>
          <cell r="FY247">
            <v>1791.23</v>
          </cell>
          <cell r="FZ247">
            <v>0</v>
          </cell>
          <cell r="GA247">
            <v>0</v>
          </cell>
          <cell r="GB247">
            <v>0</v>
          </cell>
          <cell r="GC247">
            <v>950.01</v>
          </cell>
          <cell r="GD247">
            <v>5659.26</v>
          </cell>
          <cell r="GE247">
            <v>0</v>
          </cell>
          <cell r="GF247">
            <v>208</v>
          </cell>
          <cell r="GG247">
            <v>455211.67</v>
          </cell>
          <cell r="GH247">
            <v>0</v>
          </cell>
          <cell r="GI247">
            <v>0</v>
          </cell>
          <cell r="GJ247">
            <v>14577.42</v>
          </cell>
          <cell r="GK247">
            <v>1457.74</v>
          </cell>
          <cell r="GL247">
            <v>257</v>
          </cell>
          <cell r="GM247">
            <v>-257</v>
          </cell>
          <cell r="GN247">
            <v>416</v>
          </cell>
          <cell r="GO247">
            <v>0</v>
          </cell>
          <cell r="GP247">
            <v>459</v>
          </cell>
          <cell r="GQ247">
            <v>459</v>
          </cell>
          <cell r="GR247">
            <v>0</v>
          </cell>
          <cell r="GS247">
            <v>459</v>
          </cell>
          <cell r="GT247">
            <v>1614.8</v>
          </cell>
          <cell r="GU247">
            <v>109.35</v>
          </cell>
          <cell r="GV247">
            <v>455.21</v>
          </cell>
          <cell r="GW247">
            <v>0.24</v>
          </cell>
          <cell r="GX247">
            <v>53.94</v>
          </cell>
          <cell r="GY247">
            <v>0</v>
          </cell>
          <cell r="GZ247">
            <v>53.94</v>
          </cell>
          <cell r="HA247">
            <v>94.86</v>
          </cell>
          <cell r="HB247">
            <v>385.62</v>
          </cell>
          <cell r="HC247">
            <v>480.48</v>
          </cell>
          <cell r="HF247">
            <v>0</v>
          </cell>
          <cell r="HG247">
            <v>0</v>
          </cell>
          <cell r="HH247">
            <v>32352.75</v>
          </cell>
          <cell r="HI247">
            <v>449304.31</v>
          </cell>
          <cell r="HJ247">
            <v>-2011027.8</v>
          </cell>
          <cell r="HL247">
            <v>4</v>
          </cell>
          <cell r="HM247">
            <v>2012</v>
          </cell>
          <cell r="HN247">
            <v>0</v>
          </cell>
          <cell r="HO247">
            <v>0</v>
          </cell>
          <cell r="HP247">
            <v>14417.76</v>
          </cell>
          <cell r="HQ247">
            <v>7.9783473000000003</v>
          </cell>
          <cell r="HR247">
            <v>19011</v>
          </cell>
        </row>
        <row r="248">
          <cell r="A248" t="str">
            <v>1111435Q1 2013BHC Baseline</v>
          </cell>
          <cell r="B248" t="str">
            <v>State St</v>
          </cell>
          <cell r="C248" t="str">
            <v>Q1 2013</v>
          </cell>
          <cell r="D248" t="str">
            <v>BHC Baseline</v>
          </cell>
          <cell r="E248" t="str">
            <v>BHC</v>
          </cell>
          <cell r="F248" t="str">
            <v>STATE STREET CORP</v>
          </cell>
          <cell r="G248">
            <v>1111435</v>
          </cell>
          <cell r="H248" t="str">
            <v>Projected</v>
          </cell>
          <cell r="I248">
            <v>40927</v>
          </cell>
          <cell r="J248">
            <v>40927.448935185188</v>
          </cell>
          <cell r="K248" t="str">
            <v>This base case submission is according to Supervisory assumptions because the State Street baseline scenario is similar to the Supervisory base case. This submission reflects both State Street and Supervisory base cases.</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22.21</v>
          </cell>
          <cell r="AV248">
            <v>0</v>
          </cell>
          <cell r="AW248">
            <v>0</v>
          </cell>
          <cell r="AX248">
            <v>0</v>
          </cell>
          <cell r="AY248">
            <v>22.21</v>
          </cell>
          <cell r="AZ248">
            <v>621.21</v>
          </cell>
          <cell r="BA248">
            <v>1945.88</v>
          </cell>
          <cell r="BB248">
            <v>1834.3</v>
          </cell>
          <cell r="BC248">
            <v>732.79</v>
          </cell>
          <cell r="BD248">
            <v>732.79</v>
          </cell>
          <cell r="BE248">
            <v>0</v>
          </cell>
          <cell r="BF248">
            <v>0</v>
          </cell>
          <cell r="BG248">
            <v>0</v>
          </cell>
          <cell r="BH248">
            <v>0</v>
          </cell>
          <cell r="BI248">
            <v>0</v>
          </cell>
          <cell r="BJ248">
            <v>0</v>
          </cell>
          <cell r="BK248">
            <v>0</v>
          </cell>
          <cell r="BL248">
            <v>732.79</v>
          </cell>
          <cell r="BM248">
            <v>209.06</v>
          </cell>
          <cell r="BN248">
            <v>523.73</v>
          </cell>
          <cell r="BO248">
            <v>0</v>
          </cell>
          <cell r="BP248">
            <v>523.73</v>
          </cell>
          <cell r="BQ248">
            <v>0</v>
          </cell>
          <cell r="BR248">
            <v>523.73</v>
          </cell>
          <cell r="BS248">
            <v>28.529319000000001</v>
          </cell>
          <cell r="BT248">
            <v>0</v>
          </cell>
          <cell r="BU248">
            <v>0</v>
          </cell>
          <cell r="BV248">
            <v>0</v>
          </cell>
          <cell r="BW248">
            <v>0</v>
          </cell>
          <cell r="BY248">
            <v>8190.03</v>
          </cell>
          <cell r="BZ248">
            <v>106050.44</v>
          </cell>
          <cell r="CA248">
            <v>114240.47</v>
          </cell>
          <cell r="CB248">
            <v>644.63</v>
          </cell>
          <cell r="CC248">
            <v>0</v>
          </cell>
          <cell r="CD248">
            <v>0</v>
          </cell>
          <cell r="CE248">
            <v>0</v>
          </cell>
          <cell r="CF248">
            <v>0</v>
          </cell>
          <cell r="CG248">
            <v>644.63</v>
          </cell>
          <cell r="CH248">
            <v>449.53</v>
          </cell>
          <cell r="CI248">
            <v>17.54</v>
          </cell>
          <cell r="CJ248">
            <v>177.56</v>
          </cell>
          <cell r="CK248">
            <v>0</v>
          </cell>
          <cell r="CL248">
            <v>0</v>
          </cell>
          <cell r="CM248">
            <v>0</v>
          </cell>
          <cell r="CN248">
            <v>0</v>
          </cell>
          <cell r="CO248">
            <v>0</v>
          </cell>
          <cell r="CP248">
            <v>0</v>
          </cell>
          <cell r="CQ248">
            <v>0</v>
          </cell>
          <cell r="CR248">
            <v>0</v>
          </cell>
          <cell r="CS248">
            <v>0</v>
          </cell>
          <cell r="CT248">
            <v>0</v>
          </cell>
          <cell r="CU248">
            <v>0</v>
          </cell>
          <cell r="CV248">
            <v>0</v>
          </cell>
          <cell r="CW248">
            <v>11833.16</v>
          </cell>
          <cell r="CX248">
            <v>0</v>
          </cell>
          <cell r="CY248">
            <v>0</v>
          </cell>
          <cell r="CZ248">
            <v>4791</v>
          </cell>
          <cell r="DA248">
            <v>120</v>
          </cell>
          <cell r="DB248">
            <v>6922.16</v>
          </cell>
          <cell r="DC248">
            <v>12477.79</v>
          </cell>
          <cell r="DD248">
            <v>100</v>
          </cell>
          <cell r="DE248">
            <v>22</v>
          </cell>
          <cell r="DF248">
            <v>12355.79</v>
          </cell>
          <cell r="DG248">
            <v>2649.96</v>
          </cell>
          <cell r="DH248">
            <v>5659.26</v>
          </cell>
          <cell r="DI248">
            <v>0</v>
          </cell>
          <cell r="DJ248">
            <v>0</v>
          </cell>
          <cell r="DK248">
            <v>2218.7800000000002</v>
          </cell>
          <cell r="DL248">
            <v>7878.04</v>
          </cell>
          <cell r="DM248">
            <v>50200.6</v>
          </cell>
          <cell r="DN248">
            <v>187324.86</v>
          </cell>
          <cell r="DO248">
            <v>127364.71</v>
          </cell>
          <cell r="DP248">
            <v>0</v>
          </cell>
          <cell r="DQ248">
            <v>950</v>
          </cell>
          <cell r="DR248">
            <v>38557.980000000003</v>
          </cell>
          <cell r="DS248">
            <v>0</v>
          </cell>
          <cell r="DT248">
            <v>166872.68</v>
          </cell>
          <cell r="DU248">
            <v>500.1</v>
          </cell>
          <cell r="DV248">
            <v>504</v>
          </cell>
          <cell r="DW248">
            <v>9528.02</v>
          </cell>
          <cell r="DX248">
            <v>12242.69</v>
          </cell>
          <cell r="DY248">
            <v>-255.95</v>
          </cell>
          <cell r="DZ248">
            <v>-2066.67</v>
          </cell>
          <cell r="EA248">
            <v>20452.18</v>
          </cell>
          <cell r="EB248">
            <v>0</v>
          </cell>
          <cell r="EC248">
            <v>20452.18</v>
          </cell>
          <cell r="ED248">
            <v>26177.3</v>
          </cell>
          <cell r="EE248">
            <v>20320.2</v>
          </cell>
          <cell r="EF248">
            <v>0</v>
          </cell>
          <cell r="EG248">
            <v>20320.2</v>
          </cell>
          <cell r="EH248">
            <v>523.73</v>
          </cell>
          <cell r="EI248">
            <v>0</v>
          </cell>
          <cell r="EJ248">
            <v>0</v>
          </cell>
          <cell r="EK248">
            <v>0</v>
          </cell>
          <cell r="EL248">
            <v>0</v>
          </cell>
          <cell r="EM248">
            <v>119.84</v>
          </cell>
          <cell r="EN248">
            <v>395.28</v>
          </cell>
          <cell r="EO248">
            <v>0</v>
          </cell>
          <cell r="EP248">
            <v>6.74</v>
          </cell>
          <cell r="EQ248">
            <v>116.63</v>
          </cell>
          <cell r="ER248">
            <v>7.06</v>
          </cell>
          <cell r="ES248">
            <v>0</v>
          </cell>
          <cell r="ET248">
            <v>0</v>
          </cell>
          <cell r="EU248">
            <v>20452.18</v>
          </cell>
          <cell r="EV248">
            <v>20452.18</v>
          </cell>
          <cell r="EW248">
            <v>-243.9</v>
          </cell>
          <cell r="EX248">
            <v>0</v>
          </cell>
          <cell r="EY248">
            <v>-220.03</v>
          </cell>
          <cell r="EZ248">
            <v>0</v>
          </cell>
          <cell r="FA248">
            <v>0</v>
          </cell>
          <cell r="FB248">
            <v>950.01</v>
          </cell>
          <cell r="FC248">
            <v>0</v>
          </cell>
          <cell r="FD248">
            <v>7114.22</v>
          </cell>
          <cell r="FE248">
            <v>0</v>
          </cell>
          <cell r="FF248">
            <v>14751.9</v>
          </cell>
          <cell r="FG248">
            <v>0</v>
          </cell>
          <cell r="FH248">
            <v>0</v>
          </cell>
          <cell r="FI248">
            <v>0</v>
          </cell>
          <cell r="FJ248">
            <v>14751.9</v>
          </cell>
          <cell r="FK248">
            <v>71639.600000000006</v>
          </cell>
          <cell r="FL248">
            <v>13301.58</v>
          </cell>
          <cell r="FM248">
            <v>14751.9</v>
          </cell>
          <cell r="FN248">
            <v>15653.64</v>
          </cell>
          <cell r="FO248">
            <v>71639.600000000006</v>
          </cell>
          <cell r="FP248">
            <v>180000</v>
          </cell>
          <cell r="FQ248">
            <v>18.567399999999999</v>
          </cell>
          <cell r="FR248">
            <v>20.591799999999999</v>
          </cell>
          <cell r="FS248">
            <v>21.8505</v>
          </cell>
          <cell r="FT248">
            <v>8.1954999999999991</v>
          </cell>
          <cell r="FU248">
            <v>500.1</v>
          </cell>
          <cell r="FV248">
            <v>0</v>
          </cell>
          <cell r="FW248">
            <v>0</v>
          </cell>
          <cell r="FX248">
            <v>0</v>
          </cell>
          <cell r="FY248">
            <v>2066.67</v>
          </cell>
          <cell r="FZ248">
            <v>0</v>
          </cell>
          <cell r="GA248">
            <v>0</v>
          </cell>
          <cell r="GB248">
            <v>0</v>
          </cell>
          <cell r="GC248">
            <v>950.01</v>
          </cell>
          <cell r="GD248">
            <v>5659.26</v>
          </cell>
          <cell r="GE248">
            <v>0</v>
          </cell>
          <cell r="GF248">
            <v>208</v>
          </cell>
          <cell r="GG248">
            <v>448153.59999999998</v>
          </cell>
          <cell r="GH248">
            <v>0</v>
          </cell>
          <cell r="GI248">
            <v>0</v>
          </cell>
          <cell r="GJ248">
            <v>14751.9</v>
          </cell>
          <cell r="GK248">
            <v>1475.19</v>
          </cell>
          <cell r="GL248">
            <v>241</v>
          </cell>
          <cell r="GM248">
            <v>-241</v>
          </cell>
          <cell r="GN248">
            <v>531</v>
          </cell>
          <cell r="GO248">
            <v>0</v>
          </cell>
          <cell r="GP248">
            <v>459</v>
          </cell>
          <cell r="GQ248">
            <v>459</v>
          </cell>
          <cell r="GR248">
            <v>0</v>
          </cell>
          <cell r="GS248">
            <v>459</v>
          </cell>
          <cell r="GT248">
            <v>1614.8</v>
          </cell>
          <cell r="GU248">
            <v>116.63</v>
          </cell>
          <cell r="GV248">
            <v>448.15</v>
          </cell>
          <cell r="GW248">
            <v>0.26</v>
          </cell>
          <cell r="GX248">
            <v>119.84</v>
          </cell>
          <cell r="GY248">
            <v>0</v>
          </cell>
          <cell r="GZ248">
            <v>119.84</v>
          </cell>
          <cell r="HA248">
            <v>0</v>
          </cell>
          <cell r="HB248">
            <v>395.28</v>
          </cell>
          <cell r="HC248">
            <v>395.28</v>
          </cell>
          <cell r="HF248">
            <v>0</v>
          </cell>
          <cell r="HG248">
            <v>0</v>
          </cell>
          <cell r="HH248">
            <v>32352.75</v>
          </cell>
          <cell r="HI248">
            <v>449304.31</v>
          </cell>
          <cell r="HJ248">
            <v>-2011027.8</v>
          </cell>
          <cell r="HL248">
            <v>1</v>
          </cell>
          <cell r="HM248">
            <v>2013</v>
          </cell>
          <cell r="HN248">
            <v>0</v>
          </cell>
          <cell r="HO248">
            <v>0</v>
          </cell>
          <cell r="HP248">
            <v>14860.62</v>
          </cell>
          <cell r="HQ248">
            <v>8.2813503999999991</v>
          </cell>
          <cell r="HR248">
            <v>19011</v>
          </cell>
        </row>
        <row r="249">
          <cell r="A249" t="str">
            <v>1111435Q2 2013BHC Baseline</v>
          </cell>
          <cell r="B249" t="str">
            <v>State St</v>
          </cell>
          <cell r="C249" t="str">
            <v>Q2 2013</v>
          </cell>
          <cell r="D249" t="str">
            <v>BHC Baseline</v>
          </cell>
          <cell r="E249" t="str">
            <v>BHC</v>
          </cell>
          <cell r="F249" t="str">
            <v>STATE STREET CORP</v>
          </cell>
          <cell r="G249">
            <v>1111435</v>
          </cell>
          <cell r="H249" t="str">
            <v>Projected</v>
          </cell>
          <cell r="I249">
            <v>40927</v>
          </cell>
          <cell r="J249">
            <v>40927.448935185188</v>
          </cell>
          <cell r="K249" t="str">
            <v>This base case submission is according to Supervisory assumptions because the State Street baseline scenario is similar to the Supervisory base case. This submission reflects both State Street and Supervisory base cases.</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22.21</v>
          </cell>
          <cell r="AV249">
            <v>0</v>
          </cell>
          <cell r="AW249">
            <v>0</v>
          </cell>
          <cell r="AX249">
            <v>0</v>
          </cell>
          <cell r="AY249">
            <v>22.21</v>
          </cell>
          <cell r="AZ249">
            <v>630.20000000000005</v>
          </cell>
          <cell r="BA249">
            <v>2067.7199999999998</v>
          </cell>
          <cell r="BB249">
            <v>1884.33</v>
          </cell>
          <cell r="BC249">
            <v>813.58</v>
          </cell>
          <cell r="BD249">
            <v>813.58</v>
          </cell>
          <cell r="BE249">
            <v>0</v>
          </cell>
          <cell r="BF249">
            <v>0</v>
          </cell>
          <cell r="BG249">
            <v>0</v>
          </cell>
          <cell r="BH249">
            <v>0</v>
          </cell>
          <cell r="BI249">
            <v>0</v>
          </cell>
          <cell r="BJ249">
            <v>0</v>
          </cell>
          <cell r="BK249">
            <v>0</v>
          </cell>
          <cell r="BL249">
            <v>813.58</v>
          </cell>
          <cell r="BM249">
            <v>232.16</v>
          </cell>
          <cell r="BN249">
            <v>581.41999999999996</v>
          </cell>
          <cell r="BO249">
            <v>0</v>
          </cell>
          <cell r="BP249">
            <v>581.41999999999996</v>
          </cell>
          <cell r="BQ249">
            <v>0</v>
          </cell>
          <cell r="BR249">
            <v>581.41999999999996</v>
          </cell>
          <cell r="BS249">
            <v>28.535608</v>
          </cell>
          <cell r="BT249">
            <v>0</v>
          </cell>
          <cell r="BU249">
            <v>0</v>
          </cell>
          <cell r="BV249">
            <v>0</v>
          </cell>
          <cell r="BW249">
            <v>0</v>
          </cell>
          <cell r="BY249">
            <v>7941.96</v>
          </cell>
          <cell r="BZ249">
            <v>106843.26</v>
          </cell>
          <cell r="CA249">
            <v>114785.22</v>
          </cell>
          <cell r="CB249">
            <v>655.48</v>
          </cell>
          <cell r="CC249">
            <v>0</v>
          </cell>
          <cell r="CD249">
            <v>0</v>
          </cell>
          <cell r="CE249">
            <v>0</v>
          </cell>
          <cell r="CF249">
            <v>0</v>
          </cell>
          <cell r="CG249">
            <v>655.48</v>
          </cell>
          <cell r="CH249">
            <v>457.09</v>
          </cell>
          <cell r="CI249">
            <v>17.84</v>
          </cell>
          <cell r="CJ249">
            <v>180.55</v>
          </cell>
          <cell r="CK249">
            <v>0</v>
          </cell>
          <cell r="CL249">
            <v>0</v>
          </cell>
          <cell r="CM249">
            <v>0</v>
          </cell>
          <cell r="CN249">
            <v>0</v>
          </cell>
          <cell r="CO249">
            <v>0</v>
          </cell>
          <cell r="CP249">
            <v>0</v>
          </cell>
          <cell r="CQ249">
            <v>0</v>
          </cell>
          <cell r="CR249">
            <v>0</v>
          </cell>
          <cell r="CS249">
            <v>0</v>
          </cell>
          <cell r="CT249">
            <v>0</v>
          </cell>
          <cell r="CU249">
            <v>0</v>
          </cell>
          <cell r="CV249">
            <v>0</v>
          </cell>
          <cell r="CW249">
            <v>11997.79</v>
          </cell>
          <cell r="CX249">
            <v>0</v>
          </cell>
          <cell r="CY249">
            <v>0</v>
          </cell>
          <cell r="CZ249">
            <v>4799</v>
          </cell>
          <cell r="DA249">
            <v>120</v>
          </cell>
          <cell r="DB249">
            <v>7078.79</v>
          </cell>
          <cell r="DC249">
            <v>12653.27</v>
          </cell>
          <cell r="DD249">
            <v>100</v>
          </cell>
          <cell r="DE249">
            <v>22</v>
          </cell>
          <cell r="DF249">
            <v>12531.27</v>
          </cell>
          <cell r="DG249">
            <v>2649.96</v>
          </cell>
          <cell r="DH249">
            <v>5659.26</v>
          </cell>
          <cell r="DI249">
            <v>0</v>
          </cell>
          <cell r="DJ249">
            <v>0</v>
          </cell>
          <cell r="DK249">
            <v>2169.2199999999998</v>
          </cell>
          <cell r="DL249">
            <v>7828.48</v>
          </cell>
          <cell r="DM249">
            <v>48492.33</v>
          </cell>
          <cell r="DN249">
            <v>186287.26</v>
          </cell>
          <cell r="DO249">
            <v>125839.59</v>
          </cell>
          <cell r="DP249">
            <v>0</v>
          </cell>
          <cell r="DQ249">
            <v>950</v>
          </cell>
          <cell r="DR249">
            <v>38911.15</v>
          </cell>
          <cell r="DS249">
            <v>0</v>
          </cell>
          <cell r="DT249">
            <v>165700.74</v>
          </cell>
          <cell r="DU249">
            <v>500.1</v>
          </cell>
          <cell r="DV249">
            <v>504</v>
          </cell>
          <cell r="DW249">
            <v>9528.02</v>
          </cell>
          <cell r="DX249">
            <v>12702.74</v>
          </cell>
          <cell r="DY249">
            <v>-251.85</v>
          </cell>
          <cell r="DZ249">
            <v>-2396.4899999999998</v>
          </cell>
          <cell r="EA249">
            <v>20586.52</v>
          </cell>
          <cell r="EB249">
            <v>0</v>
          </cell>
          <cell r="EC249">
            <v>20586.52</v>
          </cell>
          <cell r="ED249">
            <v>26330.14</v>
          </cell>
          <cell r="EE249">
            <v>20452.18</v>
          </cell>
          <cell r="EF249">
            <v>0</v>
          </cell>
          <cell r="EG249">
            <v>20452.18</v>
          </cell>
          <cell r="EH249">
            <v>581.41999999999996</v>
          </cell>
          <cell r="EI249">
            <v>0</v>
          </cell>
          <cell r="EJ249">
            <v>0</v>
          </cell>
          <cell r="EK249">
            <v>0</v>
          </cell>
          <cell r="EL249">
            <v>0</v>
          </cell>
          <cell r="EM249">
            <v>73.739999999999995</v>
          </cell>
          <cell r="EN249">
            <v>403.56</v>
          </cell>
          <cell r="EO249">
            <v>0</v>
          </cell>
          <cell r="EP249">
            <v>6.74</v>
          </cell>
          <cell r="EQ249">
            <v>114.63</v>
          </cell>
          <cell r="ER249">
            <v>4.0999999999999996</v>
          </cell>
          <cell r="ES249">
            <v>0</v>
          </cell>
          <cell r="ET249">
            <v>0</v>
          </cell>
          <cell r="EU249">
            <v>20586.52</v>
          </cell>
          <cell r="EV249">
            <v>20586.52</v>
          </cell>
          <cell r="EW249">
            <v>-239.8</v>
          </cell>
          <cell r="EX249">
            <v>0</v>
          </cell>
          <cell r="EY249">
            <v>-220.03</v>
          </cell>
          <cell r="EZ249">
            <v>0</v>
          </cell>
          <cell r="FA249">
            <v>0</v>
          </cell>
          <cell r="FB249">
            <v>950.01</v>
          </cell>
          <cell r="FC249">
            <v>0</v>
          </cell>
          <cell r="FD249">
            <v>7064.66</v>
          </cell>
          <cell r="FE249">
            <v>0</v>
          </cell>
          <cell r="FF249">
            <v>14931.69</v>
          </cell>
          <cell r="FG249">
            <v>0</v>
          </cell>
          <cell r="FH249">
            <v>0</v>
          </cell>
          <cell r="FI249">
            <v>0</v>
          </cell>
          <cell r="FJ249">
            <v>14931.69</v>
          </cell>
          <cell r="FK249">
            <v>72001.31</v>
          </cell>
          <cell r="FL249">
            <v>13481.37</v>
          </cell>
          <cell r="FM249">
            <v>14931.69</v>
          </cell>
          <cell r="FN249">
            <v>15833.43</v>
          </cell>
          <cell r="FO249">
            <v>72001.31</v>
          </cell>
          <cell r="FP249">
            <v>179000</v>
          </cell>
          <cell r="FQ249">
            <v>18.723800000000001</v>
          </cell>
          <cell r="FR249">
            <v>20.738099999999999</v>
          </cell>
          <cell r="FS249">
            <v>21.990500000000001</v>
          </cell>
          <cell r="FT249">
            <v>8.3416999999999994</v>
          </cell>
          <cell r="FU249">
            <v>500.1</v>
          </cell>
          <cell r="FV249">
            <v>0</v>
          </cell>
          <cell r="FW249">
            <v>0</v>
          </cell>
          <cell r="FX249">
            <v>0</v>
          </cell>
          <cell r="FY249">
            <v>2396.4899999999998</v>
          </cell>
          <cell r="FZ249">
            <v>0</v>
          </cell>
          <cell r="GA249">
            <v>0</v>
          </cell>
          <cell r="GB249">
            <v>0</v>
          </cell>
          <cell r="GC249">
            <v>950.01</v>
          </cell>
          <cell r="GD249">
            <v>5659.26</v>
          </cell>
          <cell r="GE249">
            <v>0</v>
          </cell>
          <cell r="GF249">
            <v>208</v>
          </cell>
          <cell r="GG249">
            <v>440447.25</v>
          </cell>
          <cell r="GH249">
            <v>0</v>
          </cell>
          <cell r="GI249">
            <v>0</v>
          </cell>
          <cell r="GJ249">
            <v>14931.69</v>
          </cell>
          <cell r="GK249">
            <v>1493.17</v>
          </cell>
          <cell r="GL249">
            <v>225</v>
          </cell>
          <cell r="GM249">
            <v>-225</v>
          </cell>
          <cell r="GN249">
            <v>645</v>
          </cell>
          <cell r="GO249">
            <v>0</v>
          </cell>
          <cell r="GP249">
            <v>459</v>
          </cell>
          <cell r="GQ249">
            <v>459</v>
          </cell>
          <cell r="GR249">
            <v>0</v>
          </cell>
          <cell r="GS249">
            <v>459</v>
          </cell>
          <cell r="GT249">
            <v>1614.8</v>
          </cell>
          <cell r="GU249">
            <v>114.63</v>
          </cell>
          <cell r="GV249">
            <v>440.45</v>
          </cell>
          <cell r="GW249">
            <v>0.26</v>
          </cell>
          <cell r="GX249">
            <v>73.739999999999995</v>
          </cell>
          <cell r="GY249">
            <v>0</v>
          </cell>
          <cell r="GZ249">
            <v>73.739999999999995</v>
          </cell>
          <cell r="HA249">
            <v>159.78</v>
          </cell>
          <cell r="HB249">
            <v>243.78</v>
          </cell>
          <cell r="HC249">
            <v>403.56</v>
          </cell>
          <cell r="HF249">
            <v>0</v>
          </cell>
          <cell r="HG249">
            <v>0</v>
          </cell>
          <cell r="HH249">
            <v>32352.75</v>
          </cell>
          <cell r="HI249">
            <v>449304.31</v>
          </cell>
          <cell r="HJ249">
            <v>-2011027.8</v>
          </cell>
          <cell r="HL249">
            <v>2</v>
          </cell>
          <cell r="HM249">
            <v>2013</v>
          </cell>
          <cell r="HN249">
            <v>0</v>
          </cell>
          <cell r="HO249">
            <v>0</v>
          </cell>
          <cell r="HP249">
            <v>15366.13</v>
          </cell>
          <cell r="HQ249">
            <v>8.6104646000000002</v>
          </cell>
          <cell r="HR249">
            <v>19011</v>
          </cell>
        </row>
        <row r="250">
          <cell r="A250" t="str">
            <v>1111435Q3 2013BHC Baseline</v>
          </cell>
          <cell r="B250" t="str">
            <v>State St</v>
          </cell>
          <cell r="C250" t="str">
            <v>Q3 2013</v>
          </cell>
          <cell r="D250" t="str">
            <v>BHC Baseline</v>
          </cell>
          <cell r="E250" t="str">
            <v>BHC</v>
          </cell>
          <cell r="F250" t="str">
            <v>STATE STREET CORP</v>
          </cell>
          <cell r="G250">
            <v>1111435</v>
          </cell>
          <cell r="H250" t="str">
            <v>Projected</v>
          </cell>
          <cell r="I250">
            <v>40927</v>
          </cell>
          <cell r="J250">
            <v>40927.448935185188</v>
          </cell>
          <cell r="K250" t="str">
            <v>This base case submission is according to Supervisory assumptions because the State Street baseline scenario is similar to the Supervisory base case. This submission reflects both State Street and Supervisory base cases.</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22.21</v>
          </cell>
          <cell r="AV250">
            <v>0</v>
          </cell>
          <cell r="AW250">
            <v>0</v>
          </cell>
          <cell r="AX250">
            <v>0</v>
          </cell>
          <cell r="AY250">
            <v>22.21</v>
          </cell>
          <cell r="AZ250">
            <v>613.53</v>
          </cell>
          <cell r="BA250">
            <v>2068.2399999999998</v>
          </cell>
          <cell r="BB250">
            <v>1883.44</v>
          </cell>
          <cell r="BC250">
            <v>798.32</v>
          </cell>
          <cell r="BD250">
            <v>798.32</v>
          </cell>
          <cell r="BE250">
            <v>0</v>
          </cell>
          <cell r="BF250">
            <v>0</v>
          </cell>
          <cell r="BG250">
            <v>0</v>
          </cell>
          <cell r="BH250">
            <v>0</v>
          </cell>
          <cell r="BI250">
            <v>0</v>
          </cell>
          <cell r="BJ250">
            <v>0</v>
          </cell>
          <cell r="BK250">
            <v>0</v>
          </cell>
          <cell r="BL250">
            <v>798.32</v>
          </cell>
          <cell r="BM250">
            <v>227.53</v>
          </cell>
          <cell r="BN250">
            <v>570.79999999999995</v>
          </cell>
          <cell r="BO250">
            <v>0</v>
          </cell>
          <cell r="BP250">
            <v>570.79999999999995</v>
          </cell>
          <cell r="BQ250">
            <v>0</v>
          </cell>
          <cell r="BR250">
            <v>570.79999999999995</v>
          </cell>
          <cell r="BS250">
            <v>28.501101999999999</v>
          </cell>
          <cell r="BT250">
            <v>0</v>
          </cell>
          <cell r="BU250">
            <v>0</v>
          </cell>
          <cell r="BV250">
            <v>0</v>
          </cell>
          <cell r="BW250">
            <v>0</v>
          </cell>
          <cell r="BY250">
            <v>7747.67</v>
          </cell>
          <cell r="BZ250">
            <v>106914.01</v>
          </cell>
          <cell r="CA250">
            <v>114661.68</v>
          </cell>
          <cell r="CB250">
            <v>661.33</v>
          </cell>
          <cell r="CC250">
            <v>0</v>
          </cell>
          <cell r="CD250">
            <v>0</v>
          </cell>
          <cell r="CE250">
            <v>0</v>
          </cell>
          <cell r="CF250">
            <v>0</v>
          </cell>
          <cell r="CG250">
            <v>661.33</v>
          </cell>
          <cell r="CH250">
            <v>461.18</v>
          </cell>
          <cell r="CI250">
            <v>17.989999999999998</v>
          </cell>
          <cell r="CJ250">
            <v>182.16</v>
          </cell>
          <cell r="CK250">
            <v>0</v>
          </cell>
          <cell r="CL250">
            <v>0</v>
          </cell>
          <cell r="CM250">
            <v>0</v>
          </cell>
          <cell r="CN250">
            <v>0</v>
          </cell>
          <cell r="CO250">
            <v>0</v>
          </cell>
          <cell r="CP250">
            <v>0</v>
          </cell>
          <cell r="CQ250">
            <v>0</v>
          </cell>
          <cell r="CR250">
            <v>0</v>
          </cell>
          <cell r="CS250">
            <v>0</v>
          </cell>
          <cell r="CT250">
            <v>0</v>
          </cell>
          <cell r="CU250">
            <v>0</v>
          </cell>
          <cell r="CV250">
            <v>0</v>
          </cell>
          <cell r="CW250">
            <v>12086.12</v>
          </cell>
          <cell r="CX250">
            <v>0</v>
          </cell>
          <cell r="CY250">
            <v>0</v>
          </cell>
          <cell r="CZ250">
            <v>4809</v>
          </cell>
          <cell r="DA250">
            <v>120</v>
          </cell>
          <cell r="DB250">
            <v>7157.12</v>
          </cell>
          <cell r="DC250">
            <v>12747.45</v>
          </cell>
          <cell r="DD250">
            <v>100</v>
          </cell>
          <cell r="DE250">
            <v>22</v>
          </cell>
          <cell r="DF250">
            <v>12625.45</v>
          </cell>
          <cell r="DG250">
            <v>2649.92</v>
          </cell>
          <cell r="DH250">
            <v>5659.26</v>
          </cell>
          <cell r="DI250">
            <v>0</v>
          </cell>
          <cell r="DJ250">
            <v>0</v>
          </cell>
          <cell r="DK250">
            <v>2119.66</v>
          </cell>
          <cell r="DL250">
            <v>7778.92</v>
          </cell>
          <cell r="DM250">
            <v>49532.75</v>
          </cell>
          <cell r="DN250">
            <v>187248.73</v>
          </cell>
          <cell r="DO250">
            <v>126451.36</v>
          </cell>
          <cell r="DP250">
            <v>0</v>
          </cell>
          <cell r="DQ250">
            <v>950</v>
          </cell>
          <cell r="DR250">
            <v>39156.04</v>
          </cell>
          <cell r="DS250">
            <v>0</v>
          </cell>
          <cell r="DT250">
            <v>166557.4</v>
          </cell>
          <cell r="DU250">
            <v>500.1</v>
          </cell>
          <cell r="DV250">
            <v>504</v>
          </cell>
          <cell r="DW250">
            <v>9528.02</v>
          </cell>
          <cell r="DX250">
            <v>13154.01</v>
          </cell>
          <cell r="DY250">
            <v>-248.51</v>
          </cell>
          <cell r="DZ250">
            <v>-2746.29</v>
          </cell>
          <cell r="EA250">
            <v>20691.330000000002</v>
          </cell>
          <cell r="EB250">
            <v>0</v>
          </cell>
          <cell r="EC250">
            <v>20691.330000000002</v>
          </cell>
          <cell r="ED250">
            <v>26570</v>
          </cell>
          <cell r="EE250">
            <v>20586.52</v>
          </cell>
          <cell r="EF250">
            <v>0</v>
          </cell>
          <cell r="EG250">
            <v>20586.52</v>
          </cell>
          <cell r="EH250">
            <v>570.79999999999995</v>
          </cell>
          <cell r="EI250">
            <v>0</v>
          </cell>
          <cell r="EJ250">
            <v>0</v>
          </cell>
          <cell r="EK250">
            <v>0</v>
          </cell>
          <cell r="EL250">
            <v>0</v>
          </cell>
          <cell r="EM250">
            <v>65.42</v>
          </cell>
          <cell r="EN250">
            <v>415.22</v>
          </cell>
          <cell r="EO250">
            <v>0</v>
          </cell>
          <cell r="EP250">
            <v>6.74</v>
          </cell>
          <cell r="EQ250">
            <v>112.79</v>
          </cell>
          <cell r="ER250">
            <v>3.35</v>
          </cell>
          <cell r="ES250">
            <v>0</v>
          </cell>
          <cell r="ET250">
            <v>0</v>
          </cell>
          <cell r="EU250">
            <v>20691.330000000002</v>
          </cell>
          <cell r="EV250">
            <v>20691.330000000002</v>
          </cell>
          <cell r="EW250">
            <v>-236.45</v>
          </cell>
          <cell r="EX250">
            <v>0</v>
          </cell>
          <cell r="EY250">
            <v>-220.03</v>
          </cell>
          <cell r="EZ250">
            <v>0</v>
          </cell>
          <cell r="FA250">
            <v>0</v>
          </cell>
          <cell r="FB250">
            <v>950.01</v>
          </cell>
          <cell r="FC250">
            <v>0</v>
          </cell>
          <cell r="FD250">
            <v>7015.1</v>
          </cell>
          <cell r="FE250">
            <v>0</v>
          </cell>
          <cell r="FF250">
            <v>15082.72</v>
          </cell>
          <cell r="FG250">
            <v>0</v>
          </cell>
          <cell r="FH250">
            <v>0</v>
          </cell>
          <cell r="FI250">
            <v>0</v>
          </cell>
          <cell r="FJ250">
            <v>15082.72</v>
          </cell>
          <cell r="FK250">
            <v>72328.800000000003</v>
          </cell>
          <cell r="FL250">
            <v>13632.4</v>
          </cell>
          <cell r="FM250">
            <v>15082.72</v>
          </cell>
          <cell r="FN250">
            <v>15984.46</v>
          </cell>
          <cell r="FO250">
            <v>72328.800000000003</v>
          </cell>
          <cell r="FP250">
            <v>180000</v>
          </cell>
          <cell r="FQ250">
            <v>18.847799999999999</v>
          </cell>
          <cell r="FR250">
            <v>20.853000000000002</v>
          </cell>
          <cell r="FS250">
            <v>22.099699999999999</v>
          </cell>
          <cell r="FT250">
            <v>8.3793000000000006</v>
          </cell>
          <cell r="FU250">
            <v>500.1</v>
          </cell>
          <cell r="FV250">
            <v>0</v>
          </cell>
          <cell r="FW250">
            <v>0</v>
          </cell>
          <cell r="FX250">
            <v>0</v>
          </cell>
          <cell r="FY250">
            <v>2746.29</v>
          </cell>
          <cell r="FZ250">
            <v>0</v>
          </cell>
          <cell r="GA250">
            <v>0</v>
          </cell>
          <cell r="GB250">
            <v>0</v>
          </cell>
          <cell r="GC250">
            <v>950.01</v>
          </cell>
          <cell r="GD250">
            <v>5659.26</v>
          </cell>
          <cell r="GE250">
            <v>0</v>
          </cell>
          <cell r="GF250">
            <v>208</v>
          </cell>
          <cell r="GG250">
            <v>433388.13</v>
          </cell>
          <cell r="GH250">
            <v>0</v>
          </cell>
          <cell r="GI250">
            <v>0</v>
          </cell>
          <cell r="GJ250">
            <v>15082.72</v>
          </cell>
          <cell r="GK250">
            <v>1508.27</v>
          </cell>
          <cell r="GL250">
            <v>209</v>
          </cell>
          <cell r="GM250">
            <v>-209</v>
          </cell>
          <cell r="GN250">
            <v>760</v>
          </cell>
          <cell r="GO250">
            <v>0</v>
          </cell>
          <cell r="GP250">
            <v>459</v>
          </cell>
          <cell r="GQ250">
            <v>459</v>
          </cell>
          <cell r="GR250">
            <v>0</v>
          </cell>
          <cell r="GS250">
            <v>459</v>
          </cell>
          <cell r="GT250">
            <v>1614.8</v>
          </cell>
          <cell r="GU250">
            <v>112.79</v>
          </cell>
          <cell r="GV250">
            <v>433.39</v>
          </cell>
          <cell r="GW250">
            <v>0.26</v>
          </cell>
          <cell r="GX250">
            <v>65.42</v>
          </cell>
          <cell r="GY250">
            <v>0</v>
          </cell>
          <cell r="GZ250">
            <v>65.42</v>
          </cell>
          <cell r="HA250">
            <v>79.89</v>
          </cell>
          <cell r="HB250">
            <v>335.33</v>
          </cell>
          <cell r="HC250">
            <v>415.22</v>
          </cell>
          <cell r="HF250">
            <v>0</v>
          </cell>
          <cell r="HG250">
            <v>0</v>
          </cell>
          <cell r="HH250">
            <v>32352.75</v>
          </cell>
          <cell r="HI250">
            <v>449304.31</v>
          </cell>
          <cell r="HJ250">
            <v>-2011027.8</v>
          </cell>
          <cell r="HL250">
            <v>3</v>
          </cell>
          <cell r="HM250">
            <v>2013</v>
          </cell>
          <cell r="HN250">
            <v>0</v>
          </cell>
          <cell r="HO250">
            <v>0</v>
          </cell>
          <cell r="HP250">
            <v>15863.62</v>
          </cell>
          <cell r="HQ250">
            <v>8.8391579999999994</v>
          </cell>
          <cell r="HR250">
            <v>19011</v>
          </cell>
        </row>
        <row r="251">
          <cell r="A251" t="str">
            <v>1111435Q4 2013BHC Baseline</v>
          </cell>
          <cell r="B251" t="str">
            <v>State St</v>
          </cell>
          <cell r="C251" t="str">
            <v>Q4 2013</v>
          </cell>
          <cell r="D251" t="str">
            <v>BHC Baseline</v>
          </cell>
          <cell r="E251" t="str">
            <v>BHC</v>
          </cell>
          <cell r="F251" t="str">
            <v>STATE STREET CORP</v>
          </cell>
          <cell r="G251">
            <v>1111435</v>
          </cell>
          <cell r="H251" t="str">
            <v>Projected</v>
          </cell>
          <cell r="I251">
            <v>40927</v>
          </cell>
          <cell r="J251">
            <v>40927.448935185188</v>
          </cell>
          <cell r="K251" t="str">
            <v>This base case submission is according to Supervisory assumptions because the State Street baseline scenario is similar to the Supervisory base case. This submission reflects both State Street and Supervisory base cases.</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22.21</v>
          </cell>
          <cell r="AV251">
            <v>0</v>
          </cell>
          <cell r="AW251">
            <v>0</v>
          </cell>
          <cell r="AX251">
            <v>0</v>
          </cell>
          <cell r="AY251">
            <v>22.21</v>
          </cell>
          <cell r="AZ251">
            <v>614.33000000000004</v>
          </cell>
          <cell r="BA251">
            <v>2111.96</v>
          </cell>
          <cell r="BB251">
            <v>1893.37</v>
          </cell>
          <cell r="BC251">
            <v>832.91</v>
          </cell>
          <cell r="BD251">
            <v>832.91</v>
          </cell>
          <cell r="BE251">
            <v>0</v>
          </cell>
          <cell r="BF251">
            <v>0</v>
          </cell>
          <cell r="BG251">
            <v>0</v>
          </cell>
          <cell r="BH251">
            <v>0</v>
          </cell>
          <cell r="BI251">
            <v>0</v>
          </cell>
          <cell r="BJ251">
            <v>0</v>
          </cell>
          <cell r="BK251">
            <v>0</v>
          </cell>
          <cell r="BL251">
            <v>832.91</v>
          </cell>
          <cell r="BM251">
            <v>236.46</v>
          </cell>
          <cell r="BN251">
            <v>596.45000000000005</v>
          </cell>
          <cell r="BO251">
            <v>0</v>
          </cell>
          <cell r="BP251">
            <v>596.45000000000005</v>
          </cell>
          <cell r="BQ251">
            <v>0</v>
          </cell>
          <cell r="BR251">
            <v>596.45000000000005</v>
          </cell>
          <cell r="BS251">
            <v>28.389621999999999</v>
          </cell>
          <cell r="BT251">
            <v>0</v>
          </cell>
          <cell r="BU251">
            <v>0</v>
          </cell>
          <cell r="BV251">
            <v>0</v>
          </cell>
          <cell r="BW251">
            <v>0</v>
          </cell>
          <cell r="BY251">
            <v>7616.72</v>
          </cell>
          <cell r="BZ251">
            <v>107058.2</v>
          </cell>
          <cell r="CA251">
            <v>114674.92</v>
          </cell>
          <cell r="CB251">
            <v>665.95</v>
          </cell>
          <cell r="CC251">
            <v>0</v>
          </cell>
          <cell r="CD251">
            <v>0</v>
          </cell>
          <cell r="CE251">
            <v>0</v>
          </cell>
          <cell r="CF251">
            <v>0</v>
          </cell>
          <cell r="CG251">
            <v>665.95</v>
          </cell>
          <cell r="CH251">
            <v>464.4</v>
          </cell>
          <cell r="CI251">
            <v>18.12</v>
          </cell>
          <cell r="CJ251">
            <v>183.43</v>
          </cell>
          <cell r="CK251">
            <v>0</v>
          </cell>
          <cell r="CL251">
            <v>0</v>
          </cell>
          <cell r="CM251">
            <v>0</v>
          </cell>
          <cell r="CN251">
            <v>0</v>
          </cell>
          <cell r="CO251">
            <v>0</v>
          </cell>
          <cell r="CP251">
            <v>0</v>
          </cell>
          <cell r="CQ251">
            <v>0</v>
          </cell>
          <cell r="CR251">
            <v>0</v>
          </cell>
          <cell r="CS251">
            <v>0</v>
          </cell>
          <cell r="CT251">
            <v>0</v>
          </cell>
          <cell r="CU251">
            <v>0</v>
          </cell>
          <cell r="CV251">
            <v>0</v>
          </cell>
          <cell r="CW251">
            <v>12155.29</v>
          </cell>
          <cell r="CX251">
            <v>0</v>
          </cell>
          <cell r="CY251">
            <v>0</v>
          </cell>
          <cell r="CZ251">
            <v>4820</v>
          </cell>
          <cell r="DA251">
            <v>120</v>
          </cell>
          <cell r="DB251">
            <v>7215.29</v>
          </cell>
          <cell r="DC251">
            <v>12821.24</v>
          </cell>
          <cell r="DD251">
            <v>100</v>
          </cell>
          <cell r="DE251">
            <v>22</v>
          </cell>
          <cell r="DF251">
            <v>12699.24</v>
          </cell>
          <cell r="DG251">
            <v>2649.85</v>
          </cell>
          <cell r="DH251">
            <v>5659.26</v>
          </cell>
          <cell r="DI251">
            <v>0</v>
          </cell>
          <cell r="DJ251">
            <v>0</v>
          </cell>
          <cell r="DK251">
            <v>2070.1</v>
          </cell>
          <cell r="DL251">
            <v>7729.36</v>
          </cell>
          <cell r="DM251">
            <v>50523.38</v>
          </cell>
          <cell r="DN251">
            <v>188276.76</v>
          </cell>
          <cell r="DO251">
            <v>127144.79</v>
          </cell>
          <cell r="DP251">
            <v>0</v>
          </cell>
          <cell r="DQ251">
            <v>950</v>
          </cell>
          <cell r="DR251">
            <v>39376.36</v>
          </cell>
          <cell r="DS251">
            <v>0</v>
          </cell>
          <cell r="DT251">
            <v>167471.15</v>
          </cell>
          <cell r="DU251">
            <v>500.1</v>
          </cell>
          <cell r="DV251">
            <v>504</v>
          </cell>
          <cell r="DW251">
            <v>9528.02</v>
          </cell>
          <cell r="DX251">
            <v>13632.31</v>
          </cell>
          <cell r="DY251">
            <v>-245.68</v>
          </cell>
          <cell r="DZ251">
            <v>-3113.14</v>
          </cell>
          <cell r="EA251">
            <v>20805.61</v>
          </cell>
          <cell r="EB251">
            <v>0</v>
          </cell>
          <cell r="EC251">
            <v>20805.61</v>
          </cell>
          <cell r="ED251">
            <v>26694.65</v>
          </cell>
          <cell r="EE251">
            <v>20691.330000000002</v>
          </cell>
          <cell r="EF251">
            <v>0</v>
          </cell>
          <cell r="EG251">
            <v>20691.330000000002</v>
          </cell>
          <cell r="EH251">
            <v>596.45000000000005</v>
          </cell>
          <cell r="EI251">
            <v>0</v>
          </cell>
          <cell r="EJ251">
            <v>0</v>
          </cell>
          <cell r="EK251">
            <v>0</v>
          </cell>
          <cell r="EL251">
            <v>0</v>
          </cell>
          <cell r="EM251">
            <v>60.57</v>
          </cell>
          <cell r="EN251">
            <v>427.42</v>
          </cell>
          <cell r="EO251">
            <v>0</v>
          </cell>
          <cell r="EP251">
            <v>7.05</v>
          </cell>
          <cell r="EQ251">
            <v>111.09</v>
          </cell>
          <cell r="ER251">
            <v>2.82</v>
          </cell>
          <cell r="ES251">
            <v>0</v>
          </cell>
          <cell r="ET251">
            <v>0</v>
          </cell>
          <cell r="EU251">
            <v>20805.61</v>
          </cell>
          <cell r="EV251">
            <v>20805.61</v>
          </cell>
          <cell r="EW251">
            <v>-233.63</v>
          </cell>
          <cell r="EX251">
            <v>0</v>
          </cell>
          <cell r="EY251">
            <v>-219.03</v>
          </cell>
          <cell r="EZ251">
            <v>0</v>
          </cell>
          <cell r="FA251">
            <v>0</v>
          </cell>
          <cell r="FB251">
            <v>950.01</v>
          </cell>
          <cell r="FC251">
            <v>0</v>
          </cell>
          <cell r="FD251">
            <v>6965.54</v>
          </cell>
          <cell r="FE251">
            <v>0</v>
          </cell>
          <cell r="FF251">
            <v>15242.73</v>
          </cell>
          <cell r="FG251">
            <v>0</v>
          </cell>
          <cell r="FH251">
            <v>0</v>
          </cell>
          <cell r="FI251">
            <v>0</v>
          </cell>
          <cell r="FJ251">
            <v>15242.73</v>
          </cell>
          <cell r="FK251">
            <v>72718.53</v>
          </cell>
          <cell r="FL251">
            <v>13793.41</v>
          </cell>
          <cell r="FM251">
            <v>15242.73</v>
          </cell>
          <cell r="FN251">
            <v>16025.61</v>
          </cell>
          <cell r="FO251">
            <v>72718.53</v>
          </cell>
          <cell r="FP251">
            <v>181100</v>
          </cell>
          <cell r="FQ251">
            <v>18.9682</v>
          </cell>
          <cell r="FR251">
            <v>20.961300000000001</v>
          </cell>
          <cell r="FS251">
            <v>22.0379</v>
          </cell>
          <cell r="FT251">
            <v>8.4167000000000005</v>
          </cell>
          <cell r="FU251">
            <v>500.1</v>
          </cell>
          <cell r="FV251">
            <v>0</v>
          </cell>
          <cell r="FW251">
            <v>0</v>
          </cell>
          <cell r="FX251">
            <v>0</v>
          </cell>
          <cell r="FY251">
            <v>3113.14</v>
          </cell>
          <cell r="FZ251">
            <v>0</v>
          </cell>
          <cell r="GA251">
            <v>0</v>
          </cell>
          <cell r="GB251">
            <v>0</v>
          </cell>
          <cell r="GC251">
            <v>950.01</v>
          </cell>
          <cell r="GD251">
            <v>5659.26</v>
          </cell>
          <cell r="GE251">
            <v>0</v>
          </cell>
          <cell r="GF251">
            <v>208</v>
          </cell>
          <cell r="GG251">
            <v>426853.32</v>
          </cell>
          <cell r="GH251">
            <v>0</v>
          </cell>
          <cell r="GI251">
            <v>0</v>
          </cell>
          <cell r="GJ251">
            <v>15242.73</v>
          </cell>
          <cell r="GK251">
            <v>1524.27</v>
          </cell>
          <cell r="GL251">
            <v>195</v>
          </cell>
          <cell r="GM251">
            <v>-195</v>
          </cell>
          <cell r="GN251">
            <v>875</v>
          </cell>
          <cell r="GO251">
            <v>0</v>
          </cell>
          <cell r="GP251">
            <v>520</v>
          </cell>
          <cell r="GQ251">
            <v>520</v>
          </cell>
          <cell r="GR251">
            <v>0</v>
          </cell>
          <cell r="GS251">
            <v>520</v>
          </cell>
          <cell r="GT251">
            <v>1824.72</v>
          </cell>
          <cell r="GU251">
            <v>111.09</v>
          </cell>
          <cell r="GV251">
            <v>426.85</v>
          </cell>
          <cell r="GW251">
            <v>0.26</v>
          </cell>
          <cell r="GX251">
            <v>60.57</v>
          </cell>
          <cell r="GY251">
            <v>0</v>
          </cell>
          <cell r="GZ251">
            <v>60.57</v>
          </cell>
          <cell r="HA251">
            <v>79.89</v>
          </cell>
          <cell r="HB251">
            <v>347.53</v>
          </cell>
          <cell r="HC251">
            <v>427.42</v>
          </cell>
          <cell r="HF251">
            <v>0</v>
          </cell>
          <cell r="HG251">
            <v>0</v>
          </cell>
          <cell r="HH251">
            <v>32352.75</v>
          </cell>
          <cell r="HI251">
            <v>449304.31</v>
          </cell>
          <cell r="HJ251">
            <v>-2011027.8</v>
          </cell>
          <cell r="HL251">
            <v>4</v>
          </cell>
          <cell r="HM251">
            <v>2013</v>
          </cell>
          <cell r="HN251">
            <v>0</v>
          </cell>
          <cell r="HO251">
            <v>0</v>
          </cell>
          <cell r="HP251">
            <v>16388.650000000001</v>
          </cell>
          <cell r="HQ251">
            <v>9.0772008</v>
          </cell>
          <cell r="HR251">
            <v>19011</v>
          </cell>
        </row>
        <row r="252">
          <cell r="A252" t="str">
            <v>1111435Q3 2011BHC Stress</v>
          </cell>
          <cell r="B252" t="str">
            <v>State St</v>
          </cell>
          <cell r="C252" t="str">
            <v>Q3 2011</v>
          </cell>
          <cell r="D252" t="str">
            <v>BHC Stress</v>
          </cell>
          <cell r="E252" t="str">
            <v>BHC</v>
          </cell>
          <cell r="F252" t="str">
            <v>STATE STREET CORP</v>
          </cell>
          <cell r="G252">
            <v>1111435</v>
          </cell>
          <cell r="H252" t="str">
            <v>Actual</v>
          </cell>
          <cell r="I252">
            <v>40927</v>
          </cell>
          <cell r="J252">
            <v>40927.607673611114</v>
          </cell>
          <cell r="K252" t="str">
            <v>The State Street scenario is an assessment of the expected change from the baseline outlook with a ten percent probability of adverse outcome under stress conditions, as well as restructuring assumptions of certain European peripheral countries</v>
          </cell>
          <cell r="L252">
            <v>0</v>
          </cell>
          <cell r="M252">
            <v>0</v>
          </cell>
          <cell r="N252">
            <v>0</v>
          </cell>
          <cell r="O252">
            <v>0</v>
          </cell>
          <cell r="P252">
            <v>0</v>
          </cell>
          <cell r="Q252">
            <v>0</v>
          </cell>
          <cell r="R252">
            <v>0</v>
          </cell>
          <cell r="S252">
            <v>0</v>
          </cell>
          <cell r="T252">
            <v>31.91</v>
          </cell>
          <cell r="U252">
            <v>32.18</v>
          </cell>
          <cell r="V252">
            <v>0</v>
          </cell>
          <cell r="W252">
            <v>-0.28000000000000003</v>
          </cell>
          <cell r="X252">
            <v>0</v>
          </cell>
          <cell r="Y252">
            <v>0</v>
          </cell>
          <cell r="Z252">
            <v>0</v>
          </cell>
          <cell r="AA252">
            <v>0</v>
          </cell>
          <cell r="AB252">
            <v>0</v>
          </cell>
          <cell r="AC252">
            <v>0</v>
          </cell>
          <cell r="AD252">
            <v>0</v>
          </cell>
          <cell r="AE252">
            <v>0</v>
          </cell>
          <cell r="AF252">
            <v>0</v>
          </cell>
          <cell r="AG252">
            <v>0</v>
          </cell>
          <cell r="AH252">
            <v>0</v>
          </cell>
          <cell r="AI252">
            <v>31.91</v>
          </cell>
          <cell r="AJ252">
            <v>0</v>
          </cell>
          <cell r="AK252">
            <v>7.24</v>
          </cell>
          <cell r="AL252">
            <v>3.43</v>
          </cell>
          <cell r="AM252">
            <v>10.67</v>
          </cell>
          <cell r="AN252">
            <v>0</v>
          </cell>
          <cell r="AO252">
            <v>0</v>
          </cell>
          <cell r="AP252">
            <v>0</v>
          </cell>
          <cell r="AQ252">
            <v>0</v>
          </cell>
          <cell r="AR252">
            <v>0</v>
          </cell>
          <cell r="AS252">
            <v>0</v>
          </cell>
          <cell r="AT252">
            <v>42.58</v>
          </cell>
          <cell r="AU252">
            <v>54.37</v>
          </cell>
          <cell r="AV252">
            <v>-0.26</v>
          </cell>
          <cell r="AW252">
            <v>31.91</v>
          </cell>
          <cell r="AX252">
            <v>0</v>
          </cell>
          <cell r="AY252">
            <v>22.21</v>
          </cell>
          <cell r="AZ252">
            <v>580.26</v>
          </cell>
          <cell r="BA252">
            <v>1844</v>
          </cell>
          <cell r="BB252">
            <v>1797.54</v>
          </cell>
          <cell r="BC252">
            <v>626.72</v>
          </cell>
          <cell r="BD252">
            <v>626.72</v>
          </cell>
          <cell r="BE252">
            <v>-0.26</v>
          </cell>
          <cell r="BF252">
            <v>0</v>
          </cell>
          <cell r="BG252">
            <v>0</v>
          </cell>
          <cell r="BH252">
            <v>0</v>
          </cell>
          <cell r="BI252">
            <v>-7.04</v>
          </cell>
          <cell r="BJ252">
            <v>11.58</v>
          </cell>
          <cell r="BK252">
            <v>0</v>
          </cell>
          <cell r="BL252">
            <v>628</v>
          </cell>
          <cell r="BM252">
            <v>73.489999999999995</v>
          </cell>
          <cell r="BN252">
            <v>554.51</v>
          </cell>
          <cell r="BO252">
            <v>0</v>
          </cell>
          <cell r="BP252">
            <v>554.51</v>
          </cell>
          <cell r="BQ252">
            <v>-0.15</v>
          </cell>
          <cell r="BR252">
            <v>554.66</v>
          </cell>
          <cell r="BS252">
            <v>11.702229000000001</v>
          </cell>
          <cell r="BT252">
            <v>0</v>
          </cell>
          <cell r="BU252">
            <v>0</v>
          </cell>
          <cell r="BV252">
            <v>0</v>
          </cell>
          <cell r="BW252">
            <v>0</v>
          </cell>
          <cell r="BY252">
            <v>10018.049999999999</v>
          </cell>
          <cell r="BZ252">
            <v>96732.27</v>
          </cell>
          <cell r="CA252">
            <v>106750.32</v>
          </cell>
          <cell r="CB252">
            <v>602.5</v>
          </cell>
          <cell r="CC252">
            <v>0</v>
          </cell>
          <cell r="CD252">
            <v>0</v>
          </cell>
          <cell r="CE252">
            <v>0</v>
          </cell>
          <cell r="CF252">
            <v>0</v>
          </cell>
          <cell r="CG252">
            <v>602.5</v>
          </cell>
          <cell r="CH252">
            <v>420.15</v>
          </cell>
          <cell r="CI252">
            <v>16.39</v>
          </cell>
          <cell r="CJ252">
            <v>165.96</v>
          </cell>
          <cell r="CK252">
            <v>0</v>
          </cell>
          <cell r="CL252">
            <v>0</v>
          </cell>
          <cell r="CM252">
            <v>0</v>
          </cell>
          <cell r="CN252">
            <v>24.4</v>
          </cell>
          <cell r="CO252">
            <v>24.4</v>
          </cell>
          <cell r="CP252">
            <v>0</v>
          </cell>
          <cell r="CQ252">
            <v>0</v>
          </cell>
          <cell r="CR252">
            <v>0</v>
          </cell>
          <cell r="CS252">
            <v>0</v>
          </cell>
          <cell r="CT252">
            <v>0</v>
          </cell>
          <cell r="CU252">
            <v>0</v>
          </cell>
          <cell r="CV252">
            <v>137.76</v>
          </cell>
          <cell r="CW252">
            <v>11078.61</v>
          </cell>
          <cell r="CX252">
            <v>2.74</v>
          </cell>
          <cell r="CY252">
            <v>0</v>
          </cell>
          <cell r="CZ252">
            <v>4668.17</v>
          </cell>
          <cell r="DA252">
            <v>119.08</v>
          </cell>
          <cell r="DB252">
            <v>6288.61</v>
          </cell>
          <cell r="DC252">
            <v>11843.27</v>
          </cell>
          <cell r="DD252">
            <v>103.16</v>
          </cell>
          <cell r="DE252">
            <v>22.21</v>
          </cell>
          <cell r="DF252">
            <v>11717.91</v>
          </cell>
          <cell r="DG252">
            <v>13052.73</v>
          </cell>
          <cell r="DH252">
            <v>5638.86</v>
          </cell>
          <cell r="DI252">
            <v>0</v>
          </cell>
          <cell r="DJ252">
            <v>0</v>
          </cell>
          <cell r="DK252">
            <v>2485.54</v>
          </cell>
          <cell r="DL252">
            <v>8124.4</v>
          </cell>
          <cell r="DM252">
            <v>67530.23</v>
          </cell>
          <cell r="DN252">
            <v>207175.58</v>
          </cell>
          <cell r="DO252">
            <v>134997.74</v>
          </cell>
          <cell r="DP252">
            <v>13534.19</v>
          </cell>
          <cell r="DQ252">
            <v>954.65</v>
          </cell>
          <cell r="DR252">
            <v>38023.410000000003</v>
          </cell>
          <cell r="DS252">
            <v>17.5</v>
          </cell>
          <cell r="DT252">
            <v>187509.99</v>
          </cell>
          <cell r="DU252">
            <v>500.1</v>
          </cell>
          <cell r="DV252">
            <v>504</v>
          </cell>
          <cell r="DW252">
            <v>9528.02</v>
          </cell>
          <cell r="DX252">
            <v>9889.19</v>
          </cell>
          <cell r="DY252">
            <v>-315.25</v>
          </cell>
          <cell r="DZ252">
            <v>-455.38</v>
          </cell>
          <cell r="EA252">
            <v>19650.669999999998</v>
          </cell>
          <cell r="EB252">
            <v>14.92</v>
          </cell>
          <cell r="EC252">
            <v>19665.59</v>
          </cell>
          <cell r="ED252">
            <v>25703.1</v>
          </cell>
          <cell r="EE252">
            <v>19833.439999999999</v>
          </cell>
          <cell r="EF252">
            <v>0</v>
          </cell>
          <cell r="EG252">
            <v>19833.439999999999</v>
          </cell>
          <cell r="EH252">
            <v>554.66</v>
          </cell>
          <cell r="EI252">
            <v>0</v>
          </cell>
          <cell r="EJ252">
            <v>0</v>
          </cell>
          <cell r="EK252">
            <v>0</v>
          </cell>
          <cell r="EL252">
            <v>53.17</v>
          </cell>
          <cell r="EM252">
            <v>24.76</v>
          </cell>
          <cell r="EN252">
            <v>245.98</v>
          </cell>
          <cell r="EO252">
            <v>0</v>
          </cell>
          <cell r="EP252">
            <v>6.69</v>
          </cell>
          <cell r="EQ252">
            <v>89.41</v>
          </cell>
          <cell r="ER252">
            <v>-474.77</v>
          </cell>
          <cell r="ES252">
            <v>0</v>
          </cell>
          <cell r="ET252">
            <v>1.5</v>
          </cell>
          <cell r="EU252">
            <v>19650.669999999998</v>
          </cell>
          <cell r="EV252">
            <v>19650.669999999998</v>
          </cell>
          <cell r="EW252">
            <v>-303.76</v>
          </cell>
          <cell r="EX252">
            <v>0</v>
          </cell>
          <cell r="EY252">
            <v>-222.38</v>
          </cell>
          <cell r="EZ252">
            <v>0</v>
          </cell>
          <cell r="FA252">
            <v>0</v>
          </cell>
          <cell r="FB252">
            <v>950.01</v>
          </cell>
          <cell r="FC252">
            <v>0</v>
          </cell>
          <cell r="FD252">
            <v>7360.58</v>
          </cell>
          <cell r="FE252">
            <v>0</v>
          </cell>
          <cell r="FF252">
            <v>13766.24</v>
          </cell>
          <cell r="FG252">
            <v>0</v>
          </cell>
          <cell r="FH252">
            <v>243.6</v>
          </cell>
          <cell r="FI252">
            <v>-2.5499999999999998</v>
          </cell>
          <cell r="FJ252">
            <v>13519.69</v>
          </cell>
          <cell r="FK252">
            <v>75645.62</v>
          </cell>
          <cell r="FL252">
            <v>12069.58</v>
          </cell>
          <cell r="FM252">
            <v>13519.69</v>
          </cell>
          <cell r="FN252">
            <v>14761.54</v>
          </cell>
          <cell r="FO252">
            <v>75645.62</v>
          </cell>
          <cell r="FP252">
            <v>172538.48</v>
          </cell>
          <cell r="FQ252">
            <v>15.955399999999999</v>
          </cell>
          <cell r="FR252">
            <v>17.872399999999999</v>
          </cell>
          <cell r="FS252">
            <v>19.514099999999999</v>
          </cell>
          <cell r="FT252">
            <v>7.8357999999999999</v>
          </cell>
          <cell r="FU252">
            <v>500.1</v>
          </cell>
          <cell r="FV252">
            <v>0</v>
          </cell>
          <cell r="FW252">
            <v>0</v>
          </cell>
          <cell r="FX252">
            <v>0</v>
          </cell>
          <cell r="FY252">
            <v>455.38</v>
          </cell>
          <cell r="FZ252">
            <v>0</v>
          </cell>
          <cell r="GA252">
            <v>0</v>
          </cell>
          <cell r="GB252">
            <v>0</v>
          </cell>
          <cell r="GC252">
            <v>950.01</v>
          </cell>
          <cell r="GD252">
            <v>5638.86</v>
          </cell>
          <cell r="GE252">
            <v>0</v>
          </cell>
          <cell r="GF252">
            <v>102.97</v>
          </cell>
          <cell r="GG252">
            <v>493081.96</v>
          </cell>
          <cell r="GH252">
            <v>0</v>
          </cell>
          <cell r="GI252">
            <v>0</v>
          </cell>
          <cell r="GJ252">
            <v>13766.24</v>
          </cell>
          <cell r="GK252">
            <v>1376.62</v>
          </cell>
          <cell r="GL252">
            <v>471.85</v>
          </cell>
          <cell r="GM252">
            <v>-471.85</v>
          </cell>
          <cell r="GN252">
            <v>32.25</v>
          </cell>
          <cell r="GO252">
            <v>439.6</v>
          </cell>
          <cell r="GP252">
            <v>196</v>
          </cell>
          <cell r="GQ252">
            <v>196</v>
          </cell>
          <cell r="GR252">
            <v>243.6</v>
          </cell>
          <cell r="GS252">
            <v>196</v>
          </cell>
          <cell r="GT252">
            <v>1150.45</v>
          </cell>
          <cell r="GU252">
            <v>89.41</v>
          </cell>
          <cell r="GV252">
            <v>493.08</v>
          </cell>
          <cell r="GW252">
            <v>0.18132960000000001</v>
          </cell>
          <cell r="GX252">
            <v>0.02</v>
          </cell>
          <cell r="GY252">
            <v>0</v>
          </cell>
          <cell r="GZ252">
            <v>0.02</v>
          </cell>
          <cell r="HA252">
            <v>0</v>
          </cell>
          <cell r="HB252">
            <v>225</v>
          </cell>
          <cell r="HC252">
            <v>225</v>
          </cell>
          <cell r="HF252">
            <v>0</v>
          </cell>
          <cell r="HG252">
            <v>0</v>
          </cell>
          <cell r="HH252">
            <v>32352.75</v>
          </cell>
          <cell r="HI252">
            <v>449304.31</v>
          </cell>
          <cell r="HJ252">
            <v>-2011027.8</v>
          </cell>
          <cell r="HL252">
            <v>3</v>
          </cell>
          <cell r="HM252">
            <v>2011</v>
          </cell>
          <cell r="HN252">
            <v>0</v>
          </cell>
          <cell r="HO252">
            <v>4.54</v>
          </cell>
          <cell r="HP252">
            <v>12215.03</v>
          </cell>
          <cell r="HQ252">
            <v>6.1366278000000003</v>
          </cell>
          <cell r="HR252">
            <v>19011</v>
          </cell>
        </row>
        <row r="253">
          <cell r="A253" t="str">
            <v>1111435Q4 2011BHC Stress</v>
          </cell>
          <cell r="B253" t="str">
            <v>State St</v>
          </cell>
          <cell r="C253" t="str">
            <v>Q4 2011</v>
          </cell>
          <cell r="D253" t="str">
            <v>BHC Stress</v>
          </cell>
          <cell r="E253" t="str">
            <v>BHC</v>
          </cell>
          <cell r="F253" t="str">
            <v>STATE STREET CORP</v>
          </cell>
          <cell r="G253">
            <v>1111435</v>
          </cell>
          <cell r="H253" t="str">
            <v>Projected</v>
          </cell>
          <cell r="I253">
            <v>40927</v>
          </cell>
          <cell r="J253">
            <v>40927.607673611114</v>
          </cell>
          <cell r="K253" t="str">
            <v>The State Street scenario is an assessment of the expected change from the baseline outlook with a ten percent probability of adverse outcome under stress conditions, as well as restructuring assumptions of certain European peripheral countries</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22.21</v>
          </cell>
          <cell r="AV253">
            <v>0</v>
          </cell>
          <cell r="AW253">
            <v>0</v>
          </cell>
          <cell r="AX253">
            <v>0</v>
          </cell>
          <cell r="AY253">
            <v>22.21</v>
          </cell>
          <cell r="AZ253">
            <v>604.48</v>
          </cell>
          <cell r="BA253">
            <v>1678.64</v>
          </cell>
          <cell r="BB253">
            <v>1913.05</v>
          </cell>
          <cell r="BC253">
            <v>370.06</v>
          </cell>
          <cell r="BD253">
            <v>370.06</v>
          </cell>
          <cell r="BE253">
            <v>0</v>
          </cell>
          <cell r="BF253">
            <v>0</v>
          </cell>
          <cell r="BG253">
            <v>0</v>
          </cell>
          <cell r="BH253">
            <v>0</v>
          </cell>
          <cell r="BI253">
            <v>0</v>
          </cell>
          <cell r="BJ253">
            <v>0</v>
          </cell>
          <cell r="BK253">
            <v>0</v>
          </cell>
          <cell r="BL253">
            <v>370.06</v>
          </cell>
          <cell r="BM253">
            <v>128.84</v>
          </cell>
          <cell r="BN253">
            <v>241.22</v>
          </cell>
          <cell r="BO253">
            <v>0</v>
          </cell>
          <cell r="BP253">
            <v>241.22</v>
          </cell>
          <cell r="BQ253">
            <v>0</v>
          </cell>
          <cell r="BR253">
            <v>241.22</v>
          </cell>
          <cell r="BS253">
            <v>34.815975999999999</v>
          </cell>
          <cell r="BT253">
            <v>0</v>
          </cell>
          <cell r="BU253">
            <v>0</v>
          </cell>
          <cell r="BV253">
            <v>0</v>
          </cell>
          <cell r="BW253">
            <v>0</v>
          </cell>
          <cell r="BY253">
            <v>10148.370000000001</v>
          </cell>
          <cell r="BZ253">
            <v>97117.51</v>
          </cell>
          <cell r="CA253">
            <v>107265.88</v>
          </cell>
          <cell r="CB253">
            <v>560.19000000000005</v>
          </cell>
          <cell r="CC253">
            <v>0</v>
          </cell>
          <cell r="CD253">
            <v>0</v>
          </cell>
          <cell r="CE253">
            <v>0</v>
          </cell>
          <cell r="CF253">
            <v>0</v>
          </cell>
          <cell r="CG253">
            <v>560.19000000000005</v>
          </cell>
          <cell r="CH253">
            <v>390.65</v>
          </cell>
          <cell r="CI253">
            <v>15.24</v>
          </cell>
          <cell r="CJ253">
            <v>154.30000000000001</v>
          </cell>
          <cell r="CK253">
            <v>0</v>
          </cell>
          <cell r="CL253">
            <v>0</v>
          </cell>
          <cell r="CM253">
            <v>0</v>
          </cell>
          <cell r="CN253">
            <v>0</v>
          </cell>
          <cell r="CO253">
            <v>0</v>
          </cell>
          <cell r="CP253">
            <v>0</v>
          </cell>
          <cell r="CQ253">
            <v>0</v>
          </cell>
          <cell r="CR253">
            <v>0</v>
          </cell>
          <cell r="CS253">
            <v>0</v>
          </cell>
          <cell r="CT253">
            <v>0</v>
          </cell>
          <cell r="CU253">
            <v>0</v>
          </cell>
          <cell r="CV253">
            <v>0</v>
          </cell>
          <cell r="CW253">
            <v>10546.22</v>
          </cell>
          <cell r="CX253">
            <v>0</v>
          </cell>
          <cell r="CY253">
            <v>0</v>
          </cell>
          <cell r="CZ253">
            <v>4628.72</v>
          </cell>
          <cell r="DA253">
            <v>120</v>
          </cell>
          <cell r="DB253">
            <v>5797.5</v>
          </cell>
          <cell r="DC253">
            <v>11106.41</v>
          </cell>
          <cell r="DD253">
            <v>100</v>
          </cell>
          <cell r="DE253">
            <v>22</v>
          </cell>
          <cell r="DF253">
            <v>10984.41</v>
          </cell>
          <cell r="DG253">
            <v>1585.66</v>
          </cell>
          <cell r="DH253">
            <v>5659.26</v>
          </cell>
          <cell r="DI253">
            <v>0</v>
          </cell>
          <cell r="DJ253">
            <v>0</v>
          </cell>
          <cell r="DK253">
            <v>2466.58</v>
          </cell>
          <cell r="DL253">
            <v>8125.84</v>
          </cell>
          <cell r="DM253">
            <v>65992.37</v>
          </cell>
          <cell r="DN253">
            <v>193954.16</v>
          </cell>
          <cell r="DO253">
            <v>132313.62</v>
          </cell>
          <cell r="DP253">
            <v>0</v>
          </cell>
          <cell r="DQ253">
            <v>950</v>
          </cell>
          <cell r="DR253">
            <v>41066.36</v>
          </cell>
          <cell r="DS253">
            <v>0</v>
          </cell>
          <cell r="DT253">
            <v>174329.98</v>
          </cell>
          <cell r="DU253">
            <v>500.1</v>
          </cell>
          <cell r="DV253">
            <v>504</v>
          </cell>
          <cell r="DW253">
            <v>9528.02</v>
          </cell>
          <cell r="DX253">
            <v>10035.299999999999</v>
          </cell>
          <cell r="DY253">
            <v>-307.89</v>
          </cell>
          <cell r="DZ253">
            <v>-635.34</v>
          </cell>
          <cell r="EA253">
            <v>19624.18</v>
          </cell>
          <cell r="EB253">
            <v>0</v>
          </cell>
          <cell r="EC253">
            <v>19624.18</v>
          </cell>
          <cell r="ED253">
            <v>25619.11</v>
          </cell>
          <cell r="EE253">
            <v>19650.669999999998</v>
          </cell>
          <cell r="EF253">
            <v>0</v>
          </cell>
          <cell r="EG253">
            <v>19650.669999999998</v>
          </cell>
          <cell r="EH253">
            <v>241.22</v>
          </cell>
          <cell r="EI253">
            <v>0</v>
          </cell>
          <cell r="EJ253">
            <v>0</v>
          </cell>
          <cell r="EK253">
            <v>0</v>
          </cell>
          <cell r="EL253">
            <v>0</v>
          </cell>
          <cell r="EM253">
            <v>45.03</v>
          </cell>
          <cell r="EN253">
            <v>225</v>
          </cell>
          <cell r="EO253">
            <v>0</v>
          </cell>
          <cell r="EP253">
            <v>6.75</v>
          </cell>
          <cell r="EQ253">
            <v>87.82</v>
          </cell>
          <cell r="ER253">
            <v>6.82</v>
          </cell>
          <cell r="ES253">
            <v>0</v>
          </cell>
          <cell r="ET253">
            <v>0</v>
          </cell>
          <cell r="EU253">
            <v>19624.18</v>
          </cell>
          <cell r="EV253">
            <v>19624.18</v>
          </cell>
          <cell r="EW253">
            <v>-296.81</v>
          </cell>
          <cell r="EX253">
            <v>0</v>
          </cell>
          <cell r="EY253">
            <v>-222.38</v>
          </cell>
          <cell r="EZ253">
            <v>0</v>
          </cell>
          <cell r="FA253">
            <v>0</v>
          </cell>
          <cell r="FB253">
            <v>950.01</v>
          </cell>
          <cell r="FC253">
            <v>0</v>
          </cell>
          <cell r="FD253">
            <v>7361.33</v>
          </cell>
          <cell r="FE253">
            <v>0</v>
          </cell>
          <cell r="FF253">
            <v>13732.05</v>
          </cell>
          <cell r="FG253">
            <v>0</v>
          </cell>
          <cell r="FH253">
            <v>0</v>
          </cell>
          <cell r="FI253">
            <v>-2.56</v>
          </cell>
          <cell r="FJ253">
            <v>13729.49</v>
          </cell>
          <cell r="FK253">
            <v>71700</v>
          </cell>
          <cell r="FL253">
            <v>12279.48</v>
          </cell>
          <cell r="FM253">
            <v>13729.49</v>
          </cell>
          <cell r="FN253">
            <v>14931.16</v>
          </cell>
          <cell r="FO253">
            <v>71700</v>
          </cell>
          <cell r="FP253">
            <v>186700</v>
          </cell>
          <cell r="FQ253">
            <v>17.126200000000001</v>
          </cell>
          <cell r="FR253">
            <v>19.148499999999999</v>
          </cell>
          <cell r="FS253">
            <v>20.8245</v>
          </cell>
          <cell r="FT253">
            <v>7.3537999999999997</v>
          </cell>
          <cell r="FU253">
            <v>500.1</v>
          </cell>
          <cell r="FV253">
            <v>0</v>
          </cell>
          <cell r="FW253">
            <v>0</v>
          </cell>
          <cell r="FX253">
            <v>0</v>
          </cell>
          <cell r="FY253">
            <v>635.34</v>
          </cell>
          <cell r="FZ253">
            <v>0</v>
          </cell>
          <cell r="GA253">
            <v>0</v>
          </cell>
          <cell r="GB253">
            <v>0</v>
          </cell>
          <cell r="GC253">
            <v>950.01</v>
          </cell>
          <cell r="GD253">
            <v>5659.26</v>
          </cell>
          <cell r="GE253">
            <v>0</v>
          </cell>
          <cell r="GF253">
            <v>112</v>
          </cell>
          <cell r="GG253">
            <v>487434.79</v>
          </cell>
          <cell r="GH253">
            <v>0</v>
          </cell>
          <cell r="GI253">
            <v>0</v>
          </cell>
          <cell r="GJ253">
            <v>13732.05</v>
          </cell>
          <cell r="GK253">
            <v>1373.21</v>
          </cell>
          <cell r="GL253">
            <v>442</v>
          </cell>
          <cell r="GM253">
            <v>-442</v>
          </cell>
          <cell r="GN253">
            <v>87</v>
          </cell>
          <cell r="GO253">
            <v>355</v>
          </cell>
          <cell r="GP253">
            <v>355</v>
          </cell>
          <cell r="GQ253">
            <v>355</v>
          </cell>
          <cell r="GR253">
            <v>0</v>
          </cell>
          <cell r="GS253">
            <v>355</v>
          </cell>
          <cell r="GT253">
            <v>1468</v>
          </cell>
          <cell r="GU253">
            <v>87.82</v>
          </cell>
          <cell r="GV253">
            <v>487.43</v>
          </cell>
          <cell r="GW253">
            <v>0.18</v>
          </cell>
          <cell r="GX253">
            <v>45.03</v>
          </cell>
          <cell r="GY253">
            <v>0</v>
          </cell>
          <cell r="GZ253">
            <v>45.03</v>
          </cell>
          <cell r="HA253">
            <v>59.55</v>
          </cell>
          <cell r="HB253">
            <v>165.45</v>
          </cell>
          <cell r="HC253">
            <v>225</v>
          </cell>
          <cell r="HF253">
            <v>0</v>
          </cell>
          <cell r="HG253">
            <v>0</v>
          </cell>
          <cell r="HH253">
            <v>32352.75</v>
          </cell>
          <cell r="HI253">
            <v>449304.31</v>
          </cell>
          <cell r="HJ253">
            <v>-2011027.8</v>
          </cell>
          <cell r="HL253">
            <v>4</v>
          </cell>
          <cell r="HM253">
            <v>2011</v>
          </cell>
          <cell r="HN253">
            <v>0</v>
          </cell>
          <cell r="HO253">
            <v>0</v>
          </cell>
          <cell r="HP253">
            <v>12361.37</v>
          </cell>
          <cell r="HQ253">
            <v>6.6520377999999996</v>
          </cell>
          <cell r="HR253">
            <v>19011</v>
          </cell>
        </row>
        <row r="254">
          <cell r="A254" t="str">
            <v>1111435Q1 2012BHC Stress</v>
          </cell>
          <cell r="B254" t="str">
            <v>State St</v>
          </cell>
          <cell r="C254" t="str">
            <v>Q1 2012</v>
          </cell>
          <cell r="D254" t="str">
            <v>BHC Stress</v>
          </cell>
          <cell r="E254" t="str">
            <v>BHC</v>
          </cell>
          <cell r="F254" t="str">
            <v>STATE STREET CORP</v>
          </cell>
          <cell r="G254">
            <v>1111435</v>
          </cell>
          <cell r="H254" t="str">
            <v>Projected</v>
          </cell>
          <cell r="I254">
            <v>40927</v>
          </cell>
          <cell r="J254">
            <v>40927.607673611114</v>
          </cell>
          <cell r="K254" t="str">
            <v>The State Street scenario is an assessment of the expected change from the baseline outlook with a ten percent probability of adverse outcome under stress conditions, as well as restructuring assumptions of certain European peripheral countries</v>
          </cell>
          <cell r="L254">
            <v>0</v>
          </cell>
          <cell r="M254">
            <v>0</v>
          </cell>
          <cell r="N254">
            <v>0</v>
          </cell>
          <cell r="O254">
            <v>0</v>
          </cell>
          <cell r="P254">
            <v>0</v>
          </cell>
          <cell r="Q254">
            <v>0</v>
          </cell>
          <cell r="R254">
            <v>0</v>
          </cell>
          <cell r="S254">
            <v>0</v>
          </cell>
          <cell r="T254">
            <v>100</v>
          </cell>
          <cell r="U254">
            <v>100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100</v>
          </cell>
          <cell r="AJ254">
            <v>0</v>
          </cell>
          <cell r="AK254">
            <v>712.29</v>
          </cell>
          <cell r="AL254">
            <v>914.18</v>
          </cell>
          <cell r="AM254">
            <v>1626.47</v>
          </cell>
          <cell r="AN254">
            <v>0</v>
          </cell>
          <cell r="AO254">
            <v>0</v>
          </cell>
          <cell r="AP254">
            <v>0</v>
          </cell>
          <cell r="AQ254">
            <v>0</v>
          </cell>
          <cell r="AR254">
            <v>0</v>
          </cell>
          <cell r="AS254">
            <v>0</v>
          </cell>
          <cell r="AT254">
            <v>1726.47</v>
          </cell>
          <cell r="AU254">
            <v>22.21</v>
          </cell>
          <cell r="AV254">
            <v>100</v>
          </cell>
          <cell r="AW254">
            <v>100</v>
          </cell>
          <cell r="AX254">
            <v>0</v>
          </cell>
          <cell r="AY254">
            <v>22.21</v>
          </cell>
          <cell r="AZ254">
            <v>694.99</v>
          </cell>
          <cell r="BA254">
            <v>1620.7</v>
          </cell>
          <cell r="BB254">
            <v>3013.96</v>
          </cell>
          <cell r="BC254">
            <v>-698.27</v>
          </cell>
          <cell r="BD254">
            <v>-698.27</v>
          </cell>
          <cell r="BE254">
            <v>100</v>
          </cell>
          <cell r="BF254">
            <v>0</v>
          </cell>
          <cell r="BG254">
            <v>0</v>
          </cell>
          <cell r="BH254">
            <v>0</v>
          </cell>
          <cell r="BI254">
            <v>-245</v>
          </cell>
          <cell r="BJ254">
            <v>-345</v>
          </cell>
          <cell r="BK254">
            <v>0</v>
          </cell>
          <cell r="BL254">
            <v>-1388.27</v>
          </cell>
          <cell r="BM254">
            <v>-486.1</v>
          </cell>
          <cell r="BN254">
            <v>-902.17</v>
          </cell>
          <cell r="BO254">
            <v>0</v>
          </cell>
          <cell r="BP254">
            <v>-902.17</v>
          </cell>
          <cell r="BQ254">
            <v>0</v>
          </cell>
          <cell r="BR254">
            <v>-902.17</v>
          </cell>
          <cell r="BS254">
            <v>35.014803000000001</v>
          </cell>
          <cell r="BT254">
            <v>0</v>
          </cell>
          <cell r="BU254">
            <v>0</v>
          </cell>
          <cell r="BV254">
            <v>0</v>
          </cell>
          <cell r="BW254">
            <v>0</v>
          </cell>
          <cell r="BY254">
            <v>9900.02</v>
          </cell>
          <cell r="BZ254">
            <v>93881.83</v>
          </cell>
          <cell r="CA254">
            <v>103781.86</v>
          </cell>
          <cell r="CB254">
            <v>605.47</v>
          </cell>
          <cell r="CC254">
            <v>0</v>
          </cell>
          <cell r="CD254">
            <v>0</v>
          </cell>
          <cell r="CE254">
            <v>0</v>
          </cell>
          <cell r="CF254">
            <v>0</v>
          </cell>
          <cell r="CG254">
            <v>605.47</v>
          </cell>
          <cell r="CH254">
            <v>422.22</v>
          </cell>
          <cell r="CI254">
            <v>16.47</v>
          </cell>
          <cell r="CJ254">
            <v>166.77</v>
          </cell>
          <cell r="CK254">
            <v>0</v>
          </cell>
          <cell r="CL254">
            <v>0</v>
          </cell>
          <cell r="CM254">
            <v>0</v>
          </cell>
          <cell r="CN254">
            <v>0</v>
          </cell>
          <cell r="CO254">
            <v>0</v>
          </cell>
          <cell r="CP254">
            <v>0</v>
          </cell>
          <cell r="CQ254">
            <v>0</v>
          </cell>
          <cell r="CR254">
            <v>0</v>
          </cell>
          <cell r="CS254">
            <v>0</v>
          </cell>
          <cell r="CT254">
            <v>0</v>
          </cell>
          <cell r="CU254">
            <v>0</v>
          </cell>
          <cell r="CV254">
            <v>0</v>
          </cell>
          <cell r="CW254">
            <v>25217.08</v>
          </cell>
          <cell r="CX254">
            <v>0</v>
          </cell>
          <cell r="CY254">
            <v>0</v>
          </cell>
          <cell r="CZ254">
            <v>16219</v>
          </cell>
          <cell r="DA254">
            <v>120</v>
          </cell>
          <cell r="DB254">
            <v>8878.08</v>
          </cell>
          <cell r="DC254">
            <v>25822.55</v>
          </cell>
          <cell r="DD254">
            <v>100</v>
          </cell>
          <cell r="DE254">
            <v>22</v>
          </cell>
          <cell r="DF254">
            <v>25700.55</v>
          </cell>
          <cell r="DG254">
            <v>2249.96</v>
          </cell>
          <cell r="DH254">
            <v>5659.26</v>
          </cell>
          <cell r="DI254">
            <v>0</v>
          </cell>
          <cell r="DJ254">
            <v>0</v>
          </cell>
          <cell r="DK254">
            <v>2417.02</v>
          </cell>
          <cell r="DL254">
            <v>8076.28</v>
          </cell>
          <cell r="DM254">
            <v>62438.13</v>
          </cell>
          <cell r="DN254">
            <v>202246.78</v>
          </cell>
          <cell r="DO254">
            <v>146603.71</v>
          </cell>
          <cell r="DP254">
            <v>0</v>
          </cell>
          <cell r="DQ254">
            <v>950</v>
          </cell>
          <cell r="DR254">
            <v>40987.160000000003</v>
          </cell>
          <cell r="DS254">
            <v>0</v>
          </cell>
          <cell r="DT254">
            <v>188540.87</v>
          </cell>
          <cell r="DU254">
            <v>500.1</v>
          </cell>
          <cell r="DV254">
            <v>504</v>
          </cell>
          <cell r="DW254">
            <v>9528.02</v>
          </cell>
          <cell r="DX254">
            <v>9008.8799999999992</v>
          </cell>
          <cell r="DY254">
            <v>-5306.46</v>
          </cell>
          <cell r="DZ254">
            <v>-528.63</v>
          </cell>
          <cell r="EA254">
            <v>13705.91</v>
          </cell>
          <cell r="EB254">
            <v>0</v>
          </cell>
          <cell r="EC254">
            <v>13705.91</v>
          </cell>
          <cell r="ED254">
            <v>25645.05</v>
          </cell>
          <cell r="EE254">
            <v>19624.18</v>
          </cell>
          <cell r="EF254">
            <v>0</v>
          </cell>
          <cell r="EG254">
            <v>19624.18</v>
          </cell>
          <cell r="EH254">
            <v>-902.17</v>
          </cell>
          <cell r="EI254">
            <v>0</v>
          </cell>
          <cell r="EJ254">
            <v>0</v>
          </cell>
          <cell r="EK254">
            <v>0</v>
          </cell>
          <cell r="EL254">
            <v>0</v>
          </cell>
          <cell r="EM254">
            <v>106.72</v>
          </cell>
          <cell r="EN254">
            <v>0</v>
          </cell>
          <cell r="EO254">
            <v>0</v>
          </cell>
          <cell r="EP254">
            <v>6.74</v>
          </cell>
          <cell r="EQ254">
            <v>117.51</v>
          </cell>
          <cell r="ER254">
            <v>-4998.58</v>
          </cell>
          <cell r="ES254">
            <v>0</v>
          </cell>
          <cell r="ET254">
            <v>0</v>
          </cell>
          <cell r="EU254">
            <v>13705.91</v>
          </cell>
          <cell r="EV254">
            <v>13705.91</v>
          </cell>
          <cell r="EW254">
            <v>-5295.39</v>
          </cell>
          <cell r="EX254">
            <v>0</v>
          </cell>
          <cell r="EY254">
            <v>-222.38</v>
          </cell>
          <cell r="EZ254">
            <v>0</v>
          </cell>
          <cell r="FA254">
            <v>0</v>
          </cell>
          <cell r="FB254">
            <v>950.01</v>
          </cell>
          <cell r="FC254">
            <v>0</v>
          </cell>
          <cell r="FD254">
            <v>7311.77</v>
          </cell>
          <cell r="FE254">
            <v>0</v>
          </cell>
          <cell r="FF254">
            <v>12861.91</v>
          </cell>
          <cell r="FG254">
            <v>0</v>
          </cell>
          <cell r="FH254">
            <v>0</v>
          </cell>
          <cell r="FI254">
            <v>-2.56</v>
          </cell>
          <cell r="FJ254">
            <v>12859.35</v>
          </cell>
          <cell r="FK254">
            <v>76128.36</v>
          </cell>
          <cell r="FL254">
            <v>11409.34</v>
          </cell>
          <cell r="FM254">
            <v>12859.35</v>
          </cell>
          <cell r="FN254">
            <v>13981.1</v>
          </cell>
          <cell r="FO254">
            <v>76128.36</v>
          </cell>
          <cell r="FP254">
            <v>180705.19</v>
          </cell>
          <cell r="FQ254">
            <v>14.987</v>
          </cell>
          <cell r="FR254">
            <v>16.8917</v>
          </cell>
          <cell r="FS254">
            <v>18.365200000000002</v>
          </cell>
          <cell r="FT254">
            <v>7.1162000000000001</v>
          </cell>
          <cell r="FU254">
            <v>500.1</v>
          </cell>
          <cell r="FV254">
            <v>0</v>
          </cell>
          <cell r="FW254">
            <v>0</v>
          </cell>
          <cell r="FX254">
            <v>0</v>
          </cell>
          <cell r="FY254">
            <v>528.63</v>
          </cell>
          <cell r="FZ254">
            <v>0</v>
          </cell>
          <cell r="GA254">
            <v>0</v>
          </cell>
          <cell r="GB254">
            <v>0</v>
          </cell>
          <cell r="GC254">
            <v>950.01</v>
          </cell>
          <cell r="GD254">
            <v>5659.26</v>
          </cell>
          <cell r="GE254">
            <v>0</v>
          </cell>
          <cell r="GF254">
            <v>160</v>
          </cell>
          <cell r="GG254">
            <v>489191.33</v>
          </cell>
          <cell r="GH254">
            <v>0</v>
          </cell>
          <cell r="GI254">
            <v>0</v>
          </cell>
          <cell r="GJ254">
            <v>12861.91</v>
          </cell>
          <cell r="GK254">
            <v>1286.19</v>
          </cell>
          <cell r="GL254">
            <v>374</v>
          </cell>
          <cell r="GM254">
            <v>-374</v>
          </cell>
          <cell r="GN254">
            <v>150</v>
          </cell>
          <cell r="GO254">
            <v>224</v>
          </cell>
          <cell r="GP254">
            <v>355</v>
          </cell>
          <cell r="GQ254">
            <v>355</v>
          </cell>
          <cell r="GR254">
            <v>0</v>
          </cell>
          <cell r="GS254">
            <v>355</v>
          </cell>
          <cell r="GT254">
            <v>1468</v>
          </cell>
          <cell r="GU254">
            <v>117.51</v>
          </cell>
          <cell r="GV254">
            <v>489.19</v>
          </cell>
          <cell r="GW254">
            <v>0.24</v>
          </cell>
          <cell r="GX254">
            <v>106.72</v>
          </cell>
          <cell r="GY254">
            <v>0</v>
          </cell>
          <cell r="GZ254">
            <v>106.72</v>
          </cell>
          <cell r="HA254">
            <v>0</v>
          </cell>
          <cell r="HB254">
            <v>0</v>
          </cell>
          <cell r="HC254">
            <v>0</v>
          </cell>
          <cell r="HF254">
            <v>0</v>
          </cell>
          <cell r="HG254">
            <v>0</v>
          </cell>
          <cell r="HH254">
            <v>32352.75</v>
          </cell>
          <cell r="HI254">
            <v>449304.31</v>
          </cell>
          <cell r="HJ254">
            <v>-2011027.8</v>
          </cell>
          <cell r="HL254">
            <v>1</v>
          </cell>
          <cell r="HM254">
            <v>2012</v>
          </cell>
          <cell r="HN254">
            <v>0</v>
          </cell>
          <cell r="HO254">
            <v>-590</v>
          </cell>
          <cell r="HP254">
            <v>16431.080000000002</v>
          </cell>
          <cell r="HQ254">
            <v>8.4621917</v>
          </cell>
          <cell r="HR254">
            <v>19011</v>
          </cell>
        </row>
        <row r="255">
          <cell r="A255" t="str">
            <v>1111435Q2 2012BHC Stress</v>
          </cell>
          <cell r="B255" t="str">
            <v>State St</v>
          </cell>
          <cell r="C255" t="str">
            <v>Q2 2012</v>
          </cell>
          <cell r="D255" t="str">
            <v>BHC Stress</v>
          </cell>
          <cell r="E255" t="str">
            <v>BHC</v>
          </cell>
          <cell r="F255" t="str">
            <v>STATE STREET CORP</v>
          </cell>
          <cell r="G255">
            <v>1111435</v>
          </cell>
          <cell r="H255" t="str">
            <v>Projected</v>
          </cell>
          <cell r="I255">
            <v>40927</v>
          </cell>
          <cell r="J255">
            <v>40927.607673611114</v>
          </cell>
          <cell r="K255" t="str">
            <v>The State Street scenario is an assessment of the expected change from the baseline outlook with a ten percent probability of adverse outcome under stress conditions, as well as restructuring assumptions of certain European peripheral countries</v>
          </cell>
          <cell r="L255">
            <v>0</v>
          </cell>
          <cell r="M255">
            <v>0</v>
          </cell>
          <cell r="N255">
            <v>0</v>
          </cell>
          <cell r="O255">
            <v>0</v>
          </cell>
          <cell r="P255">
            <v>0</v>
          </cell>
          <cell r="Q255">
            <v>0</v>
          </cell>
          <cell r="R255">
            <v>0</v>
          </cell>
          <cell r="S255">
            <v>0</v>
          </cell>
          <cell r="T255">
            <v>100</v>
          </cell>
          <cell r="U255">
            <v>100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100</v>
          </cell>
          <cell r="AJ255">
            <v>0</v>
          </cell>
          <cell r="AK255">
            <v>0</v>
          </cell>
          <cell r="AL255">
            <v>0</v>
          </cell>
          <cell r="AM255">
            <v>0</v>
          </cell>
          <cell r="AN255">
            <v>0</v>
          </cell>
          <cell r="AO255">
            <v>0</v>
          </cell>
          <cell r="AP255">
            <v>0</v>
          </cell>
          <cell r="AQ255">
            <v>0</v>
          </cell>
          <cell r="AR255">
            <v>0</v>
          </cell>
          <cell r="AS255">
            <v>0</v>
          </cell>
          <cell r="AT255">
            <v>100</v>
          </cell>
          <cell r="AU255">
            <v>22.21</v>
          </cell>
          <cell r="AV255">
            <v>100</v>
          </cell>
          <cell r="AW255">
            <v>100</v>
          </cell>
          <cell r="AX255">
            <v>0</v>
          </cell>
          <cell r="AY255">
            <v>22.21</v>
          </cell>
          <cell r="AZ255">
            <v>651.39</v>
          </cell>
          <cell r="BA255">
            <v>1704.32</v>
          </cell>
          <cell r="BB255">
            <v>2724.85</v>
          </cell>
          <cell r="BC255">
            <v>-369.14</v>
          </cell>
          <cell r="BD255">
            <v>-369.14</v>
          </cell>
          <cell r="BE255">
            <v>100</v>
          </cell>
          <cell r="BF255">
            <v>0</v>
          </cell>
          <cell r="BG255">
            <v>0</v>
          </cell>
          <cell r="BH255">
            <v>0</v>
          </cell>
          <cell r="BI255">
            <v>0</v>
          </cell>
          <cell r="BJ255">
            <v>0</v>
          </cell>
          <cell r="BK255">
            <v>0</v>
          </cell>
          <cell r="BL255">
            <v>-469.14</v>
          </cell>
          <cell r="BM255">
            <v>-164.3</v>
          </cell>
          <cell r="BN255">
            <v>-304.83999999999997</v>
          </cell>
          <cell r="BO255">
            <v>0</v>
          </cell>
          <cell r="BP255">
            <v>-304.83999999999997</v>
          </cell>
          <cell r="BQ255">
            <v>0</v>
          </cell>
          <cell r="BR255">
            <v>-304.83999999999997</v>
          </cell>
          <cell r="BS255">
            <v>35.021529000000001</v>
          </cell>
          <cell r="BT255">
            <v>0</v>
          </cell>
          <cell r="BU255">
            <v>0</v>
          </cell>
          <cell r="BV255">
            <v>0</v>
          </cell>
          <cell r="BW255">
            <v>0</v>
          </cell>
          <cell r="BY255">
            <v>9635.36</v>
          </cell>
          <cell r="BZ255">
            <v>87898.45</v>
          </cell>
          <cell r="CA255">
            <v>97533.81</v>
          </cell>
          <cell r="CB255">
            <v>612.03</v>
          </cell>
          <cell r="CC255">
            <v>0</v>
          </cell>
          <cell r="CD255">
            <v>0</v>
          </cell>
          <cell r="CE255">
            <v>0</v>
          </cell>
          <cell r="CF255">
            <v>0</v>
          </cell>
          <cell r="CG255">
            <v>612.03</v>
          </cell>
          <cell r="CH255">
            <v>426.8</v>
          </cell>
          <cell r="CI255">
            <v>16.649999999999999</v>
          </cell>
          <cell r="CJ255">
            <v>168.58</v>
          </cell>
          <cell r="CK255">
            <v>0</v>
          </cell>
          <cell r="CL255">
            <v>0</v>
          </cell>
          <cell r="CM255">
            <v>0</v>
          </cell>
          <cell r="CN255">
            <v>0</v>
          </cell>
          <cell r="CO255">
            <v>0</v>
          </cell>
          <cell r="CP255">
            <v>0</v>
          </cell>
          <cell r="CQ255">
            <v>0</v>
          </cell>
          <cell r="CR255">
            <v>0</v>
          </cell>
          <cell r="CS255">
            <v>0</v>
          </cell>
          <cell r="CT255">
            <v>0</v>
          </cell>
          <cell r="CU255">
            <v>0</v>
          </cell>
          <cell r="CV255">
            <v>0</v>
          </cell>
          <cell r="CW255">
            <v>21244.69</v>
          </cell>
          <cell r="CX255">
            <v>0</v>
          </cell>
          <cell r="CY255">
            <v>0</v>
          </cell>
          <cell r="CZ255">
            <v>13355</v>
          </cell>
          <cell r="DA255">
            <v>120</v>
          </cell>
          <cell r="DB255">
            <v>7769.69</v>
          </cell>
          <cell r="DC255">
            <v>21856.720000000001</v>
          </cell>
          <cell r="DD255">
            <v>100</v>
          </cell>
          <cell r="DE255">
            <v>22</v>
          </cell>
          <cell r="DF255">
            <v>21734.720000000001</v>
          </cell>
          <cell r="DG255">
            <v>2384.21</v>
          </cell>
          <cell r="DH255">
            <v>5659.26</v>
          </cell>
          <cell r="DI255">
            <v>0</v>
          </cell>
          <cell r="DJ255">
            <v>0</v>
          </cell>
          <cell r="DK255">
            <v>2367.46</v>
          </cell>
          <cell r="DL255">
            <v>8026.72</v>
          </cell>
          <cell r="DM255">
            <v>66428.08</v>
          </cell>
          <cell r="DN255">
            <v>196107.55</v>
          </cell>
          <cell r="DO255">
            <v>141325.38</v>
          </cell>
          <cell r="DP255">
            <v>0</v>
          </cell>
          <cell r="DQ255">
            <v>950</v>
          </cell>
          <cell r="DR255">
            <v>40819.69</v>
          </cell>
          <cell r="DS255">
            <v>0</v>
          </cell>
          <cell r="DT255">
            <v>183095.07</v>
          </cell>
          <cell r="DU255">
            <v>500.1</v>
          </cell>
          <cell r="DV255">
            <v>504</v>
          </cell>
          <cell r="DW255">
            <v>9528.02</v>
          </cell>
          <cell r="DX255">
            <v>8582.52</v>
          </cell>
          <cell r="DY255">
            <v>-5159.3500000000004</v>
          </cell>
          <cell r="DZ255">
            <v>-942.81</v>
          </cell>
          <cell r="EA255">
            <v>13012.48</v>
          </cell>
          <cell r="EB255">
            <v>0</v>
          </cell>
          <cell r="EC255">
            <v>13012.48</v>
          </cell>
          <cell r="ED255">
            <v>25832.57</v>
          </cell>
          <cell r="EE255">
            <v>13705.91</v>
          </cell>
          <cell r="EF255">
            <v>0</v>
          </cell>
          <cell r="EG255">
            <v>13705.91</v>
          </cell>
          <cell r="EH255">
            <v>-304.83999999999997</v>
          </cell>
          <cell r="EI255">
            <v>0</v>
          </cell>
          <cell r="EJ255">
            <v>0</v>
          </cell>
          <cell r="EK255">
            <v>0</v>
          </cell>
          <cell r="EL255">
            <v>0</v>
          </cell>
          <cell r="EM255">
            <v>65.67</v>
          </cell>
          <cell r="EN255">
            <v>479.85</v>
          </cell>
          <cell r="EO255">
            <v>0</v>
          </cell>
          <cell r="EP255">
            <v>6.74</v>
          </cell>
          <cell r="EQ255">
            <v>114.78</v>
          </cell>
          <cell r="ER255">
            <v>147.11000000000001</v>
          </cell>
          <cell r="ES255">
            <v>0</v>
          </cell>
          <cell r="ET255">
            <v>0</v>
          </cell>
          <cell r="EU255">
            <v>13012.48</v>
          </cell>
          <cell r="EV255">
            <v>13012.48</v>
          </cell>
          <cell r="EW255">
            <v>-5148.28</v>
          </cell>
          <cell r="EX255">
            <v>0</v>
          </cell>
          <cell r="EY255">
            <v>-222.38</v>
          </cell>
          <cell r="EZ255">
            <v>0</v>
          </cell>
          <cell r="FA255">
            <v>0</v>
          </cell>
          <cell r="FB255">
            <v>950.01</v>
          </cell>
          <cell r="FC255">
            <v>0</v>
          </cell>
          <cell r="FD255">
            <v>7262.21</v>
          </cell>
          <cell r="FE255">
            <v>0</v>
          </cell>
          <cell r="FF255">
            <v>12070.94</v>
          </cell>
          <cell r="FG255">
            <v>0</v>
          </cell>
          <cell r="FH255">
            <v>0</v>
          </cell>
          <cell r="FI255">
            <v>-2.56</v>
          </cell>
          <cell r="FJ255">
            <v>12068.38</v>
          </cell>
          <cell r="FK255">
            <v>76128.36</v>
          </cell>
          <cell r="FL255">
            <v>10618.37</v>
          </cell>
          <cell r="FM255">
            <v>12068.38</v>
          </cell>
          <cell r="FN255">
            <v>13190.12</v>
          </cell>
          <cell r="FO255">
            <v>76128.36</v>
          </cell>
          <cell r="FP255">
            <v>180210.38</v>
          </cell>
          <cell r="FQ255">
            <v>13.948</v>
          </cell>
          <cell r="FR255">
            <v>15.8527</v>
          </cell>
          <cell r="FS255">
            <v>17.3262</v>
          </cell>
          <cell r="FT255">
            <v>6.6967999999999996</v>
          </cell>
          <cell r="FU255">
            <v>500.1</v>
          </cell>
          <cell r="FV255">
            <v>0</v>
          </cell>
          <cell r="FW255">
            <v>0</v>
          </cell>
          <cell r="FX255">
            <v>0</v>
          </cell>
          <cell r="FY255">
            <v>942.81</v>
          </cell>
          <cell r="FZ255">
            <v>0</v>
          </cell>
          <cell r="GA255">
            <v>0</v>
          </cell>
          <cell r="GB255">
            <v>0</v>
          </cell>
          <cell r="GC255">
            <v>950.01</v>
          </cell>
          <cell r="GD255">
            <v>5659.26</v>
          </cell>
          <cell r="GE255">
            <v>0</v>
          </cell>
          <cell r="GF255">
            <v>208</v>
          </cell>
          <cell r="GG255">
            <v>477807.63</v>
          </cell>
          <cell r="GH255">
            <v>0</v>
          </cell>
          <cell r="GI255">
            <v>0</v>
          </cell>
          <cell r="GJ255">
            <v>12070.94</v>
          </cell>
          <cell r="GK255">
            <v>1207.0899999999999</v>
          </cell>
          <cell r="GL255">
            <v>299</v>
          </cell>
          <cell r="GM255">
            <v>-299</v>
          </cell>
          <cell r="GN255">
            <v>239</v>
          </cell>
          <cell r="GO255">
            <v>60</v>
          </cell>
          <cell r="GP255">
            <v>355</v>
          </cell>
          <cell r="GQ255">
            <v>355</v>
          </cell>
          <cell r="GR255">
            <v>0</v>
          </cell>
          <cell r="GS255">
            <v>355</v>
          </cell>
          <cell r="GT255">
            <v>1468</v>
          </cell>
          <cell r="GU255">
            <v>114.78</v>
          </cell>
          <cell r="GV255">
            <v>477.81</v>
          </cell>
          <cell r="GW255">
            <v>0.24</v>
          </cell>
          <cell r="GX255">
            <v>65.67</v>
          </cell>
          <cell r="GY255">
            <v>0</v>
          </cell>
          <cell r="GZ255">
            <v>65.67</v>
          </cell>
          <cell r="HA255">
            <v>94.86</v>
          </cell>
          <cell r="HB255">
            <v>384.99</v>
          </cell>
          <cell r="HC255">
            <v>479.85</v>
          </cell>
          <cell r="HF255">
            <v>0</v>
          </cell>
          <cell r="HG255">
            <v>0</v>
          </cell>
          <cell r="HH255">
            <v>32352.75</v>
          </cell>
          <cell r="HI255">
            <v>449304.31</v>
          </cell>
          <cell r="HJ255">
            <v>-2011027.8</v>
          </cell>
          <cell r="HL255">
            <v>2</v>
          </cell>
          <cell r="HM255">
            <v>2012</v>
          </cell>
          <cell r="HN255">
            <v>0</v>
          </cell>
          <cell r="HO255">
            <v>0</v>
          </cell>
          <cell r="HP255">
            <v>15955.17</v>
          </cell>
          <cell r="HQ255">
            <v>8.4831453000000003</v>
          </cell>
          <cell r="HR255">
            <v>19011</v>
          </cell>
        </row>
        <row r="256">
          <cell r="A256" t="str">
            <v>1111435Q3 2012BHC Stress</v>
          </cell>
          <cell r="B256" t="str">
            <v>State St</v>
          </cell>
          <cell r="C256" t="str">
            <v>Q3 2012</v>
          </cell>
          <cell r="D256" t="str">
            <v>BHC Stress</v>
          </cell>
          <cell r="E256" t="str">
            <v>BHC</v>
          </cell>
          <cell r="F256" t="str">
            <v>STATE STREET CORP</v>
          </cell>
          <cell r="G256">
            <v>1111435</v>
          </cell>
          <cell r="H256" t="str">
            <v>Projected</v>
          </cell>
          <cell r="I256">
            <v>40927</v>
          </cell>
          <cell r="J256">
            <v>40927.607673611114</v>
          </cell>
          <cell r="K256" t="str">
            <v>The State Street scenario is an assessment of the expected change from the baseline outlook with a ten percent probability of adverse outcome under stress conditions, as well as restructuring assumptions of certain European peripheral countries</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22.21</v>
          </cell>
          <cell r="AV256">
            <v>0</v>
          </cell>
          <cell r="AW256">
            <v>0</v>
          </cell>
          <cell r="AX256">
            <v>0</v>
          </cell>
          <cell r="AY256">
            <v>22.21</v>
          </cell>
          <cell r="AZ256">
            <v>583.03</v>
          </cell>
          <cell r="BA256">
            <v>1678.01</v>
          </cell>
          <cell r="BB256">
            <v>1848.09</v>
          </cell>
          <cell r="BC256">
            <v>412.94</v>
          </cell>
          <cell r="BD256">
            <v>412.94</v>
          </cell>
          <cell r="BE256">
            <v>0</v>
          </cell>
          <cell r="BF256">
            <v>0</v>
          </cell>
          <cell r="BG256">
            <v>0</v>
          </cell>
          <cell r="BH256">
            <v>0</v>
          </cell>
          <cell r="BI256">
            <v>0</v>
          </cell>
          <cell r="BJ256">
            <v>0</v>
          </cell>
          <cell r="BK256">
            <v>0</v>
          </cell>
          <cell r="BL256">
            <v>412.94</v>
          </cell>
          <cell r="BM256">
            <v>144.88</v>
          </cell>
          <cell r="BN256">
            <v>268.06</v>
          </cell>
          <cell r="BO256">
            <v>0</v>
          </cell>
          <cell r="BP256">
            <v>268.06</v>
          </cell>
          <cell r="BQ256">
            <v>0</v>
          </cell>
          <cell r="BR256">
            <v>268.06</v>
          </cell>
          <cell r="BS256">
            <v>35.085000000000001</v>
          </cell>
          <cell r="BT256">
            <v>0</v>
          </cell>
          <cell r="BU256">
            <v>0</v>
          </cell>
          <cell r="BV256">
            <v>0</v>
          </cell>
          <cell r="BW256">
            <v>0</v>
          </cell>
          <cell r="BY256">
            <v>8909.81</v>
          </cell>
          <cell r="BZ256">
            <v>86788.27</v>
          </cell>
          <cell r="CA256">
            <v>95698.09</v>
          </cell>
          <cell r="CB256">
            <v>620.58000000000004</v>
          </cell>
          <cell r="CC256">
            <v>0</v>
          </cell>
          <cell r="CD256">
            <v>0</v>
          </cell>
          <cell r="CE256">
            <v>0</v>
          </cell>
          <cell r="CF256">
            <v>0</v>
          </cell>
          <cell r="CG256">
            <v>620.58000000000004</v>
          </cell>
          <cell r="CH256">
            <v>432.76</v>
          </cell>
          <cell r="CI256">
            <v>16.89</v>
          </cell>
          <cell r="CJ256">
            <v>170.94</v>
          </cell>
          <cell r="CK256">
            <v>0</v>
          </cell>
          <cell r="CL256">
            <v>0</v>
          </cell>
          <cell r="CM256">
            <v>0</v>
          </cell>
          <cell r="CN256">
            <v>0</v>
          </cell>
          <cell r="CO256">
            <v>0</v>
          </cell>
          <cell r="CP256">
            <v>0</v>
          </cell>
          <cell r="CQ256">
            <v>0</v>
          </cell>
          <cell r="CR256">
            <v>0</v>
          </cell>
          <cell r="CS256">
            <v>0</v>
          </cell>
          <cell r="CT256">
            <v>0</v>
          </cell>
          <cell r="CU256">
            <v>0</v>
          </cell>
          <cell r="CV256">
            <v>0</v>
          </cell>
          <cell r="CW256">
            <v>15431.13</v>
          </cell>
          <cell r="CX256">
            <v>0</v>
          </cell>
          <cell r="CY256">
            <v>0</v>
          </cell>
          <cell r="CZ256">
            <v>8616.76</v>
          </cell>
          <cell r="DA256">
            <v>120</v>
          </cell>
          <cell r="DB256">
            <v>6694.37</v>
          </cell>
          <cell r="DC256">
            <v>16051.72</v>
          </cell>
          <cell r="DD256">
            <v>100</v>
          </cell>
          <cell r="DE256">
            <v>22</v>
          </cell>
          <cell r="DF256">
            <v>15929.72</v>
          </cell>
          <cell r="DG256">
            <v>2508.96</v>
          </cell>
          <cell r="DH256">
            <v>5659.26</v>
          </cell>
          <cell r="DI256">
            <v>0</v>
          </cell>
          <cell r="DJ256">
            <v>0</v>
          </cell>
          <cell r="DK256">
            <v>2317.9</v>
          </cell>
          <cell r="DL256">
            <v>7977.16</v>
          </cell>
          <cell r="DM256">
            <v>68878.16</v>
          </cell>
          <cell r="DN256">
            <v>190992.09</v>
          </cell>
          <cell r="DO256">
            <v>136595.84</v>
          </cell>
          <cell r="DP256">
            <v>0</v>
          </cell>
          <cell r="DQ256">
            <v>950</v>
          </cell>
          <cell r="DR256">
            <v>40601.56</v>
          </cell>
          <cell r="DS256">
            <v>0</v>
          </cell>
          <cell r="DT256">
            <v>178147.4</v>
          </cell>
          <cell r="DU256">
            <v>500.1</v>
          </cell>
          <cell r="DV256">
            <v>504</v>
          </cell>
          <cell r="DW256">
            <v>9528.02</v>
          </cell>
          <cell r="DX256">
            <v>8731.7800000000007</v>
          </cell>
          <cell r="DY256">
            <v>-5054.53</v>
          </cell>
          <cell r="DZ256">
            <v>-1364.68</v>
          </cell>
          <cell r="EA256">
            <v>12844.69</v>
          </cell>
          <cell r="EB256">
            <v>0</v>
          </cell>
          <cell r="EC256">
            <v>12844.69</v>
          </cell>
          <cell r="ED256">
            <v>25929.19</v>
          </cell>
          <cell r="EE256">
            <v>13012.48</v>
          </cell>
          <cell r="EF256">
            <v>0</v>
          </cell>
          <cell r="EG256">
            <v>13012.48</v>
          </cell>
          <cell r="EH256">
            <v>268.06</v>
          </cell>
          <cell r="EI256">
            <v>0</v>
          </cell>
          <cell r="EJ256">
            <v>0</v>
          </cell>
          <cell r="EK256">
            <v>0</v>
          </cell>
          <cell r="EL256">
            <v>0</v>
          </cell>
          <cell r="EM256">
            <v>58.25</v>
          </cell>
          <cell r="EN256">
            <v>480.13</v>
          </cell>
          <cell r="EO256">
            <v>0</v>
          </cell>
          <cell r="EP256">
            <v>6.74</v>
          </cell>
          <cell r="EQ256">
            <v>112.06</v>
          </cell>
          <cell r="ER256">
            <v>104.82</v>
          </cell>
          <cell r="ES256">
            <v>0</v>
          </cell>
          <cell r="ET256">
            <v>0</v>
          </cell>
          <cell r="EU256">
            <v>12844.69</v>
          </cell>
          <cell r="EV256">
            <v>12844.69</v>
          </cell>
          <cell r="EW256">
            <v>-5043.45</v>
          </cell>
          <cell r="EX256">
            <v>0</v>
          </cell>
          <cell r="EY256">
            <v>-222.38</v>
          </cell>
          <cell r="EZ256">
            <v>0</v>
          </cell>
          <cell r="FA256">
            <v>0</v>
          </cell>
          <cell r="FB256">
            <v>950.01</v>
          </cell>
          <cell r="FC256">
            <v>0</v>
          </cell>
          <cell r="FD256">
            <v>7212.65</v>
          </cell>
          <cell r="FE256">
            <v>0</v>
          </cell>
          <cell r="FF256">
            <v>11847.88</v>
          </cell>
          <cell r="FG256">
            <v>0</v>
          </cell>
          <cell r="FH256">
            <v>0</v>
          </cell>
          <cell r="FI256">
            <v>-2.56</v>
          </cell>
          <cell r="FJ256">
            <v>11845.32</v>
          </cell>
          <cell r="FK256">
            <v>76564</v>
          </cell>
          <cell r="FL256">
            <v>10395.31</v>
          </cell>
          <cell r="FM256">
            <v>11845.32</v>
          </cell>
          <cell r="FN256">
            <v>12967.07</v>
          </cell>
          <cell r="FO256">
            <v>76564</v>
          </cell>
          <cell r="FP256">
            <v>179010.38</v>
          </cell>
          <cell r="FQ256">
            <v>13.577299999999999</v>
          </cell>
          <cell r="FR256">
            <v>15.4711</v>
          </cell>
          <cell r="FS256">
            <v>16.936199999999999</v>
          </cell>
          <cell r="FT256">
            <v>6.6170999999999998</v>
          </cell>
          <cell r="FU256">
            <v>500.1</v>
          </cell>
          <cell r="FV256">
            <v>0</v>
          </cell>
          <cell r="FW256">
            <v>0</v>
          </cell>
          <cell r="FX256">
            <v>0</v>
          </cell>
          <cell r="FY256">
            <v>1364.68</v>
          </cell>
          <cell r="FZ256">
            <v>0</v>
          </cell>
          <cell r="GA256">
            <v>0</v>
          </cell>
          <cell r="GB256">
            <v>0</v>
          </cell>
          <cell r="GC256">
            <v>950.01</v>
          </cell>
          <cell r="GD256">
            <v>5659.26</v>
          </cell>
          <cell r="GE256">
            <v>0</v>
          </cell>
          <cell r="GF256">
            <v>208</v>
          </cell>
          <cell r="GG256">
            <v>466487.69</v>
          </cell>
          <cell r="GH256">
            <v>0</v>
          </cell>
          <cell r="GI256">
            <v>0</v>
          </cell>
          <cell r="GJ256">
            <v>11847.88</v>
          </cell>
          <cell r="GK256">
            <v>1184.79</v>
          </cell>
          <cell r="GL256">
            <v>278</v>
          </cell>
          <cell r="GM256">
            <v>-278</v>
          </cell>
          <cell r="GN256">
            <v>327</v>
          </cell>
          <cell r="GO256">
            <v>0</v>
          </cell>
          <cell r="GP256">
            <v>355</v>
          </cell>
          <cell r="GQ256">
            <v>355</v>
          </cell>
          <cell r="GR256">
            <v>0</v>
          </cell>
          <cell r="GS256">
            <v>355</v>
          </cell>
          <cell r="GT256">
            <v>1468</v>
          </cell>
          <cell r="GU256">
            <v>112.06</v>
          </cell>
          <cell r="GV256">
            <v>466.49</v>
          </cell>
          <cell r="GW256">
            <v>0.24</v>
          </cell>
          <cell r="GX256">
            <v>58.25</v>
          </cell>
          <cell r="GY256">
            <v>0</v>
          </cell>
          <cell r="GZ256">
            <v>58.25</v>
          </cell>
          <cell r="HA256">
            <v>94.86</v>
          </cell>
          <cell r="HB256">
            <v>385.27</v>
          </cell>
          <cell r="HC256">
            <v>480.13</v>
          </cell>
          <cell r="HF256">
            <v>0</v>
          </cell>
          <cell r="HG256">
            <v>0</v>
          </cell>
          <cell r="HH256">
            <v>32352.75</v>
          </cell>
          <cell r="HI256">
            <v>449304.31</v>
          </cell>
          <cell r="HJ256">
            <v>-2011027.8</v>
          </cell>
          <cell r="HL256">
            <v>3</v>
          </cell>
          <cell r="HM256">
            <v>2012</v>
          </cell>
          <cell r="HN256">
            <v>0</v>
          </cell>
          <cell r="HO256">
            <v>0</v>
          </cell>
          <cell r="HP256">
            <v>16049.17</v>
          </cell>
          <cell r="HQ256">
            <v>8.7693227999999994</v>
          </cell>
          <cell r="HR256">
            <v>19011</v>
          </cell>
        </row>
        <row r="257">
          <cell r="A257" t="str">
            <v>1111435Q4 2012BHC Stress</v>
          </cell>
          <cell r="B257" t="str">
            <v>State St</v>
          </cell>
          <cell r="C257" t="str">
            <v>Q4 2012</v>
          </cell>
          <cell r="D257" t="str">
            <v>BHC Stress</v>
          </cell>
          <cell r="E257" t="str">
            <v>BHC</v>
          </cell>
          <cell r="F257" t="str">
            <v>STATE STREET CORP</v>
          </cell>
          <cell r="G257">
            <v>1111435</v>
          </cell>
          <cell r="H257" t="str">
            <v>Projected</v>
          </cell>
          <cell r="I257">
            <v>40927</v>
          </cell>
          <cell r="J257">
            <v>40927.607673611114</v>
          </cell>
          <cell r="K257" t="str">
            <v>The State Street scenario is an assessment of the expected change from the baseline outlook with a ten percent probability of adverse outcome under stress conditions, as well as restructuring assumptions of certain European peripheral countries</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22.21</v>
          </cell>
          <cell r="AV257">
            <v>0</v>
          </cell>
          <cell r="AW257">
            <v>0</v>
          </cell>
          <cell r="AX257">
            <v>0</v>
          </cell>
          <cell r="AY257">
            <v>22.21</v>
          </cell>
          <cell r="AZ257">
            <v>560.08000000000004</v>
          </cell>
          <cell r="BA257">
            <v>1734.73</v>
          </cell>
          <cell r="BB257">
            <v>1850.14</v>
          </cell>
          <cell r="BC257">
            <v>444.66</v>
          </cell>
          <cell r="BD257">
            <v>444.66</v>
          </cell>
          <cell r="BE257">
            <v>0</v>
          </cell>
          <cell r="BF257">
            <v>0</v>
          </cell>
          <cell r="BG257">
            <v>0</v>
          </cell>
          <cell r="BH257">
            <v>0</v>
          </cell>
          <cell r="BI257">
            <v>0</v>
          </cell>
          <cell r="BJ257">
            <v>0</v>
          </cell>
          <cell r="BK257">
            <v>0</v>
          </cell>
          <cell r="BL257">
            <v>444.66</v>
          </cell>
          <cell r="BM257">
            <v>155.24</v>
          </cell>
          <cell r="BN257">
            <v>289.42</v>
          </cell>
          <cell r="BO257">
            <v>0</v>
          </cell>
          <cell r="BP257">
            <v>289.42</v>
          </cell>
          <cell r="BQ257">
            <v>0</v>
          </cell>
          <cell r="BR257">
            <v>289.42</v>
          </cell>
          <cell r="BS257">
            <v>34.912067999999998</v>
          </cell>
          <cell r="BT257">
            <v>0</v>
          </cell>
          <cell r="BU257">
            <v>0</v>
          </cell>
          <cell r="BV257">
            <v>0</v>
          </cell>
          <cell r="BW257">
            <v>0</v>
          </cell>
          <cell r="BY257">
            <v>8392.89</v>
          </cell>
          <cell r="BZ257">
            <v>88515.9</v>
          </cell>
          <cell r="CA257">
            <v>96908.79</v>
          </cell>
          <cell r="CB257">
            <v>630.25</v>
          </cell>
          <cell r="CC257">
            <v>0</v>
          </cell>
          <cell r="CD257">
            <v>0</v>
          </cell>
          <cell r="CE257">
            <v>0</v>
          </cell>
          <cell r="CF257">
            <v>0</v>
          </cell>
          <cell r="CG257">
            <v>630.25</v>
          </cell>
          <cell r="CH257">
            <v>439.5</v>
          </cell>
          <cell r="CI257">
            <v>17.149999999999999</v>
          </cell>
          <cell r="CJ257">
            <v>173.6</v>
          </cell>
          <cell r="CK257">
            <v>0</v>
          </cell>
          <cell r="CL257">
            <v>0</v>
          </cell>
          <cell r="CM257">
            <v>0</v>
          </cell>
          <cell r="CN257">
            <v>0</v>
          </cell>
          <cell r="CO257">
            <v>0</v>
          </cell>
          <cell r="CP257">
            <v>0</v>
          </cell>
          <cell r="CQ257">
            <v>0</v>
          </cell>
          <cell r="CR257">
            <v>0</v>
          </cell>
          <cell r="CS257">
            <v>0</v>
          </cell>
          <cell r="CT257">
            <v>0</v>
          </cell>
          <cell r="CU257">
            <v>0</v>
          </cell>
          <cell r="CV257">
            <v>0</v>
          </cell>
          <cell r="CW257">
            <v>11738.38</v>
          </cell>
          <cell r="CX257">
            <v>0</v>
          </cell>
          <cell r="CY257">
            <v>0</v>
          </cell>
          <cell r="CZ257">
            <v>4789</v>
          </cell>
          <cell r="DA257">
            <v>120</v>
          </cell>
          <cell r="DB257">
            <v>6829.38</v>
          </cell>
          <cell r="DC257">
            <v>12368.63</v>
          </cell>
          <cell r="DD257">
            <v>100</v>
          </cell>
          <cell r="DE257">
            <v>22</v>
          </cell>
          <cell r="DF257">
            <v>12246.63</v>
          </cell>
          <cell r="DG257">
            <v>2649.96</v>
          </cell>
          <cell r="DH257">
            <v>5659.26</v>
          </cell>
          <cell r="DI257">
            <v>0</v>
          </cell>
          <cell r="DJ257">
            <v>0</v>
          </cell>
          <cell r="DK257">
            <v>2268.34</v>
          </cell>
          <cell r="DL257">
            <v>7927.6</v>
          </cell>
          <cell r="DM257">
            <v>70776.31</v>
          </cell>
          <cell r="DN257">
            <v>190509.29</v>
          </cell>
          <cell r="DO257">
            <v>135329.60999999999</v>
          </cell>
          <cell r="DP257">
            <v>0</v>
          </cell>
          <cell r="DQ257">
            <v>950</v>
          </cell>
          <cell r="DR257">
            <v>41488.9</v>
          </cell>
          <cell r="DS257">
            <v>0</v>
          </cell>
          <cell r="DT257">
            <v>177768.5</v>
          </cell>
          <cell r="DU257">
            <v>500.1</v>
          </cell>
          <cell r="DV257">
            <v>504</v>
          </cell>
          <cell r="DW257">
            <v>9528.02</v>
          </cell>
          <cell r="DX257">
            <v>8905.11</v>
          </cell>
          <cell r="DY257">
            <v>-4905.21</v>
          </cell>
          <cell r="DZ257">
            <v>-1791.23</v>
          </cell>
          <cell r="EA257">
            <v>12740.79</v>
          </cell>
          <cell r="EB257">
            <v>0</v>
          </cell>
          <cell r="EC257">
            <v>12740.79</v>
          </cell>
          <cell r="ED257">
            <v>25934.31</v>
          </cell>
          <cell r="EE257">
            <v>12844.69</v>
          </cell>
          <cell r="EF257">
            <v>0</v>
          </cell>
          <cell r="EG257">
            <v>12844.69</v>
          </cell>
          <cell r="EH257">
            <v>289.42</v>
          </cell>
          <cell r="EI257">
            <v>0</v>
          </cell>
          <cell r="EJ257">
            <v>0</v>
          </cell>
          <cell r="EK257">
            <v>0</v>
          </cell>
          <cell r="EL257">
            <v>0</v>
          </cell>
          <cell r="EM257">
            <v>53.94</v>
          </cell>
          <cell r="EN257">
            <v>480.48</v>
          </cell>
          <cell r="EO257">
            <v>0</v>
          </cell>
          <cell r="EP257">
            <v>6.74</v>
          </cell>
          <cell r="EQ257">
            <v>109.35</v>
          </cell>
          <cell r="ER257">
            <v>149.31</v>
          </cell>
          <cell r="ES257">
            <v>0</v>
          </cell>
          <cell r="ET257">
            <v>0</v>
          </cell>
          <cell r="EU257">
            <v>12740.79</v>
          </cell>
          <cell r="EV257">
            <v>12740.79</v>
          </cell>
          <cell r="EW257">
            <v>-4894.1400000000003</v>
          </cell>
          <cell r="EX257">
            <v>0</v>
          </cell>
          <cell r="EY257">
            <v>-222.38</v>
          </cell>
          <cell r="EZ257">
            <v>0</v>
          </cell>
          <cell r="FA257">
            <v>0</v>
          </cell>
          <cell r="FB257">
            <v>950.01</v>
          </cell>
          <cell r="FC257">
            <v>0</v>
          </cell>
          <cell r="FD257">
            <v>7163.09</v>
          </cell>
          <cell r="FE257">
            <v>0</v>
          </cell>
          <cell r="FF257">
            <v>11644.22</v>
          </cell>
          <cell r="FG257">
            <v>0</v>
          </cell>
          <cell r="FH257">
            <v>0</v>
          </cell>
          <cell r="FI257">
            <v>-2.56</v>
          </cell>
          <cell r="FJ257">
            <v>11641.66</v>
          </cell>
          <cell r="FK257">
            <v>77108.55</v>
          </cell>
          <cell r="FL257">
            <v>10191.65</v>
          </cell>
          <cell r="FM257">
            <v>11641.66</v>
          </cell>
          <cell r="FN257">
            <v>12723.41</v>
          </cell>
          <cell r="FO257">
            <v>77108.55</v>
          </cell>
          <cell r="FP257">
            <v>180710.38</v>
          </cell>
          <cell r="FQ257">
            <v>13.2173</v>
          </cell>
          <cell r="FR257">
            <v>15.097799999999999</v>
          </cell>
          <cell r="FS257">
            <v>16.500599999999999</v>
          </cell>
          <cell r="FT257">
            <v>6.4421999999999997</v>
          </cell>
          <cell r="FU257">
            <v>500.1</v>
          </cell>
          <cell r="FV257">
            <v>0</v>
          </cell>
          <cell r="FW257">
            <v>0</v>
          </cell>
          <cell r="FX257">
            <v>0</v>
          </cell>
          <cell r="FY257">
            <v>1791.23</v>
          </cell>
          <cell r="FZ257">
            <v>0</v>
          </cell>
          <cell r="GA257">
            <v>0</v>
          </cell>
          <cell r="GB257">
            <v>0</v>
          </cell>
          <cell r="GC257">
            <v>950.01</v>
          </cell>
          <cell r="GD257">
            <v>5659.26</v>
          </cell>
          <cell r="GE257">
            <v>0</v>
          </cell>
          <cell r="GF257">
            <v>208</v>
          </cell>
          <cell r="GG257">
            <v>455211.67</v>
          </cell>
          <cell r="GH257">
            <v>0</v>
          </cell>
          <cell r="GI257">
            <v>0</v>
          </cell>
          <cell r="GJ257">
            <v>11644.22</v>
          </cell>
          <cell r="GK257">
            <v>1164.42</v>
          </cell>
          <cell r="GL257">
            <v>257</v>
          </cell>
          <cell r="GM257">
            <v>-257</v>
          </cell>
          <cell r="GN257">
            <v>416</v>
          </cell>
          <cell r="GO257">
            <v>0</v>
          </cell>
          <cell r="GP257">
            <v>459</v>
          </cell>
          <cell r="GQ257">
            <v>459</v>
          </cell>
          <cell r="GR257">
            <v>0</v>
          </cell>
          <cell r="GS257">
            <v>459</v>
          </cell>
          <cell r="GT257">
            <v>1614.8</v>
          </cell>
          <cell r="GU257">
            <v>109.35</v>
          </cell>
          <cell r="GV257">
            <v>455.21</v>
          </cell>
          <cell r="GW257">
            <v>0.24</v>
          </cell>
          <cell r="GX257">
            <v>53.94</v>
          </cell>
          <cell r="GY257">
            <v>0</v>
          </cell>
          <cell r="GZ257">
            <v>53.94</v>
          </cell>
          <cell r="HA257">
            <v>94.86</v>
          </cell>
          <cell r="HB257">
            <v>385.62</v>
          </cell>
          <cell r="HC257">
            <v>480.48</v>
          </cell>
          <cell r="HF257">
            <v>0</v>
          </cell>
          <cell r="HG257">
            <v>0</v>
          </cell>
          <cell r="HH257">
            <v>32352.75</v>
          </cell>
          <cell r="HI257">
            <v>449304.31</v>
          </cell>
          <cell r="HJ257">
            <v>-2011027.8</v>
          </cell>
          <cell r="HL257">
            <v>4</v>
          </cell>
          <cell r="HM257">
            <v>2012</v>
          </cell>
          <cell r="HN257">
            <v>0</v>
          </cell>
          <cell r="HO257">
            <v>0</v>
          </cell>
          <cell r="HP257">
            <v>16122.74</v>
          </cell>
          <cell r="HQ257">
            <v>8.8304253999999993</v>
          </cell>
          <cell r="HR257">
            <v>19011</v>
          </cell>
        </row>
        <row r="258">
          <cell r="A258" t="str">
            <v>1111435Q1 2013BHC Stress</v>
          </cell>
          <cell r="B258" t="str">
            <v>State St</v>
          </cell>
          <cell r="C258" t="str">
            <v>Q1 2013</v>
          </cell>
          <cell r="D258" t="str">
            <v>BHC Stress</v>
          </cell>
          <cell r="E258" t="str">
            <v>BHC</v>
          </cell>
          <cell r="F258" t="str">
            <v>STATE STREET CORP</v>
          </cell>
          <cell r="G258">
            <v>1111435</v>
          </cell>
          <cell r="H258" t="str">
            <v>Projected</v>
          </cell>
          <cell r="I258">
            <v>40927</v>
          </cell>
          <cell r="J258">
            <v>40927.607673611114</v>
          </cell>
          <cell r="K258" t="str">
            <v>The State Street scenario is an assessment of the expected change from the baseline outlook with a ten percent probability of adverse outcome under stress conditions, as well as restructuring assumptions of certain European peripheral countries</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22.21</v>
          </cell>
          <cell r="AV258">
            <v>0</v>
          </cell>
          <cell r="AW258">
            <v>0</v>
          </cell>
          <cell r="AX258">
            <v>0</v>
          </cell>
          <cell r="AY258">
            <v>22.21</v>
          </cell>
          <cell r="AZ258">
            <v>531.41999999999996</v>
          </cell>
          <cell r="BA258">
            <v>1735.13</v>
          </cell>
          <cell r="BB258">
            <v>1834.3</v>
          </cell>
          <cell r="BC258">
            <v>432.24</v>
          </cell>
          <cell r="BD258">
            <v>432.24</v>
          </cell>
          <cell r="BE258">
            <v>0</v>
          </cell>
          <cell r="BF258">
            <v>0</v>
          </cell>
          <cell r="BG258">
            <v>0</v>
          </cell>
          <cell r="BH258">
            <v>0</v>
          </cell>
          <cell r="BI258">
            <v>0</v>
          </cell>
          <cell r="BJ258">
            <v>0</v>
          </cell>
          <cell r="BK258">
            <v>0</v>
          </cell>
          <cell r="BL258">
            <v>432.24</v>
          </cell>
          <cell r="BM258">
            <v>151.41999999999999</v>
          </cell>
          <cell r="BN258">
            <v>280.82</v>
          </cell>
          <cell r="BO258">
            <v>0</v>
          </cell>
          <cell r="BP258">
            <v>280.82</v>
          </cell>
          <cell r="BQ258">
            <v>0</v>
          </cell>
          <cell r="BR258">
            <v>280.82</v>
          </cell>
          <cell r="BS258">
            <v>35.031464</v>
          </cell>
          <cell r="BT258">
            <v>0</v>
          </cell>
          <cell r="BU258">
            <v>0</v>
          </cell>
          <cell r="BV258">
            <v>0</v>
          </cell>
          <cell r="BW258">
            <v>0</v>
          </cell>
          <cell r="BY258">
            <v>8201.1200000000008</v>
          </cell>
          <cell r="BZ258">
            <v>89417.88</v>
          </cell>
          <cell r="CA258">
            <v>97619</v>
          </cell>
          <cell r="CB258">
            <v>644.63</v>
          </cell>
          <cell r="CC258">
            <v>0</v>
          </cell>
          <cell r="CD258">
            <v>0</v>
          </cell>
          <cell r="CE258">
            <v>0</v>
          </cell>
          <cell r="CF258">
            <v>0</v>
          </cell>
          <cell r="CG258">
            <v>644.63</v>
          </cell>
          <cell r="CH258">
            <v>449.53</v>
          </cell>
          <cell r="CI258">
            <v>17.54</v>
          </cell>
          <cell r="CJ258">
            <v>177.56</v>
          </cell>
          <cell r="CK258">
            <v>0</v>
          </cell>
          <cell r="CL258">
            <v>0</v>
          </cell>
          <cell r="CM258">
            <v>0</v>
          </cell>
          <cell r="CN258">
            <v>0</v>
          </cell>
          <cell r="CO258">
            <v>0</v>
          </cell>
          <cell r="CP258">
            <v>0</v>
          </cell>
          <cell r="CQ258">
            <v>0</v>
          </cell>
          <cell r="CR258">
            <v>0</v>
          </cell>
          <cell r="CS258">
            <v>0</v>
          </cell>
          <cell r="CT258">
            <v>0</v>
          </cell>
          <cell r="CU258">
            <v>0</v>
          </cell>
          <cell r="CV258">
            <v>0</v>
          </cell>
          <cell r="CW258">
            <v>11953.2</v>
          </cell>
          <cell r="CX258">
            <v>0</v>
          </cell>
          <cell r="CY258">
            <v>0</v>
          </cell>
          <cell r="CZ258">
            <v>4791</v>
          </cell>
          <cell r="DA258">
            <v>120</v>
          </cell>
          <cell r="DB258">
            <v>7042.2</v>
          </cell>
          <cell r="DC258">
            <v>12597.83</v>
          </cell>
          <cell r="DD258">
            <v>100</v>
          </cell>
          <cell r="DE258">
            <v>22</v>
          </cell>
          <cell r="DF258">
            <v>12475.83</v>
          </cell>
          <cell r="DG258">
            <v>2649.96</v>
          </cell>
          <cell r="DH258">
            <v>5659.26</v>
          </cell>
          <cell r="DI258">
            <v>0</v>
          </cell>
          <cell r="DJ258">
            <v>0</v>
          </cell>
          <cell r="DK258">
            <v>2218.7800000000002</v>
          </cell>
          <cell r="DL258">
            <v>7878.04</v>
          </cell>
          <cell r="DM258">
            <v>66393.539999999994</v>
          </cell>
          <cell r="DN258">
            <v>187016.37</v>
          </cell>
          <cell r="DO258">
            <v>131762.74</v>
          </cell>
          <cell r="DP258">
            <v>0</v>
          </cell>
          <cell r="DQ258">
            <v>950</v>
          </cell>
          <cell r="DR258">
            <v>41574.839999999997</v>
          </cell>
          <cell r="DS258">
            <v>0</v>
          </cell>
          <cell r="DT258">
            <v>174287.57</v>
          </cell>
          <cell r="DU258">
            <v>500.1</v>
          </cell>
          <cell r="DV258">
            <v>504</v>
          </cell>
          <cell r="DW258">
            <v>9528.02</v>
          </cell>
          <cell r="DX258">
            <v>9062.56</v>
          </cell>
          <cell r="DY258">
            <v>-4799.22</v>
          </cell>
          <cell r="DZ258">
            <v>-2066.67</v>
          </cell>
          <cell r="EA258">
            <v>12728.8</v>
          </cell>
          <cell r="EB258">
            <v>0</v>
          </cell>
          <cell r="EC258">
            <v>12728.8</v>
          </cell>
          <cell r="ED258">
            <v>26177.3</v>
          </cell>
          <cell r="EE258">
            <v>12740.79</v>
          </cell>
          <cell r="EF258">
            <v>0</v>
          </cell>
          <cell r="EG258">
            <v>12740.79</v>
          </cell>
          <cell r="EH258">
            <v>280.82</v>
          </cell>
          <cell r="EI258">
            <v>0</v>
          </cell>
          <cell r="EJ258">
            <v>0</v>
          </cell>
          <cell r="EK258">
            <v>0</v>
          </cell>
          <cell r="EL258">
            <v>0</v>
          </cell>
          <cell r="EM258">
            <v>119.84</v>
          </cell>
          <cell r="EN258">
            <v>395.28</v>
          </cell>
          <cell r="EO258">
            <v>0</v>
          </cell>
          <cell r="EP258">
            <v>6.74</v>
          </cell>
          <cell r="EQ258">
            <v>116.63</v>
          </cell>
          <cell r="ER258">
            <v>106</v>
          </cell>
          <cell r="ES258">
            <v>0</v>
          </cell>
          <cell r="ET258">
            <v>0</v>
          </cell>
          <cell r="EU258">
            <v>12728.8</v>
          </cell>
          <cell r="EV258">
            <v>12728.8</v>
          </cell>
          <cell r="EW258">
            <v>-4788.1400000000003</v>
          </cell>
          <cell r="EX258">
            <v>0</v>
          </cell>
          <cell r="EY258">
            <v>-222.38</v>
          </cell>
          <cell r="EZ258">
            <v>0</v>
          </cell>
          <cell r="FA258">
            <v>0</v>
          </cell>
          <cell r="FB258">
            <v>950.01</v>
          </cell>
          <cell r="FC258">
            <v>0</v>
          </cell>
          <cell r="FD258">
            <v>7113.53</v>
          </cell>
          <cell r="FE258">
            <v>0</v>
          </cell>
          <cell r="FF258">
            <v>11575.8</v>
          </cell>
          <cell r="FG258">
            <v>0</v>
          </cell>
          <cell r="FH258">
            <v>0</v>
          </cell>
          <cell r="FI258">
            <v>-2.56</v>
          </cell>
          <cell r="FJ258">
            <v>11573.24</v>
          </cell>
          <cell r="FK258">
            <v>77979.839999999997</v>
          </cell>
          <cell r="FL258">
            <v>10123.23</v>
          </cell>
          <cell r="FM258">
            <v>11573.24</v>
          </cell>
          <cell r="FN258">
            <v>12475.04</v>
          </cell>
          <cell r="FO258">
            <v>77979.839999999997</v>
          </cell>
          <cell r="FP258">
            <v>179410.38</v>
          </cell>
          <cell r="FQ258">
            <v>12.9819</v>
          </cell>
          <cell r="FR258">
            <v>14.8413</v>
          </cell>
          <cell r="FS258">
            <v>15.9978</v>
          </cell>
          <cell r="FT258">
            <v>6.4507000000000003</v>
          </cell>
          <cell r="FU258">
            <v>500.1</v>
          </cell>
          <cell r="FV258">
            <v>0</v>
          </cell>
          <cell r="FW258">
            <v>0</v>
          </cell>
          <cell r="FX258">
            <v>0</v>
          </cell>
          <cell r="FY258">
            <v>2066.67</v>
          </cell>
          <cell r="FZ258">
            <v>0</v>
          </cell>
          <cell r="GA258">
            <v>0</v>
          </cell>
          <cell r="GB258">
            <v>0</v>
          </cell>
          <cell r="GC258">
            <v>950.01</v>
          </cell>
          <cell r="GD258">
            <v>5659.26</v>
          </cell>
          <cell r="GE258">
            <v>0</v>
          </cell>
          <cell r="GF258">
            <v>208</v>
          </cell>
          <cell r="GG258">
            <v>448153.59999999998</v>
          </cell>
          <cell r="GH258">
            <v>0</v>
          </cell>
          <cell r="GI258">
            <v>0</v>
          </cell>
          <cell r="GJ258">
            <v>11575.8</v>
          </cell>
          <cell r="GK258">
            <v>1157.58</v>
          </cell>
          <cell r="GL258">
            <v>241</v>
          </cell>
          <cell r="GM258">
            <v>-241</v>
          </cell>
          <cell r="GN258">
            <v>531</v>
          </cell>
          <cell r="GO258">
            <v>0</v>
          </cell>
          <cell r="GP258">
            <v>459</v>
          </cell>
          <cell r="GQ258">
            <v>459</v>
          </cell>
          <cell r="GR258">
            <v>0</v>
          </cell>
          <cell r="GS258">
            <v>459</v>
          </cell>
          <cell r="GT258">
            <v>1614.8</v>
          </cell>
          <cell r="GU258">
            <v>116.63</v>
          </cell>
          <cell r="GV258">
            <v>448.15</v>
          </cell>
          <cell r="GW258">
            <v>0.26</v>
          </cell>
          <cell r="GX258">
            <v>119.84</v>
          </cell>
          <cell r="GY258">
            <v>0</v>
          </cell>
          <cell r="GZ258">
            <v>119.84</v>
          </cell>
          <cell r="HA258">
            <v>0</v>
          </cell>
          <cell r="HB258">
            <v>395.28</v>
          </cell>
          <cell r="HC258">
            <v>395.28</v>
          </cell>
          <cell r="HF258">
            <v>0</v>
          </cell>
          <cell r="HG258">
            <v>0</v>
          </cell>
          <cell r="HH258">
            <v>32352.75</v>
          </cell>
          <cell r="HI258">
            <v>449304.31</v>
          </cell>
          <cell r="HJ258">
            <v>-2011027.8</v>
          </cell>
          <cell r="HL258">
            <v>1</v>
          </cell>
          <cell r="HM258">
            <v>2013</v>
          </cell>
          <cell r="HN258">
            <v>0</v>
          </cell>
          <cell r="HO258">
            <v>0</v>
          </cell>
          <cell r="HP258">
            <v>16223.76</v>
          </cell>
          <cell r="HQ258">
            <v>9.0565542000000008</v>
          </cell>
          <cell r="HR258">
            <v>19011</v>
          </cell>
        </row>
        <row r="259">
          <cell r="A259" t="str">
            <v>1111435Q2 2013BHC Stress</v>
          </cell>
          <cell r="B259" t="str">
            <v>State St</v>
          </cell>
          <cell r="C259" t="str">
            <v>Q2 2013</v>
          </cell>
          <cell r="D259" t="str">
            <v>BHC Stress</v>
          </cell>
          <cell r="E259" t="str">
            <v>BHC</v>
          </cell>
          <cell r="F259" t="str">
            <v>STATE STREET CORP</v>
          </cell>
          <cell r="G259">
            <v>1111435</v>
          </cell>
          <cell r="H259" t="str">
            <v>Projected</v>
          </cell>
          <cell r="I259">
            <v>40927</v>
          </cell>
          <cell r="J259">
            <v>40927.607673611114</v>
          </cell>
          <cell r="K259" t="str">
            <v>The State Street scenario is an assessment of the expected change from the baseline outlook with a ten percent probability of adverse outcome under stress conditions, as well as restructuring assumptions of certain European peripheral countries</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22.21</v>
          </cell>
          <cell r="AV259">
            <v>0</v>
          </cell>
          <cell r="AW259">
            <v>0</v>
          </cell>
          <cell r="AX259">
            <v>0</v>
          </cell>
          <cell r="AY259">
            <v>22.21</v>
          </cell>
          <cell r="AZ259">
            <v>537.61</v>
          </cell>
          <cell r="BA259">
            <v>1855.42</v>
          </cell>
          <cell r="BB259">
            <v>1884.33</v>
          </cell>
          <cell r="BC259">
            <v>508.7</v>
          </cell>
          <cell r="BD259">
            <v>508.7</v>
          </cell>
          <cell r="BE259">
            <v>0</v>
          </cell>
          <cell r="BF259">
            <v>0</v>
          </cell>
          <cell r="BG259">
            <v>0</v>
          </cell>
          <cell r="BH259">
            <v>0</v>
          </cell>
          <cell r="BI259">
            <v>0</v>
          </cell>
          <cell r="BJ259">
            <v>0</v>
          </cell>
          <cell r="BK259">
            <v>0</v>
          </cell>
          <cell r="BL259">
            <v>508.7</v>
          </cell>
          <cell r="BM259">
            <v>178.28</v>
          </cell>
          <cell r="BN259">
            <v>330.43</v>
          </cell>
          <cell r="BO259">
            <v>0</v>
          </cell>
          <cell r="BP259">
            <v>330.43</v>
          </cell>
          <cell r="BQ259">
            <v>0</v>
          </cell>
          <cell r="BR259">
            <v>330.43</v>
          </cell>
          <cell r="BS259">
            <v>35.046196000000002</v>
          </cell>
          <cell r="BT259">
            <v>0</v>
          </cell>
          <cell r="BU259">
            <v>0</v>
          </cell>
          <cell r="BV259">
            <v>0</v>
          </cell>
          <cell r="BW259">
            <v>0</v>
          </cell>
          <cell r="BY259">
            <v>7940.16</v>
          </cell>
          <cell r="BZ259">
            <v>90529.15</v>
          </cell>
          <cell r="CA259">
            <v>98469.31</v>
          </cell>
          <cell r="CB259">
            <v>655.48</v>
          </cell>
          <cell r="CC259">
            <v>0</v>
          </cell>
          <cell r="CD259">
            <v>0</v>
          </cell>
          <cell r="CE259">
            <v>0</v>
          </cell>
          <cell r="CF259">
            <v>0</v>
          </cell>
          <cell r="CG259">
            <v>655.48</v>
          </cell>
          <cell r="CH259">
            <v>457.09</v>
          </cell>
          <cell r="CI259">
            <v>17.84</v>
          </cell>
          <cell r="CJ259">
            <v>180.55</v>
          </cell>
          <cell r="CK259">
            <v>0</v>
          </cell>
          <cell r="CL259">
            <v>0</v>
          </cell>
          <cell r="CM259">
            <v>0</v>
          </cell>
          <cell r="CN259">
            <v>0</v>
          </cell>
          <cell r="CO259">
            <v>0</v>
          </cell>
          <cell r="CP259">
            <v>0</v>
          </cell>
          <cell r="CQ259">
            <v>0</v>
          </cell>
          <cell r="CR259">
            <v>0</v>
          </cell>
          <cell r="CS259">
            <v>0</v>
          </cell>
          <cell r="CT259">
            <v>0</v>
          </cell>
          <cell r="CU259">
            <v>0</v>
          </cell>
          <cell r="CV259">
            <v>0</v>
          </cell>
          <cell r="CW259">
            <v>12117.78</v>
          </cell>
          <cell r="CX259">
            <v>0</v>
          </cell>
          <cell r="CY259">
            <v>0</v>
          </cell>
          <cell r="CZ259">
            <v>4799</v>
          </cell>
          <cell r="DA259">
            <v>120</v>
          </cell>
          <cell r="DB259">
            <v>7198.78</v>
          </cell>
          <cell r="DC259">
            <v>12773.26</v>
          </cell>
          <cell r="DD259">
            <v>100</v>
          </cell>
          <cell r="DE259">
            <v>22</v>
          </cell>
          <cell r="DF259">
            <v>12651.26</v>
          </cell>
          <cell r="DG259">
            <v>2649.96</v>
          </cell>
          <cell r="DH259">
            <v>5659.26</v>
          </cell>
          <cell r="DI259">
            <v>0</v>
          </cell>
          <cell r="DJ259">
            <v>0</v>
          </cell>
          <cell r="DK259">
            <v>2169.2199999999998</v>
          </cell>
          <cell r="DL259">
            <v>7828.48</v>
          </cell>
          <cell r="DM259">
            <v>62201.34</v>
          </cell>
          <cell r="DN259">
            <v>183800.36</v>
          </cell>
          <cell r="DO259">
            <v>128039.12</v>
          </cell>
          <cell r="DP259">
            <v>0</v>
          </cell>
          <cell r="DQ259">
            <v>950</v>
          </cell>
          <cell r="DR259">
            <v>42084.36</v>
          </cell>
          <cell r="DS259">
            <v>0</v>
          </cell>
          <cell r="DT259">
            <v>171073.48</v>
          </cell>
          <cell r="DU259">
            <v>500.1</v>
          </cell>
          <cell r="DV259">
            <v>504</v>
          </cell>
          <cell r="DW259">
            <v>9528.02</v>
          </cell>
          <cell r="DX259">
            <v>9271.6299999999992</v>
          </cell>
          <cell r="DY259">
            <v>-4680.38</v>
          </cell>
          <cell r="DZ259">
            <v>-2396.4899999999998</v>
          </cell>
          <cell r="EA259">
            <v>12726.87</v>
          </cell>
          <cell r="EB259">
            <v>0</v>
          </cell>
          <cell r="EC259">
            <v>12726.87</v>
          </cell>
          <cell r="ED259">
            <v>26330.14</v>
          </cell>
          <cell r="EE259">
            <v>12728.8</v>
          </cell>
          <cell r="EF259">
            <v>0</v>
          </cell>
          <cell r="EG259">
            <v>12728.8</v>
          </cell>
          <cell r="EH259">
            <v>330.43</v>
          </cell>
          <cell r="EI259">
            <v>0</v>
          </cell>
          <cell r="EJ259">
            <v>0</v>
          </cell>
          <cell r="EK259">
            <v>0</v>
          </cell>
          <cell r="EL259">
            <v>0</v>
          </cell>
          <cell r="EM259">
            <v>73.739999999999995</v>
          </cell>
          <cell r="EN259">
            <v>403.56</v>
          </cell>
          <cell r="EO259">
            <v>0</v>
          </cell>
          <cell r="EP259">
            <v>6.74</v>
          </cell>
          <cell r="EQ259">
            <v>114.63</v>
          </cell>
          <cell r="ER259">
            <v>118.84</v>
          </cell>
          <cell r="ES259">
            <v>0</v>
          </cell>
          <cell r="ET259">
            <v>0</v>
          </cell>
          <cell r="EU259">
            <v>12726.87</v>
          </cell>
          <cell r="EV259">
            <v>12726.87</v>
          </cell>
          <cell r="EW259">
            <v>-4669.3100000000004</v>
          </cell>
          <cell r="EX259">
            <v>0</v>
          </cell>
          <cell r="EY259">
            <v>-222.38</v>
          </cell>
          <cell r="EZ259">
            <v>0</v>
          </cell>
          <cell r="FA259">
            <v>0</v>
          </cell>
          <cell r="FB259">
            <v>950.01</v>
          </cell>
          <cell r="FC259">
            <v>0</v>
          </cell>
          <cell r="FD259">
            <v>7063.97</v>
          </cell>
          <cell r="FE259">
            <v>0</v>
          </cell>
          <cell r="FF259">
            <v>11504.6</v>
          </cell>
          <cell r="FG259">
            <v>0</v>
          </cell>
          <cell r="FH259">
            <v>0</v>
          </cell>
          <cell r="FI259">
            <v>-2.56</v>
          </cell>
          <cell r="FJ259">
            <v>11502.04</v>
          </cell>
          <cell r="FK259">
            <v>78415.48</v>
          </cell>
          <cell r="FL259">
            <v>10052.030000000001</v>
          </cell>
          <cell r="FM259">
            <v>11502.04</v>
          </cell>
          <cell r="FN259">
            <v>12403.84</v>
          </cell>
          <cell r="FO259">
            <v>78415.48</v>
          </cell>
          <cell r="FP259">
            <v>178410.38</v>
          </cell>
          <cell r="FQ259">
            <v>12.818899999999999</v>
          </cell>
          <cell r="FR259">
            <v>14.668100000000001</v>
          </cell>
          <cell r="FS259">
            <v>15.818099999999999</v>
          </cell>
          <cell r="FT259">
            <v>6.4470000000000001</v>
          </cell>
          <cell r="FU259">
            <v>500.1</v>
          </cell>
          <cell r="FV259">
            <v>0</v>
          </cell>
          <cell r="FW259">
            <v>0</v>
          </cell>
          <cell r="FX259">
            <v>0</v>
          </cell>
          <cell r="FY259">
            <v>2396.4899999999998</v>
          </cell>
          <cell r="FZ259">
            <v>0</v>
          </cell>
          <cell r="GA259">
            <v>0</v>
          </cell>
          <cell r="GB259">
            <v>0</v>
          </cell>
          <cell r="GC259">
            <v>950.01</v>
          </cell>
          <cell r="GD259">
            <v>5659.26</v>
          </cell>
          <cell r="GE259">
            <v>0</v>
          </cell>
          <cell r="GF259">
            <v>208</v>
          </cell>
          <cell r="GG259">
            <v>440447.25</v>
          </cell>
          <cell r="GH259">
            <v>0</v>
          </cell>
          <cell r="GI259">
            <v>0</v>
          </cell>
          <cell r="GJ259">
            <v>11504.6</v>
          </cell>
          <cell r="GK259">
            <v>1150.46</v>
          </cell>
          <cell r="GL259">
            <v>225</v>
          </cell>
          <cell r="GM259">
            <v>-225</v>
          </cell>
          <cell r="GN259">
            <v>645</v>
          </cell>
          <cell r="GO259">
            <v>0</v>
          </cell>
          <cell r="GP259">
            <v>459</v>
          </cell>
          <cell r="GQ259">
            <v>459</v>
          </cell>
          <cell r="GR259">
            <v>0</v>
          </cell>
          <cell r="GS259">
            <v>459</v>
          </cell>
          <cell r="GT259">
            <v>1614.8</v>
          </cell>
          <cell r="GU259">
            <v>114.63</v>
          </cell>
          <cell r="GV259">
            <v>440.45</v>
          </cell>
          <cell r="GW259">
            <v>0.26</v>
          </cell>
          <cell r="GX259">
            <v>73.739999999999995</v>
          </cell>
          <cell r="GY259">
            <v>0</v>
          </cell>
          <cell r="GZ259">
            <v>73.739999999999995</v>
          </cell>
          <cell r="HA259">
            <v>159.78</v>
          </cell>
          <cell r="HB259">
            <v>243.78</v>
          </cell>
          <cell r="HC259">
            <v>403.56</v>
          </cell>
          <cell r="HF259">
            <v>0</v>
          </cell>
          <cell r="HG259">
            <v>0</v>
          </cell>
          <cell r="HH259">
            <v>32352.75</v>
          </cell>
          <cell r="HI259">
            <v>449304.31</v>
          </cell>
          <cell r="HJ259">
            <v>-2011027.8</v>
          </cell>
          <cell r="HL259">
            <v>2</v>
          </cell>
          <cell r="HM259">
            <v>2013</v>
          </cell>
          <cell r="HN259">
            <v>0</v>
          </cell>
          <cell r="HO259">
            <v>0</v>
          </cell>
          <cell r="HP259">
            <v>16363.55</v>
          </cell>
          <cell r="HQ259">
            <v>9.2989572999999996</v>
          </cell>
          <cell r="HR259">
            <v>19011</v>
          </cell>
        </row>
        <row r="260">
          <cell r="A260" t="str">
            <v>1111435Q3 2013BHC Stress</v>
          </cell>
          <cell r="B260" t="str">
            <v>State St</v>
          </cell>
          <cell r="C260" t="str">
            <v>Q3 2013</v>
          </cell>
          <cell r="D260" t="str">
            <v>BHC Stress</v>
          </cell>
          <cell r="E260" t="str">
            <v>BHC</v>
          </cell>
          <cell r="F260" t="str">
            <v>STATE STREET CORP</v>
          </cell>
          <cell r="G260">
            <v>1111435</v>
          </cell>
          <cell r="H260" t="str">
            <v>Projected</v>
          </cell>
          <cell r="I260">
            <v>40927</v>
          </cell>
          <cell r="J260">
            <v>40927.607673611114</v>
          </cell>
          <cell r="K260" t="str">
            <v>The State Street scenario is an assessment of the expected change from the baseline outlook with a ten percent probability of adverse outcome under stress conditions, as well as restructuring assumptions of certain European peripheral countries</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22.21</v>
          </cell>
          <cell r="AV260">
            <v>0</v>
          </cell>
          <cell r="AW260">
            <v>0</v>
          </cell>
          <cell r="AX260">
            <v>0</v>
          </cell>
          <cell r="AY260">
            <v>22.21</v>
          </cell>
          <cell r="AZ260">
            <v>534.58000000000004</v>
          </cell>
          <cell r="BA260">
            <v>1868.96</v>
          </cell>
          <cell r="BB260">
            <v>1883.44</v>
          </cell>
          <cell r="BC260">
            <v>520.1</v>
          </cell>
          <cell r="BD260">
            <v>520.1</v>
          </cell>
          <cell r="BE260">
            <v>0</v>
          </cell>
          <cell r="BF260">
            <v>0</v>
          </cell>
          <cell r="BG260">
            <v>0</v>
          </cell>
          <cell r="BH260">
            <v>0</v>
          </cell>
          <cell r="BI260">
            <v>0</v>
          </cell>
          <cell r="BJ260">
            <v>0</v>
          </cell>
          <cell r="BK260">
            <v>0</v>
          </cell>
          <cell r="BL260">
            <v>520.1</v>
          </cell>
          <cell r="BM260">
            <v>181.93</v>
          </cell>
          <cell r="BN260">
            <v>338.17</v>
          </cell>
          <cell r="BO260">
            <v>0</v>
          </cell>
          <cell r="BP260">
            <v>338.17</v>
          </cell>
          <cell r="BQ260">
            <v>0</v>
          </cell>
          <cell r="BR260">
            <v>338.17</v>
          </cell>
          <cell r="BS260">
            <v>34.979812000000003</v>
          </cell>
          <cell r="BT260">
            <v>0</v>
          </cell>
          <cell r="BU260">
            <v>0</v>
          </cell>
          <cell r="BV260">
            <v>0</v>
          </cell>
          <cell r="BW260">
            <v>0</v>
          </cell>
          <cell r="BY260">
            <v>7748.01</v>
          </cell>
          <cell r="BZ260">
            <v>90871.89</v>
          </cell>
          <cell r="CA260">
            <v>98619.9</v>
          </cell>
          <cell r="CB260">
            <v>661.33</v>
          </cell>
          <cell r="CC260">
            <v>0</v>
          </cell>
          <cell r="CD260">
            <v>0</v>
          </cell>
          <cell r="CE260">
            <v>0</v>
          </cell>
          <cell r="CF260">
            <v>0</v>
          </cell>
          <cell r="CG260">
            <v>661.33</v>
          </cell>
          <cell r="CH260">
            <v>461.18</v>
          </cell>
          <cell r="CI260">
            <v>17.989999999999998</v>
          </cell>
          <cell r="CJ260">
            <v>182.16</v>
          </cell>
          <cell r="CK260">
            <v>0</v>
          </cell>
          <cell r="CL260">
            <v>0</v>
          </cell>
          <cell r="CM260">
            <v>0</v>
          </cell>
          <cell r="CN260">
            <v>0</v>
          </cell>
          <cell r="CO260">
            <v>0</v>
          </cell>
          <cell r="CP260">
            <v>0</v>
          </cell>
          <cell r="CQ260">
            <v>0</v>
          </cell>
          <cell r="CR260">
            <v>0</v>
          </cell>
          <cell r="CS260">
            <v>0</v>
          </cell>
          <cell r="CT260">
            <v>0</v>
          </cell>
          <cell r="CU260">
            <v>0</v>
          </cell>
          <cell r="CV260">
            <v>0</v>
          </cell>
          <cell r="CW260">
            <v>12206.1</v>
          </cell>
          <cell r="CX260">
            <v>0</v>
          </cell>
          <cell r="CY260">
            <v>0</v>
          </cell>
          <cell r="CZ260">
            <v>4809</v>
          </cell>
          <cell r="DA260">
            <v>120</v>
          </cell>
          <cell r="DB260">
            <v>7277.1</v>
          </cell>
          <cell r="DC260">
            <v>12867.43</v>
          </cell>
          <cell r="DD260">
            <v>100</v>
          </cell>
          <cell r="DE260">
            <v>22</v>
          </cell>
          <cell r="DF260">
            <v>12745.43</v>
          </cell>
          <cell r="DG260">
            <v>2649.92</v>
          </cell>
          <cell r="DH260">
            <v>5659.26</v>
          </cell>
          <cell r="DI260">
            <v>0</v>
          </cell>
          <cell r="DJ260">
            <v>0</v>
          </cell>
          <cell r="DK260">
            <v>2119.66</v>
          </cell>
          <cell r="DL260">
            <v>7778.92</v>
          </cell>
          <cell r="DM260">
            <v>60880.13</v>
          </cell>
          <cell r="DN260">
            <v>182674.3</v>
          </cell>
          <cell r="DO260">
            <v>126451.36</v>
          </cell>
          <cell r="DP260">
            <v>0</v>
          </cell>
          <cell r="DQ260">
            <v>950</v>
          </cell>
          <cell r="DR260">
            <v>42589.97</v>
          </cell>
          <cell r="DS260">
            <v>0</v>
          </cell>
          <cell r="DT260">
            <v>169991.33</v>
          </cell>
          <cell r="DU260">
            <v>500.1</v>
          </cell>
          <cell r="DV260">
            <v>504</v>
          </cell>
          <cell r="DW260">
            <v>9528.02</v>
          </cell>
          <cell r="DX260">
            <v>9490.27</v>
          </cell>
          <cell r="DY260">
            <v>-4593.12</v>
          </cell>
          <cell r="DZ260">
            <v>-2746.29</v>
          </cell>
          <cell r="EA260">
            <v>12682.97</v>
          </cell>
          <cell r="EB260">
            <v>0</v>
          </cell>
          <cell r="EC260">
            <v>12682.97</v>
          </cell>
          <cell r="ED260">
            <v>26570</v>
          </cell>
          <cell r="EE260">
            <v>12726.87</v>
          </cell>
          <cell r="EF260">
            <v>0</v>
          </cell>
          <cell r="EG260">
            <v>12726.87</v>
          </cell>
          <cell r="EH260">
            <v>338.17</v>
          </cell>
          <cell r="EI260">
            <v>0</v>
          </cell>
          <cell r="EJ260">
            <v>0</v>
          </cell>
          <cell r="EK260">
            <v>0</v>
          </cell>
          <cell r="EL260">
            <v>0</v>
          </cell>
          <cell r="EM260">
            <v>65.42</v>
          </cell>
          <cell r="EN260">
            <v>415.22</v>
          </cell>
          <cell r="EO260">
            <v>0</v>
          </cell>
          <cell r="EP260">
            <v>6.74</v>
          </cell>
          <cell r="EQ260">
            <v>112.79</v>
          </cell>
          <cell r="ER260">
            <v>87.26</v>
          </cell>
          <cell r="ES260">
            <v>0</v>
          </cell>
          <cell r="ET260">
            <v>0</v>
          </cell>
          <cell r="EU260">
            <v>12682.97</v>
          </cell>
          <cell r="EV260">
            <v>12682.97</v>
          </cell>
          <cell r="EW260">
            <v>-4582.05</v>
          </cell>
          <cell r="EX260">
            <v>0</v>
          </cell>
          <cell r="EY260">
            <v>-222.38</v>
          </cell>
          <cell r="EZ260">
            <v>0</v>
          </cell>
          <cell r="FA260">
            <v>0</v>
          </cell>
          <cell r="FB260">
            <v>950.01</v>
          </cell>
          <cell r="FC260">
            <v>0</v>
          </cell>
          <cell r="FD260">
            <v>7014.41</v>
          </cell>
          <cell r="FE260">
            <v>0</v>
          </cell>
          <cell r="FF260">
            <v>11423</v>
          </cell>
          <cell r="FG260">
            <v>0</v>
          </cell>
          <cell r="FH260">
            <v>0</v>
          </cell>
          <cell r="FI260">
            <v>-2.56</v>
          </cell>
          <cell r="FJ260">
            <v>11420.44</v>
          </cell>
          <cell r="FK260">
            <v>78742.210000000006</v>
          </cell>
          <cell r="FL260">
            <v>9970.43</v>
          </cell>
          <cell r="FM260">
            <v>11420.44</v>
          </cell>
          <cell r="FN260">
            <v>12322.24</v>
          </cell>
          <cell r="FO260">
            <v>78742.210000000006</v>
          </cell>
          <cell r="FP260">
            <v>179410.38</v>
          </cell>
          <cell r="FQ260">
            <v>12.662100000000001</v>
          </cell>
          <cell r="FR260">
            <v>14.5036</v>
          </cell>
          <cell r="FS260">
            <v>15.6488</v>
          </cell>
          <cell r="FT260">
            <v>6.3654999999999999</v>
          </cell>
          <cell r="FU260">
            <v>500.1</v>
          </cell>
          <cell r="FV260">
            <v>0</v>
          </cell>
          <cell r="FW260">
            <v>0</v>
          </cell>
          <cell r="FX260">
            <v>0</v>
          </cell>
          <cell r="FY260">
            <v>2746.29</v>
          </cell>
          <cell r="FZ260">
            <v>0</v>
          </cell>
          <cell r="GA260">
            <v>0</v>
          </cell>
          <cell r="GB260">
            <v>0</v>
          </cell>
          <cell r="GC260">
            <v>950.01</v>
          </cell>
          <cell r="GD260">
            <v>5659.26</v>
          </cell>
          <cell r="GE260">
            <v>0</v>
          </cell>
          <cell r="GF260">
            <v>208</v>
          </cell>
          <cell r="GG260">
            <v>433388.13</v>
          </cell>
          <cell r="GH260">
            <v>0</v>
          </cell>
          <cell r="GI260">
            <v>0</v>
          </cell>
          <cell r="GJ260">
            <v>11423</v>
          </cell>
          <cell r="GK260">
            <v>1142.3</v>
          </cell>
          <cell r="GL260">
            <v>209</v>
          </cell>
          <cell r="GM260">
            <v>-209</v>
          </cell>
          <cell r="GN260">
            <v>760</v>
          </cell>
          <cell r="GO260">
            <v>0</v>
          </cell>
          <cell r="GP260">
            <v>459</v>
          </cell>
          <cell r="GQ260">
            <v>459</v>
          </cell>
          <cell r="GR260">
            <v>0</v>
          </cell>
          <cell r="GS260">
            <v>459</v>
          </cell>
          <cell r="GT260">
            <v>1614.8</v>
          </cell>
          <cell r="GU260">
            <v>112.79</v>
          </cell>
          <cell r="GV260">
            <v>433.39</v>
          </cell>
          <cell r="GW260">
            <v>0.26</v>
          </cell>
          <cell r="GX260">
            <v>65.42</v>
          </cell>
          <cell r="GY260">
            <v>0</v>
          </cell>
          <cell r="GZ260">
            <v>65.42</v>
          </cell>
          <cell r="HA260">
            <v>79.89</v>
          </cell>
          <cell r="HB260">
            <v>335.33</v>
          </cell>
          <cell r="HC260">
            <v>415.22</v>
          </cell>
          <cell r="HF260">
            <v>0</v>
          </cell>
          <cell r="HG260">
            <v>0</v>
          </cell>
          <cell r="HH260">
            <v>32352.75</v>
          </cell>
          <cell r="HI260">
            <v>449304.31</v>
          </cell>
          <cell r="HJ260">
            <v>-2011027.8</v>
          </cell>
          <cell r="HL260">
            <v>3</v>
          </cell>
          <cell r="HM260">
            <v>2013</v>
          </cell>
          <cell r="HN260">
            <v>0</v>
          </cell>
          <cell r="HO260">
            <v>0</v>
          </cell>
          <cell r="HP260">
            <v>16544.490000000002</v>
          </cell>
          <cell r="HQ260">
            <v>9.4596494999999994</v>
          </cell>
          <cell r="HR260">
            <v>19011</v>
          </cell>
        </row>
        <row r="261">
          <cell r="A261" t="str">
            <v>1111435Q4 2013BHC Stress</v>
          </cell>
          <cell r="B261" t="str">
            <v>State St</v>
          </cell>
          <cell r="C261" t="str">
            <v>Q4 2013</v>
          </cell>
          <cell r="D261" t="str">
            <v>BHC Stress</v>
          </cell>
          <cell r="E261" t="str">
            <v>BHC</v>
          </cell>
          <cell r="F261" t="str">
            <v>STATE STREET CORP</v>
          </cell>
          <cell r="G261">
            <v>1111435</v>
          </cell>
          <cell r="H261" t="str">
            <v>Projected</v>
          </cell>
          <cell r="I261">
            <v>40927</v>
          </cell>
          <cell r="J261">
            <v>40927.607673611114</v>
          </cell>
          <cell r="K261" t="str">
            <v>The State Street scenario is an assessment of the expected change from the baseline outlook with a ten percent probability of adverse outcome under stress conditions, as well as restructuring assumptions of certain European peripheral countries</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22.21</v>
          </cell>
          <cell r="AV261">
            <v>0</v>
          </cell>
          <cell r="AW261">
            <v>0</v>
          </cell>
          <cell r="AX261">
            <v>0</v>
          </cell>
          <cell r="AY261">
            <v>22.21</v>
          </cell>
          <cell r="AZ261">
            <v>545.79999999999995</v>
          </cell>
          <cell r="BA261">
            <v>1918.84</v>
          </cell>
          <cell r="BB261">
            <v>1893.37</v>
          </cell>
          <cell r="BC261">
            <v>571.27</v>
          </cell>
          <cell r="BD261">
            <v>571.27</v>
          </cell>
          <cell r="BE261">
            <v>0</v>
          </cell>
          <cell r="BF261">
            <v>0</v>
          </cell>
          <cell r="BG261">
            <v>0</v>
          </cell>
          <cell r="BH261">
            <v>0</v>
          </cell>
          <cell r="BI261">
            <v>0</v>
          </cell>
          <cell r="BJ261">
            <v>0</v>
          </cell>
          <cell r="BK261">
            <v>0</v>
          </cell>
          <cell r="BL261">
            <v>571.27</v>
          </cell>
          <cell r="BM261">
            <v>199.79</v>
          </cell>
          <cell r="BN261">
            <v>371.48</v>
          </cell>
          <cell r="BO261">
            <v>0</v>
          </cell>
          <cell r="BP261">
            <v>371.48</v>
          </cell>
          <cell r="BQ261">
            <v>0</v>
          </cell>
          <cell r="BR261">
            <v>371.48</v>
          </cell>
          <cell r="BS261">
            <v>34.972954999999999</v>
          </cell>
          <cell r="BT261">
            <v>0</v>
          </cell>
          <cell r="BU261">
            <v>0</v>
          </cell>
          <cell r="BV261">
            <v>0</v>
          </cell>
          <cell r="BW261">
            <v>0</v>
          </cell>
          <cell r="BY261">
            <v>7603.59</v>
          </cell>
          <cell r="BZ261">
            <v>91270.7</v>
          </cell>
          <cell r="CA261">
            <v>98874.29</v>
          </cell>
          <cell r="CB261">
            <v>665.95</v>
          </cell>
          <cell r="CC261">
            <v>0</v>
          </cell>
          <cell r="CD261">
            <v>0</v>
          </cell>
          <cell r="CE261">
            <v>0</v>
          </cell>
          <cell r="CF261">
            <v>0</v>
          </cell>
          <cell r="CG261">
            <v>665.95</v>
          </cell>
          <cell r="CH261">
            <v>464.4</v>
          </cell>
          <cell r="CI261">
            <v>18.12</v>
          </cell>
          <cell r="CJ261">
            <v>183.43</v>
          </cell>
          <cell r="CK261">
            <v>0</v>
          </cell>
          <cell r="CL261">
            <v>0</v>
          </cell>
          <cell r="CM261">
            <v>0</v>
          </cell>
          <cell r="CN261">
            <v>0</v>
          </cell>
          <cell r="CO261">
            <v>0</v>
          </cell>
          <cell r="CP261">
            <v>0</v>
          </cell>
          <cell r="CQ261">
            <v>0</v>
          </cell>
          <cell r="CR261">
            <v>0</v>
          </cell>
          <cell r="CS261">
            <v>0</v>
          </cell>
          <cell r="CT261">
            <v>0</v>
          </cell>
          <cell r="CU261">
            <v>0</v>
          </cell>
          <cell r="CV261">
            <v>0</v>
          </cell>
          <cell r="CW261">
            <v>12275.19</v>
          </cell>
          <cell r="CX261">
            <v>0</v>
          </cell>
          <cell r="CY261">
            <v>0</v>
          </cell>
          <cell r="CZ261">
            <v>4820</v>
          </cell>
          <cell r="DA261">
            <v>120</v>
          </cell>
          <cell r="DB261">
            <v>7335.19</v>
          </cell>
          <cell r="DC261">
            <v>12941.15</v>
          </cell>
          <cell r="DD261">
            <v>100</v>
          </cell>
          <cell r="DE261">
            <v>22</v>
          </cell>
          <cell r="DF261">
            <v>12819.15</v>
          </cell>
          <cell r="DG261">
            <v>2649.85</v>
          </cell>
          <cell r="DH261">
            <v>5659.26</v>
          </cell>
          <cell r="DI261">
            <v>0</v>
          </cell>
          <cell r="DJ261">
            <v>0</v>
          </cell>
          <cell r="DK261">
            <v>2070.1</v>
          </cell>
          <cell r="DL261">
            <v>7729.36</v>
          </cell>
          <cell r="DM261">
            <v>61790.37</v>
          </cell>
          <cell r="DN261">
            <v>183863.02</v>
          </cell>
          <cell r="DO261">
            <v>127144.79</v>
          </cell>
          <cell r="DP261">
            <v>0</v>
          </cell>
          <cell r="DQ261">
            <v>950</v>
          </cell>
          <cell r="DR261">
            <v>43081.42</v>
          </cell>
          <cell r="DS261">
            <v>0</v>
          </cell>
          <cell r="DT261">
            <v>171176.21</v>
          </cell>
          <cell r="DU261">
            <v>500.1</v>
          </cell>
          <cell r="DV261">
            <v>504</v>
          </cell>
          <cell r="DW261">
            <v>9528.02</v>
          </cell>
          <cell r="DX261">
            <v>9743.6</v>
          </cell>
          <cell r="DY261">
            <v>-4475.76</v>
          </cell>
          <cell r="DZ261">
            <v>-3113.14</v>
          </cell>
          <cell r="EA261">
            <v>12686.81</v>
          </cell>
          <cell r="EB261">
            <v>0</v>
          </cell>
          <cell r="EC261">
            <v>12686.81</v>
          </cell>
          <cell r="ED261">
            <v>26694.65</v>
          </cell>
          <cell r="EE261">
            <v>12682.97</v>
          </cell>
          <cell r="EF261">
            <v>0</v>
          </cell>
          <cell r="EG261">
            <v>12682.97</v>
          </cell>
          <cell r="EH261">
            <v>371.48</v>
          </cell>
          <cell r="EI261">
            <v>0</v>
          </cell>
          <cell r="EJ261">
            <v>0</v>
          </cell>
          <cell r="EK261">
            <v>0</v>
          </cell>
          <cell r="EL261">
            <v>0</v>
          </cell>
          <cell r="EM261">
            <v>60.57</v>
          </cell>
          <cell r="EN261">
            <v>427.42</v>
          </cell>
          <cell r="EO261">
            <v>0</v>
          </cell>
          <cell r="EP261">
            <v>7.05</v>
          </cell>
          <cell r="EQ261">
            <v>111.09</v>
          </cell>
          <cell r="ER261">
            <v>117.36</v>
          </cell>
          <cell r="ES261">
            <v>0</v>
          </cell>
          <cell r="ET261">
            <v>0</v>
          </cell>
          <cell r="EU261">
            <v>12686.81</v>
          </cell>
          <cell r="EV261">
            <v>12686.81</v>
          </cell>
          <cell r="EW261">
            <v>-4464.6899999999996</v>
          </cell>
          <cell r="EX261">
            <v>0</v>
          </cell>
          <cell r="EY261">
            <v>-222.38</v>
          </cell>
          <cell r="EZ261">
            <v>0</v>
          </cell>
          <cell r="FA261">
            <v>0</v>
          </cell>
          <cell r="FB261">
            <v>950.01</v>
          </cell>
          <cell r="FC261">
            <v>0</v>
          </cell>
          <cell r="FD261">
            <v>6964.85</v>
          </cell>
          <cell r="FE261">
            <v>0</v>
          </cell>
          <cell r="FF261">
            <v>11359.04</v>
          </cell>
          <cell r="FG261">
            <v>0</v>
          </cell>
          <cell r="FH261">
            <v>0</v>
          </cell>
          <cell r="FI261">
            <v>-2.56</v>
          </cell>
          <cell r="FJ261">
            <v>11356.48</v>
          </cell>
          <cell r="FK261">
            <v>79177.850000000006</v>
          </cell>
          <cell r="FL261">
            <v>9906.4699999999993</v>
          </cell>
          <cell r="FM261">
            <v>11356.48</v>
          </cell>
          <cell r="FN261">
            <v>12138.42</v>
          </cell>
          <cell r="FO261">
            <v>79177.850000000006</v>
          </cell>
          <cell r="FP261">
            <v>180510.38</v>
          </cell>
          <cell r="FQ261">
            <v>12.511699999999999</v>
          </cell>
          <cell r="FR261">
            <v>14.343</v>
          </cell>
          <cell r="FS261">
            <v>15.3306</v>
          </cell>
          <cell r="FT261">
            <v>6.2912999999999997</v>
          </cell>
          <cell r="FU261">
            <v>500.1</v>
          </cell>
          <cell r="FV261">
            <v>0</v>
          </cell>
          <cell r="FW261">
            <v>0</v>
          </cell>
          <cell r="FX261">
            <v>0</v>
          </cell>
          <cell r="FY261">
            <v>3113.14</v>
          </cell>
          <cell r="FZ261">
            <v>0</v>
          </cell>
          <cell r="GA261">
            <v>0</v>
          </cell>
          <cell r="GB261">
            <v>0</v>
          </cell>
          <cell r="GC261">
            <v>950.01</v>
          </cell>
          <cell r="GD261">
            <v>5659.26</v>
          </cell>
          <cell r="GE261">
            <v>0</v>
          </cell>
          <cell r="GF261">
            <v>208</v>
          </cell>
          <cell r="GG261">
            <v>426853.32</v>
          </cell>
          <cell r="GH261">
            <v>0</v>
          </cell>
          <cell r="GI261">
            <v>0</v>
          </cell>
          <cell r="GJ261">
            <v>11359.04</v>
          </cell>
          <cell r="GK261">
            <v>1135.9000000000001</v>
          </cell>
          <cell r="GL261">
            <v>195</v>
          </cell>
          <cell r="GM261">
            <v>-195</v>
          </cell>
          <cell r="GN261">
            <v>875</v>
          </cell>
          <cell r="GO261">
            <v>0</v>
          </cell>
          <cell r="GP261">
            <v>520</v>
          </cell>
          <cell r="GQ261">
            <v>520</v>
          </cell>
          <cell r="GR261">
            <v>0</v>
          </cell>
          <cell r="GS261">
            <v>520</v>
          </cell>
          <cell r="GT261">
            <v>1824.72</v>
          </cell>
          <cell r="GU261">
            <v>111.09</v>
          </cell>
          <cell r="GV261">
            <v>426.85</v>
          </cell>
          <cell r="GW261">
            <v>0.26</v>
          </cell>
          <cell r="GX261">
            <v>60.57</v>
          </cell>
          <cell r="GY261">
            <v>0</v>
          </cell>
          <cell r="GZ261">
            <v>60.57</v>
          </cell>
          <cell r="HA261">
            <v>79.89</v>
          </cell>
          <cell r="HB261">
            <v>347.53</v>
          </cell>
          <cell r="HC261">
            <v>427.42</v>
          </cell>
          <cell r="HF261">
            <v>0</v>
          </cell>
          <cell r="HG261">
            <v>0</v>
          </cell>
          <cell r="HH261">
            <v>32352.75</v>
          </cell>
          <cell r="HI261">
            <v>449304.31</v>
          </cell>
          <cell r="HJ261">
            <v>-2011027.8</v>
          </cell>
          <cell r="HL261">
            <v>4</v>
          </cell>
          <cell r="HM261">
            <v>2013</v>
          </cell>
          <cell r="HN261">
            <v>0</v>
          </cell>
          <cell r="HO261">
            <v>0</v>
          </cell>
          <cell r="HP261">
            <v>16730.02</v>
          </cell>
          <cell r="HQ261">
            <v>9.4984797000000007</v>
          </cell>
          <cell r="HR261">
            <v>19011</v>
          </cell>
        </row>
        <row r="262">
          <cell r="A262" t="str">
            <v>1111435Q3 2011Supervisory Baseline</v>
          </cell>
          <cell r="B262" t="str">
            <v>State St</v>
          </cell>
          <cell r="C262" t="str">
            <v>Q3 2011</v>
          </cell>
          <cell r="D262" t="str">
            <v>Supervisory Baseline</v>
          </cell>
          <cell r="E262" t="str">
            <v>BHC</v>
          </cell>
          <cell r="F262" t="str">
            <v>STATE STREET CORP</v>
          </cell>
          <cell r="G262">
            <v>1111435</v>
          </cell>
          <cell r="H262" t="str">
            <v>Actual</v>
          </cell>
          <cell r="I262">
            <v>40927</v>
          </cell>
          <cell r="J262">
            <v>40927.448935185188</v>
          </cell>
          <cell r="K262" t="str">
            <v>This base case submission is according to Supervisory assumptions because the State Street baseline scenario is similar to the Supervisory base case. This submission reflects both State Street and Supervisory base cases.</v>
          </cell>
          <cell r="L262">
            <v>0</v>
          </cell>
          <cell r="M262">
            <v>0</v>
          </cell>
          <cell r="N262">
            <v>0</v>
          </cell>
          <cell r="O262">
            <v>0</v>
          </cell>
          <cell r="P262">
            <v>0</v>
          </cell>
          <cell r="Q262">
            <v>0</v>
          </cell>
          <cell r="R262">
            <v>0</v>
          </cell>
          <cell r="S262">
            <v>0</v>
          </cell>
          <cell r="T262">
            <v>31.91</v>
          </cell>
          <cell r="U262">
            <v>32.18</v>
          </cell>
          <cell r="V262">
            <v>0</v>
          </cell>
          <cell r="W262">
            <v>-0.28000000000000003</v>
          </cell>
          <cell r="X262">
            <v>0</v>
          </cell>
          <cell r="Y262">
            <v>0</v>
          </cell>
          <cell r="Z262">
            <v>0</v>
          </cell>
          <cell r="AA262">
            <v>0</v>
          </cell>
          <cell r="AB262">
            <v>0</v>
          </cell>
          <cell r="AC262">
            <v>0</v>
          </cell>
          <cell r="AD262">
            <v>0</v>
          </cell>
          <cell r="AE262">
            <v>0</v>
          </cell>
          <cell r="AF262">
            <v>0</v>
          </cell>
          <cell r="AG262">
            <v>0</v>
          </cell>
          <cell r="AH262">
            <v>0</v>
          </cell>
          <cell r="AI262">
            <v>31.91</v>
          </cell>
          <cell r="AJ262">
            <v>0</v>
          </cell>
          <cell r="AK262">
            <v>7.24</v>
          </cell>
          <cell r="AL262">
            <v>3.43</v>
          </cell>
          <cell r="AM262">
            <v>10.67</v>
          </cell>
          <cell r="AN262">
            <v>0</v>
          </cell>
          <cell r="AO262">
            <v>0</v>
          </cell>
          <cell r="AP262">
            <v>0</v>
          </cell>
          <cell r="AQ262">
            <v>0</v>
          </cell>
          <cell r="AR262">
            <v>0</v>
          </cell>
          <cell r="AS262">
            <v>0</v>
          </cell>
          <cell r="AT262">
            <v>42.58</v>
          </cell>
          <cell r="AU262">
            <v>54.37</v>
          </cell>
          <cell r="AV262">
            <v>-0.26</v>
          </cell>
          <cell r="AW262">
            <v>31.91</v>
          </cell>
          <cell r="AX262">
            <v>0</v>
          </cell>
          <cell r="AY262">
            <v>22.21</v>
          </cell>
          <cell r="AZ262">
            <v>580.26</v>
          </cell>
          <cell r="BA262">
            <v>1844</v>
          </cell>
          <cell r="BB262">
            <v>1797.54</v>
          </cell>
          <cell r="BC262">
            <v>626.72</v>
          </cell>
          <cell r="BD262">
            <v>626.72</v>
          </cell>
          <cell r="BE262">
            <v>-0.26</v>
          </cell>
          <cell r="BF262">
            <v>0</v>
          </cell>
          <cell r="BG262">
            <v>0</v>
          </cell>
          <cell r="BH262">
            <v>0</v>
          </cell>
          <cell r="BI262">
            <v>-7.04</v>
          </cell>
          <cell r="BJ262">
            <v>11.58</v>
          </cell>
          <cell r="BK262">
            <v>0</v>
          </cell>
          <cell r="BL262">
            <v>628</v>
          </cell>
          <cell r="BM262">
            <v>73.489999999999995</v>
          </cell>
          <cell r="BN262">
            <v>554.51</v>
          </cell>
          <cell r="BO262">
            <v>0</v>
          </cell>
          <cell r="BP262">
            <v>554.51</v>
          </cell>
          <cell r="BQ262">
            <v>-0.15</v>
          </cell>
          <cell r="BR262">
            <v>554.66</v>
          </cell>
          <cell r="BS262">
            <v>11.702229000000001</v>
          </cell>
          <cell r="BT262">
            <v>0</v>
          </cell>
          <cell r="BU262">
            <v>0</v>
          </cell>
          <cell r="BV262">
            <v>0</v>
          </cell>
          <cell r="BW262">
            <v>0</v>
          </cell>
          <cell r="BY262">
            <v>10018.049999999999</v>
          </cell>
          <cell r="BZ262">
            <v>96732.27</v>
          </cell>
          <cell r="CA262">
            <v>106750.32</v>
          </cell>
          <cell r="CB262">
            <v>602.5</v>
          </cell>
          <cell r="CC262">
            <v>0</v>
          </cell>
          <cell r="CD262">
            <v>0</v>
          </cell>
          <cell r="CE262">
            <v>0</v>
          </cell>
          <cell r="CF262">
            <v>0</v>
          </cell>
          <cell r="CG262">
            <v>602.5</v>
          </cell>
          <cell r="CH262">
            <v>420.15</v>
          </cell>
          <cell r="CI262">
            <v>16.39</v>
          </cell>
          <cell r="CJ262">
            <v>165.96</v>
          </cell>
          <cell r="CK262">
            <v>0</v>
          </cell>
          <cell r="CL262">
            <v>0</v>
          </cell>
          <cell r="CM262">
            <v>0</v>
          </cell>
          <cell r="CN262">
            <v>24.4</v>
          </cell>
          <cell r="CO262">
            <v>24.4</v>
          </cell>
          <cell r="CP262">
            <v>0</v>
          </cell>
          <cell r="CQ262">
            <v>0</v>
          </cell>
          <cell r="CR262">
            <v>0</v>
          </cell>
          <cell r="CS262">
            <v>0</v>
          </cell>
          <cell r="CT262">
            <v>0</v>
          </cell>
          <cell r="CU262">
            <v>0</v>
          </cell>
          <cell r="CV262">
            <v>137.76</v>
          </cell>
          <cell r="CW262">
            <v>11078.61</v>
          </cell>
          <cell r="CX262">
            <v>2.74</v>
          </cell>
          <cell r="CY262">
            <v>0</v>
          </cell>
          <cell r="CZ262">
            <v>4668.17</v>
          </cell>
          <cell r="DA262">
            <v>119.08</v>
          </cell>
          <cell r="DB262">
            <v>6288.61</v>
          </cell>
          <cell r="DC262">
            <v>11843.27</v>
          </cell>
          <cell r="DD262">
            <v>103.16</v>
          </cell>
          <cell r="DE262">
            <v>22.21</v>
          </cell>
          <cell r="DF262">
            <v>11717.91</v>
          </cell>
          <cell r="DG262">
            <v>13052.73</v>
          </cell>
          <cell r="DH262">
            <v>5638.86</v>
          </cell>
          <cell r="DI262">
            <v>0</v>
          </cell>
          <cell r="DJ262">
            <v>0</v>
          </cell>
          <cell r="DK262">
            <v>2485.54</v>
          </cell>
          <cell r="DL262">
            <v>8124.4</v>
          </cell>
          <cell r="DM262">
            <v>67530.23</v>
          </cell>
          <cell r="DN262">
            <v>207175.58</v>
          </cell>
          <cell r="DO262">
            <v>134997.74</v>
          </cell>
          <cell r="DP262">
            <v>13534.19</v>
          </cell>
          <cell r="DQ262">
            <v>954.65</v>
          </cell>
          <cell r="DR262">
            <v>38023.410000000003</v>
          </cell>
          <cell r="DS262">
            <v>17.5</v>
          </cell>
          <cell r="DT262">
            <v>187509.99</v>
          </cell>
          <cell r="DU262">
            <v>500.1</v>
          </cell>
          <cell r="DV262">
            <v>504</v>
          </cell>
          <cell r="DW262">
            <v>9528.02</v>
          </cell>
          <cell r="DX262">
            <v>9889.19</v>
          </cell>
          <cell r="DY262">
            <v>-315.25</v>
          </cell>
          <cell r="DZ262">
            <v>-455.38</v>
          </cell>
          <cell r="EA262">
            <v>19650.669999999998</v>
          </cell>
          <cell r="EB262">
            <v>14.92</v>
          </cell>
          <cell r="EC262">
            <v>19665.59</v>
          </cell>
          <cell r="ED262">
            <v>25703.1</v>
          </cell>
          <cell r="EE262">
            <v>19833.439999999999</v>
          </cell>
          <cell r="EF262">
            <v>0</v>
          </cell>
          <cell r="EG262">
            <v>19833.439999999999</v>
          </cell>
          <cell r="EH262">
            <v>554.66</v>
          </cell>
          <cell r="EI262">
            <v>0</v>
          </cell>
          <cell r="EJ262">
            <v>0</v>
          </cell>
          <cell r="EK262">
            <v>0</v>
          </cell>
          <cell r="EL262">
            <v>53.17</v>
          </cell>
          <cell r="EM262">
            <v>24.76</v>
          </cell>
          <cell r="EN262">
            <v>245.98</v>
          </cell>
          <cell r="EO262">
            <v>0</v>
          </cell>
          <cell r="EP262">
            <v>6.69</v>
          </cell>
          <cell r="EQ262">
            <v>89.41</v>
          </cell>
          <cell r="ER262">
            <v>-474.77</v>
          </cell>
          <cell r="ES262">
            <v>0</v>
          </cell>
          <cell r="ET262">
            <v>1.5</v>
          </cell>
          <cell r="EU262">
            <v>19650.669999999998</v>
          </cell>
          <cell r="EV262">
            <v>19650.669999999998</v>
          </cell>
          <cell r="EW262">
            <v>-303.76</v>
          </cell>
          <cell r="EX262">
            <v>0</v>
          </cell>
          <cell r="EY262">
            <v>-222.38</v>
          </cell>
          <cell r="EZ262">
            <v>0</v>
          </cell>
          <cell r="FA262">
            <v>0</v>
          </cell>
          <cell r="FB262">
            <v>950.01</v>
          </cell>
          <cell r="FC262">
            <v>0</v>
          </cell>
          <cell r="FD262">
            <v>7360.58</v>
          </cell>
          <cell r="FE262">
            <v>0</v>
          </cell>
          <cell r="FF262">
            <v>13766.24</v>
          </cell>
          <cell r="FG262">
            <v>0</v>
          </cell>
          <cell r="FH262">
            <v>243.6</v>
          </cell>
          <cell r="FI262">
            <v>-2.5499999999999998</v>
          </cell>
          <cell r="FJ262">
            <v>13520.09</v>
          </cell>
          <cell r="FK262">
            <v>75645.62</v>
          </cell>
          <cell r="FL262">
            <v>12069.58</v>
          </cell>
          <cell r="FM262">
            <v>13519.69</v>
          </cell>
          <cell r="FN262">
            <v>14761.54</v>
          </cell>
          <cell r="FO262">
            <v>75645.62</v>
          </cell>
          <cell r="FP262">
            <v>172538.48</v>
          </cell>
          <cell r="FQ262">
            <v>15.955399999999999</v>
          </cell>
          <cell r="FR262">
            <v>17.872399999999999</v>
          </cell>
          <cell r="FS262">
            <v>19.514099999999999</v>
          </cell>
          <cell r="FT262">
            <v>7.8357999999999999</v>
          </cell>
          <cell r="FU262">
            <v>500.1</v>
          </cell>
          <cell r="FV262">
            <v>0</v>
          </cell>
          <cell r="FW262">
            <v>0</v>
          </cell>
          <cell r="FX262">
            <v>0</v>
          </cell>
          <cell r="FY262">
            <v>455.38</v>
          </cell>
          <cell r="FZ262">
            <v>0</v>
          </cell>
          <cell r="GA262">
            <v>0</v>
          </cell>
          <cell r="GB262">
            <v>0</v>
          </cell>
          <cell r="GC262">
            <v>950.01</v>
          </cell>
          <cell r="GD262">
            <v>5638.86</v>
          </cell>
          <cell r="GE262">
            <v>0</v>
          </cell>
          <cell r="GF262">
            <v>102.97</v>
          </cell>
          <cell r="GG262">
            <v>493081.96</v>
          </cell>
          <cell r="GH262">
            <v>0</v>
          </cell>
          <cell r="GI262">
            <v>0</v>
          </cell>
          <cell r="GJ262">
            <v>13766.24</v>
          </cell>
          <cell r="GK262">
            <v>1376.62</v>
          </cell>
          <cell r="GL262">
            <v>471.85</v>
          </cell>
          <cell r="GM262">
            <v>-471.85</v>
          </cell>
          <cell r="GN262">
            <v>32.25</v>
          </cell>
          <cell r="GO262">
            <v>439.6</v>
          </cell>
          <cell r="GP262">
            <v>196</v>
          </cell>
          <cell r="GQ262">
            <v>196</v>
          </cell>
          <cell r="GR262">
            <v>243.6</v>
          </cell>
          <cell r="GS262">
            <v>196</v>
          </cell>
          <cell r="GT262">
            <v>1150.45</v>
          </cell>
          <cell r="GU262">
            <v>89.41</v>
          </cell>
          <cell r="GV262">
            <v>493.08</v>
          </cell>
          <cell r="GW262">
            <v>0.18132960000000001</v>
          </cell>
          <cell r="GX262">
            <v>0.02</v>
          </cell>
          <cell r="GY262">
            <v>0</v>
          </cell>
          <cell r="GZ262">
            <v>0.02</v>
          </cell>
          <cell r="HA262">
            <v>0</v>
          </cell>
          <cell r="HB262">
            <v>225</v>
          </cell>
          <cell r="HC262">
            <v>225</v>
          </cell>
          <cell r="HF262">
            <v>0</v>
          </cell>
          <cell r="HG262">
            <v>0</v>
          </cell>
          <cell r="HH262">
            <v>32352.75</v>
          </cell>
          <cell r="HI262">
            <v>449304.31</v>
          </cell>
          <cell r="HJ262">
            <v>-2011027.8</v>
          </cell>
          <cell r="HL262">
            <v>3</v>
          </cell>
          <cell r="HM262">
            <v>2011</v>
          </cell>
          <cell r="HN262">
            <v>0</v>
          </cell>
          <cell r="HO262">
            <v>4.54</v>
          </cell>
          <cell r="HP262">
            <v>12215.03</v>
          </cell>
          <cell r="HQ262">
            <v>6.1366278000000003</v>
          </cell>
          <cell r="HR262">
            <v>19011</v>
          </cell>
        </row>
        <row r="263">
          <cell r="A263" t="str">
            <v>1111435Q4 2011Supervisory Baseline</v>
          </cell>
          <cell r="B263" t="str">
            <v>State St</v>
          </cell>
          <cell r="C263" t="str">
            <v>Q4 2011</v>
          </cell>
          <cell r="D263" t="str">
            <v>Supervisory Baseline</v>
          </cell>
          <cell r="E263" t="str">
            <v>BHC</v>
          </cell>
          <cell r="F263" t="str">
            <v>STATE STREET CORP</v>
          </cell>
          <cell r="G263">
            <v>1111435</v>
          </cell>
          <cell r="H263" t="str">
            <v>Projected</v>
          </cell>
          <cell r="I263">
            <v>40927</v>
          </cell>
          <cell r="J263">
            <v>40927.448935185188</v>
          </cell>
          <cell r="K263" t="str">
            <v>This base case submission is according to Supervisory assumptions because the State Street baseline scenario is similar to the Supervisory base case. This submission reflects both State Street and Supervisory base cases.</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22.21</v>
          </cell>
          <cell r="AV263">
            <v>0</v>
          </cell>
          <cell r="AW263">
            <v>0</v>
          </cell>
          <cell r="AX263">
            <v>0</v>
          </cell>
          <cell r="AY263">
            <v>22.21</v>
          </cell>
          <cell r="AZ263">
            <v>604.48</v>
          </cell>
          <cell r="BA263">
            <v>1848.53</v>
          </cell>
          <cell r="BB263">
            <v>1813.05</v>
          </cell>
          <cell r="BC263">
            <v>639.95000000000005</v>
          </cell>
          <cell r="BD263">
            <v>639.95000000000005</v>
          </cell>
          <cell r="BE263">
            <v>0</v>
          </cell>
          <cell r="BF263">
            <v>0</v>
          </cell>
          <cell r="BG263">
            <v>0</v>
          </cell>
          <cell r="BH263">
            <v>0</v>
          </cell>
          <cell r="BI263">
            <v>0</v>
          </cell>
          <cell r="BJ263">
            <v>0</v>
          </cell>
          <cell r="BK263">
            <v>0</v>
          </cell>
          <cell r="BL263">
            <v>639.95000000000005</v>
          </cell>
          <cell r="BM263">
            <v>174.29</v>
          </cell>
          <cell r="BN263">
            <v>465.66</v>
          </cell>
          <cell r="BO263">
            <v>0</v>
          </cell>
          <cell r="BP263">
            <v>465.66</v>
          </cell>
          <cell r="BQ263">
            <v>0</v>
          </cell>
          <cell r="BR263">
            <v>465.66</v>
          </cell>
          <cell r="BS263">
            <v>27.234940000000002</v>
          </cell>
          <cell r="BT263">
            <v>0</v>
          </cell>
          <cell r="BU263">
            <v>0</v>
          </cell>
          <cell r="BV263">
            <v>0</v>
          </cell>
          <cell r="BW263">
            <v>0</v>
          </cell>
          <cell r="BY263">
            <v>10148.370000000001</v>
          </cell>
          <cell r="BZ263">
            <v>97414.32</v>
          </cell>
          <cell r="CA263">
            <v>107562.7</v>
          </cell>
          <cell r="CB263">
            <v>560.19000000000005</v>
          </cell>
          <cell r="CC263">
            <v>0</v>
          </cell>
          <cell r="CD263">
            <v>0</v>
          </cell>
          <cell r="CE263">
            <v>0</v>
          </cell>
          <cell r="CF263">
            <v>0</v>
          </cell>
          <cell r="CG263">
            <v>560.19000000000005</v>
          </cell>
          <cell r="CH263">
            <v>390.65</v>
          </cell>
          <cell r="CI263">
            <v>15.24</v>
          </cell>
          <cell r="CJ263">
            <v>154.30000000000001</v>
          </cell>
          <cell r="CK263">
            <v>0</v>
          </cell>
          <cell r="CL263">
            <v>0</v>
          </cell>
          <cell r="CM263">
            <v>0</v>
          </cell>
          <cell r="CN263">
            <v>0</v>
          </cell>
          <cell r="CO263">
            <v>0</v>
          </cell>
          <cell r="CP263">
            <v>0</v>
          </cell>
          <cell r="CQ263">
            <v>0</v>
          </cell>
          <cell r="CR263">
            <v>0</v>
          </cell>
          <cell r="CS263">
            <v>0</v>
          </cell>
          <cell r="CT263">
            <v>0</v>
          </cell>
          <cell r="CU263">
            <v>0</v>
          </cell>
          <cell r="CV263">
            <v>0</v>
          </cell>
          <cell r="CW263">
            <v>10546.22</v>
          </cell>
          <cell r="CX263">
            <v>0</v>
          </cell>
          <cell r="CY263">
            <v>0</v>
          </cell>
          <cell r="CZ263">
            <v>4628.72</v>
          </cell>
          <cell r="DA263">
            <v>120</v>
          </cell>
          <cell r="DB263">
            <v>5797.5</v>
          </cell>
          <cell r="DC263">
            <v>11106.41</v>
          </cell>
          <cell r="DD263">
            <v>100</v>
          </cell>
          <cell r="DE263">
            <v>22</v>
          </cell>
          <cell r="DF263">
            <v>10984.41</v>
          </cell>
          <cell r="DG263">
            <v>1585.66</v>
          </cell>
          <cell r="DH263">
            <v>5659.26</v>
          </cell>
          <cell r="DI263">
            <v>0</v>
          </cell>
          <cell r="DJ263">
            <v>0</v>
          </cell>
          <cell r="DK263">
            <v>2466.58</v>
          </cell>
          <cell r="DL263">
            <v>8125.84</v>
          </cell>
          <cell r="DM263">
            <v>65992.37</v>
          </cell>
          <cell r="DN263">
            <v>194250.97</v>
          </cell>
          <cell r="DO263">
            <v>132313.62</v>
          </cell>
          <cell r="DP263">
            <v>0</v>
          </cell>
          <cell r="DQ263">
            <v>950</v>
          </cell>
          <cell r="DR263">
            <v>41139.29</v>
          </cell>
          <cell r="DS263">
            <v>0</v>
          </cell>
          <cell r="DT263">
            <v>174402.91</v>
          </cell>
          <cell r="DU263">
            <v>500.1</v>
          </cell>
          <cell r="DV263">
            <v>504</v>
          </cell>
          <cell r="DW263">
            <v>9528.02</v>
          </cell>
          <cell r="DX263">
            <v>10260.280000000001</v>
          </cell>
          <cell r="DY263">
            <v>-308.99</v>
          </cell>
          <cell r="DZ263">
            <v>-635.34</v>
          </cell>
          <cell r="EA263">
            <v>19848.07</v>
          </cell>
          <cell r="EB263">
            <v>0</v>
          </cell>
          <cell r="EC263">
            <v>19848.07</v>
          </cell>
          <cell r="ED263">
            <v>25619.11</v>
          </cell>
          <cell r="EE263">
            <v>19650.669999999998</v>
          </cell>
          <cell r="EF263">
            <v>0</v>
          </cell>
          <cell r="EG263">
            <v>19650.669999999998</v>
          </cell>
          <cell r="EH263">
            <v>465.66</v>
          </cell>
          <cell r="EI263">
            <v>0</v>
          </cell>
          <cell r="EJ263">
            <v>0</v>
          </cell>
          <cell r="EK263">
            <v>0</v>
          </cell>
          <cell r="EL263">
            <v>0</v>
          </cell>
          <cell r="EM263">
            <v>45.03</v>
          </cell>
          <cell r="EN263">
            <v>225</v>
          </cell>
          <cell r="EO263">
            <v>0</v>
          </cell>
          <cell r="EP263">
            <v>6.75</v>
          </cell>
          <cell r="EQ263">
            <v>87.82</v>
          </cell>
          <cell r="ER263">
            <v>6.26</v>
          </cell>
          <cell r="ES263">
            <v>0</v>
          </cell>
          <cell r="ET263">
            <v>0</v>
          </cell>
          <cell r="EU263">
            <v>19848.07</v>
          </cell>
          <cell r="EV263">
            <v>19848.07</v>
          </cell>
          <cell r="EW263">
            <v>-296.94</v>
          </cell>
          <cell r="EX263">
            <v>0</v>
          </cell>
          <cell r="EY263">
            <v>-220.03</v>
          </cell>
          <cell r="EZ263">
            <v>0</v>
          </cell>
          <cell r="FA263">
            <v>0</v>
          </cell>
          <cell r="FB263">
            <v>950.01</v>
          </cell>
          <cell r="FC263">
            <v>0</v>
          </cell>
          <cell r="FD263">
            <v>7362.02</v>
          </cell>
          <cell r="FE263">
            <v>0</v>
          </cell>
          <cell r="FF263">
            <v>13953.02</v>
          </cell>
          <cell r="FG263">
            <v>0</v>
          </cell>
          <cell r="FH263">
            <v>0</v>
          </cell>
          <cell r="FI263">
            <v>0</v>
          </cell>
          <cell r="FJ263">
            <v>13953.02</v>
          </cell>
          <cell r="FK263">
            <v>71744.570000000007</v>
          </cell>
          <cell r="FL263">
            <v>12502.7</v>
          </cell>
          <cell r="FM263">
            <v>13953.02</v>
          </cell>
          <cell r="FN263">
            <v>15154.62</v>
          </cell>
          <cell r="FO263">
            <v>71744.570000000007</v>
          </cell>
          <cell r="FP263">
            <v>186700</v>
          </cell>
          <cell r="FQ263">
            <v>17.4267</v>
          </cell>
          <cell r="FR263">
            <v>19.4482</v>
          </cell>
          <cell r="FS263">
            <v>21.123000000000001</v>
          </cell>
          <cell r="FT263">
            <v>7.4734999999999996</v>
          </cell>
          <cell r="FU263">
            <v>500.1</v>
          </cell>
          <cell r="FV263">
            <v>0</v>
          </cell>
          <cell r="FW263">
            <v>0</v>
          </cell>
          <cell r="FX263">
            <v>0</v>
          </cell>
          <cell r="FY263">
            <v>635.34</v>
          </cell>
          <cell r="FZ263">
            <v>0</v>
          </cell>
          <cell r="GA263">
            <v>0</v>
          </cell>
          <cell r="GB263">
            <v>0</v>
          </cell>
          <cell r="GC263">
            <v>950.01</v>
          </cell>
          <cell r="GD263">
            <v>5659.26</v>
          </cell>
          <cell r="GE263">
            <v>0</v>
          </cell>
          <cell r="GF263">
            <v>112</v>
          </cell>
          <cell r="GG263">
            <v>487434.79</v>
          </cell>
          <cell r="GH263">
            <v>0</v>
          </cell>
          <cell r="GI263">
            <v>0</v>
          </cell>
          <cell r="GJ263">
            <v>13953.02</v>
          </cell>
          <cell r="GK263">
            <v>1395.3</v>
          </cell>
          <cell r="GL263">
            <v>442</v>
          </cell>
          <cell r="GM263">
            <v>-442</v>
          </cell>
          <cell r="GN263">
            <v>87</v>
          </cell>
          <cell r="GO263">
            <v>355</v>
          </cell>
          <cell r="GP263">
            <v>355</v>
          </cell>
          <cell r="GQ263">
            <v>355</v>
          </cell>
          <cell r="GR263">
            <v>0</v>
          </cell>
          <cell r="GS263">
            <v>355</v>
          </cell>
          <cell r="GT263">
            <v>1468</v>
          </cell>
          <cell r="GU263">
            <v>87.82</v>
          </cell>
          <cell r="GV263">
            <v>487.43</v>
          </cell>
          <cell r="GW263">
            <v>0.18</v>
          </cell>
          <cell r="GX263">
            <v>45.03</v>
          </cell>
          <cell r="GY263">
            <v>0</v>
          </cell>
          <cell r="GZ263">
            <v>45.03</v>
          </cell>
          <cell r="HA263">
            <v>59.55</v>
          </cell>
          <cell r="HB263">
            <v>165.45</v>
          </cell>
          <cell r="HC263">
            <v>225</v>
          </cell>
          <cell r="HF263">
            <v>0</v>
          </cell>
          <cell r="HG263">
            <v>0</v>
          </cell>
          <cell r="HH263">
            <v>32352.75</v>
          </cell>
          <cell r="HI263">
            <v>449304.31</v>
          </cell>
          <cell r="HJ263">
            <v>-2011027.8</v>
          </cell>
          <cell r="HL263">
            <v>4</v>
          </cell>
          <cell r="HM263">
            <v>2011</v>
          </cell>
          <cell r="HN263">
            <v>0</v>
          </cell>
          <cell r="HO263">
            <v>0</v>
          </cell>
          <cell r="HP263">
            <v>12587.45</v>
          </cell>
          <cell r="HQ263">
            <v>6.7628966000000004</v>
          </cell>
          <cell r="HR263">
            <v>19011</v>
          </cell>
        </row>
        <row r="264">
          <cell r="A264" t="str">
            <v>1111435Q1 2012Supervisory Baseline</v>
          </cell>
          <cell r="B264" t="str">
            <v>State St</v>
          </cell>
          <cell r="C264" t="str">
            <v>Q1 2012</v>
          </cell>
          <cell r="D264" t="str">
            <v>Supervisory Baseline</v>
          </cell>
          <cell r="E264" t="str">
            <v>BHC</v>
          </cell>
          <cell r="F264" t="str">
            <v>STATE STREET CORP</v>
          </cell>
          <cell r="G264">
            <v>1111435</v>
          </cell>
          <cell r="H264" t="str">
            <v>Projected</v>
          </cell>
          <cell r="I264">
            <v>40927</v>
          </cell>
          <cell r="J264">
            <v>40927.448935185188</v>
          </cell>
          <cell r="K264" t="str">
            <v>This base case submission is according to Supervisory assumptions because the State Street baseline scenario is similar to the Supervisory base case. This submission reflects both State Street and Supervisory base cases.</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22.21</v>
          </cell>
          <cell r="AV264">
            <v>0</v>
          </cell>
          <cell r="AW264">
            <v>0</v>
          </cell>
          <cell r="AX264">
            <v>0</v>
          </cell>
          <cell r="AY264">
            <v>22.21</v>
          </cell>
          <cell r="AZ264">
            <v>605.62</v>
          </cell>
          <cell r="BA264">
            <v>1809.56</v>
          </cell>
          <cell r="BB264">
            <v>1769.45</v>
          </cell>
          <cell r="BC264">
            <v>645.73</v>
          </cell>
          <cell r="BD264">
            <v>645.73</v>
          </cell>
          <cell r="BE264">
            <v>0</v>
          </cell>
          <cell r="BF264">
            <v>0</v>
          </cell>
          <cell r="BG264">
            <v>0</v>
          </cell>
          <cell r="BH264">
            <v>0</v>
          </cell>
          <cell r="BI264">
            <v>0</v>
          </cell>
          <cell r="BJ264">
            <v>0</v>
          </cell>
          <cell r="BK264">
            <v>0</v>
          </cell>
          <cell r="BL264">
            <v>645.73</v>
          </cell>
          <cell r="BM264">
            <v>180.72</v>
          </cell>
          <cell r="BN264">
            <v>465.01</v>
          </cell>
          <cell r="BO264">
            <v>0</v>
          </cell>
          <cell r="BP264">
            <v>465.01</v>
          </cell>
          <cell r="BQ264">
            <v>0</v>
          </cell>
          <cell r="BR264">
            <v>465.01</v>
          </cell>
          <cell r="BS264">
            <v>27.986930000000001</v>
          </cell>
          <cell r="BT264">
            <v>0</v>
          </cell>
          <cell r="BU264">
            <v>0</v>
          </cell>
          <cell r="BV264">
            <v>0</v>
          </cell>
          <cell r="BW264">
            <v>0</v>
          </cell>
          <cell r="BY264">
            <v>9892.75</v>
          </cell>
          <cell r="BZ264">
            <v>102110.47</v>
          </cell>
          <cell r="CA264">
            <v>112003.21</v>
          </cell>
          <cell r="CB264">
            <v>605.47</v>
          </cell>
          <cell r="CC264">
            <v>0</v>
          </cell>
          <cell r="CD264">
            <v>0</v>
          </cell>
          <cell r="CE264">
            <v>0</v>
          </cell>
          <cell r="CF264">
            <v>0</v>
          </cell>
          <cell r="CG264">
            <v>605.47</v>
          </cell>
          <cell r="CH264">
            <v>422.22</v>
          </cell>
          <cell r="CI264">
            <v>16.47</v>
          </cell>
          <cell r="CJ264">
            <v>166.77</v>
          </cell>
          <cell r="CK264">
            <v>0</v>
          </cell>
          <cell r="CL264">
            <v>0</v>
          </cell>
          <cell r="CM264">
            <v>0</v>
          </cell>
          <cell r="CN264">
            <v>0</v>
          </cell>
          <cell r="CO264">
            <v>0</v>
          </cell>
          <cell r="CP264">
            <v>0</v>
          </cell>
          <cell r="CQ264">
            <v>0</v>
          </cell>
          <cell r="CR264">
            <v>0</v>
          </cell>
          <cell r="CS264">
            <v>0</v>
          </cell>
          <cell r="CT264">
            <v>0</v>
          </cell>
          <cell r="CU264">
            <v>0</v>
          </cell>
          <cell r="CV264">
            <v>0</v>
          </cell>
          <cell r="CW264">
            <v>11256.97</v>
          </cell>
          <cell r="CX264">
            <v>0</v>
          </cell>
          <cell r="CY264">
            <v>0</v>
          </cell>
          <cell r="CZ264">
            <v>4759</v>
          </cell>
          <cell r="DA264">
            <v>120</v>
          </cell>
          <cell r="DB264">
            <v>6377.97</v>
          </cell>
          <cell r="DC264">
            <v>11862.44</v>
          </cell>
          <cell r="DD264">
            <v>100</v>
          </cell>
          <cell r="DE264">
            <v>22</v>
          </cell>
          <cell r="DF264">
            <v>11740.44</v>
          </cell>
          <cell r="DG264">
            <v>2249.96</v>
          </cell>
          <cell r="DH264">
            <v>5659.26</v>
          </cell>
          <cell r="DI264">
            <v>0</v>
          </cell>
          <cell r="DJ264">
            <v>0</v>
          </cell>
          <cell r="DK264">
            <v>2417.02</v>
          </cell>
          <cell r="DL264">
            <v>8076.28</v>
          </cell>
          <cell r="DM264">
            <v>54442.73</v>
          </cell>
          <cell r="DN264">
            <v>188512.62</v>
          </cell>
          <cell r="DO264">
            <v>128410.04</v>
          </cell>
          <cell r="DP264">
            <v>0</v>
          </cell>
          <cell r="DQ264">
            <v>950</v>
          </cell>
          <cell r="DR264">
            <v>38849.42</v>
          </cell>
          <cell r="DS264">
            <v>0</v>
          </cell>
          <cell r="DT264">
            <v>168209.47</v>
          </cell>
          <cell r="DU264">
            <v>500.1</v>
          </cell>
          <cell r="DV264">
            <v>504</v>
          </cell>
          <cell r="DW264">
            <v>9528.02</v>
          </cell>
          <cell r="DX264">
            <v>10601.05</v>
          </cell>
          <cell r="DY264">
            <v>-301.38</v>
          </cell>
          <cell r="DZ264">
            <v>-528.63</v>
          </cell>
          <cell r="EA264">
            <v>20303.16</v>
          </cell>
          <cell r="EB264">
            <v>0</v>
          </cell>
          <cell r="EC264">
            <v>20303.16</v>
          </cell>
          <cell r="ED264">
            <v>25645.05</v>
          </cell>
          <cell r="EE264">
            <v>19848.07</v>
          </cell>
          <cell r="EF264">
            <v>0</v>
          </cell>
          <cell r="EG264">
            <v>19848.07</v>
          </cell>
          <cell r="EH264">
            <v>465.01</v>
          </cell>
          <cell r="EI264">
            <v>0</v>
          </cell>
          <cell r="EJ264">
            <v>0</v>
          </cell>
          <cell r="EK264">
            <v>0</v>
          </cell>
          <cell r="EL264">
            <v>0</v>
          </cell>
          <cell r="EM264">
            <v>106.72</v>
          </cell>
          <cell r="EN264">
            <v>0</v>
          </cell>
          <cell r="EO264">
            <v>0</v>
          </cell>
          <cell r="EP264">
            <v>6.74</v>
          </cell>
          <cell r="EQ264">
            <v>117.51</v>
          </cell>
          <cell r="ER264">
            <v>7.61</v>
          </cell>
          <cell r="ES264">
            <v>0</v>
          </cell>
          <cell r="ET264">
            <v>0</v>
          </cell>
          <cell r="EU264">
            <v>20303.16</v>
          </cell>
          <cell r="EV264">
            <v>20303.16</v>
          </cell>
          <cell r="EW264">
            <v>-289.33</v>
          </cell>
          <cell r="EX264">
            <v>0</v>
          </cell>
          <cell r="EY264">
            <v>-220.03</v>
          </cell>
          <cell r="EZ264">
            <v>0</v>
          </cell>
          <cell r="FA264">
            <v>0</v>
          </cell>
          <cell r="FB264">
            <v>950.01</v>
          </cell>
          <cell r="FC264">
            <v>0</v>
          </cell>
          <cell r="FD264">
            <v>7312.46</v>
          </cell>
          <cell r="FE264">
            <v>0</v>
          </cell>
          <cell r="FF264">
            <v>14450.07</v>
          </cell>
          <cell r="FG264">
            <v>0</v>
          </cell>
          <cell r="FH264">
            <v>0</v>
          </cell>
          <cell r="FI264">
            <v>0</v>
          </cell>
          <cell r="FJ264">
            <v>14450.07</v>
          </cell>
          <cell r="FK264">
            <v>69914.899999999994</v>
          </cell>
          <cell r="FL264">
            <v>12999.75</v>
          </cell>
          <cell r="FM264">
            <v>14450.07</v>
          </cell>
          <cell r="FN264">
            <v>15571.74</v>
          </cell>
          <cell r="FO264">
            <v>69914.899999999994</v>
          </cell>
          <cell r="FP264">
            <v>181000</v>
          </cell>
          <cell r="FQ264">
            <v>18.593699999999998</v>
          </cell>
          <cell r="FR264">
            <v>20.668099999999999</v>
          </cell>
          <cell r="FS264">
            <v>22.272400000000001</v>
          </cell>
          <cell r="FT264">
            <v>7.9835000000000003</v>
          </cell>
          <cell r="FU264">
            <v>500.1</v>
          </cell>
          <cell r="FV264">
            <v>0</v>
          </cell>
          <cell r="FW264">
            <v>0</v>
          </cell>
          <cell r="FX264">
            <v>0</v>
          </cell>
          <cell r="FY264">
            <v>528.63</v>
          </cell>
          <cell r="FZ264">
            <v>0</v>
          </cell>
          <cell r="GA264">
            <v>0</v>
          </cell>
          <cell r="GB264">
            <v>0</v>
          </cell>
          <cell r="GC264">
            <v>950.01</v>
          </cell>
          <cell r="GD264">
            <v>5659.26</v>
          </cell>
          <cell r="GE264">
            <v>0</v>
          </cell>
          <cell r="GF264">
            <v>160</v>
          </cell>
          <cell r="GG264">
            <v>489191.33</v>
          </cell>
          <cell r="GH264">
            <v>0</v>
          </cell>
          <cell r="GI264">
            <v>0</v>
          </cell>
          <cell r="GJ264">
            <v>14450.07</v>
          </cell>
          <cell r="GK264">
            <v>1445.01</v>
          </cell>
          <cell r="GL264">
            <v>374</v>
          </cell>
          <cell r="GM264">
            <v>-374</v>
          </cell>
          <cell r="GN264">
            <v>150</v>
          </cell>
          <cell r="GO264">
            <v>224</v>
          </cell>
          <cell r="GP264">
            <v>355</v>
          </cell>
          <cell r="GQ264">
            <v>355</v>
          </cell>
          <cell r="GR264">
            <v>0</v>
          </cell>
          <cell r="GS264">
            <v>355</v>
          </cell>
          <cell r="GT264">
            <v>1468</v>
          </cell>
          <cell r="GU264">
            <v>117.51</v>
          </cell>
          <cell r="GV264">
            <v>489.19</v>
          </cell>
          <cell r="GW264">
            <v>0.24</v>
          </cell>
          <cell r="GX264">
            <v>106.72</v>
          </cell>
          <cell r="GY264">
            <v>0</v>
          </cell>
          <cell r="GZ264">
            <v>106.72</v>
          </cell>
          <cell r="HA264">
            <v>0</v>
          </cell>
          <cell r="HB264">
            <v>0</v>
          </cell>
          <cell r="HC264">
            <v>0</v>
          </cell>
          <cell r="HF264">
            <v>0</v>
          </cell>
          <cell r="HG264">
            <v>0</v>
          </cell>
          <cell r="HH264">
            <v>32352.75</v>
          </cell>
          <cell r="HI264">
            <v>449304.31</v>
          </cell>
          <cell r="HJ264">
            <v>-2011027.8</v>
          </cell>
          <cell r="HL264">
            <v>1</v>
          </cell>
          <cell r="HM264">
            <v>2012</v>
          </cell>
          <cell r="HN264">
            <v>0</v>
          </cell>
          <cell r="HO264">
            <v>0</v>
          </cell>
          <cell r="HP264">
            <v>13018.17</v>
          </cell>
          <cell r="HQ264">
            <v>7.2148270999999999</v>
          </cell>
          <cell r="HR264">
            <v>19011</v>
          </cell>
        </row>
        <row r="265">
          <cell r="A265" t="str">
            <v>1111435Q2 2012Supervisory Baseline</v>
          </cell>
          <cell r="B265" t="str">
            <v>State St</v>
          </cell>
          <cell r="C265" t="str">
            <v>Q2 2012</v>
          </cell>
          <cell r="D265" t="str">
            <v>Supervisory Baseline</v>
          </cell>
          <cell r="E265" t="str">
            <v>BHC</v>
          </cell>
          <cell r="F265" t="str">
            <v>STATE STREET CORP</v>
          </cell>
          <cell r="G265">
            <v>1111435</v>
          </cell>
          <cell r="H265" t="str">
            <v>Projected</v>
          </cell>
          <cell r="I265">
            <v>40927</v>
          </cell>
          <cell r="J265">
            <v>40927.448935185188</v>
          </cell>
          <cell r="K265" t="str">
            <v>This base case submission is according to Supervisory assumptions because the State Street baseline scenario is similar to the Supervisory base case. This submission reflects both State Street and Supervisory base cases.</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22.21</v>
          </cell>
          <cell r="AV265">
            <v>0</v>
          </cell>
          <cell r="AW265">
            <v>0</v>
          </cell>
          <cell r="AX265">
            <v>0</v>
          </cell>
          <cell r="AY265">
            <v>22.21</v>
          </cell>
          <cell r="AZ265">
            <v>644.82000000000005</v>
          </cell>
          <cell r="BA265">
            <v>1918.22</v>
          </cell>
          <cell r="BB265">
            <v>1808.85</v>
          </cell>
          <cell r="BC265">
            <v>754.19</v>
          </cell>
          <cell r="BD265">
            <v>754.19</v>
          </cell>
          <cell r="BE265">
            <v>0</v>
          </cell>
          <cell r="BF265">
            <v>0</v>
          </cell>
          <cell r="BG265">
            <v>0</v>
          </cell>
          <cell r="BH265">
            <v>0</v>
          </cell>
          <cell r="BI265">
            <v>0</v>
          </cell>
          <cell r="BJ265">
            <v>0</v>
          </cell>
          <cell r="BK265">
            <v>0</v>
          </cell>
          <cell r="BL265">
            <v>754.19</v>
          </cell>
          <cell r="BM265">
            <v>211.31</v>
          </cell>
          <cell r="BN265">
            <v>542.87</v>
          </cell>
          <cell r="BO265">
            <v>0</v>
          </cell>
          <cell r="BP265">
            <v>542.87</v>
          </cell>
          <cell r="BQ265">
            <v>0</v>
          </cell>
          <cell r="BR265">
            <v>542.87</v>
          </cell>
          <cell r="BS265">
            <v>28.018139000000001</v>
          </cell>
          <cell r="BT265">
            <v>0</v>
          </cell>
          <cell r="BU265">
            <v>0</v>
          </cell>
          <cell r="BV265">
            <v>0</v>
          </cell>
          <cell r="BW265">
            <v>0</v>
          </cell>
          <cell r="BY265">
            <v>9620.7199999999993</v>
          </cell>
          <cell r="BZ265">
            <v>103405.19</v>
          </cell>
          <cell r="CA265">
            <v>113025.91</v>
          </cell>
          <cell r="CB265">
            <v>612.03</v>
          </cell>
          <cell r="CC265">
            <v>0</v>
          </cell>
          <cell r="CD265">
            <v>0</v>
          </cell>
          <cell r="CE265">
            <v>0</v>
          </cell>
          <cell r="CF265">
            <v>0</v>
          </cell>
          <cell r="CG265">
            <v>612.03</v>
          </cell>
          <cell r="CH265">
            <v>426.8</v>
          </cell>
          <cell r="CI265">
            <v>16.649999999999999</v>
          </cell>
          <cell r="CJ265">
            <v>168.58</v>
          </cell>
          <cell r="CK265">
            <v>0</v>
          </cell>
          <cell r="CL265">
            <v>0</v>
          </cell>
          <cell r="CM265">
            <v>0</v>
          </cell>
          <cell r="CN265">
            <v>0</v>
          </cell>
          <cell r="CO265">
            <v>0</v>
          </cell>
          <cell r="CP265">
            <v>0</v>
          </cell>
          <cell r="CQ265">
            <v>0</v>
          </cell>
          <cell r="CR265">
            <v>0</v>
          </cell>
          <cell r="CS265">
            <v>0</v>
          </cell>
          <cell r="CT265">
            <v>0</v>
          </cell>
          <cell r="CU265">
            <v>0</v>
          </cell>
          <cell r="CV265">
            <v>0</v>
          </cell>
          <cell r="CW265">
            <v>11339.47</v>
          </cell>
          <cell r="CX265">
            <v>0</v>
          </cell>
          <cell r="CY265">
            <v>0</v>
          </cell>
          <cell r="CZ265">
            <v>4760</v>
          </cell>
          <cell r="DA265">
            <v>120</v>
          </cell>
          <cell r="DB265">
            <v>6459.47</v>
          </cell>
          <cell r="DC265">
            <v>11951.5</v>
          </cell>
          <cell r="DD265">
            <v>100</v>
          </cell>
          <cell r="DE265">
            <v>22</v>
          </cell>
          <cell r="DF265">
            <v>11829.5</v>
          </cell>
          <cell r="DG265">
            <v>2384.21</v>
          </cell>
          <cell r="DH265">
            <v>5659.26</v>
          </cell>
          <cell r="DI265">
            <v>0</v>
          </cell>
          <cell r="DJ265">
            <v>0</v>
          </cell>
          <cell r="DK265">
            <v>2367.46</v>
          </cell>
          <cell r="DL265">
            <v>8026.72</v>
          </cell>
          <cell r="DM265">
            <v>52925.13</v>
          </cell>
          <cell r="DN265">
            <v>188191.47</v>
          </cell>
          <cell r="DO265">
            <v>128396.71</v>
          </cell>
          <cell r="DP265">
            <v>0</v>
          </cell>
          <cell r="DQ265">
            <v>950</v>
          </cell>
          <cell r="DR265">
            <v>38522.720000000001</v>
          </cell>
          <cell r="DS265">
            <v>0</v>
          </cell>
          <cell r="DT265">
            <v>167869.43</v>
          </cell>
          <cell r="DU265">
            <v>500.1</v>
          </cell>
          <cell r="DV265">
            <v>504</v>
          </cell>
          <cell r="DW265">
            <v>9528.02</v>
          </cell>
          <cell r="DX265">
            <v>11022.41</v>
          </cell>
          <cell r="DY265">
            <v>-289.67</v>
          </cell>
          <cell r="DZ265">
            <v>-942.81</v>
          </cell>
          <cell r="EA265">
            <v>20322.04</v>
          </cell>
          <cell r="EB265">
            <v>0</v>
          </cell>
          <cell r="EC265">
            <v>20322.04</v>
          </cell>
          <cell r="ED265">
            <v>25832.57</v>
          </cell>
          <cell r="EE265">
            <v>20303.16</v>
          </cell>
          <cell r="EF265">
            <v>0</v>
          </cell>
          <cell r="EG265">
            <v>20303.16</v>
          </cell>
          <cell r="EH265">
            <v>542.87</v>
          </cell>
          <cell r="EI265">
            <v>0</v>
          </cell>
          <cell r="EJ265">
            <v>0</v>
          </cell>
          <cell r="EK265">
            <v>0</v>
          </cell>
          <cell r="EL265">
            <v>0</v>
          </cell>
          <cell r="EM265">
            <v>65.67</v>
          </cell>
          <cell r="EN265">
            <v>479.85</v>
          </cell>
          <cell r="EO265">
            <v>0</v>
          </cell>
          <cell r="EP265">
            <v>6.74</v>
          </cell>
          <cell r="EQ265">
            <v>114.78</v>
          </cell>
          <cell r="ER265">
            <v>11.71</v>
          </cell>
          <cell r="ES265">
            <v>0</v>
          </cell>
          <cell r="ET265">
            <v>0</v>
          </cell>
          <cell r="EU265">
            <v>20322.04</v>
          </cell>
          <cell r="EV265">
            <v>20322.04</v>
          </cell>
          <cell r="EW265">
            <v>-277.62</v>
          </cell>
          <cell r="EX265">
            <v>0</v>
          </cell>
          <cell r="EY265">
            <v>-219.03</v>
          </cell>
          <cell r="EZ265">
            <v>0</v>
          </cell>
          <cell r="FA265">
            <v>0</v>
          </cell>
          <cell r="FB265">
            <v>950.01</v>
          </cell>
          <cell r="FC265">
            <v>0</v>
          </cell>
          <cell r="FD265">
            <v>7262.9</v>
          </cell>
          <cell r="FE265">
            <v>0</v>
          </cell>
          <cell r="FF265">
            <v>14505.8</v>
          </cell>
          <cell r="FG265">
            <v>0</v>
          </cell>
          <cell r="FH265">
            <v>0</v>
          </cell>
          <cell r="FI265">
            <v>0</v>
          </cell>
          <cell r="FJ265">
            <v>14505.8</v>
          </cell>
          <cell r="FK265">
            <v>69896.039999999994</v>
          </cell>
          <cell r="FL265">
            <v>13056.48</v>
          </cell>
          <cell r="FM265">
            <v>14505.8</v>
          </cell>
          <cell r="FN265">
            <v>15628.48</v>
          </cell>
          <cell r="FO265">
            <v>69896.039999999994</v>
          </cell>
          <cell r="FP265">
            <v>180800</v>
          </cell>
          <cell r="FQ265">
            <v>18.6799</v>
          </cell>
          <cell r="FR265">
            <v>20.753399999999999</v>
          </cell>
          <cell r="FS265">
            <v>22.3596</v>
          </cell>
          <cell r="FT265">
            <v>8.0230999999999995</v>
          </cell>
          <cell r="FU265">
            <v>500.1</v>
          </cell>
          <cell r="FV265">
            <v>0</v>
          </cell>
          <cell r="FW265">
            <v>0</v>
          </cell>
          <cell r="FX265">
            <v>0</v>
          </cell>
          <cell r="FY265">
            <v>942.81</v>
          </cell>
          <cell r="FZ265">
            <v>0</v>
          </cell>
          <cell r="GA265">
            <v>0</v>
          </cell>
          <cell r="GB265">
            <v>0</v>
          </cell>
          <cell r="GC265">
            <v>950.01</v>
          </cell>
          <cell r="GD265">
            <v>5659.26</v>
          </cell>
          <cell r="GE265">
            <v>0</v>
          </cell>
          <cell r="GF265">
            <v>208</v>
          </cell>
          <cell r="GG265">
            <v>477807.63</v>
          </cell>
          <cell r="GH265">
            <v>0</v>
          </cell>
          <cell r="GI265">
            <v>0</v>
          </cell>
          <cell r="GJ265">
            <v>14505.8</v>
          </cell>
          <cell r="GK265">
            <v>1450.58</v>
          </cell>
          <cell r="GL265">
            <v>299</v>
          </cell>
          <cell r="GM265">
            <v>-299</v>
          </cell>
          <cell r="GN265">
            <v>239</v>
          </cell>
          <cell r="GO265">
            <v>60</v>
          </cell>
          <cell r="GP265">
            <v>355</v>
          </cell>
          <cell r="GQ265">
            <v>355</v>
          </cell>
          <cell r="GR265">
            <v>0</v>
          </cell>
          <cell r="GS265">
            <v>355</v>
          </cell>
          <cell r="GT265">
            <v>1468</v>
          </cell>
          <cell r="GU265">
            <v>114.78</v>
          </cell>
          <cell r="GV265">
            <v>477.81</v>
          </cell>
          <cell r="GW265">
            <v>0.24</v>
          </cell>
          <cell r="GX265">
            <v>65.67</v>
          </cell>
          <cell r="GY265">
            <v>0</v>
          </cell>
          <cell r="GZ265">
            <v>65.67</v>
          </cell>
          <cell r="HA265">
            <v>94.86</v>
          </cell>
          <cell r="HB265">
            <v>384.99</v>
          </cell>
          <cell r="HC265">
            <v>479.85</v>
          </cell>
          <cell r="HF265">
            <v>0</v>
          </cell>
          <cell r="HG265">
            <v>0</v>
          </cell>
          <cell r="HH265">
            <v>32352.75</v>
          </cell>
          <cell r="HI265">
            <v>449304.31</v>
          </cell>
          <cell r="HJ265">
            <v>-2011027.8</v>
          </cell>
          <cell r="HL265">
            <v>2</v>
          </cell>
          <cell r="HM265">
            <v>2012</v>
          </cell>
          <cell r="HN265">
            <v>0</v>
          </cell>
          <cell r="HO265">
            <v>0</v>
          </cell>
          <cell r="HP265">
            <v>13525.38</v>
          </cell>
          <cell r="HQ265">
            <v>7.5072288</v>
          </cell>
          <cell r="HR265">
            <v>19011</v>
          </cell>
        </row>
        <row r="266">
          <cell r="A266" t="str">
            <v>1111435Q3 2012Supervisory Baseline</v>
          </cell>
          <cell r="B266" t="str">
            <v>State St</v>
          </cell>
          <cell r="C266" t="str">
            <v>Q3 2012</v>
          </cell>
          <cell r="D266" t="str">
            <v>Supervisory Baseline</v>
          </cell>
          <cell r="E266" t="str">
            <v>BHC</v>
          </cell>
          <cell r="F266" t="str">
            <v>STATE STREET CORP</v>
          </cell>
          <cell r="G266">
            <v>1111435</v>
          </cell>
          <cell r="H266" t="str">
            <v>Projected</v>
          </cell>
          <cell r="I266">
            <v>40927</v>
          </cell>
          <cell r="J266">
            <v>40927.448935185188</v>
          </cell>
          <cell r="K266" t="str">
            <v>This base case submission is according to Supervisory assumptions because the State Street baseline scenario is similar to the Supervisory base case. This submission reflects both State Street and Supervisory base cases.</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22.21</v>
          </cell>
          <cell r="AV266">
            <v>0</v>
          </cell>
          <cell r="AW266">
            <v>0</v>
          </cell>
          <cell r="AX266">
            <v>0</v>
          </cell>
          <cell r="AY266">
            <v>22.21</v>
          </cell>
          <cell r="AZ266">
            <v>628.54999999999995</v>
          </cell>
          <cell r="BA266">
            <v>1901.21</v>
          </cell>
          <cell r="BB266">
            <v>1819.77</v>
          </cell>
          <cell r="BC266">
            <v>709.98</v>
          </cell>
          <cell r="BD266">
            <v>709.98</v>
          </cell>
          <cell r="BE266">
            <v>0</v>
          </cell>
          <cell r="BF266">
            <v>0</v>
          </cell>
          <cell r="BG266">
            <v>0</v>
          </cell>
          <cell r="BH266">
            <v>0</v>
          </cell>
          <cell r="BI266">
            <v>0</v>
          </cell>
          <cell r="BJ266">
            <v>0</v>
          </cell>
          <cell r="BK266">
            <v>0</v>
          </cell>
          <cell r="BL266">
            <v>709.98</v>
          </cell>
          <cell r="BM266">
            <v>198.88</v>
          </cell>
          <cell r="BN266">
            <v>511.1</v>
          </cell>
          <cell r="BO266">
            <v>0</v>
          </cell>
          <cell r="BP266">
            <v>511.1</v>
          </cell>
          <cell r="BQ266">
            <v>0</v>
          </cell>
          <cell r="BR266">
            <v>511.1</v>
          </cell>
          <cell r="BS266">
            <v>28.012056999999999</v>
          </cell>
          <cell r="BT266">
            <v>0</v>
          </cell>
          <cell r="BU266">
            <v>0</v>
          </cell>
          <cell r="BV266">
            <v>0</v>
          </cell>
          <cell r="BW266">
            <v>0</v>
          </cell>
          <cell r="BY266">
            <v>8890.82</v>
          </cell>
          <cell r="BZ266">
            <v>104082.1</v>
          </cell>
          <cell r="CA266">
            <v>112972.92</v>
          </cell>
          <cell r="CB266">
            <v>620.58000000000004</v>
          </cell>
          <cell r="CC266">
            <v>0</v>
          </cell>
          <cell r="CD266">
            <v>0</v>
          </cell>
          <cell r="CE266">
            <v>0</v>
          </cell>
          <cell r="CF266">
            <v>0</v>
          </cell>
          <cell r="CG266">
            <v>620.58000000000004</v>
          </cell>
          <cell r="CH266">
            <v>432.76</v>
          </cell>
          <cell r="CI266">
            <v>16.89</v>
          </cell>
          <cell r="CJ266">
            <v>170.94</v>
          </cell>
          <cell r="CK266">
            <v>0</v>
          </cell>
          <cell r="CL266">
            <v>0</v>
          </cell>
          <cell r="CM266">
            <v>0</v>
          </cell>
          <cell r="CN266">
            <v>0</v>
          </cell>
          <cell r="CO266">
            <v>0</v>
          </cell>
          <cell r="CP266">
            <v>0</v>
          </cell>
          <cell r="CQ266">
            <v>0</v>
          </cell>
          <cell r="CR266">
            <v>0</v>
          </cell>
          <cell r="CS266">
            <v>0</v>
          </cell>
          <cell r="CT266">
            <v>0</v>
          </cell>
          <cell r="CU266">
            <v>0</v>
          </cell>
          <cell r="CV266">
            <v>0</v>
          </cell>
          <cell r="CW266">
            <v>11470.2</v>
          </cell>
          <cell r="CX266">
            <v>0</v>
          </cell>
          <cell r="CY266">
            <v>0</v>
          </cell>
          <cell r="CZ266">
            <v>4776</v>
          </cell>
          <cell r="DA266">
            <v>120</v>
          </cell>
          <cell r="DB266">
            <v>6574.2</v>
          </cell>
          <cell r="DC266">
            <v>12090.78</v>
          </cell>
          <cell r="DD266">
            <v>100</v>
          </cell>
          <cell r="DE266">
            <v>22</v>
          </cell>
          <cell r="DF266">
            <v>11968.78</v>
          </cell>
          <cell r="DG266">
            <v>2508.96</v>
          </cell>
          <cell r="DH266">
            <v>5659.26</v>
          </cell>
          <cell r="DI266">
            <v>0</v>
          </cell>
          <cell r="DJ266">
            <v>0</v>
          </cell>
          <cell r="DK266">
            <v>2317.9</v>
          </cell>
          <cell r="DL266">
            <v>7977.16</v>
          </cell>
          <cell r="DM266">
            <v>51554.81</v>
          </cell>
          <cell r="DN266">
            <v>186982.64</v>
          </cell>
          <cell r="DO266">
            <v>127659.43</v>
          </cell>
          <cell r="DP266">
            <v>0</v>
          </cell>
          <cell r="DQ266">
            <v>950</v>
          </cell>
          <cell r="DR266">
            <v>38067.35</v>
          </cell>
          <cell r="DS266">
            <v>0</v>
          </cell>
          <cell r="DT266">
            <v>166676.78</v>
          </cell>
          <cell r="DU266">
            <v>500.1</v>
          </cell>
          <cell r="DV266">
            <v>504</v>
          </cell>
          <cell r="DW266">
            <v>9528.02</v>
          </cell>
          <cell r="DX266">
            <v>11414.71</v>
          </cell>
          <cell r="DY266">
            <v>-276.29000000000002</v>
          </cell>
          <cell r="DZ266">
            <v>-1364.68</v>
          </cell>
          <cell r="EA266">
            <v>20305.86</v>
          </cell>
          <cell r="EB266">
            <v>0</v>
          </cell>
          <cell r="EC266">
            <v>20305.86</v>
          </cell>
          <cell r="ED266">
            <v>25929.19</v>
          </cell>
          <cell r="EE266">
            <v>20322.04</v>
          </cell>
          <cell r="EF266">
            <v>0</v>
          </cell>
          <cell r="EG266">
            <v>20322.04</v>
          </cell>
          <cell r="EH266">
            <v>511.1</v>
          </cell>
          <cell r="EI266">
            <v>0</v>
          </cell>
          <cell r="EJ266">
            <v>0</v>
          </cell>
          <cell r="EK266">
            <v>0</v>
          </cell>
          <cell r="EL266">
            <v>0</v>
          </cell>
          <cell r="EM266">
            <v>58.25</v>
          </cell>
          <cell r="EN266">
            <v>480.13</v>
          </cell>
          <cell r="EO266">
            <v>0</v>
          </cell>
          <cell r="EP266">
            <v>6.74</v>
          </cell>
          <cell r="EQ266">
            <v>112.06</v>
          </cell>
          <cell r="ER266">
            <v>13.39</v>
          </cell>
          <cell r="ES266">
            <v>0</v>
          </cell>
          <cell r="ET266">
            <v>0</v>
          </cell>
          <cell r="EU266">
            <v>20305.86</v>
          </cell>
          <cell r="EV266">
            <v>20305.86</v>
          </cell>
          <cell r="EW266">
            <v>-264.23</v>
          </cell>
          <cell r="EX266">
            <v>0</v>
          </cell>
          <cell r="EY266">
            <v>-219.03</v>
          </cell>
          <cell r="EZ266">
            <v>0</v>
          </cell>
          <cell r="FA266">
            <v>0</v>
          </cell>
          <cell r="FB266">
            <v>950.01</v>
          </cell>
          <cell r="FC266">
            <v>0</v>
          </cell>
          <cell r="FD266">
            <v>7213.34</v>
          </cell>
          <cell r="FE266">
            <v>0</v>
          </cell>
          <cell r="FF266">
            <v>14525.79</v>
          </cell>
          <cell r="FG266">
            <v>0</v>
          </cell>
          <cell r="FH266">
            <v>0</v>
          </cell>
          <cell r="FI266">
            <v>0</v>
          </cell>
          <cell r="FJ266">
            <v>14525.79</v>
          </cell>
          <cell r="FK266">
            <v>70285.13</v>
          </cell>
          <cell r="FL266">
            <v>13076.47</v>
          </cell>
          <cell r="FM266">
            <v>14525.79</v>
          </cell>
          <cell r="FN266">
            <v>15648.46</v>
          </cell>
          <cell r="FO266">
            <v>70285.13</v>
          </cell>
          <cell r="FP266">
            <v>179600</v>
          </cell>
          <cell r="FQ266">
            <v>18.604900000000001</v>
          </cell>
          <cell r="FR266">
            <v>20.666899999999998</v>
          </cell>
          <cell r="FS266">
            <v>22.264299999999999</v>
          </cell>
          <cell r="FT266">
            <v>8.0878999999999994</v>
          </cell>
          <cell r="FU266">
            <v>500.1</v>
          </cell>
          <cell r="FV266">
            <v>0</v>
          </cell>
          <cell r="FW266">
            <v>0</v>
          </cell>
          <cell r="FX266">
            <v>0</v>
          </cell>
          <cell r="FY266">
            <v>1364.68</v>
          </cell>
          <cell r="FZ266">
            <v>0</v>
          </cell>
          <cell r="GA266">
            <v>0</v>
          </cell>
          <cell r="GB266">
            <v>0</v>
          </cell>
          <cell r="GC266">
            <v>950.01</v>
          </cell>
          <cell r="GD266">
            <v>5659.26</v>
          </cell>
          <cell r="GE266">
            <v>0</v>
          </cell>
          <cell r="GF266">
            <v>208</v>
          </cell>
          <cell r="GG266">
            <v>466487.69</v>
          </cell>
          <cell r="GH266">
            <v>0</v>
          </cell>
          <cell r="GI266">
            <v>0</v>
          </cell>
          <cell r="GJ266">
            <v>14525.79</v>
          </cell>
          <cell r="GK266">
            <v>1452.58</v>
          </cell>
          <cell r="GL266">
            <v>278</v>
          </cell>
          <cell r="GM266">
            <v>-278</v>
          </cell>
          <cell r="GN266">
            <v>327</v>
          </cell>
          <cell r="GO266">
            <v>0</v>
          </cell>
          <cell r="GP266">
            <v>355</v>
          </cell>
          <cell r="GQ266">
            <v>355</v>
          </cell>
          <cell r="GR266">
            <v>0</v>
          </cell>
          <cell r="GS266">
            <v>355</v>
          </cell>
          <cell r="GT266">
            <v>1468</v>
          </cell>
          <cell r="GU266">
            <v>112.06</v>
          </cell>
          <cell r="GV266">
            <v>466.49</v>
          </cell>
          <cell r="GW266">
            <v>0.24</v>
          </cell>
          <cell r="GX266">
            <v>58.25</v>
          </cell>
          <cell r="GY266">
            <v>0</v>
          </cell>
          <cell r="GZ266">
            <v>58.25</v>
          </cell>
          <cell r="HA266">
            <v>94.86</v>
          </cell>
          <cell r="HB266">
            <v>385.27</v>
          </cell>
          <cell r="HC266">
            <v>480.13</v>
          </cell>
          <cell r="HF266">
            <v>0</v>
          </cell>
          <cell r="HG266">
            <v>0</v>
          </cell>
          <cell r="HH266">
            <v>32352.75</v>
          </cell>
          <cell r="HI266">
            <v>449304.31</v>
          </cell>
          <cell r="HJ266">
            <v>-2011027.8</v>
          </cell>
          <cell r="HL266">
            <v>3</v>
          </cell>
          <cell r="HM266">
            <v>2012</v>
          </cell>
          <cell r="HN266">
            <v>0</v>
          </cell>
          <cell r="HO266">
            <v>0</v>
          </cell>
          <cell r="HP266">
            <v>13953.86</v>
          </cell>
          <cell r="HQ266">
            <v>7.7952139000000003</v>
          </cell>
          <cell r="HR266">
            <v>19011</v>
          </cell>
        </row>
        <row r="267">
          <cell r="A267" t="str">
            <v>1111435Q4 2012Supervisory Baseline</v>
          </cell>
          <cell r="B267" t="str">
            <v>State St</v>
          </cell>
          <cell r="C267" t="str">
            <v>Q4 2012</v>
          </cell>
          <cell r="D267" t="str">
            <v>Supervisory Baseline</v>
          </cell>
          <cell r="E267" t="str">
            <v>BHC</v>
          </cell>
          <cell r="F267" t="str">
            <v>STATE STREET CORP</v>
          </cell>
          <cell r="G267">
            <v>1111435</v>
          </cell>
          <cell r="H267" t="str">
            <v>Projected</v>
          </cell>
          <cell r="I267">
            <v>40927</v>
          </cell>
          <cell r="J267">
            <v>40927.448935185188</v>
          </cell>
          <cell r="K267" t="str">
            <v>This base case submission is according to Supervisory assumptions because the State Street baseline scenario is similar to the Supervisory base case. This submission reflects both State Street and Supervisory base cases.</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22.21</v>
          </cell>
          <cell r="AV267">
            <v>0</v>
          </cell>
          <cell r="AW267">
            <v>0</v>
          </cell>
          <cell r="AX267">
            <v>0</v>
          </cell>
          <cell r="AY267">
            <v>22.21</v>
          </cell>
          <cell r="AZ267">
            <v>623.05999999999995</v>
          </cell>
          <cell r="BA267">
            <v>1955.38</v>
          </cell>
          <cell r="BB267">
            <v>1823.48</v>
          </cell>
          <cell r="BC267">
            <v>754.96</v>
          </cell>
          <cell r="BD267">
            <v>754.96</v>
          </cell>
          <cell r="BE267">
            <v>0</v>
          </cell>
          <cell r="BF267">
            <v>0</v>
          </cell>
          <cell r="BG267">
            <v>0</v>
          </cell>
          <cell r="BH267">
            <v>0</v>
          </cell>
          <cell r="BI267">
            <v>0</v>
          </cell>
          <cell r="BJ267">
            <v>0</v>
          </cell>
          <cell r="BK267">
            <v>0</v>
          </cell>
          <cell r="BL267">
            <v>754.96</v>
          </cell>
          <cell r="BM267">
            <v>211.25</v>
          </cell>
          <cell r="BN267">
            <v>543.71</v>
          </cell>
          <cell r="BO267">
            <v>0</v>
          </cell>
          <cell r="BP267">
            <v>543.71</v>
          </cell>
          <cell r="BQ267">
            <v>0</v>
          </cell>
          <cell r="BR267">
            <v>543.71</v>
          </cell>
          <cell r="BS267">
            <v>27.981615000000001</v>
          </cell>
          <cell r="BT267">
            <v>0</v>
          </cell>
          <cell r="BU267">
            <v>0</v>
          </cell>
          <cell r="BV267">
            <v>0</v>
          </cell>
          <cell r="BW267">
            <v>0</v>
          </cell>
          <cell r="BY267">
            <v>8375.0300000000007</v>
          </cell>
          <cell r="BZ267">
            <v>105135.18</v>
          </cell>
          <cell r="CA267">
            <v>113510.21</v>
          </cell>
          <cell r="CB267">
            <v>630.25</v>
          </cell>
          <cell r="CC267">
            <v>0</v>
          </cell>
          <cell r="CD267">
            <v>0</v>
          </cell>
          <cell r="CE267">
            <v>0</v>
          </cell>
          <cell r="CF267">
            <v>0</v>
          </cell>
          <cell r="CG267">
            <v>630.25</v>
          </cell>
          <cell r="CH267">
            <v>439.5</v>
          </cell>
          <cell r="CI267">
            <v>17.149999999999999</v>
          </cell>
          <cell r="CJ267">
            <v>173.6</v>
          </cell>
          <cell r="CK267">
            <v>0</v>
          </cell>
          <cell r="CL267">
            <v>0</v>
          </cell>
          <cell r="CM267">
            <v>0</v>
          </cell>
          <cell r="CN267">
            <v>0</v>
          </cell>
          <cell r="CO267">
            <v>0</v>
          </cell>
          <cell r="CP267">
            <v>0</v>
          </cell>
          <cell r="CQ267">
            <v>0</v>
          </cell>
          <cell r="CR267">
            <v>0</v>
          </cell>
          <cell r="CS267">
            <v>0</v>
          </cell>
          <cell r="CT267">
            <v>0</v>
          </cell>
          <cell r="CU267">
            <v>0</v>
          </cell>
          <cell r="CV267">
            <v>0</v>
          </cell>
          <cell r="CW267">
            <v>11618.29</v>
          </cell>
          <cell r="CX267">
            <v>0</v>
          </cell>
          <cell r="CY267">
            <v>0</v>
          </cell>
          <cell r="CZ267">
            <v>4789</v>
          </cell>
          <cell r="DA267">
            <v>120</v>
          </cell>
          <cell r="DB267">
            <v>6709.29</v>
          </cell>
          <cell r="DC267">
            <v>12248.54</v>
          </cell>
          <cell r="DD267">
            <v>100</v>
          </cell>
          <cell r="DE267">
            <v>22</v>
          </cell>
          <cell r="DF267">
            <v>12126.54</v>
          </cell>
          <cell r="DG267">
            <v>2649.96</v>
          </cell>
          <cell r="DH267">
            <v>5659.26</v>
          </cell>
          <cell r="DI267">
            <v>0</v>
          </cell>
          <cell r="DJ267">
            <v>0</v>
          </cell>
          <cell r="DK267">
            <v>2268.34</v>
          </cell>
          <cell r="DL267">
            <v>7927.6</v>
          </cell>
          <cell r="DM267">
            <v>52424.4</v>
          </cell>
          <cell r="DN267">
            <v>188638.71</v>
          </cell>
          <cell r="DO267">
            <v>128685.52</v>
          </cell>
          <cell r="DP267">
            <v>0</v>
          </cell>
          <cell r="DQ267">
            <v>950</v>
          </cell>
          <cell r="DR267">
            <v>38682.980000000003</v>
          </cell>
          <cell r="DS267">
            <v>0</v>
          </cell>
          <cell r="DT267">
            <v>168318.5</v>
          </cell>
          <cell r="DU267">
            <v>500.1</v>
          </cell>
          <cell r="DV267">
            <v>504</v>
          </cell>
          <cell r="DW267">
            <v>9528.02</v>
          </cell>
          <cell r="DX267">
            <v>11842.33</v>
          </cell>
          <cell r="DY267">
            <v>-263.01</v>
          </cell>
          <cell r="DZ267">
            <v>-1791.23</v>
          </cell>
          <cell r="EA267">
            <v>20320.2</v>
          </cell>
          <cell r="EB267">
            <v>0</v>
          </cell>
          <cell r="EC267">
            <v>20320.2</v>
          </cell>
          <cell r="ED267">
            <v>25934.31</v>
          </cell>
          <cell r="EE267">
            <v>20305.86</v>
          </cell>
          <cell r="EF267">
            <v>0</v>
          </cell>
          <cell r="EG267">
            <v>20305.86</v>
          </cell>
          <cell r="EH267">
            <v>543.71</v>
          </cell>
          <cell r="EI267">
            <v>0</v>
          </cell>
          <cell r="EJ267">
            <v>0</v>
          </cell>
          <cell r="EK267">
            <v>0</v>
          </cell>
          <cell r="EL267">
            <v>0</v>
          </cell>
          <cell r="EM267">
            <v>53.94</v>
          </cell>
          <cell r="EN267">
            <v>480.48</v>
          </cell>
          <cell r="EO267">
            <v>0</v>
          </cell>
          <cell r="EP267">
            <v>6.74</v>
          </cell>
          <cell r="EQ267">
            <v>109.35</v>
          </cell>
          <cell r="ER267">
            <v>13.28</v>
          </cell>
          <cell r="ES267">
            <v>0</v>
          </cell>
          <cell r="ET267">
            <v>0</v>
          </cell>
          <cell r="EU267">
            <v>20320.2</v>
          </cell>
          <cell r="EV267">
            <v>20320.2</v>
          </cell>
          <cell r="EW267">
            <v>-250.96</v>
          </cell>
          <cell r="EX267">
            <v>0</v>
          </cell>
          <cell r="EY267">
            <v>-220.03</v>
          </cell>
          <cell r="EZ267">
            <v>0</v>
          </cell>
          <cell r="FA267">
            <v>0</v>
          </cell>
          <cell r="FB267">
            <v>950.01</v>
          </cell>
          <cell r="FC267">
            <v>0</v>
          </cell>
          <cell r="FD267">
            <v>7163.78</v>
          </cell>
          <cell r="FE267">
            <v>0</v>
          </cell>
          <cell r="FF267">
            <v>14577.42</v>
          </cell>
          <cell r="FG267">
            <v>0</v>
          </cell>
          <cell r="FH267">
            <v>0</v>
          </cell>
          <cell r="FI267">
            <v>0</v>
          </cell>
          <cell r="FJ267">
            <v>14577.42</v>
          </cell>
          <cell r="FK267">
            <v>70791.81</v>
          </cell>
          <cell r="FL267">
            <v>13127.1</v>
          </cell>
          <cell r="FM267">
            <v>14577.42</v>
          </cell>
          <cell r="FN267">
            <v>15659.1</v>
          </cell>
          <cell r="FO267">
            <v>70791.81</v>
          </cell>
          <cell r="FP267">
            <v>181300</v>
          </cell>
          <cell r="FQ267">
            <v>18.543199999999999</v>
          </cell>
          <cell r="FR267">
            <v>20.591999999999999</v>
          </cell>
          <cell r="FS267">
            <v>22.119900000000001</v>
          </cell>
          <cell r="FT267">
            <v>8.0404999999999998</v>
          </cell>
          <cell r="FU267">
            <v>500.1</v>
          </cell>
          <cell r="FV267">
            <v>0</v>
          </cell>
          <cell r="FW267">
            <v>0</v>
          </cell>
          <cell r="FX267">
            <v>0</v>
          </cell>
          <cell r="FY267">
            <v>1791.23</v>
          </cell>
          <cell r="FZ267">
            <v>0</v>
          </cell>
          <cell r="GA267">
            <v>0</v>
          </cell>
          <cell r="GB267">
            <v>0</v>
          </cell>
          <cell r="GC267">
            <v>950.01</v>
          </cell>
          <cell r="GD267">
            <v>5659.26</v>
          </cell>
          <cell r="GE267">
            <v>0</v>
          </cell>
          <cell r="GF267">
            <v>208</v>
          </cell>
          <cell r="GG267">
            <v>455211.67</v>
          </cell>
          <cell r="GH267">
            <v>0</v>
          </cell>
          <cell r="GI267">
            <v>0</v>
          </cell>
          <cell r="GJ267">
            <v>14577.42</v>
          </cell>
          <cell r="GK267">
            <v>1457.74</v>
          </cell>
          <cell r="GL267">
            <v>257</v>
          </cell>
          <cell r="GM267">
            <v>-257</v>
          </cell>
          <cell r="GN267">
            <v>416</v>
          </cell>
          <cell r="GO267">
            <v>0</v>
          </cell>
          <cell r="GP267">
            <v>459</v>
          </cell>
          <cell r="GQ267">
            <v>459</v>
          </cell>
          <cell r="GR267">
            <v>0</v>
          </cell>
          <cell r="GS267">
            <v>459</v>
          </cell>
          <cell r="GT267">
            <v>1614.8</v>
          </cell>
          <cell r="GU267">
            <v>109.35</v>
          </cell>
          <cell r="GV267">
            <v>455.21</v>
          </cell>
          <cell r="GW267">
            <v>0.24</v>
          </cell>
          <cell r="GX267">
            <v>53.94</v>
          </cell>
          <cell r="GY267">
            <v>0</v>
          </cell>
          <cell r="GZ267">
            <v>53.94</v>
          </cell>
          <cell r="HA267">
            <v>94.86</v>
          </cell>
          <cell r="HB267">
            <v>385.62</v>
          </cell>
          <cell r="HC267">
            <v>480.48</v>
          </cell>
          <cell r="HF267">
            <v>0</v>
          </cell>
          <cell r="HG267">
            <v>0</v>
          </cell>
          <cell r="HH267">
            <v>32352.75</v>
          </cell>
          <cell r="HI267">
            <v>449304.31</v>
          </cell>
          <cell r="HJ267">
            <v>-2011027.8</v>
          </cell>
          <cell r="HL267">
            <v>4</v>
          </cell>
          <cell r="HM267">
            <v>2012</v>
          </cell>
          <cell r="HN267">
            <v>0</v>
          </cell>
          <cell r="HO267">
            <v>0</v>
          </cell>
          <cell r="HP267">
            <v>14417.76</v>
          </cell>
          <cell r="HQ267">
            <v>7.9783473000000003</v>
          </cell>
          <cell r="HR267">
            <v>19011</v>
          </cell>
        </row>
        <row r="268">
          <cell r="A268" t="str">
            <v>1111435Q1 2013Supervisory Baseline</v>
          </cell>
          <cell r="B268" t="str">
            <v>State St</v>
          </cell>
          <cell r="C268" t="str">
            <v>Q1 2013</v>
          </cell>
          <cell r="D268" t="str">
            <v>Supervisory Baseline</v>
          </cell>
          <cell r="E268" t="str">
            <v>BHC</v>
          </cell>
          <cell r="F268" t="str">
            <v>STATE STREET CORP</v>
          </cell>
          <cell r="G268">
            <v>1111435</v>
          </cell>
          <cell r="H268" t="str">
            <v>Projected</v>
          </cell>
          <cell r="I268">
            <v>40927</v>
          </cell>
          <cell r="J268">
            <v>40927.448935185188</v>
          </cell>
          <cell r="K268" t="str">
            <v>This base case submission is according to Supervisory assumptions because the State Street baseline scenario is similar to the Supervisory base case. This submission reflects both State Street and Supervisory base cases.</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22.21</v>
          </cell>
          <cell r="AV268">
            <v>0</v>
          </cell>
          <cell r="AW268">
            <v>0</v>
          </cell>
          <cell r="AX268">
            <v>0</v>
          </cell>
          <cell r="AY268">
            <v>22.21</v>
          </cell>
          <cell r="AZ268">
            <v>621.21</v>
          </cell>
          <cell r="BA268">
            <v>1945.88</v>
          </cell>
          <cell r="BB268">
            <v>1834.3</v>
          </cell>
          <cell r="BC268">
            <v>732.79</v>
          </cell>
          <cell r="BD268">
            <v>732.79</v>
          </cell>
          <cell r="BE268">
            <v>0</v>
          </cell>
          <cell r="BF268">
            <v>0</v>
          </cell>
          <cell r="BG268">
            <v>0</v>
          </cell>
          <cell r="BH268">
            <v>0</v>
          </cell>
          <cell r="BI268">
            <v>0</v>
          </cell>
          <cell r="BJ268">
            <v>0</v>
          </cell>
          <cell r="BK268">
            <v>0</v>
          </cell>
          <cell r="BL268">
            <v>732.79</v>
          </cell>
          <cell r="BM268">
            <v>209.06</v>
          </cell>
          <cell r="BN268">
            <v>523.73</v>
          </cell>
          <cell r="BO268">
            <v>0</v>
          </cell>
          <cell r="BP268">
            <v>523.73</v>
          </cell>
          <cell r="BQ268">
            <v>0</v>
          </cell>
          <cell r="BR268">
            <v>523.73</v>
          </cell>
          <cell r="BS268">
            <v>28.529319000000001</v>
          </cell>
          <cell r="BT268">
            <v>0</v>
          </cell>
          <cell r="BU268">
            <v>0</v>
          </cell>
          <cell r="BV268">
            <v>0</v>
          </cell>
          <cell r="BW268">
            <v>0</v>
          </cell>
          <cell r="BY268">
            <v>8190.03</v>
          </cell>
          <cell r="BZ268">
            <v>106050.44</v>
          </cell>
          <cell r="CA268">
            <v>114240.47</v>
          </cell>
          <cell r="CB268">
            <v>644.63</v>
          </cell>
          <cell r="CC268">
            <v>0</v>
          </cell>
          <cell r="CD268">
            <v>0</v>
          </cell>
          <cell r="CE268">
            <v>0</v>
          </cell>
          <cell r="CF268">
            <v>0</v>
          </cell>
          <cell r="CG268">
            <v>644.63</v>
          </cell>
          <cell r="CH268">
            <v>449.53</v>
          </cell>
          <cell r="CI268">
            <v>17.54</v>
          </cell>
          <cell r="CJ268">
            <v>177.56</v>
          </cell>
          <cell r="CK268">
            <v>0</v>
          </cell>
          <cell r="CL268">
            <v>0</v>
          </cell>
          <cell r="CM268">
            <v>0</v>
          </cell>
          <cell r="CN268">
            <v>0</v>
          </cell>
          <cell r="CO268">
            <v>0</v>
          </cell>
          <cell r="CP268">
            <v>0</v>
          </cell>
          <cell r="CQ268">
            <v>0</v>
          </cell>
          <cell r="CR268">
            <v>0</v>
          </cell>
          <cell r="CS268">
            <v>0</v>
          </cell>
          <cell r="CT268">
            <v>0</v>
          </cell>
          <cell r="CU268">
            <v>0</v>
          </cell>
          <cell r="CV268">
            <v>0</v>
          </cell>
          <cell r="CW268">
            <v>11833.16</v>
          </cell>
          <cell r="CX268">
            <v>0</v>
          </cell>
          <cell r="CY268">
            <v>0</v>
          </cell>
          <cell r="CZ268">
            <v>4791</v>
          </cell>
          <cell r="DA268">
            <v>120</v>
          </cell>
          <cell r="DB268">
            <v>6922.16</v>
          </cell>
          <cell r="DC268">
            <v>12477.79</v>
          </cell>
          <cell r="DD268">
            <v>100</v>
          </cell>
          <cell r="DE268">
            <v>22</v>
          </cell>
          <cell r="DF268">
            <v>12355.79</v>
          </cell>
          <cell r="DG268">
            <v>2649.96</v>
          </cell>
          <cell r="DH268">
            <v>5659.26</v>
          </cell>
          <cell r="DI268">
            <v>0</v>
          </cell>
          <cell r="DJ268">
            <v>0</v>
          </cell>
          <cell r="DK268">
            <v>2218.7800000000002</v>
          </cell>
          <cell r="DL268">
            <v>7878.04</v>
          </cell>
          <cell r="DM268">
            <v>50200.6</v>
          </cell>
          <cell r="DN268">
            <v>187324.86</v>
          </cell>
          <cell r="DO268">
            <v>127364.71</v>
          </cell>
          <cell r="DP268">
            <v>0</v>
          </cell>
          <cell r="DQ268">
            <v>950</v>
          </cell>
          <cell r="DR268">
            <v>38557.980000000003</v>
          </cell>
          <cell r="DS268">
            <v>0</v>
          </cell>
          <cell r="DT268">
            <v>166872.68</v>
          </cell>
          <cell r="DU268">
            <v>500.1</v>
          </cell>
          <cell r="DV268">
            <v>504</v>
          </cell>
          <cell r="DW268">
            <v>9528.02</v>
          </cell>
          <cell r="DX268">
            <v>12242.69</v>
          </cell>
          <cell r="DY268">
            <v>-255.95</v>
          </cell>
          <cell r="DZ268">
            <v>-2066.67</v>
          </cell>
          <cell r="EA268">
            <v>20452.18</v>
          </cell>
          <cell r="EB268">
            <v>0</v>
          </cell>
          <cell r="EC268">
            <v>20452.18</v>
          </cell>
          <cell r="ED268">
            <v>26177.3</v>
          </cell>
          <cell r="EE268">
            <v>20320.2</v>
          </cell>
          <cell r="EF268">
            <v>0</v>
          </cell>
          <cell r="EG268">
            <v>20320.2</v>
          </cell>
          <cell r="EH268">
            <v>523.73</v>
          </cell>
          <cell r="EI268">
            <v>0</v>
          </cell>
          <cell r="EJ268">
            <v>0</v>
          </cell>
          <cell r="EK268">
            <v>0</v>
          </cell>
          <cell r="EL268">
            <v>0</v>
          </cell>
          <cell r="EM268">
            <v>119.84</v>
          </cell>
          <cell r="EN268">
            <v>395.28</v>
          </cell>
          <cell r="EO268">
            <v>0</v>
          </cell>
          <cell r="EP268">
            <v>6.74</v>
          </cell>
          <cell r="EQ268">
            <v>116.63</v>
          </cell>
          <cell r="ER268">
            <v>7.06</v>
          </cell>
          <cell r="ES268">
            <v>0</v>
          </cell>
          <cell r="ET268">
            <v>0</v>
          </cell>
          <cell r="EU268">
            <v>20452.18</v>
          </cell>
          <cell r="EV268">
            <v>20452.18</v>
          </cell>
          <cell r="EW268">
            <v>-243.9</v>
          </cell>
          <cell r="EX268">
            <v>0</v>
          </cell>
          <cell r="EY268">
            <v>-220.03</v>
          </cell>
          <cell r="EZ268">
            <v>0</v>
          </cell>
          <cell r="FA268">
            <v>0</v>
          </cell>
          <cell r="FB268">
            <v>950.01</v>
          </cell>
          <cell r="FC268">
            <v>0</v>
          </cell>
          <cell r="FD268">
            <v>7114.22</v>
          </cell>
          <cell r="FE268">
            <v>0</v>
          </cell>
          <cell r="FF268">
            <v>14751.9</v>
          </cell>
          <cell r="FG268">
            <v>0</v>
          </cell>
          <cell r="FH268">
            <v>0</v>
          </cell>
          <cell r="FI268">
            <v>0</v>
          </cell>
          <cell r="FJ268">
            <v>14751.9</v>
          </cell>
          <cell r="FK268">
            <v>71639.600000000006</v>
          </cell>
          <cell r="FL268">
            <v>13301.58</v>
          </cell>
          <cell r="FM268">
            <v>14751.9</v>
          </cell>
          <cell r="FN268">
            <v>15653.64</v>
          </cell>
          <cell r="FO268">
            <v>71639.600000000006</v>
          </cell>
          <cell r="FP268">
            <v>180000</v>
          </cell>
          <cell r="FQ268">
            <v>18.567399999999999</v>
          </cell>
          <cell r="FR268">
            <v>20.591799999999999</v>
          </cell>
          <cell r="FS268">
            <v>21.8505</v>
          </cell>
          <cell r="FT268">
            <v>8.1954999999999991</v>
          </cell>
          <cell r="FU268">
            <v>500.1</v>
          </cell>
          <cell r="FV268">
            <v>0</v>
          </cell>
          <cell r="FW268">
            <v>0</v>
          </cell>
          <cell r="FX268">
            <v>0</v>
          </cell>
          <cell r="FY268">
            <v>2066.67</v>
          </cell>
          <cell r="FZ268">
            <v>0</v>
          </cell>
          <cell r="GA268">
            <v>0</v>
          </cell>
          <cell r="GB268">
            <v>0</v>
          </cell>
          <cell r="GC268">
            <v>950.01</v>
          </cell>
          <cell r="GD268">
            <v>5659.26</v>
          </cell>
          <cell r="GE268">
            <v>0</v>
          </cell>
          <cell r="GF268">
            <v>208</v>
          </cell>
          <cell r="GG268">
            <v>448153.59999999998</v>
          </cell>
          <cell r="GH268">
            <v>0</v>
          </cell>
          <cell r="GI268">
            <v>0</v>
          </cell>
          <cell r="GJ268">
            <v>14751.9</v>
          </cell>
          <cell r="GK268">
            <v>1475.19</v>
          </cell>
          <cell r="GL268">
            <v>241</v>
          </cell>
          <cell r="GM268">
            <v>-241</v>
          </cell>
          <cell r="GN268">
            <v>531</v>
          </cell>
          <cell r="GO268">
            <v>0</v>
          </cell>
          <cell r="GP268">
            <v>459</v>
          </cell>
          <cell r="GQ268">
            <v>459</v>
          </cell>
          <cell r="GR268">
            <v>0</v>
          </cell>
          <cell r="GS268">
            <v>459</v>
          </cell>
          <cell r="GT268">
            <v>1614.8</v>
          </cell>
          <cell r="GU268">
            <v>116.63</v>
          </cell>
          <cell r="GV268">
            <v>448.15</v>
          </cell>
          <cell r="GW268">
            <v>0.26</v>
          </cell>
          <cell r="GX268">
            <v>119.84</v>
          </cell>
          <cell r="GY268">
            <v>0</v>
          </cell>
          <cell r="GZ268">
            <v>119.84</v>
          </cell>
          <cell r="HA268">
            <v>0</v>
          </cell>
          <cell r="HB268">
            <v>395.28</v>
          </cell>
          <cell r="HC268">
            <v>395.28</v>
          </cell>
          <cell r="HF268">
            <v>0</v>
          </cell>
          <cell r="HG268">
            <v>0</v>
          </cell>
          <cell r="HH268">
            <v>32352.75</v>
          </cell>
          <cell r="HI268">
            <v>449304.31</v>
          </cell>
          <cell r="HJ268">
            <v>-2011027.8</v>
          </cell>
          <cell r="HL268">
            <v>1</v>
          </cell>
          <cell r="HM268">
            <v>2013</v>
          </cell>
          <cell r="HN268">
            <v>0</v>
          </cell>
          <cell r="HO268">
            <v>0</v>
          </cell>
          <cell r="HP268">
            <v>14860.62</v>
          </cell>
          <cell r="HQ268">
            <v>8.2813503999999991</v>
          </cell>
          <cell r="HR268">
            <v>19011</v>
          </cell>
        </row>
        <row r="269">
          <cell r="A269" t="str">
            <v>1111435Q2 2013Supervisory Baseline</v>
          </cell>
          <cell r="B269" t="str">
            <v>State St</v>
          </cell>
          <cell r="C269" t="str">
            <v>Q2 2013</v>
          </cell>
          <cell r="D269" t="str">
            <v>Supervisory Baseline</v>
          </cell>
          <cell r="E269" t="str">
            <v>BHC</v>
          </cell>
          <cell r="F269" t="str">
            <v>STATE STREET CORP</v>
          </cell>
          <cell r="G269">
            <v>1111435</v>
          </cell>
          <cell r="H269" t="str">
            <v>Projected</v>
          </cell>
          <cell r="I269">
            <v>40927</v>
          </cell>
          <cell r="J269">
            <v>40927.448935185188</v>
          </cell>
          <cell r="K269" t="str">
            <v>This base case submission is according to Supervisory assumptions because the State Street baseline scenario is similar to the Supervisory base case. This submission reflects both State Street and Supervisory base cases.</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22.21</v>
          </cell>
          <cell r="AV269">
            <v>0</v>
          </cell>
          <cell r="AW269">
            <v>0</v>
          </cell>
          <cell r="AX269">
            <v>0</v>
          </cell>
          <cell r="AY269">
            <v>22.21</v>
          </cell>
          <cell r="AZ269">
            <v>630.20000000000005</v>
          </cell>
          <cell r="BA269">
            <v>2067.7199999999998</v>
          </cell>
          <cell r="BB269">
            <v>1884.33</v>
          </cell>
          <cell r="BC269">
            <v>813.58</v>
          </cell>
          <cell r="BD269">
            <v>813.58</v>
          </cell>
          <cell r="BE269">
            <v>0</v>
          </cell>
          <cell r="BF269">
            <v>0</v>
          </cell>
          <cell r="BG269">
            <v>0</v>
          </cell>
          <cell r="BH269">
            <v>0</v>
          </cell>
          <cell r="BI269">
            <v>0</v>
          </cell>
          <cell r="BJ269">
            <v>0</v>
          </cell>
          <cell r="BK269">
            <v>0</v>
          </cell>
          <cell r="BL269">
            <v>813.58</v>
          </cell>
          <cell r="BM269">
            <v>232.16</v>
          </cell>
          <cell r="BN269">
            <v>581.41999999999996</v>
          </cell>
          <cell r="BO269">
            <v>0</v>
          </cell>
          <cell r="BP269">
            <v>581.41999999999996</v>
          </cell>
          <cell r="BQ269">
            <v>0</v>
          </cell>
          <cell r="BR269">
            <v>581.41999999999996</v>
          </cell>
          <cell r="BS269">
            <v>28.535608</v>
          </cell>
          <cell r="BT269">
            <v>0</v>
          </cell>
          <cell r="BU269">
            <v>0</v>
          </cell>
          <cell r="BV269">
            <v>0</v>
          </cell>
          <cell r="BW269">
            <v>0</v>
          </cell>
          <cell r="BY269">
            <v>7941.96</v>
          </cell>
          <cell r="BZ269">
            <v>106843.26</v>
          </cell>
          <cell r="CA269">
            <v>114785.22</v>
          </cell>
          <cell r="CB269">
            <v>655.48</v>
          </cell>
          <cell r="CC269">
            <v>0</v>
          </cell>
          <cell r="CD269">
            <v>0</v>
          </cell>
          <cell r="CE269">
            <v>0</v>
          </cell>
          <cell r="CF269">
            <v>0</v>
          </cell>
          <cell r="CG269">
            <v>655.48</v>
          </cell>
          <cell r="CH269">
            <v>457.09</v>
          </cell>
          <cell r="CI269">
            <v>17.84</v>
          </cell>
          <cell r="CJ269">
            <v>180.55</v>
          </cell>
          <cell r="CK269">
            <v>0</v>
          </cell>
          <cell r="CL269">
            <v>0</v>
          </cell>
          <cell r="CM269">
            <v>0</v>
          </cell>
          <cell r="CN269">
            <v>0</v>
          </cell>
          <cell r="CO269">
            <v>0</v>
          </cell>
          <cell r="CP269">
            <v>0</v>
          </cell>
          <cell r="CQ269">
            <v>0</v>
          </cell>
          <cell r="CR269">
            <v>0</v>
          </cell>
          <cell r="CS269">
            <v>0</v>
          </cell>
          <cell r="CT269">
            <v>0</v>
          </cell>
          <cell r="CU269">
            <v>0</v>
          </cell>
          <cell r="CV269">
            <v>0</v>
          </cell>
          <cell r="CW269">
            <v>11997.79</v>
          </cell>
          <cell r="CX269">
            <v>0</v>
          </cell>
          <cell r="CY269">
            <v>0</v>
          </cell>
          <cell r="CZ269">
            <v>4799</v>
          </cell>
          <cell r="DA269">
            <v>120</v>
          </cell>
          <cell r="DB269">
            <v>7078.79</v>
          </cell>
          <cell r="DC269">
            <v>12653.27</v>
          </cell>
          <cell r="DD269">
            <v>100</v>
          </cell>
          <cell r="DE269">
            <v>22</v>
          </cell>
          <cell r="DF269">
            <v>12531.27</v>
          </cell>
          <cell r="DG269">
            <v>2649.96</v>
          </cell>
          <cell r="DH269">
            <v>5659.26</v>
          </cell>
          <cell r="DI269">
            <v>0</v>
          </cell>
          <cell r="DJ269">
            <v>0</v>
          </cell>
          <cell r="DK269">
            <v>2169.2199999999998</v>
          </cell>
          <cell r="DL269">
            <v>7828.48</v>
          </cell>
          <cell r="DM269">
            <v>48492.33</v>
          </cell>
          <cell r="DN269">
            <v>186287.26</v>
          </cell>
          <cell r="DO269">
            <v>125839.59</v>
          </cell>
          <cell r="DP269">
            <v>0</v>
          </cell>
          <cell r="DQ269">
            <v>950</v>
          </cell>
          <cell r="DR269">
            <v>38911.15</v>
          </cell>
          <cell r="DS269">
            <v>0</v>
          </cell>
          <cell r="DT269">
            <v>165700.74</v>
          </cell>
          <cell r="DU269">
            <v>500.1</v>
          </cell>
          <cell r="DV269">
            <v>504</v>
          </cell>
          <cell r="DW269">
            <v>9528.02</v>
          </cell>
          <cell r="DX269">
            <v>12702.74</v>
          </cell>
          <cell r="DY269">
            <v>-251.85</v>
          </cell>
          <cell r="DZ269">
            <v>-2396.4899999999998</v>
          </cell>
          <cell r="EA269">
            <v>20586.52</v>
          </cell>
          <cell r="EB269">
            <v>0</v>
          </cell>
          <cell r="EC269">
            <v>20586.52</v>
          </cell>
          <cell r="ED269">
            <v>26330.14</v>
          </cell>
          <cell r="EE269">
            <v>20452.18</v>
          </cell>
          <cell r="EF269">
            <v>0</v>
          </cell>
          <cell r="EG269">
            <v>20452.18</v>
          </cell>
          <cell r="EH269">
            <v>581.41999999999996</v>
          </cell>
          <cell r="EI269">
            <v>0</v>
          </cell>
          <cell r="EJ269">
            <v>0</v>
          </cell>
          <cell r="EK269">
            <v>0</v>
          </cell>
          <cell r="EL269">
            <v>0</v>
          </cell>
          <cell r="EM269">
            <v>73.739999999999995</v>
          </cell>
          <cell r="EN269">
            <v>403.56</v>
          </cell>
          <cell r="EO269">
            <v>0</v>
          </cell>
          <cell r="EP269">
            <v>6.74</v>
          </cell>
          <cell r="EQ269">
            <v>114.63</v>
          </cell>
          <cell r="ER269">
            <v>4.0999999999999996</v>
          </cell>
          <cell r="ES269">
            <v>0</v>
          </cell>
          <cell r="ET269">
            <v>0</v>
          </cell>
          <cell r="EU269">
            <v>20586.52</v>
          </cell>
          <cell r="EV269">
            <v>20586.52</v>
          </cell>
          <cell r="EW269">
            <v>-239.8</v>
          </cell>
          <cell r="EX269">
            <v>0</v>
          </cell>
          <cell r="EY269">
            <v>-220.03</v>
          </cell>
          <cell r="EZ269">
            <v>0</v>
          </cell>
          <cell r="FA269">
            <v>0</v>
          </cell>
          <cell r="FB269">
            <v>950.01</v>
          </cell>
          <cell r="FC269">
            <v>0</v>
          </cell>
          <cell r="FD269">
            <v>7064.66</v>
          </cell>
          <cell r="FE269">
            <v>0</v>
          </cell>
          <cell r="FF269">
            <v>14931.69</v>
          </cell>
          <cell r="FG269">
            <v>0</v>
          </cell>
          <cell r="FH269">
            <v>0</v>
          </cell>
          <cell r="FI269">
            <v>0</v>
          </cell>
          <cell r="FJ269">
            <v>14931.69</v>
          </cell>
          <cell r="FK269">
            <v>72001.31</v>
          </cell>
          <cell r="FL269">
            <v>13481.37</v>
          </cell>
          <cell r="FM269">
            <v>14931.69</v>
          </cell>
          <cell r="FN269">
            <v>15833.43</v>
          </cell>
          <cell r="FO269">
            <v>72001.31</v>
          </cell>
          <cell r="FP269">
            <v>179000</v>
          </cell>
          <cell r="FQ269">
            <v>18.723800000000001</v>
          </cell>
          <cell r="FR269">
            <v>20.738099999999999</v>
          </cell>
          <cell r="FS269">
            <v>21.990500000000001</v>
          </cell>
          <cell r="FT269">
            <v>8.3416999999999994</v>
          </cell>
          <cell r="FU269">
            <v>500.1</v>
          </cell>
          <cell r="FV269">
            <v>0</v>
          </cell>
          <cell r="FW269">
            <v>0</v>
          </cell>
          <cell r="FX269">
            <v>0</v>
          </cell>
          <cell r="FY269">
            <v>2396.4899999999998</v>
          </cell>
          <cell r="FZ269">
            <v>0</v>
          </cell>
          <cell r="GA269">
            <v>0</v>
          </cell>
          <cell r="GB269">
            <v>0</v>
          </cell>
          <cell r="GC269">
            <v>950.01</v>
          </cell>
          <cell r="GD269">
            <v>5659.26</v>
          </cell>
          <cell r="GE269">
            <v>0</v>
          </cell>
          <cell r="GF269">
            <v>208</v>
          </cell>
          <cell r="GG269">
            <v>440447.25</v>
          </cell>
          <cell r="GH269">
            <v>0</v>
          </cell>
          <cell r="GI269">
            <v>0</v>
          </cell>
          <cell r="GJ269">
            <v>14931.69</v>
          </cell>
          <cell r="GK269">
            <v>1493.17</v>
          </cell>
          <cell r="GL269">
            <v>225</v>
          </cell>
          <cell r="GM269">
            <v>-225</v>
          </cell>
          <cell r="GN269">
            <v>645</v>
          </cell>
          <cell r="GO269">
            <v>0</v>
          </cell>
          <cell r="GP269">
            <v>459</v>
          </cell>
          <cell r="GQ269">
            <v>459</v>
          </cell>
          <cell r="GR269">
            <v>0</v>
          </cell>
          <cell r="GS269">
            <v>459</v>
          </cell>
          <cell r="GT269">
            <v>1614.8</v>
          </cell>
          <cell r="GU269">
            <v>114.63</v>
          </cell>
          <cell r="GV269">
            <v>440.45</v>
          </cell>
          <cell r="GW269">
            <v>0.26</v>
          </cell>
          <cell r="GX269">
            <v>73.739999999999995</v>
          </cell>
          <cell r="GY269">
            <v>0</v>
          </cell>
          <cell r="GZ269">
            <v>73.739999999999995</v>
          </cell>
          <cell r="HA269">
            <v>159.78</v>
          </cell>
          <cell r="HB269">
            <v>243.78</v>
          </cell>
          <cell r="HC269">
            <v>403.56</v>
          </cell>
          <cell r="HF269">
            <v>0</v>
          </cell>
          <cell r="HG269">
            <v>0</v>
          </cell>
          <cell r="HH269">
            <v>32352.75</v>
          </cell>
          <cell r="HI269">
            <v>449304.31</v>
          </cell>
          <cell r="HJ269">
            <v>-2011027.8</v>
          </cell>
          <cell r="HL269">
            <v>2</v>
          </cell>
          <cell r="HM269">
            <v>2013</v>
          </cell>
          <cell r="HN269">
            <v>0</v>
          </cell>
          <cell r="HO269">
            <v>0</v>
          </cell>
          <cell r="HP269">
            <v>15366.13</v>
          </cell>
          <cell r="HQ269">
            <v>8.6104646000000002</v>
          </cell>
          <cell r="HR269">
            <v>19011</v>
          </cell>
        </row>
        <row r="270">
          <cell r="A270" t="str">
            <v>1111435Q3 2013Supervisory Baseline</v>
          </cell>
          <cell r="B270" t="str">
            <v>State St</v>
          </cell>
          <cell r="C270" t="str">
            <v>Q3 2013</v>
          </cell>
          <cell r="D270" t="str">
            <v>Supervisory Baseline</v>
          </cell>
          <cell r="E270" t="str">
            <v>BHC</v>
          </cell>
          <cell r="F270" t="str">
            <v>STATE STREET CORP</v>
          </cell>
          <cell r="G270">
            <v>1111435</v>
          </cell>
          <cell r="H270" t="str">
            <v>Projected</v>
          </cell>
          <cell r="I270">
            <v>40927</v>
          </cell>
          <cell r="J270">
            <v>40927.448935185188</v>
          </cell>
          <cell r="K270" t="str">
            <v>This base case submission is according to Supervisory assumptions because the State Street baseline scenario is similar to the Supervisory base case. This submission reflects both State Street and Supervisory base cases.</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22.21</v>
          </cell>
          <cell r="AV270">
            <v>0</v>
          </cell>
          <cell r="AW270">
            <v>0</v>
          </cell>
          <cell r="AX270">
            <v>0</v>
          </cell>
          <cell r="AY270">
            <v>22.21</v>
          </cell>
          <cell r="AZ270">
            <v>613.53</v>
          </cell>
          <cell r="BA270">
            <v>2068.2399999999998</v>
          </cell>
          <cell r="BB270">
            <v>1883.44</v>
          </cell>
          <cell r="BC270">
            <v>798.32</v>
          </cell>
          <cell r="BD270">
            <v>798.32</v>
          </cell>
          <cell r="BE270">
            <v>0</v>
          </cell>
          <cell r="BF270">
            <v>0</v>
          </cell>
          <cell r="BG270">
            <v>0</v>
          </cell>
          <cell r="BH270">
            <v>0</v>
          </cell>
          <cell r="BI270">
            <v>0</v>
          </cell>
          <cell r="BJ270">
            <v>0</v>
          </cell>
          <cell r="BK270">
            <v>0</v>
          </cell>
          <cell r="BL270">
            <v>798.32</v>
          </cell>
          <cell r="BM270">
            <v>227.53</v>
          </cell>
          <cell r="BN270">
            <v>570.79999999999995</v>
          </cell>
          <cell r="BO270">
            <v>0</v>
          </cell>
          <cell r="BP270">
            <v>570.79999999999995</v>
          </cell>
          <cell r="BQ270">
            <v>0</v>
          </cell>
          <cell r="BR270">
            <v>570.79999999999995</v>
          </cell>
          <cell r="BS270">
            <v>28.501101999999999</v>
          </cell>
          <cell r="BT270">
            <v>0</v>
          </cell>
          <cell r="BU270">
            <v>0</v>
          </cell>
          <cell r="BV270">
            <v>0</v>
          </cell>
          <cell r="BW270">
            <v>0</v>
          </cell>
          <cell r="BY270">
            <v>7747.67</v>
          </cell>
          <cell r="BZ270">
            <v>106914.01</v>
          </cell>
          <cell r="CA270">
            <v>114661.68</v>
          </cell>
          <cell r="CB270">
            <v>661.33</v>
          </cell>
          <cell r="CC270">
            <v>0</v>
          </cell>
          <cell r="CD270">
            <v>0</v>
          </cell>
          <cell r="CE270">
            <v>0</v>
          </cell>
          <cell r="CF270">
            <v>0</v>
          </cell>
          <cell r="CG270">
            <v>661.33</v>
          </cell>
          <cell r="CH270">
            <v>461.18</v>
          </cell>
          <cell r="CI270">
            <v>17.989999999999998</v>
          </cell>
          <cell r="CJ270">
            <v>182.16</v>
          </cell>
          <cell r="CK270">
            <v>0</v>
          </cell>
          <cell r="CL270">
            <v>0</v>
          </cell>
          <cell r="CM270">
            <v>0</v>
          </cell>
          <cell r="CN270">
            <v>0</v>
          </cell>
          <cell r="CO270">
            <v>0</v>
          </cell>
          <cell r="CP270">
            <v>0</v>
          </cell>
          <cell r="CQ270">
            <v>0</v>
          </cell>
          <cell r="CR270">
            <v>0</v>
          </cell>
          <cell r="CS270">
            <v>0</v>
          </cell>
          <cell r="CT270">
            <v>0</v>
          </cell>
          <cell r="CU270">
            <v>0</v>
          </cell>
          <cell r="CV270">
            <v>0</v>
          </cell>
          <cell r="CW270">
            <v>12086.12</v>
          </cell>
          <cell r="CX270">
            <v>0</v>
          </cell>
          <cell r="CY270">
            <v>0</v>
          </cell>
          <cell r="CZ270">
            <v>4809</v>
          </cell>
          <cell r="DA270">
            <v>120</v>
          </cell>
          <cell r="DB270">
            <v>7157.12</v>
          </cell>
          <cell r="DC270">
            <v>12747.45</v>
          </cell>
          <cell r="DD270">
            <v>100</v>
          </cell>
          <cell r="DE270">
            <v>22</v>
          </cell>
          <cell r="DF270">
            <v>12625.45</v>
          </cell>
          <cell r="DG270">
            <v>2649.92</v>
          </cell>
          <cell r="DH270">
            <v>5659.26</v>
          </cell>
          <cell r="DI270">
            <v>0</v>
          </cell>
          <cell r="DJ270">
            <v>0</v>
          </cell>
          <cell r="DK270">
            <v>2119.66</v>
          </cell>
          <cell r="DL270">
            <v>7778.92</v>
          </cell>
          <cell r="DM270">
            <v>49532.75</v>
          </cell>
          <cell r="DN270">
            <v>187248.73</v>
          </cell>
          <cell r="DO270">
            <v>126451.36</v>
          </cell>
          <cell r="DP270">
            <v>0</v>
          </cell>
          <cell r="DQ270">
            <v>950</v>
          </cell>
          <cell r="DR270">
            <v>39156.04</v>
          </cell>
          <cell r="DS270">
            <v>0</v>
          </cell>
          <cell r="DT270">
            <v>166557.4</v>
          </cell>
          <cell r="DU270">
            <v>500.1</v>
          </cell>
          <cell r="DV270">
            <v>504</v>
          </cell>
          <cell r="DW270">
            <v>9528.02</v>
          </cell>
          <cell r="DX270">
            <v>13154.01</v>
          </cell>
          <cell r="DY270">
            <v>-248.51</v>
          </cell>
          <cell r="DZ270">
            <v>-2746.29</v>
          </cell>
          <cell r="EA270">
            <v>20691.330000000002</v>
          </cell>
          <cell r="EB270">
            <v>0</v>
          </cell>
          <cell r="EC270">
            <v>20691.330000000002</v>
          </cell>
          <cell r="ED270">
            <v>26570</v>
          </cell>
          <cell r="EE270">
            <v>20586.52</v>
          </cell>
          <cell r="EF270">
            <v>0</v>
          </cell>
          <cell r="EG270">
            <v>20586.52</v>
          </cell>
          <cell r="EH270">
            <v>570.79999999999995</v>
          </cell>
          <cell r="EI270">
            <v>0</v>
          </cell>
          <cell r="EJ270">
            <v>0</v>
          </cell>
          <cell r="EK270">
            <v>0</v>
          </cell>
          <cell r="EL270">
            <v>0</v>
          </cell>
          <cell r="EM270">
            <v>65.42</v>
          </cell>
          <cell r="EN270">
            <v>415.22</v>
          </cell>
          <cell r="EO270">
            <v>0</v>
          </cell>
          <cell r="EP270">
            <v>6.74</v>
          </cell>
          <cell r="EQ270">
            <v>112.79</v>
          </cell>
          <cell r="ER270">
            <v>3.35</v>
          </cell>
          <cell r="ES270">
            <v>0</v>
          </cell>
          <cell r="ET270">
            <v>0</v>
          </cell>
          <cell r="EU270">
            <v>20691.330000000002</v>
          </cell>
          <cell r="EV270">
            <v>20691.330000000002</v>
          </cell>
          <cell r="EW270">
            <v>-236.45</v>
          </cell>
          <cell r="EX270">
            <v>0</v>
          </cell>
          <cell r="EY270">
            <v>-220.03</v>
          </cell>
          <cell r="EZ270">
            <v>0</v>
          </cell>
          <cell r="FA270">
            <v>0</v>
          </cell>
          <cell r="FB270">
            <v>950.01</v>
          </cell>
          <cell r="FC270">
            <v>0</v>
          </cell>
          <cell r="FD270">
            <v>7015.1</v>
          </cell>
          <cell r="FE270">
            <v>0</v>
          </cell>
          <cell r="FF270">
            <v>15082.72</v>
          </cell>
          <cell r="FG270">
            <v>0</v>
          </cell>
          <cell r="FH270">
            <v>0</v>
          </cell>
          <cell r="FI270">
            <v>0</v>
          </cell>
          <cell r="FJ270">
            <v>15082.72</v>
          </cell>
          <cell r="FK270">
            <v>72328.800000000003</v>
          </cell>
          <cell r="FL270">
            <v>13632.4</v>
          </cell>
          <cell r="FM270">
            <v>15082.72</v>
          </cell>
          <cell r="FN270">
            <v>15984.46</v>
          </cell>
          <cell r="FO270">
            <v>72328.800000000003</v>
          </cell>
          <cell r="FP270">
            <v>180000</v>
          </cell>
          <cell r="FQ270">
            <v>18.847799999999999</v>
          </cell>
          <cell r="FR270">
            <v>20.853000000000002</v>
          </cell>
          <cell r="FS270">
            <v>22.099699999999999</v>
          </cell>
          <cell r="FT270">
            <v>8.3793000000000006</v>
          </cell>
          <cell r="FU270">
            <v>500.1</v>
          </cell>
          <cell r="FV270">
            <v>0</v>
          </cell>
          <cell r="FW270">
            <v>0</v>
          </cell>
          <cell r="FX270">
            <v>0</v>
          </cell>
          <cell r="FY270">
            <v>2746.29</v>
          </cell>
          <cell r="FZ270">
            <v>0</v>
          </cell>
          <cell r="GA270">
            <v>0</v>
          </cell>
          <cell r="GB270">
            <v>0</v>
          </cell>
          <cell r="GC270">
            <v>950.01</v>
          </cell>
          <cell r="GD270">
            <v>5659.26</v>
          </cell>
          <cell r="GE270">
            <v>0</v>
          </cell>
          <cell r="GF270">
            <v>208</v>
          </cell>
          <cell r="GG270">
            <v>433388.13</v>
          </cell>
          <cell r="GH270">
            <v>0</v>
          </cell>
          <cell r="GI270">
            <v>0</v>
          </cell>
          <cell r="GJ270">
            <v>15082.72</v>
          </cell>
          <cell r="GK270">
            <v>1508.27</v>
          </cell>
          <cell r="GL270">
            <v>209</v>
          </cell>
          <cell r="GM270">
            <v>-209</v>
          </cell>
          <cell r="GN270">
            <v>760</v>
          </cell>
          <cell r="GO270">
            <v>0</v>
          </cell>
          <cell r="GP270">
            <v>459</v>
          </cell>
          <cell r="GQ270">
            <v>459</v>
          </cell>
          <cell r="GR270">
            <v>0</v>
          </cell>
          <cell r="GS270">
            <v>459</v>
          </cell>
          <cell r="GT270">
            <v>1614.8</v>
          </cell>
          <cell r="GU270">
            <v>112.79</v>
          </cell>
          <cell r="GV270">
            <v>433.39</v>
          </cell>
          <cell r="GW270">
            <v>0.26</v>
          </cell>
          <cell r="GX270">
            <v>65.42</v>
          </cell>
          <cell r="GY270">
            <v>0</v>
          </cell>
          <cell r="GZ270">
            <v>65.42</v>
          </cell>
          <cell r="HA270">
            <v>79.89</v>
          </cell>
          <cell r="HB270">
            <v>335.33</v>
          </cell>
          <cell r="HC270">
            <v>415.22</v>
          </cell>
          <cell r="HF270">
            <v>0</v>
          </cell>
          <cell r="HG270">
            <v>0</v>
          </cell>
          <cell r="HH270">
            <v>32352.75</v>
          </cell>
          <cell r="HI270">
            <v>449304.31</v>
          </cell>
          <cell r="HJ270">
            <v>-2011027.8</v>
          </cell>
          <cell r="HL270">
            <v>3</v>
          </cell>
          <cell r="HM270">
            <v>2013</v>
          </cell>
          <cell r="HN270">
            <v>0</v>
          </cell>
          <cell r="HO270">
            <v>0</v>
          </cell>
          <cell r="HP270">
            <v>15863.62</v>
          </cell>
          <cell r="HQ270">
            <v>8.8391579999999994</v>
          </cell>
          <cell r="HR270">
            <v>19011</v>
          </cell>
        </row>
        <row r="271">
          <cell r="A271" t="str">
            <v>1111435Q4 2013Supervisory Baseline</v>
          </cell>
          <cell r="B271" t="str">
            <v>State St</v>
          </cell>
          <cell r="C271" t="str">
            <v>Q4 2013</v>
          </cell>
          <cell r="D271" t="str">
            <v>Supervisory Baseline</v>
          </cell>
          <cell r="E271" t="str">
            <v>BHC</v>
          </cell>
          <cell r="F271" t="str">
            <v>STATE STREET CORP</v>
          </cell>
          <cell r="G271">
            <v>1111435</v>
          </cell>
          <cell r="H271" t="str">
            <v>Projected</v>
          </cell>
          <cell r="I271">
            <v>40927</v>
          </cell>
          <cell r="J271">
            <v>40927.448935185188</v>
          </cell>
          <cell r="K271" t="str">
            <v>This base case submission is according to Supervisory assumptions because the State Street baseline scenario is similar to the Supervisory base case. This submission reflects both State Street and Supervisory base cases.</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22.21</v>
          </cell>
          <cell r="AV271">
            <v>0</v>
          </cell>
          <cell r="AW271">
            <v>0</v>
          </cell>
          <cell r="AX271">
            <v>0</v>
          </cell>
          <cell r="AY271">
            <v>22.21</v>
          </cell>
          <cell r="AZ271">
            <v>614.33000000000004</v>
          </cell>
          <cell r="BA271">
            <v>2111.96</v>
          </cell>
          <cell r="BB271">
            <v>1893.37</v>
          </cell>
          <cell r="BC271">
            <v>832.91</v>
          </cell>
          <cell r="BD271">
            <v>832.91</v>
          </cell>
          <cell r="BE271">
            <v>0</v>
          </cell>
          <cell r="BF271">
            <v>0</v>
          </cell>
          <cell r="BG271">
            <v>0</v>
          </cell>
          <cell r="BH271">
            <v>0</v>
          </cell>
          <cell r="BI271">
            <v>0</v>
          </cell>
          <cell r="BJ271">
            <v>0</v>
          </cell>
          <cell r="BK271">
            <v>0</v>
          </cell>
          <cell r="BL271">
            <v>832.91</v>
          </cell>
          <cell r="BM271">
            <v>236.46</v>
          </cell>
          <cell r="BN271">
            <v>596.45000000000005</v>
          </cell>
          <cell r="BO271">
            <v>0</v>
          </cell>
          <cell r="BP271">
            <v>596.45000000000005</v>
          </cell>
          <cell r="BQ271">
            <v>0</v>
          </cell>
          <cell r="BR271">
            <v>596.45000000000005</v>
          </cell>
          <cell r="BS271">
            <v>28.389621999999999</v>
          </cell>
          <cell r="BT271">
            <v>0</v>
          </cell>
          <cell r="BU271">
            <v>0</v>
          </cell>
          <cell r="BV271">
            <v>0</v>
          </cell>
          <cell r="BW271">
            <v>0</v>
          </cell>
          <cell r="BY271">
            <v>7616.72</v>
          </cell>
          <cell r="BZ271">
            <v>107058.2</v>
          </cell>
          <cell r="CA271">
            <v>114674.92</v>
          </cell>
          <cell r="CB271">
            <v>665.95</v>
          </cell>
          <cell r="CC271">
            <v>0</v>
          </cell>
          <cell r="CD271">
            <v>0</v>
          </cell>
          <cell r="CE271">
            <v>0</v>
          </cell>
          <cell r="CF271">
            <v>0</v>
          </cell>
          <cell r="CG271">
            <v>665.95</v>
          </cell>
          <cell r="CH271">
            <v>464.4</v>
          </cell>
          <cell r="CI271">
            <v>18.12</v>
          </cell>
          <cell r="CJ271">
            <v>183.43</v>
          </cell>
          <cell r="CK271">
            <v>0</v>
          </cell>
          <cell r="CL271">
            <v>0</v>
          </cell>
          <cell r="CM271">
            <v>0</v>
          </cell>
          <cell r="CN271">
            <v>0</v>
          </cell>
          <cell r="CO271">
            <v>0</v>
          </cell>
          <cell r="CP271">
            <v>0</v>
          </cell>
          <cell r="CQ271">
            <v>0</v>
          </cell>
          <cell r="CR271">
            <v>0</v>
          </cell>
          <cell r="CS271">
            <v>0</v>
          </cell>
          <cell r="CT271">
            <v>0</v>
          </cell>
          <cell r="CU271">
            <v>0</v>
          </cell>
          <cell r="CV271">
            <v>0</v>
          </cell>
          <cell r="CW271">
            <v>12155.29</v>
          </cell>
          <cell r="CX271">
            <v>0</v>
          </cell>
          <cell r="CY271">
            <v>0</v>
          </cell>
          <cell r="CZ271">
            <v>4820</v>
          </cell>
          <cell r="DA271">
            <v>120</v>
          </cell>
          <cell r="DB271">
            <v>7215.29</v>
          </cell>
          <cell r="DC271">
            <v>12821.24</v>
          </cell>
          <cell r="DD271">
            <v>100</v>
          </cell>
          <cell r="DE271">
            <v>22</v>
          </cell>
          <cell r="DF271">
            <v>12699.24</v>
          </cell>
          <cell r="DG271">
            <v>2649.85</v>
          </cell>
          <cell r="DH271">
            <v>5659.26</v>
          </cell>
          <cell r="DI271">
            <v>0</v>
          </cell>
          <cell r="DJ271">
            <v>0</v>
          </cell>
          <cell r="DK271">
            <v>2070.1</v>
          </cell>
          <cell r="DL271">
            <v>7729.36</v>
          </cell>
          <cell r="DM271">
            <v>50523.38</v>
          </cell>
          <cell r="DN271">
            <v>188276.76</v>
          </cell>
          <cell r="DO271">
            <v>127144.79</v>
          </cell>
          <cell r="DP271">
            <v>0</v>
          </cell>
          <cell r="DQ271">
            <v>950</v>
          </cell>
          <cell r="DR271">
            <v>39376.36</v>
          </cell>
          <cell r="DS271">
            <v>0</v>
          </cell>
          <cell r="DT271">
            <v>167471.15</v>
          </cell>
          <cell r="DU271">
            <v>500.1</v>
          </cell>
          <cell r="DV271">
            <v>504</v>
          </cell>
          <cell r="DW271">
            <v>9528.02</v>
          </cell>
          <cell r="DX271">
            <v>13632.31</v>
          </cell>
          <cell r="DY271">
            <v>-245.68</v>
          </cell>
          <cell r="DZ271">
            <v>-3113.14</v>
          </cell>
          <cell r="EA271">
            <v>20805.61</v>
          </cell>
          <cell r="EB271">
            <v>0</v>
          </cell>
          <cell r="EC271">
            <v>20805.61</v>
          </cell>
          <cell r="ED271">
            <v>26694.65</v>
          </cell>
          <cell r="EE271">
            <v>20691.330000000002</v>
          </cell>
          <cell r="EF271">
            <v>0</v>
          </cell>
          <cell r="EG271">
            <v>20691.330000000002</v>
          </cell>
          <cell r="EH271">
            <v>596.45000000000005</v>
          </cell>
          <cell r="EI271">
            <v>0</v>
          </cell>
          <cell r="EJ271">
            <v>0</v>
          </cell>
          <cell r="EK271">
            <v>0</v>
          </cell>
          <cell r="EL271">
            <v>0</v>
          </cell>
          <cell r="EM271">
            <v>60.57</v>
          </cell>
          <cell r="EN271">
            <v>427.42</v>
          </cell>
          <cell r="EO271">
            <v>0</v>
          </cell>
          <cell r="EP271">
            <v>7.05</v>
          </cell>
          <cell r="EQ271">
            <v>111.09</v>
          </cell>
          <cell r="ER271">
            <v>2.82</v>
          </cell>
          <cell r="ES271">
            <v>0</v>
          </cell>
          <cell r="ET271">
            <v>0</v>
          </cell>
          <cell r="EU271">
            <v>20805.61</v>
          </cell>
          <cell r="EV271">
            <v>20805.61</v>
          </cell>
          <cell r="EW271">
            <v>-233.63</v>
          </cell>
          <cell r="EX271">
            <v>0</v>
          </cell>
          <cell r="EY271">
            <v>-219.03</v>
          </cell>
          <cell r="EZ271">
            <v>0</v>
          </cell>
          <cell r="FA271">
            <v>0</v>
          </cell>
          <cell r="FB271">
            <v>950.01</v>
          </cell>
          <cell r="FC271">
            <v>0</v>
          </cell>
          <cell r="FD271">
            <v>6965.54</v>
          </cell>
          <cell r="FE271">
            <v>0</v>
          </cell>
          <cell r="FF271">
            <v>15242.73</v>
          </cell>
          <cell r="FG271">
            <v>0</v>
          </cell>
          <cell r="FH271">
            <v>0</v>
          </cell>
          <cell r="FI271">
            <v>0</v>
          </cell>
          <cell r="FJ271">
            <v>15242.73</v>
          </cell>
          <cell r="FK271">
            <v>72718.53</v>
          </cell>
          <cell r="FL271">
            <v>13793.41</v>
          </cell>
          <cell r="FM271">
            <v>15242.73</v>
          </cell>
          <cell r="FN271">
            <v>16025.61</v>
          </cell>
          <cell r="FO271">
            <v>72718.53</v>
          </cell>
          <cell r="FP271">
            <v>181100</v>
          </cell>
          <cell r="FQ271">
            <v>18.9682</v>
          </cell>
          <cell r="FR271">
            <v>20.961300000000001</v>
          </cell>
          <cell r="FS271">
            <v>22.0379</v>
          </cell>
          <cell r="FT271">
            <v>8.4167000000000005</v>
          </cell>
          <cell r="FU271">
            <v>500.1</v>
          </cell>
          <cell r="FV271">
            <v>0</v>
          </cell>
          <cell r="FW271">
            <v>0</v>
          </cell>
          <cell r="FX271">
            <v>0</v>
          </cell>
          <cell r="FY271">
            <v>3113.14</v>
          </cell>
          <cell r="FZ271">
            <v>0</v>
          </cell>
          <cell r="GA271">
            <v>0</v>
          </cell>
          <cell r="GB271">
            <v>0</v>
          </cell>
          <cell r="GC271">
            <v>950.01</v>
          </cell>
          <cell r="GD271">
            <v>5659.26</v>
          </cell>
          <cell r="GE271">
            <v>0</v>
          </cell>
          <cell r="GF271">
            <v>208</v>
          </cell>
          <cell r="GG271">
            <v>426853.32</v>
          </cell>
          <cell r="GH271">
            <v>0</v>
          </cell>
          <cell r="GI271">
            <v>0</v>
          </cell>
          <cell r="GJ271">
            <v>15242.73</v>
          </cell>
          <cell r="GK271">
            <v>1524.27</v>
          </cell>
          <cell r="GL271">
            <v>195</v>
          </cell>
          <cell r="GM271">
            <v>-195</v>
          </cell>
          <cell r="GN271">
            <v>875</v>
          </cell>
          <cell r="GO271">
            <v>0</v>
          </cell>
          <cell r="GP271">
            <v>520</v>
          </cell>
          <cell r="GQ271">
            <v>520</v>
          </cell>
          <cell r="GR271">
            <v>0</v>
          </cell>
          <cell r="GS271">
            <v>520</v>
          </cell>
          <cell r="GT271">
            <v>1824.72</v>
          </cell>
          <cell r="GU271">
            <v>111.09</v>
          </cell>
          <cell r="GV271">
            <v>426.85</v>
          </cell>
          <cell r="GW271">
            <v>0.26</v>
          </cell>
          <cell r="GX271">
            <v>60.57</v>
          </cell>
          <cell r="GY271">
            <v>0</v>
          </cell>
          <cell r="GZ271">
            <v>60.57</v>
          </cell>
          <cell r="HA271">
            <v>79.89</v>
          </cell>
          <cell r="HB271">
            <v>347.53</v>
          </cell>
          <cell r="HC271">
            <v>427.42</v>
          </cell>
          <cell r="HF271">
            <v>0</v>
          </cell>
          <cell r="HG271">
            <v>0</v>
          </cell>
          <cell r="HH271">
            <v>32352.75</v>
          </cell>
          <cell r="HI271">
            <v>449304.31</v>
          </cell>
          <cell r="HJ271">
            <v>-2011027.8</v>
          </cell>
          <cell r="HL271">
            <v>4</v>
          </cell>
          <cell r="HM271">
            <v>2013</v>
          </cell>
          <cell r="HN271">
            <v>0</v>
          </cell>
          <cell r="HO271">
            <v>0</v>
          </cell>
          <cell r="HP271">
            <v>16388.650000000001</v>
          </cell>
          <cell r="HQ271">
            <v>9.0772008</v>
          </cell>
          <cell r="HR271">
            <v>19011</v>
          </cell>
        </row>
        <row r="272">
          <cell r="A272" t="str">
            <v>1111435Q3 2011Supervisory Stress</v>
          </cell>
          <cell r="B272" t="str">
            <v>State St</v>
          </cell>
          <cell r="C272" t="str">
            <v>Q3 2011</v>
          </cell>
          <cell r="D272" t="str">
            <v>Supervisory Stress</v>
          </cell>
          <cell r="E272" t="str">
            <v>BHC</v>
          </cell>
          <cell r="F272" t="str">
            <v>STATE STREET CORP</v>
          </cell>
          <cell r="G272">
            <v>1111435</v>
          </cell>
          <cell r="H272" t="str">
            <v>Actual</v>
          </cell>
          <cell r="I272">
            <v>40927</v>
          </cell>
          <cell r="J272">
            <v>40927.472256944442</v>
          </cell>
          <cell r="K272" t="str">
            <v>This scenario is as prescribed by the Supervisory macro-economics assumptions of the CCAR 2012 submission.</v>
          </cell>
          <cell r="L272">
            <v>0</v>
          </cell>
          <cell r="M272">
            <v>0</v>
          </cell>
          <cell r="N272">
            <v>0</v>
          </cell>
          <cell r="O272">
            <v>0</v>
          </cell>
          <cell r="P272">
            <v>0</v>
          </cell>
          <cell r="Q272">
            <v>0</v>
          </cell>
          <cell r="R272">
            <v>0</v>
          </cell>
          <cell r="S272">
            <v>0</v>
          </cell>
          <cell r="T272">
            <v>31.91</v>
          </cell>
          <cell r="U272">
            <v>32.18</v>
          </cell>
          <cell r="V272">
            <v>0</v>
          </cell>
          <cell r="W272">
            <v>-0.28000000000000003</v>
          </cell>
          <cell r="X272">
            <v>0</v>
          </cell>
          <cell r="Y272">
            <v>0</v>
          </cell>
          <cell r="Z272">
            <v>0</v>
          </cell>
          <cell r="AA272">
            <v>0</v>
          </cell>
          <cell r="AB272">
            <v>0</v>
          </cell>
          <cell r="AC272">
            <v>0</v>
          </cell>
          <cell r="AD272">
            <v>0</v>
          </cell>
          <cell r="AE272">
            <v>0</v>
          </cell>
          <cell r="AF272">
            <v>0</v>
          </cell>
          <cell r="AG272">
            <v>0</v>
          </cell>
          <cell r="AH272">
            <v>0</v>
          </cell>
          <cell r="AI272">
            <v>31.91</v>
          </cell>
          <cell r="AJ272">
            <v>0</v>
          </cell>
          <cell r="AK272">
            <v>7.24</v>
          </cell>
          <cell r="AL272">
            <v>3.43</v>
          </cell>
          <cell r="AM272">
            <v>10.67</v>
          </cell>
          <cell r="AN272">
            <v>0</v>
          </cell>
          <cell r="AO272">
            <v>0</v>
          </cell>
          <cell r="AP272">
            <v>0</v>
          </cell>
          <cell r="AQ272">
            <v>0</v>
          </cell>
          <cell r="AR272">
            <v>0</v>
          </cell>
          <cell r="AS272">
            <v>0</v>
          </cell>
          <cell r="AT272">
            <v>42.58</v>
          </cell>
          <cell r="AU272">
            <v>54.37</v>
          </cell>
          <cell r="AV272">
            <v>-0.26</v>
          </cell>
          <cell r="AW272">
            <v>31.91</v>
          </cell>
          <cell r="AX272">
            <v>0</v>
          </cell>
          <cell r="AY272">
            <v>22.21</v>
          </cell>
          <cell r="AZ272">
            <v>580.26</v>
          </cell>
          <cell r="BA272">
            <v>1844</v>
          </cell>
          <cell r="BB272">
            <v>1797.54</v>
          </cell>
          <cell r="BC272">
            <v>626.72</v>
          </cell>
          <cell r="BD272">
            <v>626.72</v>
          </cell>
          <cell r="BE272">
            <v>-0.26</v>
          </cell>
          <cell r="BF272">
            <v>0</v>
          </cell>
          <cell r="BG272">
            <v>0</v>
          </cell>
          <cell r="BH272">
            <v>0</v>
          </cell>
          <cell r="BI272">
            <v>-7.04</v>
          </cell>
          <cell r="BJ272">
            <v>11.58</v>
          </cell>
          <cell r="BK272">
            <v>0</v>
          </cell>
          <cell r="BL272">
            <v>628</v>
          </cell>
          <cell r="BM272">
            <v>73.489999999999995</v>
          </cell>
          <cell r="BN272">
            <v>554.51</v>
          </cell>
          <cell r="BO272">
            <v>0</v>
          </cell>
          <cell r="BP272">
            <v>554.51</v>
          </cell>
          <cell r="BQ272">
            <v>-0.15</v>
          </cell>
          <cell r="BR272">
            <v>554.66</v>
          </cell>
          <cell r="BS272">
            <v>11.702229000000001</v>
          </cell>
          <cell r="BT272">
            <v>0</v>
          </cell>
          <cell r="BU272">
            <v>0</v>
          </cell>
          <cell r="BV272">
            <v>0</v>
          </cell>
          <cell r="BW272">
            <v>0</v>
          </cell>
          <cell r="BY272">
            <v>10018.049999999999</v>
          </cell>
          <cell r="BZ272">
            <v>96732.27</v>
          </cell>
          <cell r="CA272">
            <v>106750.32</v>
          </cell>
          <cell r="CB272">
            <v>602.5</v>
          </cell>
          <cell r="CC272">
            <v>0</v>
          </cell>
          <cell r="CD272">
            <v>0</v>
          </cell>
          <cell r="CE272">
            <v>0</v>
          </cell>
          <cell r="CF272">
            <v>0</v>
          </cell>
          <cell r="CG272">
            <v>602.5</v>
          </cell>
          <cell r="CH272">
            <v>420.15</v>
          </cell>
          <cell r="CI272">
            <v>16.39</v>
          </cell>
          <cell r="CJ272">
            <v>165.96</v>
          </cell>
          <cell r="CK272">
            <v>0</v>
          </cell>
          <cell r="CL272">
            <v>0</v>
          </cell>
          <cell r="CM272">
            <v>0</v>
          </cell>
          <cell r="CN272">
            <v>24.4</v>
          </cell>
          <cell r="CO272">
            <v>24.4</v>
          </cell>
          <cell r="CP272">
            <v>0</v>
          </cell>
          <cell r="CQ272">
            <v>0</v>
          </cell>
          <cell r="CR272">
            <v>0</v>
          </cell>
          <cell r="CS272">
            <v>0</v>
          </cell>
          <cell r="CT272">
            <v>0</v>
          </cell>
          <cell r="CU272">
            <v>0</v>
          </cell>
          <cell r="CV272">
            <v>137.76</v>
          </cell>
          <cell r="CW272">
            <v>11078.61</v>
          </cell>
          <cell r="CX272">
            <v>2.74</v>
          </cell>
          <cell r="CY272">
            <v>0</v>
          </cell>
          <cell r="CZ272">
            <v>4668.17</v>
          </cell>
          <cell r="DA272">
            <v>119.08</v>
          </cell>
          <cell r="DB272">
            <v>6288.61</v>
          </cell>
          <cell r="DC272">
            <v>11843.27</v>
          </cell>
          <cell r="DD272">
            <v>103.16</v>
          </cell>
          <cell r="DE272">
            <v>22.21</v>
          </cell>
          <cell r="DF272">
            <v>11717.91</v>
          </cell>
          <cell r="DG272">
            <v>13052.73</v>
          </cell>
          <cell r="DH272">
            <v>5638.86</v>
          </cell>
          <cell r="DI272">
            <v>0</v>
          </cell>
          <cell r="DJ272">
            <v>0</v>
          </cell>
          <cell r="DK272">
            <v>2485.54</v>
          </cell>
          <cell r="DL272">
            <v>8124.4</v>
          </cell>
          <cell r="DM272">
            <v>67530.23</v>
          </cell>
          <cell r="DN272">
            <v>207175.58</v>
          </cell>
          <cell r="DO272">
            <v>134997.74</v>
          </cell>
          <cell r="DP272">
            <v>13534.19</v>
          </cell>
          <cell r="DQ272">
            <v>954.65</v>
          </cell>
          <cell r="DR272">
            <v>38023.410000000003</v>
          </cell>
          <cell r="DS272">
            <v>17.5</v>
          </cell>
          <cell r="DT272">
            <v>187509.99</v>
          </cell>
          <cell r="DU272">
            <v>500.1</v>
          </cell>
          <cell r="DV272">
            <v>504</v>
          </cell>
          <cell r="DW272">
            <v>9528.02</v>
          </cell>
          <cell r="DX272">
            <v>9889.19</v>
          </cell>
          <cell r="DY272">
            <v>-315.25</v>
          </cell>
          <cell r="DZ272">
            <v>-455.38</v>
          </cell>
          <cell r="EA272">
            <v>19650.669999999998</v>
          </cell>
          <cell r="EB272">
            <v>14.92</v>
          </cell>
          <cell r="EC272">
            <v>19665.59</v>
          </cell>
          <cell r="ED272">
            <v>25703.1</v>
          </cell>
          <cell r="EE272">
            <v>19833.439999999999</v>
          </cell>
          <cell r="EF272">
            <v>0</v>
          </cell>
          <cell r="EG272">
            <v>19833.439999999999</v>
          </cell>
          <cell r="EH272">
            <v>554.66</v>
          </cell>
          <cell r="EI272">
            <v>0</v>
          </cell>
          <cell r="EJ272">
            <v>0</v>
          </cell>
          <cell r="EK272">
            <v>0</v>
          </cell>
          <cell r="EL272">
            <v>53.17</v>
          </cell>
          <cell r="EM272">
            <v>24.76</v>
          </cell>
          <cell r="EN272">
            <v>245.98</v>
          </cell>
          <cell r="EO272">
            <v>0</v>
          </cell>
          <cell r="EP272">
            <v>6.69</v>
          </cell>
          <cell r="EQ272">
            <v>89.41</v>
          </cell>
          <cell r="ER272">
            <v>-474.77</v>
          </cell>
          <cell r="ES272">
            <v>0</v>
          </cell>
          <cell r="ET272">
            <v>1.5</v>
          </cell>
          <cell r="EU272">
            <v>19650.669999999998</v>
          </cell>
          <cell r="EV272">
            <v>19650.669999999998</v>
          </cell>
          <cell r="EW272">
            <v>-303.76</v>
          </cell>
          <cell r="EX272">
            <v>0</v>
          </cell>
          <cell r="EY272">
            <v>-222.38</v>
          </cell>
          <cell r="EZ272">
            <v>0</v>
          </cell>
          <cell r="FA272">
            <v>0</v>
          </cell>
          <cell r="FB272">
            <v>950.01</v>
          </cell>
          <cell r="FC272">
            <v>0</v>
          </cell>
          <cell r="FD272">
            <v>7360.58</v>
          </cell>
          <cell r="FE272">
            <v>0</v>
          </cell>
          <cell r="FF272">
            <v>13766.24</v>
          </cell>
          <cell r="FG272">
            <v>0</v>
          </cell>
          <cell r="FH272">
            <v>243.6</v>
          </cell>
          <cell r="FI272">
            <v>-2.5499999999999998</v>
          </cell>
          <cell r="FJ272">
            <v>13520.09</v>
          </cell>
          <cell r="FK272">
            <v>75645.62</v>
          </cell>
          <cell r="FL272">
            <v>12069.58</v>
          </cell>
          <cell r="FM272">
            <v>13519.69</v>
          </cell>
          <cell r="FN272">
            <v>14761.54</v>
          </cell>
          <cell r="FO272">
            <v>75645.62</v>
          </cell>
          <cell r="FP272">
            <v>172538.48</v>
          </cell>
          <cell r="FQ272">
            <v>15.955399999999999</v>
          </cell>
          <cell r="FR272">
            <v>17.872399999999999</v>
          </cell>
          <cell r="FS272">
            <v>19.514099999999999</v>
          </cell>
          <cell r="FT272">
            <v>7.8357999999999999</v>
          </cell>
          <cell r="FU272">
            <v>500.1</v>
          </cell>
          <cell r="FV272">
            <v>0</v>
          </cell>
          <cell r="FW272">
            <v>0</v>
          </cell>
          <cell r="FX272">
            <v>0</v>
          </cell>
          <cell r="FY272">
            <v>455.38</v>
          </cell>
          <cell r="FZ272">
            <v>0</v>
          </cell>
          <cell r="GA272">
            <v>0</v>
          </cell>
          <cell r="GB272">
            <v>0</v>
          </cell>
          <cell r="GC272">
            <v>950.01</v>
          </cell>
          <cell r="GD272">
            <v>5638.86</v>
          </cell>
          <cell r="GE272">
            <v>0</v>
          </cell>
          <cell r="GF272">
            <v>102.97</v>
          </cell>
          <cell r="GG272">
            <v>493081.96</v>
          </cell>
          <cell r="GH272">
            <v>0</v>
          </cell>
          <cell r="GI272">
            <v>0</v>
          </cell>
          <cell r="GJ272">
            <v>13766.24</v>
          </cell>
          <cell r="GK272">
            <v>1376.62</v>
          </cell>
          <cell r="GL272">
            <v>471.85</v>
          </cell>
          <cell r="GM272">
            <v>-471.85</v>
          </cell>
          <cell r="GN272">
            <v>32.25</v>
          </cell>
          <cell r="GO272">
            <v>439.6</v>
          </cell>
          <cell r="GP272">
            <v>196</v>
          </cell>
          <cell r="GQ272">
            <v>196</v>
          </cell>
          <cell r="GR272">
            <v>243.6</v>
          </cell>
          <cell r="GS272">
            <v>196</v>
          </cell>
          <cell r="GT272">
            <v>1150.45</v>
          </cell>
          <cell r="GU272">
            <v>89.41</v>
          </cell>
          <cell r="GV272">
            <v>493.08</v>
          </cell>
          <cell r="GW272">
            <v>0.18132960000000001</v>
          </cell>
          <cell r="GX272">
            <v>0.02</v>
          </cell>
          <cell r="GY272">
            <v>0</v>
          </cell>
          <cell r="GZ272">
            <v>0.02</v>
          </cell>
          <cell r="HA272">
            <v>0</v>
          </cell>
          <cell r="HB272">
            <v>225</v>
          </cell>
          <cell r="HC272">
            <v>225</v>
          </cell>
          <cell r="HF272">
            <v>0</v>
          </cell>
          <cell r="HG272">
            <v>0</v>
          </cell>
          <cell r="HH272">
            <v>32352.75</v>
          </cell>
          <cell r="HI272">
            <v>449304.31</v>
          </cell>
          <cell r="HJ272">
            <v>-2011027.8</v>
          </cell>
          <cell r="HL272">
            <v>3</v>
          </cell>
          <cell r="HM272">
            <v>2011</v>
          </cell>
          <cell r="HN272">
            <v>0</v>
          </cell>
          <cell r="HO272">
            <v>4.54</v>
          </cell>
          <cell r="HP272">
            <v>12215.03</v>
          </cell>
          <cell r="HQ272">
            <v>6.1366278000000003</v>
          </cell>
          <cell r="HR272">
            <v>19011</v>
          </cell>
        </row>
        <row r="273">
          <cell r="A273" t="str">
            <v>1111435Q4 2011Supervisory Stress</v>
          </cell>
          <cell r="B273" t="str">
            <v>State St</v>
          </cell>
          <cell r="C273" t="str">
            <v>Q4 2011</v>
          </cell>
          <cell r="D273" t="str">
            <v>Supervisory Stress</v>
          </cell>
          <cell r="E273" t="str">
            <v>BHC</v>
          </cell>
          <cell r="F273" t="str">
            <v>STATE STREET CORP</v>
          </cell>
          <cell r="G273">
            <v>1111435</v>
          </cell>
          <cell r="H273" t="str">
            <v>Projected</v>
          </cell>
          <cell r="I273">
            <v>40927</v>
          </cell>
          <cell r="J273">
            <v>40927.472256944442</v>
          </cell>
          <cell r="K273" t="str">
            <v>This scenario is as prescribed by the Supervisory macro-economics assumptions of the CCAR 2012 submission.</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22.21</v>
          </cell>
          <cell r="AV273">
            <v>0</v>
          </cell>
          <cell r="AW273">
            <v>0</v>
          </cell>
          <cell r="AX273">
            <v>0</v>
          </cell>
          <cell r="AY273">
            <v>22.21</v>
          </cell>
          <cell r="AZ273">
            <v>604.48</v>
          </cell>
          <cell r="BA273">
            <v>1685.04</v>
          </cell>
          <cell r="BB273">
            <v>1913.05</v>
          </cell>
          <cell r="BC273">
            <v>376.46</v>
          </cell>
          <cell r="BD273">
            <v>376.46</v>
          </cell>
          <cell r="BE273">
            <v>0</v>
          </cell>
          <cell r="BF273">
            <v>0</v>
          </cell>
          <cell r="BG273">
            <v>0</v>
          </cell>
          <cell r="BH273">
            <v>0</v>
          </cell>
          <cell r="BI273">
            <v>0</v>
          </cell>
          <cell r="BJ273">
            <v>0</v>
          </cell>
          <cell r="BK273">
            <v>0</v>
          </cell>
          <cell r="BL273">
            <v>376.46</v>
          </cell>
          <cell r="BM273">
            <v>131.08000000000001</v>
          </cell>
          <cell r="BN273">
            <v>245.38</v>
          </cell>
          <cell r="BO273">
            <v>0</v>
          </cell>
          <cell r="BP273">
            <v>245.38</v>
          </cell>
          <cell r="BQ273">
            <v>0</v>
          </cell>
          <cell r="BR273">
            <v>245.38</v>
          </cell>
          <cell r="BS273">
            <v>34.819104000000003</v>
          </cell>
          <cell r="BT273">
            <v>0</v>
          </cell>
          <cell r="BU273">
            <v>0</v>
          </cell>
          <cell r="BV273">
            <v>0</v>
          </cell>
          <cell r="BW273">
            <v>0</v>
          </cell>
          <cell r="BY273">
            <v>10148.370000000001</v>
          </cell>
          <cell r="BZ273">
            <v>97117.51</v>
          </cell>
          <cell r="CA273">
            <v>107265.88</v>
          </cell>
          <cell r="CB273">
            <v>560.19000000000005</v>
          </cell>
          <cell r="CC273">
            <v>0</v>
          </cell>
          <cell r="CD273">
            <v>0</v>
          </cell>
          <cell r="CE273">
            <v>0</v>
          </cell>
          <cell r="CF273">
            <v>0</v>
          </cell>
          <cell r="CG273">
            <v>560.19000000000005</v>
          </cell>
          <cell r="CH273">
            <v>390.65</v>
          </cell>
          <cell r="CI273">
            <v>15.24</v>
          </cell>
          <cell r="CJ273">
            <v>154.30000000000001</v>
          </cell>
          <cell r="CK273">
            <v>0</v>
          </cell>
          <cell r="CL273">
            <v>0</v>
          </cell>
          <cell r="CM273">
            <v>0</v>
          </cell>
          <cell r="CN273">
            <v>0</v>
          </cell>
          <cell r="CO273">
            <v>0</v>
          </cell>
          <cell r="CP273">
            <v>0</v>
          </cell>
          <cell r="CQ273">
            <v>0</v>
          </cell>
          <cell r="CR273">
            <v>0</v>
          </cell>
          <cell r="CS273">
            <v>0</v>
          </cell>
          <cell r="CT273">
            <v>0</v>
          </cell>
          <cell r="CU273">
            <v>0</v>
          </cell>
          <cell r="CV273">
            <v>0</v>
          </cell>
          <cell r="CW273">
            <v>10546.22</v>
          </cell>
          <cell r="CX273">
            <v>0</v>
          </cell>
          <cell r="CY273">
            <v>0</v>
          </cell>
          <cell r="CZ273">
            <v>4628.72</v>
          </cell>
          <cell r="DA273">
            <v>120</v>
          </cell>
          <cell r="DB273">
            <v>5797.5</v>
          </cell>
          <cell r="DC273">
            <v>11106.41</v>
          </cell>
          <cell r="DD273">
            <v>100</v>
          </cell>
          <cell r="DE273">
            <v>22</v>
          </cell>
          <cell r="DF273">
            <v>10984.41</v>
          </cell>
          <cell r="DG273">
            <v>1585.66</v>
          </cell>
          <cell r="DH273">
            <v>5659.26</v>
          </cell>
          <cell r="DI273">
            <v>0</v>
          </cell>
          <cell r="DJ273">
            <v>0</v>
          </cell>
          <cell r="DK273">
            <v>2466.58</v>
          </cell>
          <cell r="DL273">
            <v>8125.84</v>
          </cell>
          <cell r="DM273">
            <v>65992.37</v>
          </cell>
          <cell r="DN273">
            <v>193954.16</v>
          </cell>
          <cell r="DO273">
            <v>132313.62</v>
          </cell>
          <cell r="DP273">
            <v>0</v>
          </cell>
          <cell r="DQ273">
            <v>950</v>
          </cell>
          <cell r="DR273">
            <v>41062.199999999997</v>
          </cell>
          <cell r="DS273">
            <v>0</v>
          </cell>
          <cell r="DT273">
            <v>174325.82</v>
          </cell>
          <cell r="DU273">
            <v>500.1</v>
          </cell>
          <cell r="DV273">
            <v>504</v>
          </cell>
          <cell r="DW273">
            <v>9528.02</v>
          </cell>
          <cell r="DX273">
            <v>10039.450000000001</v>
          </cell>
          <cell r="DY273">
            <v>-307.89</v>
          </cell>
          <cell r="DZ273">
            <v>-635.34</v>
          </cell>
          <cell r="EA273">
            <v>19628.34</v>
          </cell>
          <cell r="EB273">
            <v>0</v>
          </cell>
          <cell r="EC273">
            <v>19628.34</v>
          </cell>
          <cell r="ED273">
            <v>25619.11</v>
          </cell>
          <cell r="EE273">
            <v>19650.669999999998</v>
          </cell>
          <cell r="EF273">
            <v>0</v>
          </cell>
          <cell r="EG273">
            <v>19650.669999999998</v>
          </cell>
          <cell r="EH273">
            <v>245.38</v>
          </cell>
          <cell r="EI273">
            <v>0</v>
          </cell>
          <cell r="EJ273">
            <v>0</v>
          </cell>
          <cell r="EK273">
            <v>0</v>
          </cell>
          <cell r="EL273">
            <v>0</v>
          </cell>
          <cell r="EM273">
            <v>45.03</v>
          </cell>
          <cell r="EN273">
            <v>225</v>
          </cell>
          <cell r="EO273">
            <v>0</v>
          </cell>
          <cell r="EP273">
            <v>6.75</v>
          </cell>
          <cell r="EQ273">
            <v>87.82</v>
          </cell>
          <cell r="ER273">
            <v>6.82</v>
          </cell>
          <cell r="ES273">
            <v>0</v>
          </cell>
          <cell r="ET273">
            <v>0</v>
          </cell>
          <cell r="EU273">
            <v>19628.34</v>
          </cell>
          <cell r="EV273">
            <v>19628.34</v>
          </cell>
          <cell r="EW273">
            <v>-296.81</v>
          </cell>
          <cell r="EX273">
            <v>0</v>
          </cell>
          <cell r="EY273">
            <v>-222.38</v>
          </cell>
          <cell r="EZ273">
            <v>0</v>
          </cell>
          <cell r="FA273">
            <v>0</v>
          </cell>
          <cell r="FB273">
            <v>950.01</v>
          </cell>
          <cell r="FC273">
            <v>0</v>
          </cell>
          <cell r="FD273">
            <v>7361.33</v>
          </cell>
          <cell r="FE273">
            <v>0</v>
          </cell>
          <cell r="FF273">
            <v>13736.21</v>
          </cell>
          <cell r="FG273">
            <v>0</v>
          </cell>
          <cell r="FH273">
            <v>0</v>
          </cell>
          <cell r="FI273">
            <v>-2.56</v>
          </cell>
          <cell r="FJ273">
            <v>13733.65</v>
          </cell>
          <cell r="FK273">
            <v>71700</v>
          </cell>
          <cell r="FL273">
            <v>12283.64</v>
          </cell>
          <cell r="FM273">
            <v>13733.65</v>
          </cell>
          <cell r="FN273">
            <v>14935.32</v>
          </cell>
          <cell r="FO273">
            <v>71700</v>
          </cell>
          <cell r="FP273">
            <v>186700</v>
          </cell>
          <cell r="FQ273">
            <v>17.132000000000001</v>
          </cell>
          <cell r="FR273">
            <v>19.154299999999999</v>
          </cell>
          <cell r="FS273">
            <v>20.830300000000001</v>
          </cell>
          <cell r="FT273">
            <v>7.3559999999999999</v>
          </cell>
          <cell r="FU273">
            <v>500.1</v>
          </cell>
          <cell r="FV273">
            <v>0</v>
          </cell>
          <cell r="FW273">
            <v>0</v>
          </cell>
          <cell r="FX273">
            <v>0</v>
          </cell>
          <cell r="FY273">
            <v>635.34</v>
          </cell>
          <cell r="FZ273">
            <v>0</v>
          </cell>
          <cell r="GA273">
            <v>0</v>
          </cell>
          <cell r="GB273">
            <v>0</v>
          </cell>
          <cell r="GC273">
            <v>950.01</v>
          </cell>
          <cell r="GD273">
            <v>5659.26</v>
          </cell>
          <cell r="GE273">
            <v>0</v>
          </cell>
          <cell r="GF273">
            <v>112</v>
          </cell>
          <cell r="GG273">
            <v>487434.79</v>
          </cell>
          <cell r="GH273">
            <v>0</v>
          </cell>
          <cell r="GI273">
            <v>0</v>
          </cell>
          <cell r="GJ273">
            <v>13736.21</v>
          </cell>
          <cell r="GK273">
            <v>1373.62</v>
          </cell>
          <cell r="GL273">
            <v>442</v>
          </cell>
          <cell r="GM273">
            <v>-442</v>
          </cell>
          <cell r="GN273">
            <v>87</v>
          </cell>
          <cell r="GO273">
            <v>355</v>
          </cell>
          <cell r="GP273">
            <v>355</v>
          </cell>
          <cell r="GQ273">
            <v>355</v>
          </cell>
          <cell r="GR273">
            <v>0</v>
          </cell>
          <cell r="GS273">
            <v>355</v>
          </cell>
          <cell r="GT273">
            <v>1468</v>
          </cell>
          <cell r="GU273">
            <v>87.82</v>
          </cell>
          <cell r="GV273">
            <v>487.43</v>
          </cell>
          <cell r="GW273">
            <v>0.18</v>
          </cell>
          <cell r="GX273">
            <v>45.03</v>
          </cell>
          <cell r="GY273">
            <v>0</v>
          </cell>
          <cell r="GZ273">
            <v>45.03</v>
          </cell>
          <cell r="HA273">
            <v>59.55</v>
          </cell>
          <cell r="HB273">
            <v>165.45</v>
          </cell>
          <cell r="HC273">
            <v>225</v>
          </cell>
          <cell r="HF273">
            <v>0</v>
          </cell>
          <cell r="HG273">
            <v>0</v>
          </cell>
          <cell r="HH273">
            <v>32352.75</v>
          </cell>
          <cell r="HI273">
            <v>449304.31</v>
          </cell>
          <cell r="HJ273">
            <v>-2011027.8</v>
          </cell>
          <cell r="HL273">
            <v>4</v>
          </cell>
          <cell r="HM273">
            <v>2011</v>
          </cell>
          <cell r="HN273">
            <v>0</v>
          </cell>
          <cell r="HO273">
            <v>0</v>
          </cell>
          <cell r="HP273">
            <v>12365.52</v>
          </cell>
          <cell r="HQ273">
            <v>6.6542709999999996</v>
          </cell>
          <cell r="HR273">
            <v>19011</v>
          </cell>
        </row>
        <row r="274">
          <cell r="A274" t="str">
            <v>1111435Q1 2012Supervisory Stress</v>
          </cell>
          <cell r="B274" t="str">
            <v>State St</v>
          </cell>
          <cell r="C274" t="str">
            <v>Q1 2012</v>
          </cell>
          <cell r="D274" t="str">
            <v>Supervisory Stress</v>
          </cell>
          <cell r="E274" t="str">
            <v>BHC</v>
          </cell>
          <cell r="F274" t="str">
            <v>STATE STREET CORP</v>
          </cell>
          <cell r="G274">
            <v>1111435</v>
          </cell>
          <cell r="H274" t="str">
            <v>Projected</v>
          </cell>
          <cell r="I274">
            <v>40927</v>
          </cell>
          <cell r="J274">
            <v>40927.472256944442</v>
          </cell>
          <cell r="K274" t="str">
            <v>This scenario is as prescribed by the Supervisory macro-economics assumptions of the CCAR 2012 submission.</v>
          </cell>
          <cell r="L274">
            <v>0</v>
          </cell>
          <cell r="M274">
            <v>0</v>
          </cell>
          <cell r="N274">
            <v>0</v>
          </cell>
          <cell r="O274">
            <v>0</v>
          </cell>
          <cell r="P274">
            <v>0</v>
          </cell>
          <cell r="Q274">
            <v>0</v>
          </cell>
          <cell r="R274">
            <v>0</v>
          </cell>
          <cell r="S274">
            <v>0</v>
          </cell>
          <cell r="T274">
            <v>100</v>
          </cell>
          <cell r="U274">
            <v>100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100</v>
          </cell>
          <cell r="AJ274">
            <v>0</v>
          </cell>
          <cell r="AK274">
            <v>1058.95</v>
          </cell>
          <cell r="AL274">
            <v>1164.78</v>
          </cell>
          <cell r="AM274">
            <v>2223.73</v>
          </cell>
          <cell r="AN274">
            <v>0</v>
          </cell>
          <cell r="AO274">
            <v>0</v>
          </cell>
          <cell r="AP274">
            <v>0</v>
          </cell>
          <cell r="AQ274">
            <v>0</v>
          </cell>
          <cell r="AR274">
            <v>0</v>
          </cell>
          <cell r="AS274">
            <v>0</v>
          </cell>
          <cell r="AT274">
            <v>2323.73</v>
          </cell>
          <cell r="AU274">
            <v>22.21</v>
          </cell>
          <cell r="AV274">
            <v>100</v>
          </cell>
          <cell r="AW274">
            <v>100</v>
          </cell>
          <cell r="AX274">
            <v>0</v>
          </cell>
          <cell r="AY274">
            <v>22.21</v>
          </cell>
          <cell r="AZ274">
            <v>695.27</v>
          </cell>
          <cell r="BA274">
            <v>1606.14</v>
          </cell>
          <cell r="BB274">
            <v>3013.96</v>
          </cell>
          <cell r="BC274">
            <v>-712.55</v>
          </cell>
          <cell r="BD274">
            <v>-712.55</v>
          </cell>
          <cell r="BE274">
            <v>100</v>
          </cell>
          <cell r="BF274">
            <v>0</v>
          </cell>
          <cell r="BG274">
            <v>0</v>
          </cell>
          <cell r="BH274">
            <v>0</v>
          </cell>
          <cell r="BI274">
            <v>-218</v>
          </cell>
          <cell r="BJ274">
            <v>-342</v>
          </cell>
          <cell r="BK274">
            <v>0</v>
          </cell>
          <cell r="BL274">
            <v>-1372.55</v>
          </cell>
          <cell r="BM274">
            <v>-480.75</v>
          </cell>
          <cell r="BN274">
            <v>-891.8</v>
          </cell>
          <cell r="BO274">
            <v>0</v>
          </cell>
          <cell r="BP274">
            <v>-891.8</v>
          </cell>
          <cell r="BQ274">
            <v>0</v>
          </cell>
          <cell r="BR274">
            <v>-891.8</v>
          </cell>
          <cell r="BS274">
            <v>35.026046000000001</v>
          </cell>
          <cell r="BT274">
            <v>0</v>
          </cell>
          <cell r="BU274">
            <v>0</v>
          </cell>
          <cell r="BV274">
            <v>0</v>
          </cell>
          <cell r="BW274">
            <v>0</v>
          </cell>
          <cell r="BY274">
            <v>9900.39</v>
          </cell>
          <cell r="BZ274">
            <v>93343.56</v>
          </cell>
          <cell r="CA274">
            <v>103243.95</v>
          </cell>
          <cell r="CB274">
            <v>605.47</v>
          </cell>
          <cell r="CC274">
            <v>0</v>
          </cell>
          <cell r="CD274">
            <v>0</v>
          </cell>
          <cell r="CE274">
            <v>0</v>
          </cell>
          <cell r="CF274">
            <v>0</v>
          </cell>
          <cell r="CG274">
            <v>605.47</v>
          </cell>
          <cell r="CH274">
            <v>422.22</v>
          </cell>
          <cell r="CI274">
            <v>16.47</v>
          </cell>
          <cell r="CJ274">
            <v>166.77</v>
          </cell>
          <cell r="CK274">
            <v>0</v>
          </cell>
          <cell r="CL274">
            <v>0</v>
          </cell>
          <cell r="CM274">
            <v>0</v>
          </cell>
          <cell r="CN274">
            <v>0</v>
          </cell>
          <cell r="CO274">
            <v>0</v>
          </cell>
          <cell r="CP274">
            <v>0</v>
          </cell>
          <cell r="CQ274">
            <v>0</v>
          </cell>
          <cell r="CR274">
            <v>0</v>
          </cell>
          <cell r="CS274">
            <v>0</v>
          </cell>
          <cell r="CT274">
            <v>0</v>
          </cell>
          <cell r="CU274">
            <v>0</v>
          </cell>
          <cell r="CV274">
            <v>0</v>
          </cell>
          <cell r="CW274">
            <v>25217.08</v>
          </cell>
          <cell r="CX274">
            <v>0</v>
          </cell>
          <cell r="CY274">
            <v>0</v>
          </cell>
          <cell r="CZ274">
            <v>16219</v>
          </cell>
          <cell r="DA274">
            <v>120</v>
          </cell>
          <cell r="DB274">
            <v>8878.08</v>
          </cell>
          <cell r="DC274">
            <v>25822.55</v>
          </cell>
          <cell r="DD274">
            <v>100</v>
          </cell>
          <cell r="DE274">
            <v>22</v>
          </cell>
          <cell r="DF274">
            <v>25700.55</v>
          </cell>
          <cell r="DG274">
            <v>2249.96</v>
          </cell>
          <cell r="DH274">
            <v>5659.26</v>
          </cell>
          <cell r="DI274">
            <v>0</v>
          </cell>
          <cell r="DJ274">
            <v>0</v>
          </cell>
          <cell r="DK274">
            <v>2417.02</v>
          </cell>
          <cell r="DL274">
            <v>8076.28</v>
          </cell>
          <cell r="DM274">
            <v>62438.13</v>
          </cell>
          <cell r="DN274">
            <v>201708.88</v>
          </cell>
          <cell r="DO274">
            <v>146603.71</v>
          </cell>
          <cell r="DP274">
            <v>0</v>
          </cell>
          <cell r="DQ274">
            <v>950</v>
          </cell>
          <cell r="DR274">
            <v>40973.769999999997</v>
          </cell>
          <cell r="DS274">
            <v>0</v>
          </cell>
          <cell r="DT274">
            <v>188527.49</v>
          </cell>
          <cell r="DU274">
            <v>500.1</v>
          </cell>
          <cell r="DV274">
            <v>504</v>
          </cell>
          <cell r="DW274">
            <v>9528.02</v>
          </cell>
          <cell r="DX274">
            <v>9023.08</v>
          </cell>
          <cell r="DY274">
            <v>-5845.51</v>
          </cell>
          <cell r="DZ274">
            <v>-528.30999999999995</v>
          </cell>
          <cell r="EA274">
            <v>13181.39</v>
          </cell>
          <cell r="EB274">
            <v>0</v>
          </cell>
          <cell r="EC274">
            <v>13181.39</v>
          </cell>
          <cell r="ED274">
            <v>25645.05</v>
          </cell>
          <cell r="EE274">
            <v>19628.34</v>
          </cell>
          <cell r="EF274">
            <v>0</v>
          </cell>
          <cell r="EG274">
            <v>19628.34</v>
          </cell>
          <cell r="EH274">
            <v>-891.8</v>
          </cell>
          <cell r="EI274">
            <v>0</v>
          </cell>
          <cell r="EJ274">
            <v>0</v>
          </cell>
          <cell r="EK274">
            <v>0</v>
          </cell>
          <cell r="EL274">
            <v>0</v>
          </cell>
          <cell r="EM274">
            <v>106.72</v>
          </cell>
          <cell r="EN274">
            <v>0</v>
          </cell>
          <cell r="EO274">
            <v>0</v>
          </cell>
          <cell r="EP274">
            <v>6.74</v>
          </cell>
          <cell r="EQ274">
            <v>117.51</v>
          </cell>
          <cell r="ER274">
            <v>-5537.62</v>
          </cell>
          <cell r="ES274">
            <v>0</v>
          </cell>
          <cell r="ET274">
            <v>0</v>
          </cell>
          <cell r="EU274">
            <v>13181.39</v>
          </cell>
          <cell r="EV274">
            <v>13181.39</v>
          </cell>
          <cell r="EW274">
            <v>-5834.44</v>
          </cell>
          <cell r="EX274">
            <v>0</v>
          </cell>
          <cell r="EY274">
            <v>-222.38</v>
          </cell>
          <cell r="EZ274">
            <v>0</v>
          </cell>
          <cell r="FA274">
            <v>0</v>
          </cell>
          <cell r="FB274">
            <v>950.01</v>
          </cell>
          <cell r="FC274">
            <v>0</v>
          </cell>
          <cell r="FD274">
            <v>7311.77</v>
          </cell>
          <cell r="FE274">
            <v>0</v>
          </cell>
          <cell r="FF274">
            <v>12876.44</v>
          </cell>
          <cell r="FG274">
            <v>0</v>
          </cell>
          <cell r="FH274">
            <v>0</v>
          </cell>
          <cell r="FI274">
            <v>-2.56</v>
          </cell>
          <cell r="FJ274">
            <v>12873.88</v>
          </cell>
          <cell r="FK274">
            <v>76128.36</v>
          </cell>
          <cell r="FL274">
            <v>11423.55</v>
          </cell>
          <cell r="FM274">
            <v>12873.56</v>
          </cell>
          <cell r="FN274">
            <v>13995.31</v>
          </cell>
          <cell r="FO274">
            <v>76128.36</v>
          </cell>
          <cell r="FP274">
            <v>180719.84</v>
          </cell>
          <cell r="FQ274">
            <v>15.005599999999999</v>
          </cell>
          <cell r="FR274">
            <v>16.910299999999999</v>
          </cell>
          <cell r="FS274">
            <v>18.383800000000001</v>
          </cell>
          <cell r="FT274">
            <v>7.1234999999999999</v>
          </cell>
          <cell r="FU274">
            <v>500.1</v>
          </cell>
          <cell r="FV274">
            <v>0</v>
          </cell>
          <cell r="FW274">
            <v>0</v>
          </cell>
          <cell r="FX274">
            <v>0</v>
          </cell>
          <cell r="FY274">
            <v>528.63</v>
          </cell>
          <cell r="FZ274">
            <v>0</v>
          </cell>
          <cell r="GA274">
            <v>0</v>
          </cell>
          <cell r="GB274">
            <v>0</v>
          </cell>
          <cell r="GC274">
            <v>950.01</v>
          </cell>
          <cell r="GD274">
            <v>5659.26</v>
          </cell>
          <cell r="GE274">
            <v>0</v>
          </cell>
          <cell r="GF274">
            <v>160</v>
          </cell>
          <cell r="GG274">
            <v>489191.33</v>
          </cell>
          <cell r="GH274">
            <v>0</v>
          </cell>
          <cell r="GI274">
            <v>0</v>
          </cell>
          <cell r="GJ274">
            <v>12876.44</v>
          </cell>
          <cell r="GK274">
            <v>1287.6400000000001</v>
          </cell>
          <cell r="GL274">
            <v>374</v>
          </cell>
          <cell r="GM274">
            <v>-374</v>
          </cell>
          <cell r="GN274">
            <v>150</v>
          </cell>
          <cell r="GO274">
            <v>224</v>
          </cell>
          <cell r="GP274">
            <v>355</v>
          </cell>
          <cell r="GQ274">
            <v>355</v>
          </cell>
          <cell r="GR274">
            <v>0</v>
          </cell>
          <cell r="GS274">
            <v>355</v>
          </cell>
          <cell r="GT274">
            <v>1468</v>
          </cell>
          <cell r="GU274">
            <v>117.51</v>
          </cell>
          <cell r="GV274">
            <v>489.19</v>
          </cell>
          <cell r="GW274">
            <v>0.24</v>
          </cell>
          <cell r="GX274">
            <v>106.72</v>
          </cell>
          <cell r="GY274">
            <v>0</v>
          </cell>
          <cell r="GZ274">
            <v>106.72</v>
          </cell>
          <cell r="HA274">
            <v>0</v>
          </cell>
          <cell r="HB274">
            <v>0</v>
          </cell>
          <cell r="HC274">
            <v>0</v>
          </cell>
          <cell r="HF274">
            <v>0</v>
          </cell>
          <cell r="HG274">
            <v>0</v>
          </cell>
          <cell r="HH274">
            <v>32352.75</v>
          </cell>
          <cell r="HI274">
            <v>449304.31</v>
          </cell>
          <cell r="HJ274">
            <v>-2011027.8</v>
          </cell>
          <cell r="HL274">
            <v>1</v>
          </cell>
          <cell r="HM274">
            <v>2012</v>
          </cell>
          <cell r="HN274">
            <v>0</v>
          </cell>
          <cell r="HO274">
            <v>-560</v>
          </cell>
          <cell r="HP274">
            <v>16984.330000000002</v>
          </cell>
          <cell r="HQ274">
            <v>8.7714207000000002</v>
          </cell>
          <cell r="HR274">
            <v>19011</v>
          </cell>
        </row>
        <row r="275">
          <cell r="A275" t="str">
            <v>1111435Q2 2012Supervisory Stress</v>
          </cell>
          <cell r="B275" t="str">
            <v>State St</v>
          </cell>
          <cell r="C275" t="str">
            <v>Q2 2012</v>
          </cell>
          <cell r="D275" t="str">
            <v>Supervisory Stress</v>
          </cell>
          <cell r="E275" t="str">
            <v>BHC</v>
          </cell>
          <cell r="F275" t="str">
            <v>STATE STREET CORP</v>
          </cell>
          <cell r="G275">
            <v>1111435</v>
          </cell>
          <cell r="H275" t="str">
            <v>Projected</v>
          </cell>
          <cell r="I275">
            <v>40927</v>
          </cell>
          <cell r="J275">
            <v>40927.472256944442</v>
          </cell>
          <cell r="K275" t="str">
            <v>This scenario is as prescribed by the Supervisory macro-economics assumptions of the CCAR 2012 submission.</v>
          </cell>
          <cell r="L275">
            <v>0</v>
          </cell>
          <cell r="M275">
            <v>0</v>
          </cell>
          <cell r="N275">
            <v>0</v>
          </cell>
          <cell r="O275">
            <v>0</v>
          </cell>
          <cell r="P275">
            <v>0</v>
          </cell>
          <cell r="Q275">
            <v>0</v>
          </cell>
          <cell r="R275">
            <v>0</v>
          </cell>
          <cell r="S275">
            <v>0</v>
          </cell>
          <cell r="T275">
            <v>100</v>
          </cell>
          <cell r="U275">
            <v>100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100</v>
          </cell>
          <cell r="AJ275">
            <v>0</v>
          </cell>
          <cell r="AK275">
            <v>0</v>
          </cell>
          <cell r="AL275">
            <v>0</v>
          </cell>
          <cell r="AM275">
            <v>0</v>
          </cell>
          <cell r="AN275">
            <v>0</v>
          </cell>
          <cell r="AO275">
            <v>0</v>
          </cell>
          <cell r="AP275">
            <v>0</v>
          </cell>
          <cell r="AQ275">
            <v>0</v>
          </cell>
          <cell r="AR275">
            <v>0</v>
          </cell>
          <cell r="AS275">
            <v>0</v>
          </cell>
          <cell r="AT275">
            <v>100</v>
          </cell>
          <cell r="AU275">
            <v>22.21</v>
          </cell>
          <cell r="AV275">
            <v>100</v>
          </cell>
          <cell r="AW275">
            <v>100</v>
          </cell>
          <cell r="AX275">
            <v>0</v>
          </cell>
          <cell r="AY275">
            <v>22.21</v>
          </cell>
          <cell r="AZ275">
            <v>653.08000000000004</v>
          </cell>
          <cell r="BA275">
            <v>1686.89</v>
          </cell>
          <cell r="BB275">
            <v>2724.89</v>
          </cell>
          <cell r="BC275">
            <v>-384.91</v>
          </cell>
          <cell r="BD275">
            <v>-384.91</v>
          </cell>
          <cell r="BE275">
            <v>100</v>
          </cell>
          <cell r="BF275">
            <v>0</v>
          </cell>
          <cell r="BG275">
            <v>0</v>
          </cell>
          <cell r="BH275">
            <v>0</v>
          </cell>
          <cell r="BI275">
            <v>0</v>
          </cell>
          <cell r="BJ275">
            <v>0</v>
          </cell>
          <cell r="BK275">
            <v>0</v>
          </cell>
          <cell r="BL275">
            <v>-484.91</v>
          </cell>
          <cell r="BM275">
            <v>-169.44</v>
          </cell>
          <cell r="BN275">
            <v>-315.47000000000003</v>
          </cell>
          <cell r="BO275">
            <v>0</v>
          </cell>
          <cell r="BP275">
            <v>-315.47000000000003</v>
          </cell>
          <cell r="BQ275">
            <v>0</v>
          </cell>
          <cell r="BR275">
            <v>-315.47000000000003</v>
          </cell>
          <cell r="BS275">
            <v>34.942566999999997</v>
          </cell>
          <cell r="BT275">
            <v>0</v>
          </cell>
          <cell r="BU275">
            <v>0</v>
          </cell>
          <cell r="BV275">
            <v>0</v>
          </cell>
          <cell r="BW275">
            <v>0</v>
          </cell>
          <cell r="BY275">
            <v>9637.09</v>
          </cell>
          <cell r="BZ275">
            <v>87395.24</v>
          </cell>
          <cell r="CA275">
            <v>97032.33</v>
          </cell>
          <cell r="CB275">
            <v>612.03</v>
          </cell>
          <cell r="CC275">
            <v>0</v>
          </cell>
          <cell r="CD275">
            <v>0</v>
          </cell>
          <cell r="CE275">
            <v>0</v>
          </cell>
          <cell r="CF275">
            <v>0</v>
          </cell>
          <cell r="CG275">
            <v>612.03</v>
          </cell>
          <cell r="CH275">
            <v>426.8</v>
          </cell>
          <cell r="CI275">
            <v>16.649999999999999</v>
          </cell>
          <cell r="CJ275">
            <v>168.58</v>
          </cell>
          <cell r="CK275">
            <v>0</v>
          </cell>
          <cell r="CL275">
            <v>0</v>
          </cell>
          <cell r="CM275">
            <v>0</v>
          </cell>
          <cell r="CN275">
            <v>0</v>
          </cell>
          <cell r="CO275">
            <v>0</v>
          </cell>
          <cell r="CP275">
            <v>0</v>
          </cell>
          <cell r="CQ275">
            <v>0</v>
          </cell>
          <cell r="CR275">
            <v>0</v>
          </cell>
          <cell r="CS275">
            <v>0</v>
          </cell>
          <cell r="CT275">
            <v>0</v>
          </cell>
          <cell r="CU275">
            <v>0</v>
          </cell>
          <cell r="CV275">
            <v>0</v>
          </cell>
          <cell r="CW275">
            <v>21244.69</v>
          </cell>
          <cell r="CX275">
            <v>0</v>
          </cell>
          <cell r="CY275">
            <v>0</v>
          </cell>
          <cell r="CZ275">
            <v>13355</v>
          </cell>
          <cell r="DA275">
            <v>120</v>
          </cell>
          <cell r="DB275">
            <v>7769.69</v>
          </cell>
          <cell r="DC275">
            <v>21856.720000000001</v>
          </cell>
          <cell r="DD275">
            <v>100</v>
          </cell>
          <cell r="DE275">
            <v>22</v>
          </cell>
          <cell r="DF275">
            <v>21734.720000000001</v>
          </cell>
          <cell r="DG275">
            <v>2384.21</v>
          </cell>
          <cell r="DH275">
            <v>5659.26</v>
          </cell>
          <cell r="DI275">
            <v>0</v>
          </cell>
          <cell r="DJ275">
            <v>0</v>
          </cell>
          <cell r="DK275">
            <v>2367.46</v>
          </cell>
          <cell r="DL275">
            <v>8026.72</v>
          </cell>
          <cell r="DM275">
            <v>66428.08</v>
          </cell>
          <cell r="DN275">
            <v>195606.06</v>
          </cell>
          <cell r="DO275">
            <v>141325.38</v>
          </cell>
          <cell r="DP275">
            <v>0</v>
          </cell>
          <cell r="DQ275">
            <v>950</v>
          </cell>
          <cell r="DR275">
            <v>40820.54</v>
          </cell>
          <cell r="DS275">
            <v>0</v>
          </cell>
          <cell r="DT275">
            <v>183095.92</v>
          </cell>
          <cell r="DU275">
            <v>500.1</v>
          </cell>
          <cell r="DV275">
            <v>504</v>
          </cell>
          <cell r="DW275">
            <v>9528.02</v>
          </cell>
          <cell r="DX275">
            <v>8586.09</v>
          </cell>
          <cell r="DY275">
            <v>-5665.58</v>
          </cell>
          <cell r="DZ275">
            <v>-942.49</v>
          </cell>
          <cell r="EA275">
            <v>12510.14</v>
          </cell>
          <cell r="EB275">
            <v>0</v>
          </cell>
          <cell r="EC275">
            <v>12510.14</v>
          </cell>
          <cell r="ED275">
            <v>25832.57</v>
          </cell>
          <cell r="EE275">
            <v>13181.39</v>
          </cell>
          <cell r="EF275">
            <v>0</v>
          </cell>
          <cell r="EG275">
            <v>13181.39</v>
          </cell>
          <cell r="EH275">
            <v>-315.47000000000003</v>
          </cell>
          <cell r="EI275">
            <v>0</v>
          </cell>
          <cell r="EJ275">
            <v>0</v>
          </cell>
          <cell r="EK275">
            <v>0</v>
          </cell>
          <cell r="EL275">
            <v>0</v>
          </cell>
          <cell r="EM275">
            <v>65.67</v>
          </cell>
          <cell r="EN275">
            <v>479.85</v>
          </cell>
          <cell r="EO275">
            <v>0</v>
          </cell>
          <cell r="EP275">
            <v>6.74</v>
          </cell>
          <cell r="EQ275">
            <v>114.78</v>
          </cell>
          <cell r="ER275">
            <v>179.92</v>
          </cell>
          <cell r="ES275">
            <v>0</v>
          </cell>
          <cell r="ET275">
            <v>0</v>
          </cell>
          <cell r="EU275">
            <v>12510.14</v>
          </cell>
          <cell r="EV275">
            <v>12510.14</v>
          </cell>
          <cell r="EW275">
            <v>-5654.51</v>
          </cell>
          <cell r="EX275">
            <v>0</v>
          </cell>
          <cell r="EY275">
            <v>-222.38</v>
          </cell>
          <cell r="EZ275">
            <v>0</v>
          </cell>
          <cell r="FA275">
            <v>0</v>
          </cell>
          <cell r="FB275">
            <v>950.01</v>
          </cell>
          <cell r="FC275">
            <v>0</v>
          </cell>
          <cell r="FD275">
            <v>7262.21</v>
          </cell>
          <cell r="FE275">
            <v>0</v>
          </cell>
          <cell r="FF275">
            <v>12074.83</v>
          </cell>
          <cell r="FG275">
            <v>0</v>
          </cell>
          <cell r="FH275">
            <v>0</v>
          </cell>
          <cell r="FI275">
            <v>-2.56</v>
          </cell>
          <cell r="FJ275">
            <v>12072.27</v>
          </cell>
          <cell r="FK275">
            <v>76128.36</v>
          </cell>
          <cell r="FL275">
            <v>10621.94</v>
          </cell>
          <cell r="FM275">
            <v>12071.95</v>
          </cell>
          <cell r="FN275">
            <v>13193.69</v>
          </cell>
          <cell r="FO275">
            <v>76128.36</v>
          </cell>
          <cell r="FP275">
            <v>180239.68</v>
          </cell>
          <cell r="FQ275">
            <v>13.9527</v>
          </cell>
          <cell r="FR275">
            <v>15.8574</v>
          </cell>
          <cell r="FS275">
            <v>17.3309</v>
          </cell>
          <cell r="FT275">
            <v>6.6977000000000002</v>
          </cell>
          <cell r="FU275">
            <v>500.1</v>
          </cell>
          <cell r="FV275">
            <v>0</v>
          </cell>
          <cell r="FW275">
            <v>0</v>
          </cell>
          <cell r="FX275">
            <v>0</v>
          </cell>
          <cell r="FY275">
            <v>942.81</v>
          </cell>
          <cell r="FZ275">
            <v>0</v>
          </cell>
          <cell r="GA275">
            <v>0</v>
          </cell>
          <cell r="GB275">
            <v>0</v>
          </cell>
          <cell r="GC275">
            <v>950.01</v>
          </cell>
          <cell r="GD275">
            <v>5659.26</v>
          </cell>
          <cell r="GE275">
            <v>0</v>
          </cell>
          <cell r="GF275">
            <v>208</v>
          </cell>
          <cell r="GG275">
            <v>477807.63</v>
          </cell>
          <cell r="GH275">
            <v>0</v>
          </cell>
          <cell r="GI275">
            <v>0</v>
          </cell>
          <cell r="GJ275">
            <v>12074.83</v>
          </cell>
          <cell r="GK275">
            <v>1207.48</v>
          </cell>
          <cell r="GL275">
            <v>299</v>
          </cell>
          <cell r="GM275">
            <v>-299</v>
          </cell>
          <cell r="GN275">
            <v>239</v>
          </cell>
          <cell r="GO275">
            <v>60</v>
          </cell>
          <cell r="GP275">
            <v>355</v>
          </cell>
          <cell r="GQ275">
            <v>355</v>
          </cell>
          <cell r="GR275">
            <v>0</v>
          </cell>
          <cell r="GS275">
            <v>355</v>
          </cell>
          <cell r="GT275">
            <v>1468</v>
          </cell>
          <cell r="GU275">
            <v>114.78</v>
          </cell>
          <cell r="GV275">
            <v>477.81</v>
          </cell>
          <cell r="GW275">
            <v>0.24</v>
          </cell>
          <cell r="GX275">
            <v>65.67</v>
          </cell>
          <cell r="GY275">
            <v>0</v>
          </cell>
          <cell r="GZ275">
            <v>65.67</v>
          </cell>
          <cell r="HA275">
            <v>94.86</v>
          </cell>
          <cell r="HB275">
            <v>384.99</v>
          </cell>
          <cell r="HC275">
            <v>479.85</v>
          </cell>
          <cell r="HF275">
            <v>0</v>
          </cell>
          <cell r="HG275">
            <v>0</v>
          </cell>
          <cell r="HH275">
            <v>32352.75</v>
          </cell>
          <cell r="HI275">
            <v>449304.31</v>
          </cell>
          <cell r="HJ275">
            <v>-2011027.8</v>
          </cell>
          <cell r="HL275">
            <v>2</v>
          </cell>
          <cell r="HM275">
            <v>2012</v>
          </cell>
          <cell r="HN275">
            <v>0</v>
          </cell>
          <cell r="HO275">
            <v>0</v>
          </cell>
          <cell r="HP275">
            <v>16464.97</v>
          </cell>
          <cell r="HQ275">
            <v>8.7776031000000003</v>
          </cell>
          <cell r="HR275">
            <v>19011</v>
          </cell>
        </row>
        <row r="276">
          <cell r="A276" t="str">
            <v>1111435Q3 2012Supervisory Stress</v>
          </cell>
          <cell r="B276" t="str">
            <v>State St</v>
          </cell>
          <cell r="C276" t="str">
            <v>Q3 2012</v>
          </cell>
          <cell r="D276" t="str">
            <v>Supervisory Stress</v>
          </cell>
          <cell r="E276" t="str">
            <v>BHC</v>
          </cell>
          <cell r="F276" t="str">
            <v>STATE STREET CORP</v>
          </cell>
          <cell r="G276">
            <v>1111435</v>
          </cell>
          <cell r="H276" t="str">
            <v>Projected</v>
          </cell>
          <cell r="I276">
            <v>40927</v>
          </cell>
          <cell r="J276">
            <v>40927.472256944442</v>
          </cell>
          <cell r="K276" t="str">
            <v>This scenario is as prescribed by the Supervisory macro-economics assumptions of the CCAR 2012 submission.</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22.21</v>
          </cell>
          <cell r="AV276">
            <v>0</v>
          </cell>
          <cell r="AW276">
            <v>0</v>
          </cell>
          <cell r="AX276">
            <v>0</v>
          </cell>
          <cell r="AY276">
            <v>22.21</v>
          </cell>
          <cell r="AZ276">
            <v>582.98</v>
          </cell>
          <cell r="BA276">
            <v>1623.74</v>
          </cell>
          <cell r="BB276">
            <v>1848.09</v>
          </cell>
          <cell r="BC276">
            <v>358.63</v>
          </cell>
          <cell r="BD276">
            <v>358.63</v>
          </cell>
          <cell r="BE276">
            <v>0</v>
          </cell>
          <cell r="BF276">
            <v>0</v>
          </cell>
          <cell r="BG276">
            <v>0</v>
          </cell>
          <cell r="BH276">
            <v>0</v>
          </cell>
          <cell r="BI276">
            <v>0</v>
          </cell>
          <cell r="BJ276">
            <v>0</v>
          </cell>
          <cell r="BK276">
            <v>0</v>
          </cell>
          <cell r="BL276">
            <v>358.63</v>
          </cell>
          <cell r="BM276">
            <v>125.87</v>
          </cell>
          <cell r="BN276">
            <v>232.76</v>
          </cell>
          <cell r="BO276">
            <v>0</v>
          </cell>
          <cell r="BP276">
            <v>232.76</v>
          </cell>
          <cell r="BQ276">
            <v>0</v>
          </cell>
          <cell r="BR276">
            <v>232.76</v>
          </cell>
          <cell r="BS276">
            <v>35.097453999999999</v>
          </cell>
          <cell r="BT276">
            <v>0</v>
          </cell>
          <cell r="BU276">
            <v>0</v>
          </cell>
          <cell r="BV276">
            <v>0</v>
          </cell>
          <cell r="BW276">
            <v>0</v>
          </cell>
          <cell r="BY276">
            <v>8913.7999999999993</v>
          </cell>
          <cell r="BZ276">
            <v>86331.3</v>
          </cell>
          <cell r="CA276">
            <v>95245.09</v>
          </cell>
          <cell r="CB276">
            <v>620.58000000000004</v>
          </cell>
          <cell r="CC276">
            <v>0</v>
          </cell>
          <cell r="CD276">
            <v>0</v>
          </cell>
          <cell r="CE276">
            <v>0</v>
          </cell>
          <cell r="CF276">
            <v>0</v>
          </cell>
          <cell r="CG276">
            <v>620.58000000000004</v>
          </cell>
          <cell r="CH276">
            <v>432.76</v>
          </cell>
          <cell r="CI276">
            <v>16.89</v>
          </cell>
          <cell r="CJ276">
            <v>170.94</v>
          </cell>
          <cell r="CK276">
            <v>0</v>
          </cell>
          <cell r="CL276">
            <v>0</v>
          </cell>
          <cell r="CM276">
            <v>0</v>
          </cell>
          <cell r="CN276">
            <v>0</v>
          </cell>
          <cell r="CO276">
            <v>0</v>
          </cell>
          <cell r="CP276">
            <v>0</v>
          </cell>
          <cell r="CQ276">
            <v>0</v>
          </cell>
          <cell r="CR276">
            <v>0</v>
          </cell>
          <cell r="CS276">
            <v>0</v>
          </cell>
          <cell r="CT276">
            <v>0</v>
          </cell>
          <cell r="CU276">
            <v>0</v>
          </cell>
          <cell r="CV276">
            <v>0</v>
          </cell>
          <cell r="CW276">
            <v>15431.13</v>
          </cell>
          <cell r="CX276">
            <v>0</v>
          </cell>
          <cell r="CY276">
            <v>0</v>
          </cell>
          <cell r="CZ276">
            <v>8616.76</v>
          </cell>
          <cell r="DA276">
            <v>120</v>
          </cell>
          <cell r="DB276">
            <v>6694.37</v>
          </cell>
          <cell r="DC276">
            <v>16051.72</v>
          </cell>
          <cell r="DD276">
            <v>100</v>
          </cell>
          <cell r="DE276">
            <v>22</v>
          </cell>
          <cell r="DF276">
            <v>15929.72</v>
          </cell>
          <cell r="DG276">
            <v>2508.96</v>
          </cell>
          <cell r="DH276">
            <v>5659.26</v>
          </cell>
          <cell r="DI276">
            <v>0</v>
          </cell>
          <cell r="DJ276">
            <v>0</v>
          </cell>
          <cell r="DK276">
            <v>2317.9</v>
          </cell>
          <cell r="DL276">
            <v>7977.16</v>
          </cell>
          <cell r="DM276">
            <v>68878.16</v>
          </cell>
          <cell r="DN276">
            <v>190539.1</v>
          </cell>
          <cell r="DO276">
            <v>136595.84</v>
          </cell>
          <cell r="DP276">
            <v>0</v>
          </cell>
          <cell r="DQ276">
            <v>950</v>
          </cell>
          <cell r="DR276">
            <v>40644.53</v>
          </cell>
          <cell r="DS276">
            <v>0</v>
          </cell>
          <cell r="DT276">
            <v>178190.36</v>
          </cell>
          <cell r="DU276">
            <v>500.1</v>
          </cell>
          <cell r="DV276">
            <v>504</v>
          </cell>
          <cell r="DW276">
            <v>9528.02</v>
          </cell>
          <cell r="DX276">
            <v>8700.06</v>
          </cell>
          <cell r="DY276">
            <v>-5519.07</v>
          </cell>
          <cell r="DZ276">
            <v>-1364.36</v>
          </cell>
          <cell r="EA276">
            <v>12348.74</v>
          </cell>
          <cell r="EB276">
            <v>0</v>
          </cell>
          <cell r="EC276">
            <v>12348.74</v>
          </cell>
          <cell r="ED276">
            <v>25929.19</v>
          </cell>
          <cell r="EE276">
            <v>12510.14</v>
          </cell>
          <cell r="EF276">
            <v>0</v>
          </cell>
          <cell r="EG276">
            <v>12510.14</v>
          </cell>
          <cell r="EH276">
            <v>232.76</v>
          </cell>
          <cell r="EI276">
            <v>0</v>
          </cell>
          <cell r="EJ276">
            <v>0</v>
          </cell>
          <cell r="EK276">
            <v>0</v>
          </cell>
          <cell r="EL276">
            <v>0</v>
          </cell>
          <cell r="EM276">
            <v>58.25</v>
          </cell>
          <cell r="EN276">
            <v>480.13</v>
          </cell>
          <cell r="EO276">
            <v>0</v>
          </cell>
          <cell r="EP276">
            <v>6.74</v>
          </cell>
          <cell r="EQ276">
            <v>112.06</v>
          </cell>
          <cell r="ER276">
            <v>146.51</v>
          </cell>
          <cell r="ES276">
            <v>0</v>
          </cell>
          <cell r="ET276">
            <v>0</v>
          </cell>
          <cell r="EU276">
            <v>12348.74</v>
          </cell>
          <cell r="EV276">
            <v>12348.74</v>
          </cell>
          <cell r="EW276">
            <v>-5508</v>
          </cell>
          <cell r="EX276">
            <v>0</v>
          </cell>
          <cell r="EY276">
            <v>-222.38</v>
          </cell>
          <cell r="EZ276">
            <v>0</v>
          </cell>
          <cell r="FA276">
            <v>0</v>
          </cell>
          <cell r="FB276">
            <v>950.01</v>
          </cell>
          <cell r="FC276">
            <v>0</v>
          </cell>
          <cell r="FD276">
            <v>7212.65</v>
          </cell>
          <cell r="FE276">
            <v>0</v>
          </cell>
          <cell r="FF276">
            <v>11816.47</v>
          </cell>
          <cell r="FG276">
            <v>0</v>
          </cell>
          <cell r="FH276">
            <v>0</v>
          </cell>
          <cell r="FI276">
            <v>-2.56</v>
          </cell>
          <cell r="FJ276">
            <v>11813.91</v>
          </cell>
          <cell r="FK276">
            <v>76564</v>
          </cell>
          <cell r="FL276">
            <v>10363.58</v>
          </cell>
          <cell r="FM276">
            <v>11813.59</v>
          </cell>
          <cell r="FN276">
            <v>12935.34</v>
          </cell>
          <cell r="FO276">
            <v>76564</v>
          </cell>
          <cell r="FP276">
            <v>179039.68</v>
          </cell>
          <cell r="FQ276">
            <v>13.5358</v>
          </cell>
          <cell r="FR276">
            <v>15.4297</v>
          </cell>
          <cell r="FS276">
            <v>16.8948</v>
          </cell>
          <cell r="FT276">
            <v>6.5983000000000001</v>
          </cell>
          <cell r="FU276">
            <v>500.1</v>
          </cell>
          <cell r="FV276">
            <v>0</v>
          </cell>
          <cell r="FW276">
            <v>0</v>
          </cell>
          <cell r="FX276">
            <v>0</v>
          </cell>
          <cell r="FY276">
            <v>1364.68</v>
          </cell>
          <cell r="FZ276">
            <v>0</v>
          </cell>
          <cell r="GA276">
            <v>0</v>
          </cell>
          <cell r="GB276">
            <v>0</v>
          </cell>
          <cell r="GC276">
            <v>950.01</v>
          </cell>
          <cell r="GD276">
            <v>5659.26</v>
          </cell>
          <cell r="GE276">
            <v>0</v>
          </cell>
          <cell r="GF276">
            <v>208</v>
          </cell>
          <cell r="GG276">
            <v>466487.69</v>
          </cell>
          <cell r="GH276">
            <v>0</v>
          </cell>
          <cell r="GI276">
            <v>0</v>
          </cell>
          <cell r="GJ276">
            <v>11816.47</v>
          </cell>
          <cell r="GK276">
            <v>1181.6500000000001</v>
          </cell>
          <cell r="GL276">
            <v>278</v>
          </cell>
          <cell r="GM276">
            <v>-278</v>
          </cell>
          <cell r="GN276">
            <v>327</v>
          </cell>
          <cell r="GO276">
            <v>0</v>
          </cell>
          <cell r="GP276">
            <v>355</v>
          </cell>
          <cell r="GQ276">
            <v>355</v>
          </cell>
          <cell r="GR276">
            <v>0</v>
          </cell>
          <cell r="GS276">
            <v>355</v>
          </cell>
          <cell r="GT276">
            <v>1468</v>
          </cell>
          <cell r="GU276">
            <v>112.06</v>
          </cell>
          <cell r="GV276">
            <v>466.49</v>
          </cell>
          <cell r="GW276">
            <v>0.24</v>
          </cell>
          <cell r="GX276">
            <v>58.25</v>
          </cell>
          <cell r="GY276">
            <v>0</v>
          </cell>
          <cell r="GZ276">
            <v>58.25</v>
          </cell>
          <cell r="HA276">
            <v>94.86</v>
          </cell>
          <cell r="HB276">
            <v>385.27</v>
          </cell>
          <cell r="HC276">
            <v>480.13</v>
          </cell>
          <cell r="HF276">
            <v>0</v>
          </cell>
          <cell r="HG276">
            <v>0</v>
          </cell>
          <cell r="HH276">
            <v>32352.75</v>
          </cell>
          <cell r="HI276">
            <v>449304.31</v>
          </cell>
          <cell r="HJ276">
            <v>-2011027.8</v>
          </cell>
          <cell r="HL276">
            <v>3</v>
          </cell>
          <cell r="HM276">
            <v>2012</v>
          </cell>
          <cell r="HN276">
            <v>0</v>
          </cell>
          <cell r="HO276">
            <v>0</v>
          </cell>
          <cell r="HP276">
            <v>16481.990000000002</v>
          </cell>
          <cell r="HQ276">
            <v>9.0281632999999992</v>
          </cell>
          <cell r="HR276">
            <v>19011</v>
          </cell>
        </row>
        <row r="277">
          <cell r="A277" t="str">
            <v>1111435Q4 2012Supervisory Stress</v>
          </cell>
          <cell r="B277" t="str">
            <v>State St</v>
          </cell>
          <cell r="C277" t="str">
            <v>Q4 2012</v>
          </cell>
          <cell r="D277" t="str">
            <v>Supervisory Stress</v>
          </cell>
          <cell r="E277" t="str">
            <v>BHC</v>
          </cell>
          <cell r="F277" t="str">
            <v>STATE STREET CORP</v>
          </cell>
          <cell r="G277">
            <v>1111435</v>
          </cell>
          <cell r="H277" t="str">
            <v>Projected</v>
          </cell>
          <cell r="I277">
            <v>40927</v>
          </cell>
          <cell r="J277">
            <v>40927.472256944442</v>
          </cell>
          <cell r="K277" t="str">
            <v>This scenario is as prescribed by the Supervisory macro-economics assumptions of the CCAR 2012 submission.</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22.21</v>
          </cell>
          <cell r="AV277">
            <v>0</v>
          </cell>
          <cell r="AW277">
            <v>0</v>
          </cell>
          <cell r="AX277">
            <v>0</v>
          </cell>
          <cell r="AY277">
            <v>22.21</v>
          </cell>
          <cell r="AZ277">
            <v>560.22</v>
          </cell>
          <cell r="BA277">
            <v>1666.27</v>
          </cell>
          <cell r="BB277">
            <v>1850.64</v>
          </cell>
          <cell r="BC277">
            <v>375.84</v>
          </cell>
          <cell r="BD277">
            <v>375.84</v>
          </cell>
          <cell r="BE277">
            <v>0</v>
          </cell>
          <cell r="BF277">
            <v>0</v>
          </cell>
          <cell r="BG277">
            <v>0</v>
          </cell>
          <cell r="BH277">
            <v>0</v>
          </cell>
          <cell r="BI277">
            <v>0</v>
          </cell>
          <cell r="BJ277">
            <v>0</v>
          </cell>
          <cell r="BK277">
            <v>0</v>
          </cell>
          <cell r="BL277">
            <v>375.84</v>
          </cell>
          <cell r="BM277">
            <v>131.24</v>
          </cell>
          <cell r="BN277">
            <v>244.61</v>
          </cell>
          <cell r="BO277">
            <v>0</v>
          </cell>
          <cell r="BP277">
            <v>244.61</v>
          </cell>
          <cell r="BQ277">
            <v>0</v>
          </cell>
          <cell r="BR277">
            <v>244.61</v>
          </cell>
          <cell r="BS277">
            <v>34.919114999999998</v>
          </cell>
          <cell r="BT277">
            <v>0</v>
          </cell>
          <cell r="BU277">
            <v>0</v>
          </cell>
          <cell r="BV277">
            <v>0</v>
          </cell>
          <cell r="BW277">
            <v>0</v>
          </cell>
          <cell r="BY277">
            <v>8397.07</v>
          </cell>
          <cell r="BZ277">
            <v>88171.19</v>
          </cell>
          <cell r="CA277">
            <v>96568.26</v>
          </cell>
          <cell r="CB277">
            <v>630.25</v>
          </cell>
          <cell r="CC277">
            <v>0</v>
          </cell>
          <cell r="CD277">
            <v>0</v>
          </cell>
          <cell r="CE277">
            <v>0</v>
          </cell>
          <cell r="CF277">
            <v>0</v>
          </cell>
          <cell r="CG277">
            <v>630.25</v>
          </cell>
          <cell r="CH277">
            <v>439.5</v>
          </cell>
          <cell r="CI277">
            <v>17.149999999999999</v>
          </cell>
          <cell r="CJ277">
            <v>173.6</v>
          </cell>
          <cell r="CK277">
            <v>0</v>
          </cell>
          <cell r="CL277">
            <v>0</v>
          </cell>
          <cell r="CM277">
            <v>0</v>
          </cell>
          <cell r="CN277">
            <v>0</v>
          </cell>
          <cell r="CO277">
            <v>0</v>
          </cell>
          <cell r="CP277">
            <v>0</v>
          </cell>
          <cell r="CQ277">
            <v>0</v>
          </cell>
          <cell r="CR277">
            <v>0</v>
          </cell>
          <cell r="CS277">
            <v>0</v>
          </cell>
          <cell r="CT277">
            <v>0</v>
          </cell>
          <cell r="CU277">
            <v>0</v>
          </cell>
          <cell r="CV277">
            <v>0</v>
          </cell>
          <cell r="CW277">
            <v>11738.38</v>
          </cell>
          <cell r="CX277">
            <v>0</v>
          </cell>
          <cell r="CY277">
            <v>0</v>
          </cell>
          <cell r="CZ277">
            <v>4789</v>
          </cell>
          <cell r="DA277">
            <v>120</v>
          </cell>
          <cell r="DB277">
            <v>6829.38</v>
          </cell>
          <cell r="DC277">
            <v>12368.63</v>
          </cell>
          <cell r="DD277">
            <v>100</v>
          </cell>
          <cell r="DE277">
            <v>22</v>
          </cell>
          <cell r="DF277">
            <v>12246.63</v>
          </cell>
          <cell r="DG277">
            <v>2649.96</v>
          </cell>
          <cell r="DH277">
            <v>5659.26</v>
          </cell>
          <cell r="DI277">
            <v>0</v>
          </cell>
          <cell r="DJ277">
            <v>0</v>
          </cell>
          <cell r="DK277">
            <v>2268.34</v>
          </cell>
          <cell r="DL277">
            <v>7927.6</v>
          </cell>
          <cell r="DM277">
            <v>70776.31</v>
          </cell>
          <cell r="DN277">
            <v>190168.76</v>
          </cell>
          <cell r="DO277">
            <v>135329.60999999999</v>
          </cell>
          <cell r="DP277">
            <v>0</v>
          </cell>
          <cell r="DQ277">
            <v>950</v>
          </cell>
          <cell r="DR277">
            <v>41582.980000000003</v>
          </cell>
          <cell r="DS277">
            <v>0</v>
          </cell>
          <cell r="DT277">
            <v>177862.58</v>
          </cell>
          <cell r="DU277">
            <v>500.1</v>
          </cell>
          <cell r="DV277">
            <v>504</v>
          </cell>
          <cell r="DW277">
            <v>9528.02</v>
          </cell>
          <cell r="DX277">
            <v>8828.57</v>
          </cell>
          <cell r="DY277">
            <v>-5263.6</v>
          </cell>
          <cell r="DZ277">
            <v>-1790.91</v>
          </cell>
          <cell r="EA277">
            <v>12306.18</v>
          </cell>
          <cell r="EB277">
            <v>0</v>
          </cell>
          <cell r="EC277">
            <v>12306.18</v>
          </cell>
          <cell r="ED277">
            <v>25934.31</v>
          </cell>
          <cell r="EE277">
            <v>12348.74</v>
          </cell>
          <cell r="EF277">
            <v>0</v>
          </cell>
          <cell r="EG277">
            <v>12348.74</v>
          </cell>
          <cell r="EH277">
            <v>244.61</v>
          </cell>
          <cell r="EI277">
            <v>0</v>
          </cell>
          <cell r="EJ277">
            <v>0</v>
          </cell>
          <cell r="EK277">
            <v>0</v>
          </cell>
          <cell r="EL277">
            <v>0</v>
          </cell>
          <cell r="EM277">
            <v>53.94</v>
          </cell>
          <cell r="EN277">
            <v>480.48</v>
          </cell>
          <cell r="EO277">
            <v>0</v>
          </cell>
          <cell r="EP277">
            <v>6.74</v>
          </cell>
          <cell r="EQ277">
            <v>109.35</v>
          </cell>
          <cell r="ER277">
            <v>255.47</v>
          </cell>
          <cell r="ES277">
            <v>0</v>
          </cell>
          <cell r="ET277">
            <v>0</v>
          </cell>
          <cell r="EU277">
            <v>12306.18</v>
          </cell>
          <cell r="EV277">
            <v>12306.18</v>
          </cell>
          <cell r="EW277">
            <v>-5252.53</v>
          </cell>
          <cell r="EX277">
            <v>0</v>
          </cell>
          <cell r="EY277">
            <v>-222.38</v>
          </cell>
          <cell r="EZ277">
            <v>0</v>
          </cell>
          <cell r="FA277">
            <v>0</v>
          </cell>
          <cell r="FB277">
            <v>950.01</v>
          </cell>
          <cell r="FC277">
            <v>0</v>
          </cell>
          <cell r="FD277">
            <v>7163.09</v>
          </cell>
          <cell r="FE277">
            <v>0</v>
          </cell>
          <cell r="FF277">
            <v>11568</v>
          </cell>
          <cell r="FG277">
            <v>0</v>
          </cell>
          <cell r="FH277">
            <v>0</v>
          </cell>
          <cell r="FI277">
            <v>-2.56</v>
          </cell>
          <cell r="FJ277">
            <v>11565.44</v>
          </cell>
          <cell r="FK277">
            <v>77108.55</v>
          </cell>
          <cell r="FL277">
            <v>10115.11</v>
          </cell>
          <cell r="FM277">
            <v>11565.12</v>
          </cell>
          <cell r="FN277">
            <v>12646.87</v>
          </cell>
          <cell r="FO277">
            <v>77108.55</v>
          </cell>
          <cell r="FP277">
            <v>180739.68</v>
          </cell>
          <cell r="FQ277">
            <v>13.118</v>
          </cell>
          <cell r="FR277">
            <v>14.9985</v>
          </cell>
          <cell r="FS277">
            <v>16.401399999999999</v>
          </cell>
          <cell r="FT277">
            <v>6.3987999999999996</v>
          </cell>
          <cell r="FU277">
            <v>500.1</v>
          </cell>
          <cell r="FV277">
            <v>0</v>
          </cell>
          <cell r="FW277">
            <v>0</v>
          </cell>
          <cell r="FX277">
            <v>0</v>
          </cell>
          <cell r="FY277">
            <v>1791.23</v>
          </cell>
          <cell r="FZ277">
            <v>0</v>
          </cell>
          <cell r="GA277">
            <v>0</v>
          </cell>
          <cell r="GB277">
            <v>0</v>
          </cell>
          <cell r="GC277">
            <v>950.01</v>
          </cell>
          <cell r="GD277">
            <v>5659.26</v>
          </cell>
          <cell r="GE277">
            <v>0</v>
          </cell>
          <cell r="GF277">
            <v>208</v>
          </cell>
          <cell r="GG277">
            <v>455211.67</v>
          </cell>
          <cell r="GH277">
            <v>0</v>
          </cell>
          <cell r="GI277">
            <v>0</v>
          </cell>
          <cell r="GJ277">
            <v>11568</v>
          </cell>
          <cell r="GK277">
            <v>1156.8</v>
          </cell>
          <cell r="GL277">
            <v>257</v>
          </cell>
          <cell r="GM277">
            <v>-257</v>
          </cell>
          <cell r="GN277">
            <v>416</v>
          </cell>
          <cell r="GO277">
            <v>0</v>
          </cell>
          <cell r="GP277">
            <v>459</v>
          </cell>
          <cell r="GQ277">
            <v>459</v>
          </cell>
          <cell r="GR277">
            <v>0</v>
          </cell>
          <cell r="GS277">
            <v>459</v>
          </cell>
          <cell r="GT277">
            <v>1614.8</v>
          </cell>
          <cell r="GU277">
            <v>109.35</v>
          </cell>
          <cell r="GV277">
            <v>455.21</v>
          </cell>
          <cell r="GW277">
            <v>0.24</v>
          </cell>
          <cell r="GX277">
            <v>53.94</v>
          </cell>
          <cell r="GY277">
            <v>0</v>
          </cell>
          <cell r="GZ277">
            <v>53.94</v>
          </cell>
          <cell r="HA277">
            <v>94.86</v>
          </cell>
          <cell r="HB277">
            <v>385.62</v>
          </cell>
          <cell r="HC277">
            <v>480.48</v>
          </cell>
          <cell r="HF277">
            <v>0</v>
          </cell>
          <cell r="HG277">
            <v>0</v>
          </cell>
          <cell r="HH277">
            <v>32352.75</v>
          </cell>
          <cell r="HI277">
            <v>449304.31</v>
          </cell>
          <cell r="HJ277">
            <v>-2011027.8</v>
          </cell>
          <cell r="HL277">
            <v>4</v>
          </cell>
          <cell r="HM277">
            <v>2012</v>
          </cell>
          <cell r="HN277">
            <v>0</v>
          </cell>
          <cell r="HO277">
            <v>0</v>
          </cell>
          <cell r="HP277">
            <v>16404.59</v>
          </cell>
          <cell r="HQ277">
            <v>9.0015833999999995</v>
          </cell>
          <cell r="HR277">
            <v>19011</v>
          </cell>
        </row>
        <row r="278">
          <cell r="A278" t="str">
            <v>1111435Q1 2013Supervisory Stress</v>
          </cell>
          <cell r="B278" t="str">
            <v>State St</v>
          </cell>
          <cell r="C278" t="str">
            <v>Q1 2013</v>
          </cell>
          <cell r="D278" t="str">
            <v>Supervisory Stress</v>
          </cell>
          <cell r="E278" t="str">
            <v>BHC</v>
          </cell>
          <cell r="F278" t="str">
            <v>STATE STREET CORP</v>
          </cell>
          <cell r="G278">
            <v>1111435</v>
          </cell>
          <cell r="H278" t="str">
            <v>Projected</v>
          </cell>
          <cell r="I278">
            <v>40927</v>
          </cell>
          <cell r="J278">
            <v>40927.472256944442</v>
          </cell>
          <cell r="K278" t="str">
            <v>This scenario is as prescribed by the Supervisory macro-economics assumptions of the CCAR 2012 submission.</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22.21</v>
          </cell>
          <cell r="AV278">
            <v>0</v>
          </cell>
          <cell r="AW278">
            <v>0</v>
          </cell>
          <cell r="AX278">
            <v>0</v>
          </cell>
          <cell r="AY278">
            <v>22.21</v>
          </cell>
          <cell r="AZ278">
            <v>534.32000000000005</v>
          </cell>
          <cell r="BA278">
            <v>1668.31</v>
          </cell>
          <cell r="BB278">
            <v>1834.3</v>
          </cell>
          <cell r="BC278">
            <v>368.33</v>
          </cell>
          <cell r="BD278">
            <v>368.33</v>
          </cell>
          <cell r="BE278">
            <v>0</v>
          </cell>
          <cell r="BF278">
            <v>0</v>
          </cell>
          <cell r="BG278">
            <v>0</v>
          </cell>
          <cell r="BH278">
            <v>0</v>
          </cell>
          <cell r="BI278">
            <v>0</v>
          </cell>
          <cell r="BJ278">
            <v>0</v>
          </cell>
          <cell r="BK278">
            <v>0</v>
          </cell>
          <cell r="BL278">
            <v>368.33</v>
          </cell>
          <cell r="BM278">
            <v>128.99</v>
          </cell>
          <cell r="BN278">
            <v>239.34</v>
          </cell>
          <cell r="BO278">
            <v>0</v>
          </cell>
          <cell r="BP278">
            <v>239.34</v>
          </cell>
          <cell r="BQ278">
            <v>0</v>
          </cell>
          <cell r="BR278">
            <v>239.34</v>
          </cell>
          <cell r="BS278">
            <v>35.020226000000001</v>
          </cell>
          <cell r="BT278">
            <v>0</v>
          </cell>
          <cell r="BU278">
            <v>0</v>
          </cell>
          <cell r="BV278">
            <v>0</v>
          </cell>
          <cell r="BW278">
            <v>0</v>
          </cell>
          <cell r="BY278">
            <v>8208.23</v>
          </cell>
          <cell r="BZ278">
            <v>89158.11</v>
          </cell>
          <cell r="CA278">
            <v>97366.34</v>
          </cell>
          <cell r="CB278">
            <v>644.63</v>
          </cell>
          <cell r="CC278">
            <v>0</v>
          </cell>
          <cell r="CD278">
            <v>0</v>
          </cell>
          <cell r="CE278">
            <v>0</v>
          </cell>
          <cell r="CF278">
            <v>0</v>
          </cell>
          <cell r="CG278">
            <v>644.63</v>
          </cell>
          <cell r="CH278">
            <v>449.53</v>
          </cell>
          <cell r="CI278">
            <v>17.54</v>
          </cell>
          <cell r="CJ278">
            <v>177.56</v>
          </cell>
          <cell r="CK278">
            <v>0</v>
          </cell>
          <cell r="CL278">
            <v>0</v>
          </cell>
          <cell r="CM278">
            <v>0</v>
          </cell>
          <cell r="CN278">
            <v>0</v>
          </cell>
          <cell r="CO278">
            <v>0</v>
          </cell>
          <cell r="CP278">
            <v>0</v>
          </cell>
          <cell r="CQ278">
            <v>0</v>
          </cell>
          <cell r="CR278">
            <v>0</v>
          </cell>
          <cell r="CS278">
            <v>0</v>
          </cell>
          <cell r="CT278">
            <v>0</v>
          </cell>
          <cell r="CU278">
            <v>0</v>
          </cell>
          <cell r="CV278">
            <v>0</v>
          </cell>
          <cell r="CW278">
            <v>11953.2</v>
          </cell>
          <cell r="CX278">
            <v>0</v>
          </cell>
          <cell r="CY278">
            <v>0</v>
          </cell>
          <cell r="CZ278">
            <v>4791</v>
          </cell>
          <cell r="DA278">
            <v>120</v>
          </cell>
          <cell r="DB278">
            <v>7042.2</v>
          </cell>
          <cell r="DC278">
            <v>12597.83</v>
          </cell>
          <cell r="DD278">
            <v>100</v>
          </cell>
          <cell r="DE278">
            <v>22</v>
          </cell>
          <cell r="DF278">
            <v>12475.83</v>
          </cell>
          <cell r="DG278">
            <v>2649.96</v>
          </cell>
          <cell r="DH278">
            <v>5659.26</v>
          </cell>
          <cell r="DI278">
            <v>0</v>
          </cell>
          <cell r="DJ278">
            <v>0</v>
          </cell>
          <cell r="DK278">
            <v>2218.7800000000002</v>
          </cell>
          <cell r="DL278">
            <v>7878.04</v>
          </cell>
          <cell r="DM278">
            <v>66393.539999999994</v>
          </cell>
          <cell r="DN278">
            <v>186763.71</v>
          </cell>
          <cell r="DO278">
            <v>131762.74</v>
          </cell>
          <cell r="DP278">
            <v>0</v>
          </cell>
          <cell r="DQ278">
            <v>950</v>
          </cell>
          <cell r="DR278">
            <v>41716.51</v>
          </cell>
          <cell r="DS278">
            <v>0</v>
          </cell>
          <cell r="DT278">
            <v>174429.25</v>
          </cell>
          <cell r="DU278">
            <v>500.1</v>
          </cell>
          <cell r="DV278">
            <v>504</v>
          </cell>
          <cell r="DW278">
            <v>9528.02</v>
          </cell>
          <cell r="DX278">
            <v>8944.5400000000009</v>
          </cell>
          <cell r="DY278">
            <v>-5075.8500000000004</v>
          </cell>
          <cell r="DZ278">
            <v>-2066.35</v>
          </cell>
          <cell r="EA278">
            <v>12334.46</v>
          </cell>
          <cell r="EB278">
            <v>0</v>
          </cell>
          <cell r="EC278">
            <v>12334.46</v>
          </cell>
          <cell r="ED278">
            <v>26177.3</v>
          </cell>
          <cell r="EE278">
            <v>12306.18</v>
          </cell>
          <cell r="EF278">
            <v>0</v>
          </cell>
          <cell r="EG278">
            <v>12306.18</v>
          </cell>
          <cell r="EH278">
            <v>239.34</v>
          </cell>
          <cell r="EI278">
            <v>0</v>
          </cell>
          <cell r="EJ278">
            <v>0</v>
          </cell>
          <cell r="EK278">
            <v>0</v>
          </cell>
          <cell r="EL278">
            <v>0</v>
          </cell>
          <cell r="EM278">
            <v>119.84</v>
          </cell>
          <cell r="EN278">
            <v>395.28</v>
          </cell>
          <cell r="EO278">
            <v>0</v>
          </cell>
          <cell r="EP278">
            <v>6.74</v>
          </cell>
          <cell r="EQ278">
            <v>116.63</v>
          </cell>
          <cell r="ER278">
            <v>187.75</v>
          </cell>
          <cell r="ES278">
            <v>0</v>
          </cell>
          <cell r="ET278">
            <v>0</v>
          </cell>
          <cell r="EU278">
            <v>12334.46</v>
          </cell>
          <cell r="EV278">
            <v>12334.46</v>
          </cell>
          <cell r="EW278">
            <v>-5064.78</v>
          </cell>
          <cell r="EX278">
            <v>0</v>
          </cell>
          <cell r="EY278">
            <v>-222.38</v>
          </cell>
          <cell r="EZ278">
            <v>0</v>
          </cell>
          <cell r="FA278">
            <v>0</v>
          </cell>
          <cell r="FB278">
            <v>950.01</v>
          </cell>
          <cell r="FC278">
            <v>0</v>
          </cell>
          <cell r="FD278">
            <v>7113.53</v>
          </cell>
          <cell r="FE278">
            <v>0</v>
          </cell>
          <cell r="FF278">
            <v>11458.1</v>
          </cell>
          <cell r="FG278">
            <v>0</v>
          </cell>
          <cell r="FH278">
            <v>0</v>
          </cell>
          <cell r="FI278">
            <v>-2.56</v>
          </cell>
          <cell r="FJ278">
            <v>11455.54</v>
          </cell>
          <cell r="FK278">
            <v>77979.839999999997</v>
          </cell>
          <cell r="FL278">
            <v>10005.209999999999</v>
          </cell>
          <cell r="FM278">
            <v>11455.22</v>
          </cell>
          <cell r="FN278">
            <v>12357.02</v>
          </cell>
          <cell r="FO278">
            <v>77979.839999999997</v>
          </cell>
          <cell r="FP278">
            <v>179439.68</v>
          </cell>
          <cell r="FQ278">
            <v>12.830500000000001</v>
          </cell>
          <cell r="FR278">
            <v>14.69</v>
          </cell>
          <cell r="FS278">
            <v>15.846399999999999</v>
          </cell>
          <cell r="FT278">
            <v>6.3838999999999997</v>
          </cell>
          <cell r="FU278">
            <v>500.1</v>
          </cell>
          <cell r="FV278">
            <v>0</v>
          </cell>
          <cell r="FW278">
            <v>0</v>
          </cell>
          <cell r="FX278">
            <v>0</v>
          </cell>
          <cell r="FY278">
            <v>2066.67</v>
          </cell>
          <cell r="FZ278">
            <v>0</v>
          </cell>
          <cell r="GA278">
            <v>0</v>
          </cell>
          <cell r="GB278">
            <v>0</v>
          </cell>
          <cell r="GC278">
            <v>950.01</v>
          </cell>
          <cell r="GD278">
            <v>5659.26</v>
          </cell>
          <cell r="GE278">
            <v>0</v>
          </cell>
          <cell r="GF278">
            <v>208</v>
          </cell>
          <cell r="GG278">
            <v>448153.59999999998</v>
          </cell>
          <cell r="GH278">
            <v>0</v>
          </cell>
          <cell r="GI278">
            <v>0</v>
          </cell>
          <cell r="GJ278">
            <v>11458.1</v>
          </cell>
          <cell r="GK278">
            <v>1145.81</v>
          </cell>
          <cell r="GL278">
            <v>241</v>
          </cell>
          <cell r="GM278">
            <v>-241</v>
          </cell>
          <cell r="GN278">
            <v>531</v>
          </cell>
          <cell r="GO278">
            <v>0</v>
          </cell>
          <cell r="GP278">
            <v>459</v>
          </cell>
          <cell r="GQ278">
            <v>459</v>
          </cell>
          <cell r="GR278">
            <v>0</v>
          </cell>
          <cell r="GS278">
            <v>459</v>
          </cell>
          <cell r="GT278">
            <v>1614.8</v>
          </cell>
          <cell r="GU278">
            <v>116.63</v>
          </cell>
          <cell r="GV278">
            <v>448.15</v>
          </cell>
          <cell r="GW278">
            <v>0.26</v>
          </cell>
          <cell r="GX278">
            <v>119.84</v>
          </cell>
          <cell r="GY278">
            <v>0</v>
          </cell>
          <cell r="GZ278">
            <v>119.84</v>
          </cell>
          <cell r="HA278">
            <v>0</v>
          </cell>
          <cell r="HB278">
            <v>395.28</v>
          </cell>
          <cell r="HC278">
            <v>395.28</v>
          </cell>
          <cell r="HF278">
            <v>0</v>
          </cell>
          <cell r="HG278">
            <v>0</v>
          </cell>
          <cell r="HH278">
            <v>32352.75</v>
          </cell>
          <cell r="HI278">
            <v>449304.31</v>
          </cell>
          <cell r="HJ278">
            <v>-2011027.8</v>
          </cell>
          <cell r="HL278">
            <v>1</v>
          </cell>
          <cell r="HM278">
            <v>2013</v>
          </cell>
          <cell r="HN278">
            <v>0</v>
          </cell>
          <cell r="HO278">
            <v>0</v>
          </cell>
          <cell r="HP278">
            <v>16382.37</v>
          </cell>
          <cell r="HQ278">
            <v>9.1580113999999995</v>
          </cell>
          <cell r="HR278">
            <v>19011</v>
          </cell>
        </row>
        <row r="279">
          <cell r="A279" t="str">
            <v>1111435Q2 2013Supervisory Stress</v>
          </cell>
          <cell r="B279" t="str">
            <v>State St</v>
          </cell>
          <cell r="C279" t="str">
            <v>Q2 2013</v>
          </cell>
          <cell r="D279" t="str">
            <v>Supervisory Stress</v>
          </cell>
          <cell r="E279" t="str">
            <v>BHC</v>
          </cell>
          <cell r="F279" t="str">
            <v>STATE STREET CORP</v>
          </cell>
          <cell r="G279">
            <v>1111435</v>
          </cell>
          <cell r="H279" t="str">
            <v>Projected</v>
          </cell>
          <cell r="I279">
            <v>40927</v>
          </cell>
          <cell r="J279">
            <v>40927.472256944442</v>
          </cell>
          <cell r="K279" t="str">
            <v>This scenario is as prescribed by the Supervisory macro-economics assumptions of the CCAR 2012 submission.</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22.21</v>
          </cell>
          <cell r="AV279">
            <v>0</v>
          </cell>
          <cell r="AW279">
            <v>0</v>
          </cell>
          <cell r="AX279">
            <v>0</v>
          </cell>
          <cell r="AY279">
            <v>22.21</v>
          </cell>
          <cell r="AZ279">
            <v>538.54</v>
          </cell>
          <cell r="BA279">
            <v>1783.32</v>
          </cell>
          <cell r="BB279">
            <v>1884.33</v>
          </cell>
          <cell r="BC279">
            <v>437.53</v>
          </cell>
          <cell r="BD279">
            <v>437.53</v>
          </cell>
          <cell r="BE279">
            <v>0</v>
          </cell>
          <cell r="BF279">
            <v>0</v>
          </cell>
          <cell r="BG279">
            <v>0</v>
          </cell>
          <cell r="BH279">
            <v>0</v>
          </cell>
          <cell r="BI279">
            <v>0</v>
          </cell>
          <cell r="BJ279">
            <v>0</v>
          </cell>
          <cell r="BK279">
            <v>0</v>
          </cell>
          <cell r="BL279">
            <v>437.53</v>
          </cell>
          <cell r="BM279">
            <v>153.08000000000001</v>
          </cell>
          <cell r="BN279">
            <v>284.45</v>
          </cell>
          <cell r="BO279">
            <v>0</v>
          </cell>
          <cell r="BP279">
            <v>284.45</v>
          </cell>
          <cell r="BQ279">
            <v>0</v>
          </cell>
          <cell r="BR279">
            <v>284.45</v>
          </cell>
          <cell r="BS279">
            <v>34.987315000000002</v>
          </cell>
          <cell r="BT279">
            <v>0</v>
          </cell>
          <cell r="BU279">
            <v>0</v>
          </cell>
          <cell r="BV279">
            <v>0</v>
          </cell>
          <cell r="BW279">
            <v>0</v>
          </cell>
          <cell r="BY279">
            <v>7951.11</v>
          </cell>
          <cell r="BZ279">
            <v>90293.93</v>
          </cell>
          <cell r="CA279">
            <v>98245.04</v>
          </cell>
          <cell r="CB279">
            <v>655.48</v>
          </cell>
          <cell r="CC279">
            <v>0</v>
          </cell>
          <cell r="CD279">
            <v>0</v>
          </cell>
          <cell r="CE279">
            <v>0</v>
          </cell>
          <cell r="CF279">
            <v>0</v>
          </cell>
          <cell r="CG279">
            <v>655.48</v>
          </cell>
          <cell r="CH279">
            <v>457.09</v>
          </cell>
          <cell r="CI279">
            <v>17.84</v>
          </cell>
          <cell r="CJ279">
            <v>180.55</v>
          </cell>
          <cell r="CK279">
            <v>0</v>
          </cell>
          <cell r="CL279">
            <v>0</v>
          </cell>
          <cell r="CM279">
            <v>0</v>
          </cell>
          <cell r="CN279">
            <v>0</v>
          </cell>
          <cell r="CO279">
            <v>0</v>
          </cell>
          <cell r="CP279">
            <v>0</v>
          </cell>
          <cell r="CQ279">
            <v>0</v>
          </cell>
          <cell r="CR279">
            <v>0</v>
          </cell>
          <cell r="CS279">
            <v>0</v>
          </cell>
          <cell r="CT279">
            <v>0</v>
          </cell>
          <cell r="CU279">
            <v>0</v>
          </cell>
          <cell r="CV279">
            <v>0</v>
          </cell>
          <cell r="CW279">
            <v>12117.78</v>
          </cell>
          <cell r="CX279">
            <v>0</v>
          </cell>
          <cell r="CY279">
            <v>0</v>
          </cell>
          <cell r="CZ279">
            <v>4799</v>
          </cell>
          <cell r="DA279">
            <v>120</v>
          </cell>
          <cell r="DB279">
            <v>7198.78</v>
          </cell>
          <cell r="DC279">
            <v>12773.26</v>
          </cell>
          <cell r="DD279">
            <v>100</v>
          </cell>
          <cell r="DE279">
            <v>22</v>
          </cell>
          <cell r="DF279">
            <v>12651.26</v>
          </cell>
          <cell r="DG279">
            <v>2649.96</v>
          </cell>
          <cell r="DH279">
            <v>5659.26</v>
          </cell>
          <cell r="DI279">
            <v>0</v>
          </cell>
          <cell r="DJ279">
            <v>0</v>
          </cell>
          <cell r="DK279">
            <v>2169.2199999999998</v>
          </cell>
          <cell r="DL279">
            <v>7828.48</v>
          </cell>
          <cell r="DM279">
            <v>62201.34</v>
          </cell>
          <cell r="DN279">
            <v>183576.08</v>
          </cell>
          <cell r="DO279">
            <v>128039.12</v>
          </cell>
          <cell r="DP279">
            <v>0</v>
          </cell>
          <cell r="DQ279">
            <v>950</v>
          </cell>
          <cell r="DR279">
            <v>42277.7</v>
          </cell>
          <cell r="DS279">
            <v>0</v>
          </cell>
          <cell r="DT279">
            <v>171266.82</v>
          </cell>
          <cell r="DU279">
            <v>500.1</v>
          </cell>
          <cell r="DV279">
            <v>504</v>
          </cell>
          <cell r="DW279">
            <v>9528.02</v>
          </cell>
          <cell r="DX279">
            <v>9107.6299999999992</v>
          </cell>
          <cell r="DY279">
            <v>-4934.32</v>
          </cell>
          <cell r="DZ279">
            <v>-2396.17</v>
          </cell>
          <cell r="EA279">
            <v>12309.26</v>
          </cell>
          <cell r="EB279">
            <v>0</v>
          </cell>
          <cell r="EC279">
            <v>12309.26</v>
          </cell>
          <cell r="ED279">
            <v>26330.14</v>
          </cell>
          <cell r="EE279">
            <v>12334.46</v>
          </cell>
          <cell r="EF279">
            <v>0</v>
          </cell>
          <cell r="EG279">
            <v>12334.46</v>
          </cell>
          <cell r="EH279">
            <v>284.45</v>
          </cell>
          <cell r="EI279">
            <v>0</v>
          </cell>
          <cell r="EJ279">
            <v>0</v>
          </cell>
          <cell r="EK279">
            <v>0</v>
          </cell>
          <cell r="EL279">
            <v>0</v>
          </cell>
          <cell r="EM279">
            <v>73.739999999999995</v>
          </cell>
          <cell r="EN279">
            <v>403.56</v>
          </cell>
          <cell r="EO279">
            <v>0</v>
          </cell>
          <cell r="EP279">
            <v>6.74</v>
          </cell>
          <cell r="EQ279">
            <v>114.63</v>
          </cell>
          <cell r="ER279">
            <v>141.54</v>
          </cell>
          <cell r="ES279">
            <v>0</v>
          </cell>
          <cell r="ET279">
            <v>0</v>
          </cell>
          <cell r="EU279">
            <v>12309.26</v>
          </cell>
          <cell r="EV279">
            <v>12309.26</v>
          </cell>
          <cell r="EW279">
            <v>-4923.25</v>
          </cell>
          <cell r="EX279">
            <v>0</v>
          </cell>
          <cell r="EY279">
            <v>-222.38</v>
          </cell>
          <cell r="EZ279">
            <v>0</v>
          </cell>
          <cell r="FA279">
            <v>0</v>
          </cell>
          <cell r="FB279">
            <v>950.01</v>
          </cell>
          <cell r="FC279">
            <v>0</v>
          </cell>
          <cell r="FD279">
            <v>7063.97</v>
          </cell>
          <cell r="FE279">
            <v>0</v>
          </cell>
          <cell r="FF279">
            <v>11340.92</v>
          </cell>
          <cell r="FG279">
            <v>0</v>
          </cell>
          <cell r="FH279">
            <v>0</v>
          </cell>
          <cell r="FI279">
            <v>-2.56</v>
          </cell>
          <cell r="FJ279">
            <v>11338.36</v>
          </cell>
          <cell r="FK279">
            <v>78415.48</v>
          </cell>
          <cell r="FL279">
            <v>9888.0300000000007</v>
          </cell>
          <cell r="FM279">
            <v>11338.04</v>
          </cell>
          <cell r="FN279">
            <v>12239.84</v>
          </cell>
          <cell r="FO279">
            <v>78415.48</v>
          </cell>
          <cell r="FP279">
            <v>178439.67999999999</v>
          </cell>
          <cell r="FQ279">
            <v>12.6098</v>
          </cell>
          <cell r="FR279">
            <v>14.4589</v>
          </cell>
          <cell r="FS279">
            <v>15.609</v>
          </cell>
          <cell r="FT279">
            <v>6.3540000000000001</v>
          </cell>
          <cell r="FU279">
            <v>500.1</v>
          </cell>
          <cell r="FV279">
            <v>0</v>
          </cell>
          <cell r="FW279">
            <v>0</v>
          </cell>
          <cell r="FX279">
            <v>0</v>
          </cell>
          <cell r="FY279">
            <v>2396.4899999999998</v>
          </cell>
          <cell r="FZ279">
            <v>0</v>
          </cell>
          <cell r="GA279">
            <v>0</v>
          </cell>
          <cell r="GB279">
            <v>0</v>
          </cell>
          <cell r="GC279">
            <v>950.01</v>
          </cell>
          <cell r="GD279">
            <v>5659.26</v>
          </cell>
          <cell r="GE279">
            <v>0</v>
          </cell>
          <cell r="GF279">
            <v>208</v>
          </cell>
          <cell r="GG279">
            <v>440447.25</v>
          </cell>
          <cell r="GH279">
            <v>0</v>
          </cell>
          <cell r="GI279">
            <v>0</v>
          </cell>
          <cell r="GJ279">
            <v>11340.92</v>
          </cell>
          <cell r="GK279">
            <v>1134.0899999999999</v>
          </cell>
          <cell r="GL279">
            <v>225</v>
          </cell>
          <cell r="GM279">
            <v>-225</v>
          </cell>
          <cell r="GN279">
            <v>645</v>
          </cell>
          <cell r="GO279">
            <v>0</v>
          </cell>
          <cell r="GP279">
            <v>459</v>
          </cell>
          <cell r="GQ279">
            <v>459</v>
          </cell>
          <cell r="GR279">
            <v>0</v>
          </cell>
          <cell r="GS279">
            <v>459</v>
          </cell>
          <cell r="GT279">
            <v>1614.8</v>
          </cell>
          <cell r="GU279">
            <v>114.63</v>
          </cell>
          <cell r="GV279">
            <v>440.45</v>
          </cell>
          <cell r="GW279">
            <v>0.26</v>
          </cell>
          <cell r="GX279">
            <v>73.739999999999995</v>
          </cell>
          <cell r="GY279">
            <v>0</v>
          </cell>
          <cell r="GZ279">
            <v>73.739999999999995</v>
          </cell>
          <cell r="HA279">
            <v>159.78</v>
          </cell>
          <cell r="HB279">
            <v>243.78</v>
          </cell>
          <cell r="HC279">
            <v>403.56</v>
          </cell>
          <cell r="HF279">
            <v>0</v>
          </cell>
          <cell r="HG279">
            <v>0</v>
          </cell>
          <cell r="HH279">
            <v>32352.75</v>
          </cell>
          <cell r="HI279">
            <v>449304.31</v>
          </cell>
          <cell r="HJ279">
            <v>-2011027.8</v>
          </cell>
          <cell r="HL279">
            <v>2</v>
          </cell>
          <cell r="HM279">
            <v>2013</v>
          </cell>
          <cell r="HN279">
            <v>0</v>
          </cell>
          <cell r="HO279">
            <v>0</v>
          </cell>
          <cell r="HP279">
            <v>16453.490000000002</v>
          </cell>
          <cell r="HQ279">
            <v>9.3619997999999995</v>
          </cell>
          <cell r="HR279">
            <v>19011</v>
          </cell>
        </row>
        <row r="280">
          <cell r="A280" t="str">
            <v>1111435Q3 2013Supervisory Stress</v>
          </cell>
          <cell r="B280" t="str">
            <v>State St</v>
          </cell>
          <cell r="C280" t="str">
            <v>Q3 2013</v>
          </cell>
          <cell r="D280" t="str">
            <v>Supervisory Stress</v>
          </cell>
          <cell r="E280" t="str">
            <v>BHC</v>
          </cell>
          <cell r="F280" t="str">
            <v>STATE STREET CORP</v>
          </cell>
          <cell r="G280">
            <v>1111435</v>
          </cell>
          <cell r="H280" t="str">
            <v>Projected</v>
          </cell>
          <cell r="I280">
            <v>40927</v>
          </cell>
          <cell r="J280">
            <v>40927.472256944442</v>
          </cell>
          <cell r="K280" t="str">
            <v>This scenario is as prescribed by the Supervisory macro-economics assumptions of the CCAR 2012 submission.</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22.21</v>
          </cell>
          <cell r="AV280">
            <v>0</v>
          </cell>
          <cell r="AW280">
            <v>0</v>
          </cell>
          <cell r="AX280">
            <v>0</v>
          </cell>
          <cell r="AY280">
            <v>22.21</v>
          </cell>
          <cell r="AZ280">
            <v>536.38</v>
          </cell>
          <cell r="BA280">
            <v>1802.84</v>
          </cell>
          <cell r="BB280">
            <v>1883.44</v>
          </cell>
          <cell r="BC280">
            <v>455.77</v>
          </cell>
          <cell r="BD280">
            <v>455.77</v>
          </cell>
          <cell r="BE280">
            <v>0</v>
          </cell>
          <cell r="BF280">
            <v>0</v>
          </cell>
          <cell r="BG280">
            <v>0</v>
          </cell>
          <cell r="BH280">
            <v>0</v>
          </cell>
          <cell r="BI280">
            <v>0</v>
          </cell>
          <cell r="BJ280">
            <v>0</v>
          </cell>
          <cell r="BK280">
            <v>0</v>
          </cell>
          <cell r="BL280">
            <v>455.77</v>
          </cell>
          <cell r="BM280">
            <v>159.68</v>
          </cell>
          <cell r="BN280">
            <v>296.08999999999997</v>
          </cell>
          <cell r="BO280">
            <v>0</v>
          </cell>
          <cell r="BP280">
            <v>296.08999999999997</v>
          </cell>
          <cell r="BQ280">
            <v>0</v>
          </cell>
          <cell r="BR280">
            <v>296.08999999999997</v>
          </cell>
          <cell r="BS280">
            <v>35.035215000000001</v>
          </cell>
          <cell r="BT280">
            <v>0</v>
          </cell>
          <cell r="BU280">
            <v>0</v>
          </cell>
          <cell r="BV280">
            <v>0</v>
          </cell>
          <cell r="BW280">
            <v>0</v>
          </cell>
          <cell r="BY280">
            <v>7751.94</v>
          </cell>
          <cell r="BZ280">
            <v>90674.91</v>
          </cell>
          <cell r="CA280">
            <v>98426.86</v>
          </cell>
          <cell r="CB280">
            <v>661.33</v>
          </cell>
          <cell r="CC280">
            <v>0</v>
          </cell>
          <cell r="CD280">
            <v>0</v>
          </cell>
          <cell r="CE280">
            <v>0</v>
          </cell>
          <cell r="CF280">
            <v>0</v>
          </cell>
          <cell r="CG280">
            <v>661.33</v>
          </cell>
          <cell r="CH280">
            <v>461.18</v>
          </cell>
          <cell r="CI280">
            <v>17.989999999999998</v>
          </cell>
          <cell r="CJ280">
            <v>182.16</v>
          </cell>
          <cell r="CK280">
            <v>0</v>
          </cell>
          <cell r="CL280">
            <v>0</v>
          </cell>
          <cell r="CM280">
            <v>0</v>
          </cell>
          <cell r="CN280">
            <v>0</v>
          </cell>
          <cell r="CO280">
            <v>0</v>
          </cell>
          <cell r="CP280">
            <v>0</v>
          </cell>
          <cell r="CQ280">
            <v>0</v>
          </cell>
          <cell r="CR280">
            <v>0</v>
          </cell>
          <cell r="CS280">
            <v>0</v>
          </cell>
          <cell r="CT280">
            <v>0</v>
          </cell>
          <cell r="CU280">
            <v>0</v>
          </cell>
          <cell r="CV280">
            <v>0</v>
          </cell>
          <cell r="CW280">
            <v>12206.1</v>
          </cell>
          <cell r="CX280">
            <v>0</v>
          </cell>
          <cell r="CY280">
            <v>0</v>
          </cell>
          <cell r="CZ280">
            <v>4809</v>
          </cell>
          <cell r="DA280">
            <v>120</v>
          </cell>
          <cell r="DB280">
            <v>7277.1</v>
          </cell>
          <cell r="DC280">
            <v>12867.43</v>
          </cell>
          <cell r="DD280">
            <v>100</v>
          </cell>
          <cell r="DE280">
            <v>22</v>
          </cell>
          <cell r="DF280">
            <v>12745.43</v>
          </cell>
          <cell r="DG280">
            <v>2649.92</v>
          </cell>
          <cell r="DH280">
            <v>5659.26</v>
          </cell>
          <cell r="DI280">
            <v>0</v>
          </cell>
          <cell r="DJ280">
            <v>0</v>
          </cell>
          <cell r="DK280">
            <v>2119.66</v>
          </cell>
          <cell r="DL280">
            <v>7778.92</v>
          </cell>
          <cell r="DM280">
            <v>60880.13</v>
          </cell>
          <cell r="DN280">
            <v>182481.26</v>
          </cell>
          <cell r="DO280">
            <v>126451.36</v>
          </cell>
          <cell r="DP280">
            <v>0</v>
          </cell>
          <cell r="DQ280">
            <v>950</v>
          </cell>
          <cell r="DR280">
            <v>42819.35</v>
          </cell>
          <cell r="DS280">
            <v>0</v>
          </cell>
          <cell r="DT280">
            <v>170220.71</v>
          </cell>
          <cell r="DU280">
            <v>500.1</v>
          </cell>
          <cell r="DV280">
            <v>504</v>
          </cell>
          <cell r="DW280">
            <v>9528.02</v>
          </cell>
          <cell r="DX280">
            <v>9284.19</v>
          </cell>
          <cell r="DY280">
            <v>-4809.78</v>
          </cell>
          <cell r="DZ280">
            <v>-2745.97</v>
          </cell>
          <cell r="EA280">
            <v>12260.55</v>
          </cell>
          <cell r="EB280">
            <v>0</v>
          </cell>
          <cell r="EC280">
            <v>12260.55</v>
          </cell>
          <cell r="ED280">
            <v>26570</v>
          </cell>
          <cell r="EE280">
            <v>12309.26</v>
          </cell>
          <cell r="EF280">
            <v>0</v>
          </cell>
          <cell r="EG280">
            <v>12309.26</v>
          </cell>
          <cell r="EH280">
            <v>296.08999999999997</v>
          </cell>
          <cell r="EI280">
            <v>0</v>
          </cell>
          <cell r="EJ280">
            <v>0</v>
          </cell>
          <cell r="EK280">
            <v>0</v>
          </cell>
          <cell r="EL280">
            <v>0</v>
          </cell>
          <cell r="EM280">
            <v>65.42</v>
          </cell>
          <cell r="EN280">
            <v>415.22</v>
          </cell>
          <cell r="EO280">
            <v>0</v>
          </cell>
          <cell r="EP280">
            <v>6.74</v>
          </cell>
          <cell r="EQ280">
            <v>112.79</v>
          </cell>
          <cell r="ER280">
            <v>124.54</v>
          </cell>
          <cell r="ES280">
            <v>0</v>
          </cell>
          <cell r="ET280">
            <v>0</v>
          </cell>
          <cell r="EU280">
            <v>12260.55</v>
          </cell>
          <cell r="EV280">
            <v>12260.55</v>
          </cell>
          <cell r="EW280">
            <v>-4798.71</v>
          </cell>
          <cell r="EX280">
            <v>0</v>
          </cell>
          <cell r="EY280">
            <v>-222.38</v>
          </cell>
          <cell r="EZ280">
            <v>0</v>
          </cell>
          <cell r="FA280">
            <v>0</v>
          </cell>
          <cell r="FB280">
            <v>950.01</v>
          </cell>
          <cell r="FC280">
            <v>0</v>
          </cell>
          <cell r="FD280">
            <v>7014.41</v>
          </cell>
          <cell r="FE280">
            <v>0</v>
          </cell>
          <cell r="FF280">
            <v>11217.24</v>
          </cell>
          <cell r="FG280">
            <v>0</v>
          </cell>
          <cell r="FH280">
            <v>0</v>
          </cell>
          <cell r="FI280">
            <v>-2.56</v>
          </cell>
          <cell r="FJ280">
            <v>11214.68</v>
          </cell>
          <cell r="FK280">
            <v>78742.210000000006</v>
          </cell>
          <cell r="FL280">
            <v>9764.35</v>
          </cell>
          <cell r="FM280">
            <v>11214.36</v>
          </cell>
          <cell r="FN280">
            <v>12116.16</v>
          </cell>
          <cell r="FO280">
            <v>78742.210000000006</v>
          </cell>
          <cell r="FP280">
            <v>179439.68</v>
          </cell>
          <cell r="FQ280">
            <v>12.400399999999999</v>
          </cell>
          <cell r="FR280">
            <v>14.241899999999999</v>
          </cell>
          <cell r="FS280">
            <v>15.3871</v>
          </cell>
          <cell r="FT280">
            <v>6.2496999999999998</v>
          </cell>
          <cell r="FU280">
            <v>500.1</v>
          </cell>
          <cell r="FV280">
            <v>0</v>
          </cell>
          <cell r="FW280">
            <v>0</v>
          </cell>
          <cell r="FX280">
            <v>0</v>
          </cell>
          <cell r="FY280">
            <v>2746.29</v>
          </cell>
          <cell r="FZ280">
            <v>0</v>
          </cell>
          <cell r="GA280">
            <v>0</v>
          </cell>
          <cell r="GB280">
            <v>0</v>
          </cell>
          <cell r="GC280">
            <v>950.01</v>
          </cell>
          <cell r="GD280">
            <v>5659.26</v>
          </cell>
          <cell r="GE280">
            <v>0</v>
          </cell>
          <cell r="GF280">
            <v>208</v>
          </cell>
          <cell r="GG280">
            <v>433388.13</v>
          </cell>
          <cell r="GH280">
            <v>0</v>
          </cell>
          <cell r="GI280">
            <v>0</v>
          </cell>
          <cell r="GJ280">
            <v>11217.24</v>
          </cell>
          <cell r="GK280">
            <v>1121.72</v>
          </cell>
          <cell r="GL280">
            <v>209</v>
          </cell>
          <cell r="GM280">
            <v>-209</v>
          </cell>
          <cell r="GN280">
            <v>760</v>
          </cell>
          <cell r="GO280">
            <v>0</v>
          </cell>
          <cell r="GP280">
            <v>459</v>
          </cell>
          <cell r="GQ280">
            <v>459</v>
          </cell>
          <cell r="GR280">
            <v>0</v>
          </cell>
          <cell r="GS280">
            <v>459</v>
          </cell>
          <cell r="GT280">
            <v>1614.8</v>
          </cell>
          <cell r="GU280">
            <v>112.79</v>
          </cell>
          <cell r="GV280">
            <v>433.39</v>
          </cell>
          <cell r="GW280">
            <v>0.26</v>
          </cell>
          <cell r="GX280">
            <v>65.42</v>
          </cell>
          <cell r="GY280">
            <v>0</v>
          </cell>
          <cell r="GZ280">
            <v>65.42</v>
          </cell>
          <cell r="HA280">
            <v>79.89</v>
          </cell>
          <cell r="HB280">
            <v>335.33</v>
          </cell>
          <cell r="HC280">
            <v>415.22</v>
          </cell>
          <cell r="HF280">
            <v>0</v>
          </cell>
          <cell r="HG280">
            <v>0</v>
          </cell>
          <cell r="HH280">
            <v>32352.75</v>
          </cell>
          <cell r="HI280">
            <v>449304.31</v>
          </cell>
          <cell r="HJ280">
            <v>-2011027.8</v>
          </cell>
          <cell r="HL280">
            <v>3</v>
          </cell>
          <cell r="HM280">
            <v>2013</v>
          </cell>
          <cell r="HN280">
            <v>0</v>
          </cell>
          <cell r="HO280">
            <v>0</v>
          </cell>
          <cell r="HP280">
            <v>16555.07</v>
          </cell>
          <cell r="HQ280">
            <v>9.4761580999999993</v>
          </cell>
          <cell r="HR280">
            <v>19011</v>
          </cell>
        </row>
        <row r="281">
          <cell r="A281" t="str">
            <v>1111435Q4 2013Supervisory Stress</v>
          </cell>
          <cell r="B281" t="str">
            <v>State St</v>
          </cell>
          <cell r="C281" t="str">
            <v>Q4 2013</v>
          </cell>
          <cell r="D281" t="str">
            <v>Supervisory Stress</v>
          </cell>
          <cell r="E281" t="str">
            <v>BHC</v>
          </cell>
          <cell r="F281" t="str">
            <v>STATE STREET CORP</v>
          </cell>
          <cell r="G281">
            <v>1111435</v>
          </cell>
          <cell r="H281" t="str">
            <v>Projected</v>
          </cell>
          <cell r="I281">
            <v>40927</v>
          </cell>
          <cell r="J281">
            <v>40927.472256944442</v>
          </cell>
          <cell r="K281" t="str">
            <v>This scenario is as prescribed by the Supervisory macro-economics assumptions of the CCAR 2012 submission.</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22.21</v>
          </cell>
          <cell r="AV281">
            <v>0</v>
          </cell>
          <cell r="AW281">
            <v>0</v>
          </cell>
          <cell r="AX281">
            <v>0</v>
          </cell>
          <cell r="AY281">
            <v>22.21</v>
          </cell>
          <cell r="AZ281">
            <v>547.77</v>
          </cell>
          <cell r="BA281">
            <v>1857.4</v>
          </cell>
          <cell r="BB281">
            <v>1893.37</v>
          </cell>
          <cell r="BC281">
            <v>511.79</v>
          </cell>
          <cell r="BD281">
            <v>511.79</v>
          </cell>
          <cell r="BE281">
            <v>0</v>
          </cell>
          <cell r="BF281">
            <v>0</v>
          </cell>
          <cell r="BG281">
            <v>0</v>
          </cell>
          <cell r="BH281">
            <v>0</v>
          </cell>
          <cell r="BI281">
            <v>0</v>
          </cell>
          <cell r="BJ281">
            <v>0</v>
          </cell>
          <cell r="BK281">
            <v>0</v>
          </cell>
          <cell r="BL281">
            <v>511.79</v>
          </cell>
          <cell r="BM281">
            <v>179.09</v>
          </cell>
          <cell r="BN281">
            <v>332.7</v>
          </cell>
          <cell r="BO281">
            <v>0</v>
          </cell>
          <cell r="BP281">
            <v>332.7</v>
          </cell>
          <cell r="BQ281">
            <v>0</v>
          </cell>
          <cell r="BR281">
            <v>332.7</v>
          </cell>
          <cell r="BS281">
            <v>34.992868000000001</v>
          </cell>
          <cell r="BT281">
            <v>0</v>
          </cell>
          <cell r="BU281">
            <v>0</v>
          </cell>
          <cell r="BV281">
            <v>0</v>
          </cell>
          <cell r="BW281">
            <v>0</v>
          </cell>
          <cell r="BY281">
            <v>7610.44</v>
          </cell>
          <cell r="BZ281">
            <v>91080.57</v>
          </cell>
          <cell r="CA281">
            <v>98691.02</v>
          </cell>
          <cell r="CB281">
            <v>665.95</v>
          </cell>
          <cell r="CC281">
            <v>0</v>
          </cell>
          <cell r="CD281">
            <v>0</v>
          </cell>
          <cell r="CE281">
            <v>0</v>
          </cell>
          <cell r="CF281">
            <v>0</v>
          </cell>
          <cell r="CG281">
            <v>665.95</v>
          </cell>
          <cell r="CH281">
            <v>464.4</v>
          </cell>
          <cell r="CI281">
            <v>18.12</v>
          </cell>
          <cell r="CJ281">
            <v>183.43</v>
          </cell>
          <cell r="CK281">
            <v>0</v>
          </cell>
          <cell r="CL281">
            <v>0</v>
          </cell>
          <cell r="CM281">
            <v>0</v>
          </cell>
          <cell r="CN281">
            <v>0</v>
          </cell>
          <cell r="CO281">
            <v>0</v>
          </cell>
          <cell r="CP281">
            <v>0</v>
          </cell>
          <cell r="CQ281">
            <v>0</v>
          </cell>
          <cell r="CR281">
            <v>0</v>
          </cell>
          <cell r="CS281">
            <v>0</v>
          </cell>
          <cell r="CT281">
            <v>0</v>
          </cell>
          <cell r="CU281">
            <v>0</v>
          </cell>
          <cell r="CV281">
            <v>0</v>
          </cell>
          <cell r="CW281">
            <v>12275.19</v>
          </cell>
          <cell r="CX281">
            <v>0</v>
          </cell>
          <cell r="CY281">
            <v>0</v>
          </cell>
          <cell r="CZ281">
            <v>4820</v>
          </cell>
          <cell r="DA281">
            <v>120</v>
          </cell>
          <cell r="DB281">
            <v>7335.19</v>
          </cell>
          <cell r="DC281">
            <v>12941.15</v>
          </cell>
          <cell r="DD281">
            <v>100</v>
          </cell>
          <cell r="DE281">
            <v>22</v>
          </cell>
          <cell r="DF281">
            <v>12819.15</v>
          </cell>
          <cell r="DG281">
            <v>2649.85</v>
          </cell>
          <cell r="DH281">
            <v>5659.26</v>
          </cell>
          <cell r="DI281">
            <v>0</v>
          </cell>
          <cell r="DJ281">
            <v>0</v>
          </cell>
          <cell r="DK281">
            <v>2070.1</v>
          </cell>
          <cell r="DL281">
            <v>7729.36</v>
          </cell>
          <cell r="DM281">
            <v>61790.37</v>
          </cell>
          <cell r="DN281">
            <v>183679.75</v>
          </cell>
          <cell r="DO281">
            <v>127144.79</v>
          </cell>
          <cell r="DP281">
            <v>0</v>
          </cell>
          <cell r="DQ281">
            <v>950</v>
          </cell>
          <cell r="DR281">
            <v>43352.23</v>
          </cell>
          <cell r="DS281">
            <v>0</v>
          </cell>
          <cell r="DT281">
            <v>171447.03</v>
          </cell>
          <cell r="DU281">
            <v>500.1</v>
          </cell>
          <cell r="DV281">
            <v>504</v>
          </cell>
          <cell r="DW281">
            <v>9528.02</v>
          </cell>
          <cell r="DX281">
            <v>9498.74</v>
          </cell>
          <cell r="DY281">
            <v>-4685.32</v>
          </cell>
          <cell r="DZ281">
            <v>-3112.82</v>
          </cell>
          <cell r="EA281">
            <v>12232.72</v>
          </cell>
          <cell r="EB281">
            <v>0</v>
          </cell>
          <cell r="EC281">
            <v>12232.72</v>
          </cell>
          <cell r="ED281">
            <v>26694.65</v>
          </cell>
          <cell r="EE281">
            <v>12260.55</v>
          </cell>
          <cell r="EF281">
            <v>0</v>
          </cell>
          <cell r="EG281">
            <v>12260.55</v>
          </cell>
          <cell r="EH281">
            <v>332.7</v>
          </cell>
          <cell r="EI281">
            <v>0</v>
          </cell>
          <cell r="EJ281">
            <v>0</v>
          </cell>
          <cell r="EK281">
            <v>0</v>
          </cell>
          <cell r="EL281">
            <v>0</v>
          </cell>
          <cell r="EM281">
            <v>60.57</v>
          </cell>
          <cell r="EN281">
            <v>427.42</v>
          </cell>
          <cell r="EO281">
            <v>0</v>
          </cell>
          <cell r="EP281">
            <v>7.05</v>
          </cell>
          <cell r="EQ281">
            <v>111.09</v>
          </cell>
          <cell r="ER281">
            <v>124.46</v>
          </cell>
          <cell r="ES281">
            <v>0</v>
          </cell>
          <cell r="ET281">
            <v>0</v>
          </cell>
          <cell r="EU281">
            <v>12232.72</v>
          </cell>
          <cell r="EV281">
            <v>12232.72</v>
          </cell>
          <cell r="EW281">
            <v>-4674.25</v>
          </cell>
          <cell r="EX281">
            <v>0</v>
          </cell>
          <cell r="EY281">
            <v>-222.38</v>
          </cell>
          <cell r="EZ281">
            <v>0</v>
          </cell>
          <cell r="FA281">
            <v>0</v>
          </cell>
          <cell r="FB281">
            <v>950.01</v>
          </cell>
          <cell r="FC281">
            <v>0</v>
          </cell>
          <cell r="FD281">
            <v>6964.85</v>
          </cell>
          <cell r="FE281">
            <v>0</v>
          </cell>
          <cell r="FF281">
            <v>11114.51</v>
          </cell>
          <cell r="FG281">
            <v>0</v>
          </cell>
          <cell r="FH281">
            <v>0</v>
          </cell>
          <cell r="FI281">
            <v>-2.56</v>
          </cell>
          <cell r="FJ281">
            <v>11111.95</v>
          </cell>
          <cell r="FK281">
            <v>79177.850000000006</v>
          </cell>
          <cell r="FL281">
            <v>9661.61</v>
          </cell>
          <cell r="FM281">
            <v>11111.62</v>
          </cell>
          <cell r="FN281">
            <v>11893.57</v>
          </cell>
          <cell r="FO281">
            <v>79177.850000000006</v>
          </cell>
          <cell r="FP281">
            <v>180539.68</v>
          </cell>
          <cell r="FQ281">
            <v>12.202400000000001</v>
          </cell>
          <cell r="FR281">
            <v>14.033799999999999</v>
          </cell>
          <cell r="FS281">
            <v>15.0213</v>
          </cell>
          <cell r="FT281">
            <v>6.1547000000000001</v>
          </cell>
          <cell r="FU281">
            <v>500.1</v>
          </cell>
          <cell r="FV281">
            <v>0</v>
          </cell>
          <cell r="FW281">
            <v>0</v>
          </cell>
          <cell r="FX281">
            <v>0</v>
          </cell>
          <cell r="FY281">
            <v>3113.14</v>
          </cell>
          <cell r="FZ281">
            <v>0</v>
          </cell>
          <cell r="GA281">
            <v>0</v>
          </cell>
          <cell r="GB281">
            <v>0</v>
          </cell>
          <cell r="GC281">
            <v>950.01</v>
          </cell>
          <cell r="GD281">
            <v>5659.26</v>
          </cell>
          <cell r="GE281">
            <v>0</v>
          </cell>
          <cell r="GF281">
            <v>208</v>
          </cell>
          <cell r="GG281">
            <v>426853.32</v>
          </cell>
          <cell r="GH281">
            <v>0</v>
          </cell>
          <cell r="GI281">
            <v>0</v>
          </cell>
          <cell r="GJ281">
            <v>11114.51</v>
          </cell>
          <cell r="GK281">
            <v>1111.45</v>
          </cell>
          <cell r="GL281">
            <v>195</v>
          </cell>
          <cell r="GM281">
            <v>-195</v>
          </cell>
          <cell r="GN281">
            <v>875</v>
          </cell>
          <cell r="GO281">
            <v>0</v>
          </cell>
          <cell r="GP281">
            <v>520</v>
          </cell>
          <cell r="GQ281">
            <v>520</v>
          </cell>
          <cell r="GR281">
            <v>0</v>
          </cell>
          <cell r="GS281">
            <v>520</v>
          </cell>
          <cell r="GT281">
            <v>1824.72</v>
          </cell>
          <cell r="GU281">
            <v>111.09</v>
          </cell>
          <cell r="GV281">
            <v>426.85</v>
          </cell>
          <cell r="GW281">
            <v>0.26</v>
          </cell>
          <cell r="GX281">
            <v>60.57</v>
          </cell>
          <cell r="GY281">
            <v>0</v>
          </cell>
          <cell r="GZ281">
            <v>60.57</v>
          </cell>
          <cell r="HA281">
            <v>79.89</v>
          </cell>
          <cell r="HB281">
            <v>347.53</v>
          </cell>
          <cell r="HC281">
            <v>427.42</v>
          </cell>
          <cell r="HF281">
            <v>0</v>
          </cell>
          <cell r="HG281">
            <v>0</v>
          </cell>
          <cell r="HH281">
            <v>32352.75</v>
          </cell>
          <cell r="HI281">
            <v>449304.31</v>
          </cell>
          <cell r="HJ281">
            <v>-2011027.8</v>
          </cell>
          <cell r="HL281">
            <v>4</v>
          </cell>
          <cell r="HM281">
            <v>2013</v>
          </cell>
          <cell r="HN281">
            <v>0</v>
          </cell>
          <cell r="HO281">
            <v>0</v>
          </cell>
          <cell r="HP281">
            <v>16694.72</v>
          </cell>
          <cell r="HQ281">
            <v>9.4883109000000001</v>
          </cell>
          <cell r="HR281">
            <v>19011</v>
          </cell>
        </row>
        <row r="282">
          <cell r="A282" t="str">
            <v>1119794Q3 2011BHC Baseline</v>
          </cell>
          <cell r="B282" t="str">
            <v>USB</v>
          </cell>
          <cell r="C282" t="str">
            <v>Q3 2011</v>
          </cell>
          <cell r="D282" t="str">
            <v>BHC Baseline</v>
          </cell>
          <cell r="E282" t="str">
            <v>BHC</v>
          </cell>
          <cell r="F282" t="str">
            <v>US BC</v>
          </cell>
          <cell r="G282">
            <v>1119794</v>
          </cell>
          <cell r="H282" t="str">
            <v>Actual</v>
          </cell>
          <cell r="I282">
            <v>40931</v>
          </cell>
          <cell r="J282">
            <v>40931.460335648146</v>
          </cell>
          <cell r="K282" t="str">
            <v>This scenario represents the bank's current expectations of the future economic conditions given the current macroeconomic environment, known events, and assumed trends.  This scenario assumes a moderate economic recovery over the next 12 quart</v>
          </cell>
          <cell r="L282">
            <v>122</v>
          </cell>
          <cell r="M282">
            <v>74</v>
          </cell>
          <cell r="N282">
            <v>26</v>
          </cell>
          <cell r="O282">
            <v>48</v>
          </cell>
          <cell r="P282">
            <v>99</v>
          </cell>
          <cell r="Q282">
            <v>58</v>
          </cell>
          <cell r="R282">
            <v>25</v>
          </cell>
          <cell r="S282">
            <v>16</v>
          </cell>
          <cell r="T282">
            <v>125</v>
          </cell>
          <cell r="U282">
            <v>57</v>
          </cell>
          <cell r="V282">
            <v>18</v>
          </cell>
          <cell r="W282">
            <v>50</v>
          </cell>
          <cell r="X282">
            <v>178</v>
          </cell>
          <cell r="Y282">
            <v>68</v>
          </cell>
          <cell r="Z282">
            <v>7</v>
          </cell>
          <cell r="AA282">
            <v>4</v>
          </cell>
          <cell r="AB282">
            <v>57</v>
          </cell>
          <cell r="AC282">
            <v>3</v>
          </cell>
          <cell r="AD282">
            <v>0</v>
          </cell>
          <cell r="AE282">
            <v>0</v>
          </cell>
          <cell r="AF282">
            <v>0</v>
          </cell>
          <cell r="AG282">
            <v>0</v>
          </cell>
          <cell r="AH282">
            <v>3</v>
          </cell>
          <cell r="AI282">
            <v>669</v>
          </cell>
          <cell r="AJ282">
            <v>0</v>
          </cell>
          <cell r="AK282">
            <v>0</v>
          </cell>
          <cell r="AL282">
            <v>0</v>
          </cell>
          <cell r="AM282">
            <v>0</v>
          </cell>
          <cell r="AN282">
            <v>0</v>
          </cell>
          <cell r="AO282">
            <v>0</v>
          </cell>
          <cell r="AP282">
            <v>0</v>
          </cell>
          <cell r="AQ282">
            <v>0</v>
          </cell>
          <cell r="AR282">
            <v>0</v>
          </cell>
          <cell r="AS282">
            <v>0</v>
          </cell>
          <cell r="AT282">
            <v>669</v>
          </cell>
          <cell r="AU282">
            <v>5071</v>
          </cell>
          <cell r="AV282">
            <v>519</v>
          </cell>
          <cell r="AW282">
            <v>669</v>
          </cell>
          <cell r="AX282">
            <v>29</v>
          </cell>
          <cell r="AY282">
            <v>4950</v>
          </cell>
          <cell r="AZ282">
            <v>2565.5</v>
          </cell>
          <cell r="BA282">
            <v>2170.5</v>
          </cell>
          <cell r="BB282">
            <v>2466.4</v>
          </cell>
          <cell r="BC282">
            <v>2269.6</v>
          </cell>
          <cell r="BD282">
            <v>2269.6</v>
          </cell>
          <cell r="BE282">
            <v>519</v>
          </cell>
          <cell r="BF282">
            <v>0</v>
          </cell>
          <cell r="BG282">
            <v>0</v>
          </cell>
          <cell r="BH282">
            <v>0</v>
          </cell>
          <cell r="BI282">
            <v>0</v>
          </cell>
          <cell r="BJ282">
            <v>-9</v>
          </cell>
          <cell r="BK282">
            <v>0</v>
          </cell>
          <cell r="BL282">
            <v>1742</v>
          </cell>
          <cell r="BM282">
            <v>490</v>
          </cell>
          <cell r="BN282">
            <v>1252</v>
          </cell>
          <cell r="BO282">
            <v>0</v>
          </cell>
          <cell r="BP282">
            <v>1252</v>
          </cell>
          <cell r="BQ282">
            <v>-21</v>
          </cell>
          <cell r="BR282">
            <v>1273</v>
          </cell>
          <cell r="BS282">
            <v>28.128588000000001</v>
          </cell>
          <cell r="BT282">
            <v>173</v>
          </cell>
          <cell r="BU282">
            <v>19.899999999999999</v>
          </cell>
          <cell r="BV282">
            <v>31.2</v>
          </cell>
          <cell r="BW282">
            <v>161.69999999999999</v>
          </cell>
          <cell r="BX282" t="str">
            <v>Non-Interest Income - Retail and Small Business</v>
          </cell>
          <cell r="BY282">
            <v>16269</v>
          </cell>
          <cell r="BZ282">
            <v>52109</v>
          </cell>
          <cell r="CA282">
            <v>68378</v>
          </cell>
          <cell r="CB282">
            <v>104483</v>
          </cell>
          <cell r="CC282">
            <v>45650</v>
          </cell>
          <cell r="CD282">
            <v>19288</v>
          </cell>
          <cell r="CE282">
            <v>2217</v>
          </cell>
          <cell r="CF282">
            <v>17071</v>
          </cell>
          <cell r="CG282">
            <v>38815</v>
          </cell>
          <cell r="CH282">
            <v>8806</v>
          </cell>
          <cell r="CI282">
            <v>4035</v>
          </cell>
          <cell r="CJ282">
            <v>25974</v>
          </cell>
          <cell r="CK282">
            <v>9627</v>
          </cell>
          <cell r="CL282">
            <v>720</v>
          </cell>
          <cell r="CM282">
            <v>10</v>
          </cell>
          <cell r="CN282">
            <v>40935</v>
          </cell>
          <cell r="CO282">
            <v>34136.5</v>
          </cell>
          <cell r="CP282">
            <v>2209</v>
          </cell>
          <cell r="CQ282">
            <v>4589.5</v>
          </cell>
          <cell r="CR282">
            <v>16337</v>
          </cell>
          <cell r="CS282">
            <v>29165</v>
          </cell>
          <cell r="CT282">
            <v>11453</v>
          </cell>
          <cell r="CU282">
            <v>4952</v>
          </cell>
          <cell r="CV282">
            <v>12760</v>
          </cell>
          <cell r="CW282">
            <v>16783</v>
          </cell>
          <cell r="CX282">
            <v>0</v>
          </cell>
          <cell r="CY282">
            <v>908</v>
          </cell>
          <cell r="CZ282">
            <v>825</v>
          </cell>
          <cell r="DA282">
            <v>1621</v>
          </cell>
          <cell r="DB282">
            <v>13429</v>
          </cell>
          <cell r="DC282">
            <v>207703</v>
          </cell>
          <cell r="DD282">
            <v>0</v>
          </cell>
          <cell r="DE282">
            <v>4950</v>
          </cell>
          <cell r="DF282">
            <v>202753</v>
          </cell>
          <cell r="DG282">
            <v>2457</v>
          </cell>
          <cell r="DH282">
            <v>8933</v>
          </cell>
          <cell r="DI282">
            <v>1466</v>
          </cell>
          <cell r="DJ282">
            <v>244</v>
          </cell>
          <cell r="DK282">
            <v>965</v>
          </cell>
          <cell r="DL282">
            <v>11608</v>
          </cell>
          <cell r="DM282">
            <v>44945</v>
          </cell>
          <cell r="DN282">
            <v>330141</v>
          </cell>
          <cell r="DO282">
            <v>222632</v>
          </cell>
          <cell r="DP282">
            <v>1420</v>
          </cell>
          <cell r="DQ282">
            <v>2691</v>
          </cell>
          <cell r="DR282">
            <v>69188</v>
          </cell>
          <cell r="DS282">
            <v>240</v>
          </cell>
          <cell r="DT282">
            <v>295931</v>
          </cell>
          <cell r="DU282">
            <v>2606</v>
          </cell>
          <cell r="DV282">
            <v>21</v>
          </cell>
          <cell r="DW282">
            <v>8248</v>
          </cell>
          <cell r="DX282">
            <v>29704</v>
          </cell>
          <cell r="DY282">
            <v>-930</v>
          </cell>
          <cell r="DZ282">
            <v>-6419</v>
          </cell>
          <cell r="EA282">
            <v>33230</v>
          </cell>
          <cell r="EB282">
            <v>980</v>
          </cell>
          <cell r="EC282">
            <v>34210</v>
          </cell>
          <cell r="ED282">
            <v>110882</v>
          </cell>
          <cell r="EE282">
            <v>32452</v>
          </cell>
          <cell r="EF282">
            <v>0</v>
          </cell>
          <cell r="EG282">
            <v>32452</v>
          </cell>
          <cell r="EH282">
            <v>1273</v>
          </cell>
          <cell r="EI282">
            <v>0</v>
          </cell>
          <cell r="EJ282">
            <v>0</v>
          </cell>
          <cell r="EK282">
            <v>0</v>
          </cell>
          <cell r="EL282">
            <v>0</v>
          </cell>
          <cell r="EM282">
            <v>23</v>
          </cell>
          <cell r="EN282">
            <v>320</v>
          </cell>
          <cell r="EO282">
            <v>0</v>
          </cell>
          <cell r="EP282">
            <v>30</v>
          </cell>
          <cell r="EQ282">
            <v>240</v>
          </cell>
          <cell r="ER282">
            <v>47</v>
          </cell>
          <cell r="ES282">
            <v>0</v>
          </cell>
          <cell r="ET282">
            <v>25</v>
          </cell>
          <cell r="EU282">
            <v>33230</v>
          </cell>
          <cell r="EV282">
            <v>33230</v>
          </cell>
          <cell r="EW282">
            <v>382</v>
          </cell>
          <cell r="EX282">
            <v>0</v>
          </cell>
          <cell r="EY282">
            <v>-1263</v>
          </cell>
          <cell r="EZ282">
            <v>0</v>
          </cell>
          <cell r="FA282">
            <v>0</v>
          </cell>
          <cell r="FB282">
            <v>3370</v>
          </cell>
          <cell r="FC282">
            <v>0</v>
          </cell>
          <cell r="FD282">
            <v>9230</v>
          </cell>
          <cell r="FE282">
            <v>0</v>
          </cell>
          <cell r="FF282">
            <v>28251</v>
          </cell>
          <cell r="FG282">
            <v>146</v>
          </cell>
          <cell r="FH282">
            <v>0</v>
          </cell>
          <cell r="FI282">
            <v>-24</v>
          </cell>
          <cell r="FJ282">
            <v>28081</v>
          </cell>
          <cell r="FK282">
            <v>261115</v>
          </cell>
          <cell r="FL282">
            <v>22105</v>
          </cell>
          <cell r="FM282">
            <v>28081</v>
          </cell>
          <cell r="FN282">
            <v>35369</v>
          </cell>
          <cell r="FO282">
            <v>261115</v>
          </cell>
          <cell r="FP282">
            <v>311827</v>
          </cell>
          <cell r="FQ282">
            <v>8.4656000000000002</v>
          </cell>
          <cell r="FR282">
            <v>10.754300000000001</v>
          </cell>
          <cell r="FS282">
            <v>13.545400000000001</v>
          </cell>
          <cell r="FT282">
            <v>9.0053000000000001</v>
          </cell>
          <cell r="FU282">
            <v>2606</v>
          </cell>
          <cell r="FV282">
            <v>667</v>
          </cell>
          <cell r="FW282">
            <v>0</v>
          </cell>
          <cell r="FX282">
            <v>0</v>
          </cell>
          <cell r="FY282">
            <v>6419</v>
          </cell>
          <cell r="FZ282">
            <v>0</v>
          </cell>
          <cell r="GA282">
            <v>695</v>
          </cell>
          <cell r="GB282">
            <v>0</v>
          </cell>
          <cell r="GC282">
            <v>2675</v>
          </cell>
          <cell r="GD282">
            <v>8265</v>
          </cell>
          <cell r="GE282">
            <v>0</v>
          </cell>
          <cell r="GF282">
            <v>750</v>
          </cell>
          <cell r="GG282">
            <v>1912.68</v>
          </cell>
          <cell r="GH282">
            <v>0</v>
          </cell>
          <cell r="GI282">
            <v>0</v>
          </cell>
          <cell r="GJ282">
            <v>28251</v>
          </cell>
          <cell r="GK282">
            <v>2825.1</v>
          </cell>
          <cell r="GL282">
            <v>0</v>
          </cell>
          <cell r="GM282">
            <v>0</v>
          </cell>
          <cell r="GN282">
            <v>1909</v>
          </cell>
          <cell r="GO282">
            <v>0</v>
          </cell>
          <cell r="GP282">
            <v>0</v>
          </cell>
          <cell r="GQ282">
            <v>2825.1</v>
          </cell>
          <cell r="GR282">
            <v>0</v>
          </cell>
          <cell r="GS282">
            <v>0</v>
          </cell>
          <cell r="GT282">
            <v>0</v>
          </cell>
          <cell r="GU282">
            <v>240</v>
          </cell>
          <cell r="GV282">
            <v>1912.68</v>
          </cell>
          <cell r="GW282">
            <v>0.12547839</v>
          </cell>
          <cell r="GX282">
            <v>23.5</v>
          </cell>
          <cell r="GY282">
            <v>0</v>
          </cell>
          <cell r="GZ282">
            <v>23.5</v>
          </cell>
          <cell r="HA282">
            <v>0.59</v>
          </cell>
          <cell r="HB282">
            <v>319.41000000000003</v>
          </cell>
          <cell r="HC282">
            <v>320</v>
          </cell>
          <cell r="HD282" t="str">
            <v>Expense is primarily related to employee options and restricted stock grants.  Additionally, issuance fees related to non-cumulative perpetual preferred stock (Q1 and Q2 2012), and the reduction related to 3rd party buyout of a consolidated sub</v>
          </cell>
          <cell r="HE282" t="str">
            <v>Deduction from Tier 1 Capital for non-financial equity investments</v>
          </cell>
          <cell r="HF282">
            <v>536</v>
          </cell>
          <cell r="HG282">
            <v>525</v>
          </cell>
          <cell r="HH282">
            <v>849</v>
          </cell>
          <cell r="HI282">
            <v>3464</v>
          </cell>
          <cell r="HJ282">
            <v>3276</v>
          </cell>
          <cell r="HK282" t="str">
            <v>Line 69  equates to HI-A line 12.  Sum of lines 72 and 73 equates to HI-A line 9.  Sum of lines 75 and 76 equate to HI-A line10.</v>
          </cell>
          <cell r="HL282">
            <v>3</v>
          </cell>
          <cell r="HM282">
            <v>2011</v>
          </cell>
          <cell r="HN282">
            <v>0</v>
          </cell>
          <cell r="HO282">
            <v>-9</v>
          </cell>
          <cell r="HR282">
            <v>19015</v>
          </cell>
        </row>
        <row r="283">
          <cell r="A283" t="str">
            <v>1119794Q4 2011BHC Baseline</v>
          </cell>
          <cell r="B283" t="str">
            <v>USB</v>
          </cell>
          <cell r="C283" t="str">
            <v>Q4 2011</v>
          </cell>
          <cell r="D283" t="str">
            <v>BHC Baseline</v>
          </cell>
          <cell r="E283" t="str">
            <v>BHC</v>
          </cell>
          <cell r="F283" t="str">
            <v>US BC</v>
          </cell>
          <cell r="G283">
            <v>1119794</v>
          </cell>
          <cell r="H283" t="str">
            <v>Projected</v>
          </cell>
          <cell r="I283">
            <v>40931</v>
          </cell>
          <cell r="J283">
            <v>40931.460335648146</v>
          </cell>
          <cell r="K283" t="str">
            <v>This scenario represents the bank's current expectations of the future economic conditions given the current macroeconomic environment, known events, and assumed trends.  This scenario assumes a moderate economic recovery over the next 12 quart</v>
          </cell>
          <cell r="L283">
            <v>118</v>
          </cell>
          <cell r="M283">
            <v>77</v>
          </cell>
          <cell r="N283">
            <v>25</v>
          </cell>
          <cell r="O283">
            <v>52</v>
          </cell>
          <cell r="P283">
            <v>76</v>
          </cell>
          <cell r="Q283">
            <v>32</v>
          </cell>
          <cell r="R283">
            <v>25</v>
          </cell>
          <cell r="S283">
            <v>19</v>
          </cell>
          <cell r="T283">
            <v>76</v>
          </cell>
          <cell r="U283">
            <v>26</v>
          </cell>
          <cell r="V283">
            <v>10</v>
          </cell>
          <cell r="W283">
            <v>40</v>
          </cell>
          <cell r="X283">
            <v>198</v>
          </cell>
          <cell r="Y283">
            <v>75</v>
          </cell>
          <cell r="Z283">
            <v>12</v>
          </cell>
          <cell r="AA283">
            <v>5</v>
          </cell>
          <cell r="AB283">
            <v>58</v>
          </cell>
          <cell r="AC283">
            <v>5</v>
          </cell>
          <cell r="AD283">
            <v>0</v>
          </cell>
          <cell r="AE283">
            <v>1</v>
          </cell>
          <cell r="AF283">
            <v>0</v>
          </cell>
          <cell r="AG283">
            <v>1</v>
          </cell>
          <cell r="AH283">
            <v>3</v>
          </cell>
          <cell r="AI283">
            <v>625</v>
          </cell>
          <cell r="AJ283">
            <v>0</v>
          </cell>
          <cell r="AK283">
            <v>-0.03</v>
          </cell>
          <cell r="AL283">
            <v>-30.86</v>
          </cell>
          <cell r="AM283">
            <v>-30.89</v>
          </cell>
          <cell r="AN283">
            <v>0</v>
          </cell>
          <cell r="AO283">
            <v>0</v>
          </cell>
          <cell r="AP283">
            <v>0</v>
          </cell>
          <cell r="AQ283">
            <v>0</v>
          </cell>
          <cell r="AR283">
            <v>0</v>
          </cell>
          <cell r="AS283">
            <v>0</v>
          </cell>
          <cell r="AT283">
            <v>594.11</v>
          </cell>
          <cell r="AU283">
            <v>4950</v>
          </cell>
          <cell r="AV283">
            <v>500</v>
          </cell>
          <cell r="AW283">
            <v>625</v>
          </cell>
          <cell r="AX283">
            <v>-4</v>
          </cell>
          <cell r="AY283">
            <v>4821</v>
          </cell>
          <cell r="AZ283">
            <v>2609.2199999999998</v>
          </cell>
          <cell r="BA283">
            <v>2064.56</v>
          </cell>
          <cell r="BB283">
            <v>2511.56</v>
          </cell>
          <cell r="BC283">
            <v>2162.2199999999998</v>
          </cell>
          <cell r="BD283">
            <v>2162.2199999999998</v>
          </cell>
          <cell r="BE283">
            <v>500</v>
          </cell>
          <cell r="BF283">
            <v>0</v>
          </cell>
          <cell r="BG283">
            <v>0</v>
          </cell>
          <cell r="BH283">
            <v>262.5</v>
          </cell>
          <cell r="BI283">
            <v>0</v>
          </cell>
          <cell r="BJ283">
            <v>-4.8</v>
          </cell>
          <cell r="BK283">
            <v>4</v>
          </cell>
          <cell r="BL283">
            <v>1919.92</v>
          </cell>
          <cell r="BM283">
            <v>539.91</v>
          </cell>
          <cell r="BN283">
            <v>1380.02</v>
          </cell>
          <cell r="BO283">
            <v>0</v>
          </cell>
          <cell r="BP283">
            <v>1380.02</v>
          </cell>
          <cell r="BQ283">
            <v>-24.24</v>
          </cell>
          <cell r="BR283">
            <v>1404.25</v>
          </cell>
          <cell r="BS283">
            <v>28.121483999999999</v>
          </cell>
          <cell r="BT283">
            <v>161.69999999999999</v>
          </cell>
          <cell r="BU283">
            <v>19.5</v>
          </cell>
          <cell r="BV283">
            <v>29.3</v>
          </cell>
          <cell r="BW283">
            <v>151.9</v>
          </cell>
          <cell r="BX283" t="str">
            <v>Non-Interest Income - Retail and Small Business</v>
          </cell>
          <cell r="BY283">
            <v>17891</v>
          </cell>
          <cell r="BZ283">
            <v>52109</v>
          </cell>
          <cell r="CA283">
            <v>70000</v>
          </cell>
          <cell r="CB283">
            <v>106772.26</v>
          </cell>
          <cell r="CC283">
            <v>48013.07</v>
          </cell>
          <cell r="CD283">
            <v>19239.150000000001</v>
          </cell>
          <cell r="CE283">
            <v>2173.04</v>
          </cell>
          <cell r="CF283">
            <v>17066.11</v>
          </cell>
          <cell r="CG283">
            <v>38795.96</v>
          </cell>
          <cell r="CH283">
            <v>8812.68</v>
          </cell>
          <cell r="CI283">
            <v>4032.08</v>
          </cell>
          <cell r="CJ283">
            <v>25951.200000000001</v>
          </cell>
          <cell r="CK283">
            <v>9620.11</v>
          </cell>
          <cell r="CL283">
            <v>718.08</v>
          </cell>
          <cell r="CM283">
            <v>6</v>
          </cell>
          <cell r="CN283">
            <v>42116.43</v>
          </cell>
          <cell r="CO283">
            <v>35292.43</v>
          </cell>
          <cell r="CP283">
            <v>2179</v>
          </cell>
          <cell r="CQ283">
            <v>4645</v>
          </cell>
          <cell r="CR283">
            <v>17070.11</v>
          </cell>
          <cell r="CS283">
            <v>29157.5</v>
          </cell>
          <cell r="CT283">
            <v>11470.18</v>
          </cell>
          <cell r="CU283">
            <v>4866.1000000000004</v>
          </cell>
          <cell r="CV283">
            <v>12821.22</v>
          </cell>
          <cell r="CW283">
            <v>17043</v>
          </cell>
          <cell r="CX283">
            <v>0</v>
          </cell>
          <cell r="CY283">
            <v>990.23</v>
          </cell>
          <cell r="CZ283">
            <v>753.06</v>
          </cell>
          <cell r="DA283">
            <v>1448.55</v>
          </cell>
          <cell r="DB283">
            <v>13851.16</v>
          </cell>
          <cell r="DC283">
            <v>212159.3</v>
          </cell>
          <cell r="DD283">
            <v>0</v>
          </cell>
          <cell r="DE283">
            <v>4821</v>
          </cell>
          <cell r="DF283">
            <v>207338.3</v>
          </cell>
          <cell r="DG283">
            <v>2597.19</v>
          </cell>
          <cell r="DH283">
            <v>8943.0400000000009</v>
          </cell>
          <cell r="DI283">
            <v>1558.35</v>
          </cell>
          <cell r="DJ283">
            <v>307.20999999999998</v>
          </cell>
          <cell r="DK283">
            <v>911.25</v>
          </cell>
          <cell r="DL283">
            <v>11719.86</v>
          </cell>
          <cell r="DM283">
            <v>38505.31</v>
          </cell>
          <cell r="DN283">
            <v>330160.65999999997</v>
          </cell>
          <cell r="DO283">
            <v>221789.36</v>
          </cell>
          <cell r="DP283">
            <v>1420</v>
          </cell>
          <cell r="DQ283">
            <v>1896</v>
          </cell>
          <cell r="DR283">
            <v>70288.61</v>
          </cell>
          <cell r="DS283">
            <v>244</v>
          </cell>
          <cell r="DT283">
            <v>295393.96000000002</v>
          </cell>
          <cell r="DU283">
            <v>2606.4699999999998</v>
          </cell>
          <cell r="DV283">
            <v>21.26</v>
          </cell>
          <cell r="DW283">
            <v>8239.89</v>
          </cell>
          <cell r="DX283">
            <v>30840.45</v>
          </cell>
          <cell r="DY283">
            <v>-1301.05</v>
          </cell>
          <cell r="DZ283">
            <v>-6662.62</v>
          </cell>
          <cell r="EA283">
            <v>33744.400000000001</v>
          </cell>
          <cell r="EB283">
            <v>1022.3</v>
          </cell>
          <cell r="EC283">
            <v>34766.699999999997</v>
          </cell>
          <cell r="ED283">
            <v>118817.08</v>
          </cell>
          <cell r="EE283">
            <v>33230</v>
          </cell>
          <cell r="EF283">
            <v>0</v>
          </cell>
          <cell r="EG283">
            <v>33230</v>
          </cell>
          <cell r="EH283">
            <v>1404.25</v>
          </cell>
          <cell r="EI283">
            <v>0</v>
          </cell>
          <cell r="EJ283">
            <v>0</v>
          </cell>
          <cell r="EK283">
            <v>0</v>
          </cell>
          <cell r="EL283">
            <v>0</v>
          </cell>
          <cell r="EM283">
            <v>54.12</v>
          </cell>
          <cell r="EN283">
            <v>321.39999999999998</v>
          </cell>
          <cell r="EO283">
            <v>0</v>
          </cell>
          <cell r="EP283">
            <v>30.2</v>
          </cell>
          <cell r="EQ283">
            <v>237.75</v>
          </cell>
          <cell r="ER283">
            <v>-370.96</v>
          </cell>
          <cell r="ES283">
            <v>0</v>
          </cell>
          <cell r="ET283">
            <v>16.329999999999998</v>
          </cell>
          <cell r="EU283">
            <v>33744.400000000001</v>
          </cell>
          <cell r="EV283">
            <v>33744.400000000001</v>
          </cell>
          <cell r="EW283">
            <v>268.35000000000002</v>
          </cell>
          <cell r="EX283">
            <v>0</v>
          </cell>
          <cell r="EY283">
            <v>-1526.16</v>
          </cell>
          <cell r="EZ283">
            <v>0</v>
          </cell>
          <cell r="FA283">
            <v>0</v>
          </cell>
          <cell r="FB283">
            <v>3364.87</v>
          </cell>
          <cell r="FC283">
            <v>0</v>
          </cell>
          <cell r="FD283">
            <v>9163.9699999999993</v>
          </cell>
          <cell r="FE283">
            <v>0</v>
          </cell>
          <cell r="FF283">
            <v>29203.11</v>
          </cell>
          <cell r="FG283">
            <v>155.84</v>
          </cell>
          <cell r="FH283">
            <v>0</v>
          </cell>
          <cell r="FI283">
            <v>-22.01</v>
          </cell>
          <cell r="FJ283">
            <v>29025.26</v>
          </cell>
          <cell r="FK283">
            <v>268180.86</v>
          </cell>
          <cell r="FL283">
            <v>23053.919999999998</v>
          </cell>
          <cell r="FM283">
            <v>29025.26</v>
          </cell>
          <cell r="FN283">
            <v>35871.769999999997</v>
          </cell>
          <cell r="FO283">
            <v>268180.86</v>
          </cell>
          <cell r="FP283">
            <v>320279.01</v>
          </cell>
          <cell r="FQ283">
            <v>8.5963999999999992</v>
          </cell>
          <cell r="FR283">
            <v>10.823</v>
          </cell>
          <cell r="FS283">
            <v>13.375999999999999</v>
          </cell>
          <cell r="FT283">
            <v>9.0625</v>
          </cell>
          <cell r="FU283">
            <v>2606.4699999999998</v>
          </cell>
          <cell r="FV283">
            <v>667</v>
          </cell>
          <cell r="FW283">
            <v>0</v>
          </cell>
          <cell r="FX283">
            <v>0</v>
          </cell>
          <cell r="FY283">
            <v>6662.62</v>
          </cell>
          <cell r="FZ283">
            <v>0</v>
          </cell>
          <cell r="GA283">
            <v>689.87</v>
          </cell>
          <cell r="GB283">
            <v>0</v>
          </cell>
          <cell r="GC283">
            <v>2675</v>
          </cell>
          <cell r="GD283">
            <v>8252.7199999999993</v>
          </cell>
          <cell r="GE283">
            <v>0</v>
          </cell>
          <cell r="GF283">
            <v>796</v>
          </cell>
          <cell r="GG283">
            <v>1902.52</v>
          </cell>
          <cell r="GH283">
            <v>0</v>
          </cell>
          <cell r="GI283">
            <v>0</v>
          </cell>
          <cell r="GJ283">
            <v>29203.11</v>
          </cell>
          <cell r="GK283">
            <v>2920.31</v>
          </cell>
          <cell r="GL283">
            <v>0</v>
          </cell>
          <cell r="GM283">
            <v>0</v>
          </cell>
          <cell r="GN283">
            <v>2069</v>
          </cell>
          <cell r="GO283">
            <v>0</v>
          </cell>
          <cell r="GP283">
            <v>0</v>
          </cell>
          <cell r="GQ283">
            <v>0</v>
          </cell>
          <cell r="GR283">
            <v>0</v>
          </cell>
          <cell r="GS283">
            <v>0</v>
          </cell>
          <cell r="GT283">
            <v>0</v>
          </cell>
          <cell r="GU283">
            <v>237.75</v>
          </cell>
          <cell r="GV283">
            <v>1902.52</v>
          </cell>
          <cell r="GW283">
            <v>0.12</v>
          </cell>
          <cell r="GX283">
            <v>54.12</v>
          </cell>
          <cell r="GY283">
            <v>0</v>
          </cell>
          <cell r="GZ283">
            <v>54.12</v>
          </cell>
          <cell r="HA283">
            <v>0.86</v>
          </cell>
          <cell r="HB283">
            <v>320.54000000000002</v>
          </cell>
          <cell r="HC283">
            <v>321.39999999999998</v>
          </cell>
          <cell r="HD283" t="str">
            <v>Expense is primarily related to employee options and restricted stock grants.  Additionally, issuance fees related to non-cumulative perpetual preferred stock (Q1 and Q2 2012), and the reduction related to 3rd party buyout of a consolidated sub</v>
          </cell>
          <cell r="HE283" t="str">
            <v>Deduction from Tier 1 Capital for non-financial equity investments</v>
          </cell>
          <cell r="HF283">
            <v>536</v>
          </cell>
          <cell r="HG283">
            <v>525</v>
          </cell>
          <cell r="HH283">
            <v>849</v>
          </cell>
          <cell r="HI283">
            <v>3464</v>
          </cell>
          <cell r="HJ283">
            <v>3276</v>
          </cell>
          <cell r="HK283" t="str">
            <v>Line 69  equates to HI-A line 12.  Sum of lines 72 and 73 equates to HI-A line 9.  Sum of lines 75 and 76 equate to HI-A line10.</v>
          </cell>
          <cell r="HL283">
            <v>4</v>
          </cell>
          <cell r="HM283">
            <v>2011</v>
          </cell>
          <cell r="HN283">
            <v>0</v>
          </cell>
          <cell r="HO283">
            <v>-4.8</v>
          </cell>
          <cell r="HR283">
            <v>19015</v>
          </cell>
        </row>
        <row r="284">
          <cell r="A284" t="str">
            <v>1119794Q1 2012BHC Baseline</v>
          </cell>
          <cell r="B284" t="str">
            <v>USB</v>
          </cell>
          <cell r="C284" t="str">
            <v>Q1 2012</v>
          </cell>
          <cell r="D284" t="str">
            <v>BHC Baseline</v>
          </cell>
          <cell r="E284" t="str">
            <v>BHC</v>
          </cell>
          <cell r="F284" t="str">
            <v>US BC</v>
          </cell>
          <cell r="G284">
            <v>1119794</v>
          </cell>
          <cell r="H284" t="str">
            <v>Projected</v>
          </cell>
          <cell r="I284">
            <v>40931</v>
          </cell>
          <cell r="J284">
            <v>40931.460335648146</v>
          </cell>
          <cell r="K284" t="str">
            <v>This scenario represents the bank's current expectations of the future economic conditions given the current macroeconomic environment, known events, and assumed trends.  This scenario assumes a moderate economic recovery over the next 12 quart</v>
          </cell>
          <cell r="L284">
            <v>105</v>
          </cell>
          <cell r="M284">
            <v>74</v>
          </cell>
          <cell r="N284">
            <v>26</v>
          </cell>
          <cell r="O284">
            <v>48</v>
          </cell>
          <cell r="P284">
            <v>83</v>
          </cell>
          <cell r="Q284">
            <v>38</v>
          </cell>
          <cell r="R284">
            <v>25</v>
          </cell>
          <cell r="S284">
            <v>20</v>
          </cell>
          <cell r="T284">
            <v>107</v>
          </cell>
          <cell r="U284">
            <v>47</v>
          </cell>
          <cell r="V284">
            <v>8</v>
          </cell>
          <cell r="W284">
            <v>52</v>
          </cell>
          <cell r="X284">
            <v>192</v>
          </cell>
          <cell r="Y284">
            <v>59</v>
          </cell>
          <cell r="Z284">
            <v>9</v>
          </cell>
          <cell r="AA284">
            <v>3</v>
          </cell>
          <cell r="AB284">
            <v>47</v>
          </cell>
          <cell r="AC284">
            <v>5</v>
          </cell>
          <cell r="AD284">
            <v>0</v>
          </cell>
          <cell r="AE284">
            <v>1</v>
          </cell>
          <cell r="AF284">
            <v>0</v>
          </cell>
          <cell r="AG284">
            <v>1</v>
          </cell>
          <cell r="AH284">
            <v>3</v>
          </cell>
          <cell r="AI284">
            <v>625</v>
          </cell>
          <cell r="AJ284">
            <v>0</v>
          </cell>
          <cell r="AK284">
            <v>-0.03</v>
          </cell>
          <cell r="AL284">
            <v>-18.05</v>
          </cell>
          <cell r="AM284">
            <v>-18.079999999999998</v>
          </cell>
          <cell r="AN284">
            <v>0</v>
          </cell>
          <cell r="AO284">
            <v>0</v>
          </cell>
          <cell r="AP284">
            <v>0</v>
          </cell>
          <cell r="AQ284">
            <v>0</v>
          </cell>
          <cell r="AR284">
            <v>0</v>
          </cell>
          <cell r="AS284">
            <v>0</v>
          </cell>
          <cell r="AT284">
            <v>606.91999999999996</v>
          </cell>
          <cell r="AU284">
            <v>4821</v>
          </cell>
          <cell r="AV284">
            <v>505.7</v>
          </cell>
          <cell r="AW284">
            <v>625</v>
          </cell>
          <cell r="AX284">
            <v>-7</v>
          </cell>
          <cell r="AY284">
            <v>4694.7</v>
          </cell>
          <cell r="AZ284">
            <v>2571.02</v>
          </cell>
          <cell r="BA284">
            <v>2021.65</v>
          </cell>
          <cell r="BB284">
            <v>2504.83</v>
          </cell>
          <cell r="BC284">
            <v>2087.85</v>
          </cell>
          <cell r="BD284">
            <v>2087.85</v>
          </cell>
          <cell r="BE284">
            <v>505.7</v>
          </cell>
          <cell r="BF284">
            <v>0</v>
          </cell>
          <cell r="BG284">
            <v>0</v>
          </cell>
          <cell r="BH284">
            <v>0</v>
          </cell>
          <cell r="BI284">
            <v>0</v>
          </cell>
          <cell r="BJ284">
            <v>-3.57</v>
          </cell>
          <cell r="BK284">
            <v>7</v>
          </cell>
          <cell r="BL284">
            <v>1578.58</v>
          </cell>
          <cell r="BM284">
            <v>439.41</v>
          </cell>
          <cell r="BN284">
            <v>1139.1600000000001</v>
          </cell>
          <cell r="BO284">
            <v>0</v>
          </cell>
          <cell r="BP284">
            <v>1139.1600000000001</v>
          </cell>
          <cell r="BQ284">
            <v>-37.17</v>
          </cell>
          <cell r="BR284">
            <v>1176.3399999999999</v>
          </cell>
          <cell r="BS284">
            <v>27.835775999999999</v>
          </cell>
          <cell r="BT284">
            <v>151.9</v>
          </cell>
          <cell r="BU284">
            <v>4.8</v>
          </cell>
          <cell r="BV284">
            <v>28.4</v>
          </cell>
          <cell r="BW284">
            <v>128.30000000000001</v>
          </cell>
          <cell r="BX284" t="str">
            <v>Non-Interest Income - Retail and Small Business</v>
          </cell>
          <cell r="BY284">
            <v>18641</v>
          </cell>
          <cell r="BZ284">
            <v>52109</v>
          </cell>
          <cell r="CA284">
            <v>70750</v>
          </cell>
          <cell r="CB284">
            <v>106049.16</v>
          </cell>
          <cell r="CC284">
            <v>47139.82</v>
          </cell>
          <cell r="CD284">
            <v>19088.080000000002</v>
          </cell>
          <cell r="CE284">
            <v>2056.44</v>
          </cell>
          <cell r="CF284">
            <v>17031.64</v>
          </cell>
          <cell r="CG284">
            <v>39096.230000000003</v>
          </cell>
          <cell r="CH284">
            <v>9073.48</v>
          </cell>
          <cell r="CI284">
            <v>4037.39</v>
          </cell>
          <cell r="CJ284">
            <v>25985.360000000001</v>
          </cell>
          <cell r="CK284">
            <v>9632.77</v>
          </cell>
          <cell r="CL284">
            <v>719.03</v>
          </cell>
          <cell r="CM284">
            <v>6</v>
          </cell>
          <cell r="CN284">
            <v>43282.07</v>
          </cell>
          <cell r="CO284">
            <v>36453.07</v>
          </cell>
          <cell r="CP284">
            <v>2184</v>
          </cell>
          <cell r="CQ284">
            <v>4645</v>
          </cell>
          <cell r="CR284">
            <v>16739.939999999999</v>
          </cell>
          <cell r="CS284">
            <v>29127.63</v>
          </cell>
          <cell r="CT284">
            <v>11532.03</v>
          </cell>
          <cell r="CU284">
            <v>4749.8599999999997</v>
          </cell>
          <cell r="CV284">
            <v>12845.74</v>
          </cell>
          <cell r="CW284">
            <v>17632.96</v>
          </cell>
          <cell r="CX284">
            <v>0</v>
          </cell>
          <cell r="CY284">
            <v>1074</v>
          </cell>
          <cell r="CZ284">
            <v>815.08</v>
          </cell>
          <cell r="DA284">
            <v>1468.67</v>
          </cell>
          <cell r="DB284">
            <v>14275.21</v>
          </cell>
          <cell r="DC284">
            <v>212831.75</v>
          </cell>
          <cell r="DD284">
            <v>0</v>
          </cell>
          <cell r="DE284">
            <v>4694.7</v>
          </cell>
          <cell r="DF284">
            <v>208137.05</v>
          </cell>
          <cell r="DG284">
            <v>2597.19</v>
          </cell>
          <cell r="DH284">
            <v>8946.0400000000009</v>
          </cell>
          <cell r="DI284">
            <v>1635.63</v>
          </cell>
          <cell r="DJ284">
            <v>290.16000000000003</v>
          </cell>
          <cell r="DK284">
            <v>882.66</v>
          </cell>
          <cell r="DL284">
            <v>11754.5</v>
          </cell>
          <cell r="DM284">
            <v>38126.5</v>
          </cell>
          <cell r="DN284">
            <v>331365.25</v>
          </cell>
          <cell r="DO284">
            <v>220541.68</v>
          </cell>
          <cell r="DP284">
            <v>1420</v>
          </cell>
          <cell r="DQ284">
            <v>596</v>
          </cell>
          <cell r="DR284">
            <v>72577.69</v>
          </cell>
          <cell r="DS284">
            <v>251</v>
          </cell>
          <cell r="DT284">
            <v>295135.37</v>
          </cell>
          <cell r="DU284">
            <v>3706.47</v>
          </cell>
          <cell r="DV284">
            <v>21.26</v>
          </cell>
          <cell r="DW284">
            <v>8231.15</v>
          </cell>
          <cell r="DX284">
            <v>31612.51</v>
          </cell>
          <cell r="DY284">
            <v>-1247.3599999999999</v>
          </cell>
          <cell r="DZ284">
            <v>-7116.44</v>
          </cell>
          <cell r="EA284">
            <v>35207.58</v>
          </cell>
          <cell r="EB284">
            <v>1022.3</v>
          </cell>
          <cell r="EC284">
            <v>36229.879999999997</v>
          </cell>
          <cell r="ED284">
            <v>123687.87</v>
          </cell>
          <cell r="EE284">
            <v>33744.400000000001</v>
          </cell>
          <cell r="EF284">
            <v>0</v>
          </cell>
          <cell r="EG284">
            <v>33744.400000000001</v>
          </cell>
          <cell r="EH284">
            <v>1176.3399999999999</v>
          </cell>
          <cell r="EI284">
            <v>1100</v>
          </cell>
          <cell r="EJ284">
            <v>0</v>
          </cell>
          <cell r="EK284">
            <v>0</v>
          </cell>
          <cell r="EL284">
            <v>0</v>
          </cell>
          <cell r="EM284">
            <v>4.5199999999999996</v>
          </cell>
          <cell r="EN284">
            <v>483.35</v>
          </cell>
          <cell r="EO284">
            <v>0</v>
          </cell>
          <cell r="EP284">
            <v>36.28</v>
          </cell>
          <cell r="EQ284">
            <v>367.94</v>
          </cell>
          <cell r="ER284">
            <v>53.68</v>
          </cell>
          <cell r="ES284">
            <v>0</v>
          </cell>
          <cell r="ET284">
            <v>16.2</v>
          </cell>
          <cell r="EU284">
            <v>35207.58</v>
          </cell>
          <cell r="EV284">
            <v>35207.58</v>
          </cell>
          <cell r="EW284">
            <v>292.02999999999997</v>
          </cell>
          <cell r="EX284">
            <v>0</v>
          </cell>
          <cell r="EY284">
            <v>-1496.16</v>
          </cell>
          <cell r="EZ284">
            <v>0</v>
          </cell>
          <cell r="FA284">
            <v>0</v>
          </cell>
          <cell r="FB284">
            <v>2489.87</v>
          </cell>
          <cell r="FC284">
            <v>0</v>
          </cell>
          <cell r="FD284">
            <v>9116.82</v>
          </cell>
          <cell r="FE284">
            <v>0</v>
          </cell>
          <cell r="FF284">
            <v>29784.75</v>
          </cell>
          <cell r="FG284">
            <v>163.56</v>
          </cell>
          <cell r="FH284">
            <v>0</v>
          </cell>
          <cell r="FI284">
            <v>-22.01</v>
          </cell>
          <cell r="FJ284">
            <v>29599.18</v>
          </cell>
          <cell r="FK284">
            <v>272679.34999999998</v>
          </cell>
          <cell r="FL284">
            <v>23402.84</v>
          </cell>
          <cell r="FM284">
            <v>29599.18</v>
          </cell>
          <cell r="FN284">
            <v>37286.28</v>
          </cell>
          <cell r="FO284">
            <v>272679.34999999998</v>
          </cell>
          <cell r="FP284">
            <v>319100.56</v>
          </cell>
          <cell r="FQ284">
            <v>8.5824999999999996</v>
          </cell>
          <cell r="FR284">
            <v>10.854900000000001</v>
          </cell>
          <cell r="FS284">
            <v>13.673999999999999</v>
          </cell>
          <cell r="FT284">
            <v>9.2758000000000003</v>
          </cell>
          <cell r="FU284">
            <v>3706.47</v>
          </cell>
          <cell r="FV284">
            <v>667</v>
          </cell>
          <cell r="FW284">
            <v>0</v>
          </cell>
          <cell r="FX284">
            <v>0</v>
          </cell>
          <cell r="FY284">
            <v>7116.44</v>
          </cell>
          <cell r="FZ284">
            <v>0</v>
          </cell>
          <cell r="GA284">
            <v>689.87</v>
          </cell>
          <cell r="GB284">
            <v>0</v>
          </cell>
          <cell r="GC284">
            <v>1800</v>
          </cell>
          <cell r="GD284">
            <v>8234.16</v>
          </cell>
          <cell r="GE284">
            <v>0</v>
          </cell>
          <cell r="GF284">
            <v>914</v>
          </cell>
          <cell r="GG284">
            <v>1884.95</v>
          </cell>
          <cell r="GH284">
            <v>0</v>
          </cell>
          <cell r="GI284">
            <v>0</v>
          </cell>
          <cell r="GJ284">
            <v>29784.75</v>
          </cell>
          <cell r="GK284">
            <v>2978.48</v>
          </cell>
          <cell r="GL284">
            <v>0</v>
          </cell>
          <cell r="GM284">
            <v>0</v>
          </cell>
          <cell r="GN284">
            <v>1790</v>
          </cell>
          <cell r="GO284">
            <v>0</v>
          </cell>
          <cell r="GP284">
            <v>0</v>
          </cell>
          <cell r="GQ284">
            <v>0</v>
          </cell>
          <cell r="GR284">
            <v>0</v>
          </cell>
          <cell r="GS284">
            <v>0</v>
          </cell>
          <cell r="GT284">
            <v>0</v>
          </cell>
          <cell r="GU284">
            <v>367.94</v>
          </cell>
          <cell r="GV284">
            <v>1884.95</v>
          </cell>
          <cell r="GW284">
            <v>0.2</v>
          </cell>
          <cell r="GX284">
            <v>4.5199999999999996</v>
          </cell>
          <cell r="GY284">
            <v>0</v>
          </cell>
          <cell r="GZ284">
            <v>4.5199999999999996</v>
          </cell>
          <cell r="HA284">
            <v>23.19</v>
          </cell>
          <cell r="HB284">
            <v>460.16</v>
          </cell>
          <cell r="HC284">
            <v>483.35</v>
          </cell>
          <cell r="HD284" t="str">
            <v>Expense is primarily related to employee options and restricted stock grants.  Additionally, issuance fees related to non-cumulative perpetual preferred stock (Q1 and Q2 2012), and the reduction related to 3rd party buyout of a consolidated sub</v>
          </cell>
          <cell r="HE284" t="str">
            <v>Deduction from Tier 1 Capital for non-financial equity investments</v>
          </cell>
          <cell r="HF284">
            <v>536</v>
          </cell>
          <cell r="HG284">
            <v>525</v>
          </cell>
          <cell r="HH284">
            <v>849</v>
          </cell>
          <cell r="HI284">
            <v>3464</v>
          </cell>
          <cell r="HJ284">
            <v>3276</v>
          </cell>
          <cell r="HK284" t="str">
            <v>Line 69  equates to HI-A line 12.  Sum of lines 72 and 73 equates to HI-A line 9.  Sum of lines 75 and 76 equate to HI-A line10.</v>
          </cell>
          <cell r="HL284">
            <v>1</v>
          </cell>
          <cell r="HM284">
            <v>2012</v>
          </cell>
          <cell r="HN284">
            <v>0</v>
          </cell>
          <cell r="HO284">
            <v>-3.57</v>
          </cell>
          <cell r="HR284">
            <v>19015</v>
          </cell>
        </row>
        <row r="285">
          <cell r="A285" t="str">
            <v>1119794Q2 2012BHC Baseline</v>
          </cell>
          <cell r="B285" t="str">
            <v>USB</v>
          </cell>
          <cell r="C285" t="str">
            <v>Q2 2012</v>
          </cell>
          <cell r="D285" t="str">
            <v>BHC Baseline</v>
          </cell>
          <cell r="E285" t="str">
            <v>BHC</v>
          </cell>
          <cell r="F285" t="str">
            <v>US BC</v>
          </cell>
          <cell r="G285">
            <v>1119794</v>
          </cell>
          <cell r="H285" t="str">
            <v>Projected</v>
          </cell>
          <cell r="I285">
            <v>40931</v>
          </cell>
          <cell r="J285">
            <v>40931.460335648146</v>
          </cell>
          <cell r="K285" t="str">
            <v>This scenario represents the bank's current expectations of the future economic conditions given the current macroeconomic environment, known events, and assumed trends.  This scenario assumes a moderate economic recovery over the next 12 quart</v>
          </cell>
          <cell r="L285">
            <v>96</v>
          </cell>
          <cell r="M285">
            <v>72</v>
          </cell>
          <cell r="N285">
            <v>26</v>
          </cell>
          <cell r="O285">
            <v>46</v>
          </cell>
          <cell r="P285">
            <v>83</v>
          </cell>
          <cell r="Q285">
            <v>39</v>
          </cell>
          <cell r="R285">
            <v>27</v>
          </cell>
          <cell r="S285">
            <v>17</v>
          </cell>
          <cell r="T285">
            <v>89</v>
          </cell>
          <cell r="U285">
            <v>37</v>
          </cell>
          <cell r="V285">
            <v>7</v>
          </cell>
          <cell r="W285">
            <v>45</v>
          </cell>
          <cell r="X285">
            <v>198</v>
          </cell>
          <cell r="Y285">
            <v>57</v>
          </cell>
          <cell r="Z285">
            <v>6</v>
          </cell>
          <cell r="AA285">
            <v>3</v>
          </cell>
          <cell r="AB285">
            <v>48</v>
          </cell>
          <cell r="AC285">
            <v>5</v>
          </cell>
          <cell r="AD285">
            <v>0</v>
          </cell>
          <cell r="AE285">
            <v>1</v>
          </cell>
          <cell r="AF285">
            <v>0</v>
          </cell>
          <cell r="AG285">
            <v>1</v>
          </cell>
          <cell r="AH285">
            <v>3</v>
          </cell>
          <cell r="AI285">
            <v>600</v>
          </cell>
          <cell r="AJ285">
            <v>0</v>
          </cell>
          <cell r="AK285">
            <v>-0.02</v>
          </cell>
          <cell r="AL285">
            <v>-15.57</v>
          </cell>
          <cell r="AM285">
            <v>-15.59</v>
          </cell>
          <cell r="AN285">
            <v>0</v>
          </cell>
          <cell r="AO285">
            <v>0</v>
          </cell>
          <cell r="AP285">
            <v>0</v>
          </cell>
          <cell r="AQ285">
            <v>0</v>
          </cell>
          <cell r="AR285">
            <v>0</v>
          </cell>
          <cell r="AS285">
            <v>0</v>
          </cell>
          <cell r="AT285">
            <v>584.41</v>
          </cell>
          <cell r="AU285">
            <v>4694.7</v>
          </cell>
          <cell r="AV285">
            <v>505.7</v>
          </cell>
          <cell r="AW285">
            <v>600</v>
          </cell>
          <cell r="AX285">
            <v>-5</v>
          </cell>
          <cell r="AY285">
            <v>4595.3999999999996</v>
          </cell>
          <cell r="AZ285">
            <v>2596.66</v>
          </cell>
          <cell r="BA285">
            <v>2117.9899999999998</v>
          </cell>
          <cell r="BB285">
            <v>2532.61</v>
          </cell>
          <cell r="BC285">
            <v>2182.04</v>
          </cell>
          <cell r="BD285">
            <v>2182.04</v>
          </cell>
          <cell r="BE285">
            <v>505.7</v>
          </cell>
          <cell r="BF285">
            <v>0</v>
          </cell>
          <cell r="BG285">
            <v>0</v>
          </cell>
          <cell r="BH285">
            <v>0</v>
          </cell>
          <cell r="BI285">
            <v>0</v>
          </cell>
          <cell r="BJ285">
            <v>-3.6</v>
          </cell>
          <cell r="BK285">
            <v>5</v>
          </cell>
          <cell r="BL285">
            <v>1672.74</v>
          </cell>
          <cell r="BM285">
            <v>468.17</v>
          </cell>
          <cell r="BN285">
            <v>1204.58</v>
          </cell>
          <cell r="BO285">
            <v>0</v>
          </cell>
          <cell r="BP285">
            <v>1204.58</v>
          </cell>
          <cell r="BQ285">
            <v>-37.409999999999997</v>
          </cell>
          <cell r="BR285">
            <v>1241.99</v>
          </cell>
          <cell r="BS285">
            <v>27.988211</v>
          </cell>
          <cell r="BT285">
            <v>128.30000000000001</v>
          </cell>
          <cell r="BU285">
            <v>12</v>
          </cell>
          <cell r="BV285">
            <v>19.600000000000001</v>
          </cell>
          <cell r="BW285">
            <v>120.7</v>
          </cell>
          <cell r="BX285" t="str">
            <v>Non-Interest Income - Retail and Small Business</v>
          </cell>
          <cell r="BY285">
            <v>19391</v>
          </cell>
          <cell r="BZ285">
            <v>52109</v>
          </cell>
          <cell r="CA285">
            <v>71500</v>
          </cell>
          <cell r="CB285">
            <v>107443.54</v>
          </cell>
          <cell r="CC285">
            <v>48216.74</v>
          </cell>
          <cell r="CD285">
            <v>19060.060000000001</v>
          </cell>
          <cell r="CE285">
            <v>1992.89</v>
          </cell>
          <cell r="CF285">
            <v>17067.169999999998</v>
          </cell>
          <cell r="CG285">
            <v>39440.300000000003</v>
          </cell>
          <cell r="CH285">
            <v>9358.56</v>
          </cell>
          <cell r="CI285">
            <v>4045.32</v>
          </cell>
          <cell r="CJ285">
            <v>26036.42</v>
          </cell>
          <cell r="CK285">
            <v>9651.7000000000007</v>
          </cell>
          <cell r="CL285">
            <v>720.44</v>
          </cell>
          <cell r="CM285">
            <v>6</v>
          </cell>
          <cell r="CN285">
            <v>44451.3</v>
          </cell>
          <cell r="CO285">
            <v>37617.300000000003</v>
          </cell>
          <cell r="CP285">
            <v>2189</v>
          </cell>
          <cell r="CQ285">
            <v>4645</v>
          </cell>
          <cell r="CR285">
            <v>17320.57</v>
          </cell>
          <cell r="CS285">
            <v>29625.919999999998</v>
          </cell>
          <cell r="CT285">
            <v>11785.1</v>
          </cell>
          <cell r="CU285">
            <v>4644.1000000000004</v>
          </cell>
          <cell r="CV285">
            <v>13196.72</v>
          </cell>
          <cell r="CW285">
            <v>18430.25</v>
          </cell>
          <cell r="CX285">
            <v>0</v>
          </cell>
          <cell r="CY285">
            <v>1168.6099999999999</v>
          </cell>
          <cell r="CZ285">
            <v>885.38</v>
          </cell>
          <cell r="DA285">
            <v>1629.99</v>
          </cell>
          <cell r="DB285">
            <v>14746.27</v>
          </cell>
          <cell r="DC285">
            <v>217271.58</v>
          </cell>
          <cell r="DD285">
            <v>0</v>
          </cell>
          <cell r="DE285">
            <v>4595.3999999999996</v>
          </cell>
          <cell r="DF285">
            <v>212676.18</v>
          </cell>
          <cell r="DG285">
            <v>2597.19</v>
          </cell>
          <cell r="DH285">
            <v>8946.0400000000009</v>
          </cell>
          <cell r="DI285">
            <v>1704.49</v>
          </cell>
          <cell r="DJ285">
            <v>273.37</v>
          </cell>
          <cell r="DK285">
            <v>829.7</v>
          </cell>
          <cell r="DL285">
            <v>11753.61</v>
          </cell>
          <cell r="DM285">
            <v>37941.14</v>
          </cell>
          <cell r="DN285">
            <v>336468.13</v>
          </cell>
          <cell r="DO285">
            <v>221444.31</v>
          </cell>
          <cell r="DP285">
            <v>1420</v>
          </cell>
          <cell r="DQ285">
            <v>596</v>
          </cell>
          <cell r="DR285">
            <v>75385.98</v>
          </cell>
          <cell r="DS285">
            <v>256</v>
          </cell>
          <cell r="DT285">
            <v>298846.28999999998</v>
          </cell>
          <cell r="DU285">
            <v>4781.47</v>
          </cell>
          <cell r="DV285">
            <v>21.26</v>
          </cell>
          <cell r="DW285">
            <v>8233.7800000000007</v>
          </cell>
          <cell r="DX285">
            <v>32434.61</v>
          </cell>
          <cell r="DY285">
            <v>-1282.7</v>
          </cell>
          <cell r="DZ285">
            <v>-7588.87</v>
          </cell>
          <cell r="EA285">
            <v>36599.54</v>
          </cell>
          <cell r="EB285">
            <v>1022.3</v>
          </cell>
          <cell r="EC285">
            <v>37621.839999999997</v>
          </cell>
          <cell r="ED285">
            <v>127167.98</v>
          </cell>
          <cell r="EE285">
            <v>35207.58</v>
          </cell>
          <cell r="EF285">
            <v>0</v>
          </cell>
          <cell r="EG285">
            <v>35207.58</v>
          </cell>
          <cell r="EH285">
            <v>1241.99</v>
          </cell>
          <cell r="EI285">
            <v>1075</v>
          </cell>
          <cell r="EJ285">
            <v>0</v>
          </cell>
          <cell r="EK285">
            <v>0</v>
          </cell>
          <cell r="EL285">
            <v>0</v>
          </cell>
          <cell r="EM285">
            <v>18.899999999999999</v>
          </cell>
          <cell r="EN285">
            <v>495.64</v>
          </cell>
          <cell r="EO285">
            <v>0</v>
          </cell>
          <cell r="EP285">
            <v>55.39</v>
          </cell>
          <cell r="EQ285">
            <v>364.44</v>
          </cell>
          <cell r="ER285">
            <v>-35.340000000000003</v>
          </cell>
          <cell r="ES285">
            <v>0</v>
          </cell>
          <cell r="ET285">
            <v>6.89</v>
          </cell>
          <cell r="EU285">
            <v>36599.54</v>
          </cell>
          <cell r="EV285">
            <v>36599.54</v>
          </cell>
          <cell r="EW285">
            <v>226.69</v>
          </cell>
          <cell r="EX285">
            <v>0</v>
          </cell>
          <cell r="EY285">
            <v>-1466.16</v>
          </cell>
          <cell r="EZ285">
            <v>0</v>
          </cell>
          <cell r="FA285">
            <v>0</v>
          </cell>
          <cell r="FB285">
            <v>2489.87</v>
          </cell>
          <cell r="FC285">
            <v>0</v>
          </cell>
          <cell r="FD285">
            <v>9042.2900000000009</v>
          </cell>
          <cell r="FE285">
            <v>0</v>
          </cell>
          <cell r="FF285">
            <v>31286.58</v>
          </cell>
          <cell r="FG285">
            <v>170.45</v>
          </cell>
          <cell r="FH285">
            <v>0</v>
          </cell>
          <cell r="FI285">
            <v>-22.01</v>
          </cell>
          <cell r="FJ285">
            <v>31094.12</v>
          </cell>
          <cell r="FK285">
            <v>277982.56</v>
          </cell>
          <cell r="FL285">
            <v>23822.78</v>
          </cell>
          <cell r="FM285">
            <v>31094.12</v>
          </cell>
          <cell r="FN285">
            <v>37854.49</v>
          </cell>
          <cell r="FO285">
            <v>277982.56</v>
          </cell>
          <cell r="FP285">
            <v>323916.15999999997</v>
          </cell>
          <cell r="FQ285">
            <v>8.5699000000000005</v>
          </cell>
          <cell r="FR285">
            <v>11.185600000000001</v>
          </cell>
          <cell r="FS285">
            <v>13.617599999999999</v>
          </cell>
          <cell r="FT285">
            <v>9.5993999999999993</v>
          </cell>
          <cell r="FU285">
            <v>4781.47</v>
          </cell>
          <cell r="FV285">
            <v>667</v>
          </cell>
          <cell r="FW285">
            <v>0</v>
          </cell>
          <cell r="FX285">
            <v>0</v>
          </cell>
          <cell r="FY285">
            <v>7588.87</v>
          </cell>
          <cell r="FZ285">
            <v>0</v>
          </cell>
          <cell r="GA285">
            <v>689.87</v>
          </cell>
          <cell r="GB285">
            <v>0</v>
          </cell>
          <cell r="GC285">
            <v>1800</v>
          </cell>
          <cell r="GD285">
            <v>8212.6</v>
          </cell>
          <cell r="GE285">
            <v>0</v>
          </cell>
          <cell r="GF285">
            <v>966</v>
          </cell>
          <cell r="GG285">
            <v>1867.06</v>
          </cell>
          <cell r="GH285">
            <v>0</v>
          </cell>
          <cell r="GI285">
            <v>0</v>
          </cell>
          <cell r="GJ285">
            <v>31286.58</v>
          </cell>
          <cell r="GK285">
            <v>3128.66</v>
          </cell>
          <cell r="GL285">
            <v>0</v>
          </cell>
          <cell r="GM285">
            <v>0</v>
          </cell>
          <cell r="GN285">
            <v>2008</v>
          </cell>
          <cell r="GO285">
            <v>0</v>
          </cell>
          <cell r="GP285">
            <v>0</v>
          </cell>
          <cell r="GQ285">
            <v>0</v>
          </cell>
          <cell r="GR285">
            <v>0</v>
          </cell>
          <cell r="GS285">
            <v>0</v>
          </cell>
          <cell r="GT285">
            <v>0</v>
          </cell>
          <cell r="GU285">
            <v>364.44</v>
          </cell>
          <cell r="GV285">
            <v>1867.06</v>
          </cell>
          <cell r="GW285">
            <v>0.2</v>
          </cell>
          <cell r="GX285">
            <v>18.899999999999999</v>
          </cell>
          <cell r="GY285">
            <v>0</v>
          </cell>
          <cell r="GZ285">
            <v>18.899999999999999</v>
          </cell>
          <cell r="HA285">
            <v>0.87</v>
          </cell>
          <cell r="HB285">
            <v>494.77</v>
          </cell>
          <cell r="HC285">
            <v>495.64</v>
          </cell>
          <cell r="HD285" t="str">
            <v>Expense is primarily related to employee options and restricted stock grants.  Additionally, issuance fees related to non-cumulative perpetual preferred stock (Q1 and Q2 2012), and the reduction related to 3rd party buyout of a consolidated sub</v>
          </cell>
          <cell r="HE285" t="str">
            <v>Deduction from Tier 1 Capital for non-financial equity investments</v>
          </cell>
          <cell r="HF285">
            <v>536</v>
          </cell>
          <cell r="HG285">
            <v>525</v>
          </cell>
          <cell r="HH285">
            <v>849</v>
          </cell>
          <cell r="HI285">
            <v>3464</v>
          </cell>
          <cell r="HJ285">
            <v>3276</v>
          </cell>
          <cell r="HK285" t="str">
            <v>Line 69  equates to HI-A line 12.  Sum of lines 72 and 73 equates to HI-A line 9.  Sum of lines 75 and 76 equate to HI-A line10.</v>
          </cell>
          <cell r="HL285">
            <v>2</v>
          </cell>
          <cell r="HM285">
            <v>2012</v>
          </cell>
          <cell r="HN285">
            <v>0</v>
          </cell>
          <cell r="HO285">
            <v>-3.6</v>
          </cell>
          <cell r="HR285">
            <v>19015</v>
          </cell>
        </row>
        <row r="286">
          <cell r="A286" t="str">
            <v>1119794Q3 2012BHC Baseline</v>
          </cell>
          <cell r="B286" t="str">
            <v>USB</v>
          </cell>
          <cell r="C286" t="str">
            <v>Q3 2012</v>
          </cell>
          <cell r="D286" t="str">
            <v>BHC Baseline</v>
          </cell>
          <cell r="E286" t="str">
            <v>BHC</v>
          </cell>
          <cell r="F286" t="str">
            <v>US BC</v>
          </cell>
          <cell r="G286">
            <v>1119794</v>
          </cell>
          <cell r="H286" t="str">
            <v>Projected</v>
          </cell>
          <cell r="I286">
            <v>40931</v>
          </cell>
          <cell r="J286">
            <v>40931.460335648146</v>
          </cell>
          <cell r="K286" t="str">
            <v>This scenario represents the bank's current expectations of the future economic conditions given the current macroeconomic environment, known events, and assumed trends.  This scenario assumes a moderate economic recovery over the next 12 quart</v>
          </cell>
          <cell r="L286">
            <v>96</v>
          </cell>
          <cell r="M286">
            <v>71</v>
          </cell>
          <cell r="N286">
            <v>24</v>
          </cell>
          <cell r="O286">
            <v>47</v>
          </cell>
          <cell r="P286">
            <v>83</v>
          </cell>
          <cell r="Q286">
            <v>38</v>
          </cell>
          <cell r="R286">
            <v>28</v>
          </cell>
          <cell r="S286">
            <v>17</v>
          </cell>
          <cell r="T286">
            <v>78</v>
          </cell>
          <cell r="U286">
            <v>31</v>
          </cell>
          <cell r="V286">
            <v>5</v>
          </cell>
          <cell r="W286">
            <v>42</v>
          </cell>
          <cell r="X286">
            <v>200</v>
          </cell>
          <cell r="Y286">
            <v>67</v>
          </cell>
          <cell r="Z286">
            <v>9</v>
          </cell>
          <cell r="AA286">
            <v>4</v>
          </cell>
          <cell r="AB286">
            <v>54</v>
          </cell>
          <cell r="AC286">
            <v>5</v>
          </cell>
          <cell r="AD286">
            <v>0</v>
          </cell>
          <cell r="AE286">
            <v>1</v>
          </cell>
          <cell r="AF286">
            <v>0</v>
          </cell>
          <cell r="AG286">
            <v>1</v>
          </cell>
          <cell r="AH286">
            <v>3</v>
          </cell>
          <cell r="AI286">
            <v>600</v>
          </cell>
          <cell r="AJ286">
            <v>0</v>
          </cell>
          <cell r="AK286">
            <v>-0.02</v>
          </cell>
          <cell r="AL286">
            <v>-13.52</v>
          </cell>
          <cell r="AM286">
            <v>-13.54</v>
          </cell>
          <cell r="AN286">
            <v>0</v>
          </cell>
          <cell r="AO286">
            <v>0</v>
          </cell>
          <cell r="AP286">
            <v>0</v>
          </cell>
          <cell r="AQ286">
            <v>0</v>
          </cell>
          <cell r="AR286">
            <v>0</v>
          </cell>
          <cell r="AS286">
            <v>0</v>
          </cell>
          <cell r="AT286">
            <v>586.46</v>
          </cell>
          <cell r="AU286">
            <v>4595.3999999999996</v>
          </cell>
          <cell r="AV286">
            <v>505.7</v>
          </cell>
          <cell r="AW286">
            <v>600</v>
          </cell>
          <cell r="AX286">
            <v>-2</v>
          </cell>
          <cell r="AY286">
            <v>4499.1000000000004</v>
          </cell>
          <cell r="AZ286">
            <v>2708.53</v>
          </cell>
          <cell r="BA286">
            <v>2175.5700000000002</v>
          </cell>
          <cell r="BB286">
            <v>2549.25</v>
          </cell>
          <cell r="BC286">
            <v>2334.85</v>
          </cell>
          <cell r="BD286">
            <v>2334.85</v>
          </cell>
          <cell r="BE286">
            <v>505.7</v>
          </cell>
          <cell r="BF286">
            <v>0</v>
          </cell>
          <cell r="BG286">
            <v>0</v>
          </cell>
          <cell r="BH286">
            <v>0</v>
          </cell>
          <cell r="BI286">
            <v>0</v>
          </cell>
          <cell r="BJ286">
            <v>-3.65</v>
          </cell>
          <cell r="BK286">
            <v>2</v>
          </cell>
          <cell r="BL286">
            <v>1825.5</v>
          </cell>
          <cell r="BM286">
            <v>514.39</v>
          </cell>
          <cell r="BN286">
            <v>1311.11</v>
          </cell>
          <cell r="BO286">
            <v>0</v>
          </cell>
          <cell r="BP286">
            <v>1311.11</v>
          </cell>
          <cell r="BQ286">
            <v>-39.65</v>
          </cell>
          <cell r="BR286">
            <v>1350.76</v>
          </cell>
          <cell r="BS286">
            <v>28.178032999999999</v>
          </cell>
          <cell r="BT286">
            <v>120.7</v>
          </cell>
          <cell r="BU286">
            <v>8.6999999999999993</v>
          </cell>
          <cell r="BV286">
            <v>12.1</v>
          </cell>
          <cell r="BW286">
            <v>117.3</v>
          </cell>
          <cell r="BX286" t="str">
            <v>Non-Interest Income - Retail and Small Business</v>
          </cell>
          <cell r="BY286">
            <v>20141</v>
          </cell>
          <cell r="BZ286">
            <v>52109</v>
          </cell>
          <cell r="CA286">
            <v>72250</v>
          </cell>
          <cell r="CB286">
            <v>109241.54</v>
          </cell>
          <cell r="CC286">
            <v>49388.05</v>
          </cell>
          <cell r="CD286">
            <v>19010.810000000001</v>
          </cell>
          <cell r="CE286">
            <v>1929.08</v>
          </cell>
          <cell r="CF286">
            <v>17081.73</v>
          </cell>
          <cell r="CG286">
            <v>40112.49</v>
          </cell>
          <cell r="CH286">
            <v>9873.9699999999993</v>
          </cell>
          <cell r="CI286">
            <v>4066.4</v>
          </cell>
          <cell r="CJ286">
            <v>26172.12</v>
          </cell>
          <cell r="CK286">
            <v>9702</v>
          </cell>
          <cell r="CL286">
            <v>724.19</v>
          </cell>
          <cell r="CM286">
            <v>6</v>
          </cell>
          <cell r="CN286">
            <v>46084.5</v>
          </cell>
          <cell r="CO286">
            <v>39245.5</v>
          </cell>
          <cell r="CP286">
            <v>2194</v>
          </cell>
          <cell r="CQ286">
            <v>4645</v>
          </cell>
          <cell r="CR286">
            <v>17626.34</v>
          </cell>
          <cell r="CS286">
            <v>30160.85</v>
          </cell>
          <cell r="CT286">
            <v>12057.57</v>
          </cell>
          <cell r="CU286">
            <v>4567.42</v>
          </cell>
          <cell r="CV286">
            <v>13535.86</v>
          </cell>
          <cell r="CW286">
            <v>19110.98</v>
          </cell>
          <cell r="CX286">
            <v>0</v>
          </cell>
          <cell r="CY286">
            <v>1253.67</v>
          </cell>
          <cell r="CZ286">
            <v>948.65</v>
          </cell>
          <cell r="DA286">
            <v>1676.64</v>
          </cell>
          <cell r="DB286">
            <v>15232.02</v>
          </cell>
          <cell r="DC286">
            <v>222224.21</v>
          </cell>
          <cell r="DD286">
            <v>0</v>
          </cell>
          <cell r="DE286">
            <v>4499.1000000000004</v>
          </cell>
          <cell r="DF286">
            <v>217725.11</v>
          </cell>
          <cell r="DG286">
            <v>2597.19</v>
          </cell>
          <cell r="DH286">
            <v>8946.0400000000009</v>
          </cell>
          <cell r="DI286">
            <v>1835.9</v>
          </cell>
          <cell r="DJ286">
            <v>256.83</v>
          </cell>
          <cell r="DK286">
            <v>777.64</v>
          </cell>
          <cell r="DL286">
            <v>11816.41</v>
          </cell>
          <cell r="DM286">
            <v>39015.440000000002</v>
          </cell>
          <cell r="DN286">
            <v>343404.15</v>
          </cell>
          <cell r="DO286">
            <v>225400.51</v>
          </cell>
          <cell r="DP286">
            <v>1420</v>
          </cell>
          <cell r="DQ286">
            <v>596</v>
          </cell>
          <cell r="DR286">
            <v>77965.990000000005</v>
          </cell>
          <cell r="DS286">
            <v>258</v>
          </cell>
          <cell r="DT286">
            <v>305382.5</v>
          </cell>
          <cell r="DU286">
            <v>4781.47</v>
          </cell>
          <cell r="DV286">
            <v>21.26</v>
          </cell>
          <cell r="DW286">
            <v>8253.26</v>
          </cell>
          <cell r="DX286">
            <v>33356.53</v>
          </cell>
          <cell r="DY286">
            <v>-1340.31</v>
          </cell>
          <cell r="DZ286">
            <v>-8072.85</v>
          </cell>
          <cell r="EA286">
            <v>36999.360000000001</v>
          </cell>
          <cell r="EB286">
            <v>1022.3</v>
          </cell>
          <cell r="EC286">
            <v>38021.660000000003</v>
          </cell>
          <cell r="ED286">
            <v>129394.65</v>
          </cell>
          <cell r="EE286">
            <v>36599.54</v>
          </cell>
          <cell r="EF286">
            <v>0</v>
          </cell>
          <cell r="EG286">
            <v>36599.54</v>
          </cell>
          <cell r="EH286">
            <v>1350.76</v>
          </cell>
          <cell r="EI286">
            <v>0</v>
          </cell>
          <cell r="EJ286">
            <v>0</v>
          </cell>
          <cell r="EK286">
            <v>0</v>
          </cell>
          <cell r="EL286">
            <v>0</v>
          </cell>
          <cell r="EM286">
            <v>2.88</v>
          </cell>
          <cell r="EN286">
            <v>487.23</v>
          </cell>
          <cell r="EO286">
            <v>0</v>
          </cell>
          <cell r="EP286">
            <v>68.260000000000005</v>
          </cell>
          <cell r="EQ286">
            <v>360.52</v>
          </cell>
          <cell r="ER286">
            <v>-57.61</v>
          </cell>
          <cell r="ES286">
            <v>0</v>
          </cell>
          <cell r="ET286">
            <v>19.8</v>
          </cell>
          <cell r="EU286">
            <v>36999.360000000001</v>
          </cell>
          <cell r="EV286">
            <v>36999.360000000001</v>
          </cell>
          <cell r="EW286">
            <v>139.08000000000001</v>
          </cell>
          <cell r="EX286">
            <v>0</v>
          </cell>
          <cell r="EY286">
            <v>-1436.16</v>
          </cell>
          <cell r="EZ286">
            <v>0</v>
          </cell>
          <cell r="FA286">
            <v>0</v>
          </cell>
          <cell r="FB286">
            <v>1189.8699999999999</v>
          </cell>
          <cell r="FC286">
            <v>0</v>
          </cell>
          <cell r="FD286">
            <v>8968.67</v>
          </cell>
          <cell r="FE286">
            <v>0</v>
          </cell>
          <cell r="FF286">
            <v>30517.64</v>
          </cell>
          <cell r="FG286">
            <v>183.59</v>
          </cell>
          <cell r="FH286">
            <v>0</v>
          </cell>
          <cell r="FI286">
            <v>-22.01</v>
          </cell>
          <cell r="FJ286">
            <v>30312.03</v>
          </cell>
          <cell r="FK286">
            <v>283662.26</v>
          </cell>
          <cell r="FL286">
            <v>24340.7</v>
          </cell>
          <cell r="FM286">
            <v>30312.03</v>
          </cell>
          <cell r="FN286">
            <v>37141.129999999997</v>
          </cell>
          <cell r="FO286">
            <v>283662.26</v>
          </cell>
          <cell r="FP286">
            <v>329399.53000000003</v>
          </cell>
          <cell r="FQ286">
            <v>8.5808999999999997</v>
          </cell>
          <cell r="FR286">
            <v>10.686</v>
          </cell>
          <cell r="FS286">
            <v>13.093400000000001</v>
          </cell>
          <cell r="FT286">
            <v>9.2021999999999995</v>
          </cell>
          <cell r="FU286">
            <v>4781.47</v>
          </cell>
          <cell r="FV286">
            <v>667</v>
          </cell>
          <cell r="FW286">
            <v>0</v>
          </cell>
          <cell r="FX286">
            <v>0</v>
          </cell>
          <cell r="FY286">
            <v>8072.85</v>
          </cell>
          <cell r="FZ286">
            <v>0</v>
          </cell>
          <cell r="GA286">
            <v>689.87</v>
          </cell>
          <cell r="GB286">
            <v>0</v>
          </cell>
          <cell r="GC286">
            <v>500</v>
          </cell>
          <cell r="GD286">
            <v>8191.03</v>
          </cell>
          <cell r="GE286">
            <v>0</v>
          </cell>
          <cell r="GF286">
            <v>1026</v>
          </cell>
          <cell r="GG286">
            <v>1849.14</v>
          </cell>
          <cell r="GH286">
            <v>0</v>
          </cell>
          <cell r="GI286">
            <v>0</v>
          </cell>
          <cell r="GJ286">
            <v>30517.64</v>
          </cell>
          <cell r="GK286">
            <v>3051.76</v>
          </cell>
          <cell r="GL286">
            <v>0</v>
          </cell>
          <cell r="GM286">
            <v>0</v>
          </cell>
          <cell r="GN286">
            <v>2230</v>
          </cell>
          <cell r="GO286">
            <v>0</v>
          </cell>
          <cell r="GP286">
            <v>0</v>
          </cell>
          <cell r="GQ286">
            <v>0</v>
          </cell>
          <cell r="GR286">
            <v>0</v>
          </cell>
          <cell r="GS286">
            <v>0</v>
          </cell>
          <cell r="GT286">
            <v>0</v>
          </cell>
          <cell r="GU286">
            <v>360.52</v>
          </cell>
          <cell r="GV286">
            <v>1849.14</v>
          </cell>
          <cell r="GW286">
            <v>0.19</v>
          </cell>
          <cell r="GX286">
            <v>2.88</v>
          </cell>
          <cell r="GY286">
            <v>0</v>
          </cell>
          <cell r="GZ286">
            <v>2.88</v>
          </cell>
          <cell r="HA286">
            <v>0.5</v>
          </cell>
          <cell r="HB286">
            <v>486.73</v>
          </cell>
          <cell r="HC286">
            <v>487.23</v>
          </cell>
          <cell r="HD286" t="str">
            <v>Expense is primarily related to employee options and restricted stock grants.  Additionally, issuance fees related to non-cumulative perpetual preferred stock (Q1 and Q2 2012), and the reduction related to 3rd party buyout of a consolidated sub</v>
          </cell>
          <cell r="HE286" t="str">
            <v>Deduction from Tier 1 Capital for non-financial equity investments</v>
          </cell>
          <cell r="HF286">
            <v>536</v>
          </cell>
          <cell r="HG286">
            <v>525</v>
          </cell>
          <cell r="HH286">
            <v>849</v>
          </cell>
          <cell r="HI286">
            <v>3464</v>
          </cell>
          <cell r="HJ286">
            <v>3276</v>
          </cell>
          <cell r="HK286" t="str">
            <v>Line 69  equates to HI-A line 12.  Sum of lines 72 and 73 equates to HI-A line 9.  Sum of lines 75 and 76 equate to HI-A line10.</v>
          </cell>
          <cell r="HL286">
            <v>3</v>
          </cell>
          <cell r="HM286">
            <v>2012</v>
          </cell>
          <cell r="HN286">
            <v>0</v>
          </cell>
          <cell r="HO286">
            <v>-3.65</v>
          </cell>
          <cell r="HR286">
            <v>19015</v>
          </cell>
        </row>
        <row r="287">
          <cell r="A287" t="str">
            <v>1119794Q4 2012BHC Baseline</v>
          </cell>
          <cell r="B287" t="str">
            <v>USB</v>
          </cell>
          <cell r="C287" t="str">
            <v>Q4 2012</v>
          </cell>
          <cell r="D287" t="str">
            <v>BHC Baseline</v>
          </cell>
          <cell r="E287" t="str">
            <v>BHC</v>
          </cell>
          <cell r="F287" t="str">
            <v>US BC</v>
          </cell>
          <cell r="G287">
            <v>1119794</v>
          </cell>
          <cell r="H287" t="str">
            <v>Projected</v>
          </cell>
          <cell r="I287">
            <v>40931</v>
          </cell>
          <cell r="J287">
            <v>40931.460335648146</v>
          </cell>
          <cell r="K287" t="str">
            <v>This scenario represents the bank's current expectations of the future economic conditions given the current macroeconomic environment, known events, and assumed trends.  This scenario assumes a moderate economic recovery over the next 12 quart</v>
          </cell>
          <cell r="L287">
            <v>94</v>
          </cell>
          <cell r="M287">
            <v>66</v>
          </cell>
          <cell r="N287">
            <v>23</v>
          </cell>
          <cell r="O287">
            <v>43</v>
          </cell>
          <cell r="P287">
            <v>82</v>
          </cell>
          <cell r="Q287">
            <v>38</v>
          </cell>
          <cell r="R287">
            <v>28</v>
          </cell>
          <cell r="S287">
            <v>16</v>
          </cell>
          <cell r="T287">
            <v>55</v>
          </cell>
          <cell r="U287">
            <v>18</v>
          </cell>
          <cell r="V287">
            <v>5</v>
          </cell>
          <cell r="W287">
            <v>32</v>
          </cell>
          <cell r="X287">
            <v>202</v>
          </cell>
          <cell r="Y287">
            <v>71</v>
          </cell>
          <cell r="Z287">
            <v>11</v>
          </cell>
          <cell r="AA287">
            <v>5</v>
          </cell>
          <cell r="AB287">
            <v>55</v>
          </cell>
          <cell r="AC287">
            <v>5</v>
          </cell>
          <cell r="AD287">
            <v>0</v>
          </cell>
          <cell r="AE287">
            <v>1</v>
          </cell>
          <cell r="AF287">
            <v>0</v>
          </cell>
          <cell r="AG287">
            <v>1</v>
          </cell>
          <cell r="AH287">
            <v>3</v>
          </cell>
          <cell r="AI287">
            <v>575</v>
          </cell>
          <cell r="AJ287">
            <v>0</v>
          </cell>
          <cell r="AK287">
            <v>-0.02</v>
          </cell>
          <cell r="AL287">
            <v>-11.92</v>
          </cell>
          <cell r="AM287">
            <v>-11.95</v>
          </cell>
          <cell r="AN287">
            <v>0</v>
          </cell>
          <cell r="AO287">
            <v>0</v>
          </cell>
          <cell r="AP287">
            <v>0</v>
          </cell>
          <cell r="AQ287">
            <v>0</v>
          </cell>
          <cell r="AR287">
            <v>0</v>
          </cell>
          <cell r="AS287">
            <v>0</v>
          </cell>
          <cell r="AT287">
            <v>563.04999999999995</v>
          </cell>
          <cell r="AU287">
            <v>4499.1000000000004</v>
          </cell>
          <cell r="AV287">
            <v>505.7</v>
          </cell>
          <cell r="AW287">
            <v>575</v>
          </cell>
          <cell r="AX287">
            <v>-11</v>
          </cell>
          <cell r="AY287">
            <v>4418.8</v>
          </cell>
          <cell r="AZ287">
            <v>2750.25</v>
          </cell>
          <cell r="BA287">
            <v>2191.7399999999998</v>
          </cell>
          <cell r="BB287">
            <v>2544.3200000000002</v>
          </cell>
          <cell r="BC287">
            <v>2397.66</v>
          </cell>
          <cell r="BD287">
            <v>2397.66</v>
          </cell>
          <cell r="BE287">
            <v>505.7</v>
          </cell>
          <cell r="BF287">
            <v>0</v>
          </cell>
          <cell r="BG287">
            <v>0</v>
          </cell>
          <cell r="BH287">
            <v>0</v>
          </cell>
          <cell r="BI287">
            <v>-0.01</v>
          </cell>
          <cell r="BJ287">
            <v>-3.8</v>
          </cell>
          <cell r="BK287">
            <v>11</v>
          </cell>
          <cell r="BL287">
            <v>1888.15</v>
          </cell>
          <cell r="BM287">
            <v>533.86</v>
          </cell>
          <cell r="BN287">
            <v>1354.29</v>
          </cell>
          <cell r="BO287">
            <v>0</v>
          </cell>
          <cell r="BP287">
            <v>1354.29</v>
          </cell>
          <cell r="BQ287">
            <v>-44.93</v>
          </cell>
          <cell r="BR287">
            <v>1399.23</v>
          </cell>
          <cell r="BS287">
            <v>28.274236999999999</v>
          </cell>
          <cell r="BT287">
            <v>117.3</v>
          </cell>
          <cell r="BU287">
            <v>1.4</v>
          </cell>
          <cell r="BV287">
            <v>10.6</v>
          </cell>
          <cell r="BW287">
            <v>108.1</v>
          </cell>
          <cell r="BX287" t="str">
            <v>Non-Interest Income - Retail and Small Business</v>
          </cell>
          <cell r="BY287">
            <v>20891</v>
          </cell>
          <cell r="BZ287">
            <v>52109</v>
          </cell>
          <cell r="CA287">
            <v>73000</v>
          </cell>
          <cell r="CB287">
            <v>109525.38</v>
          </cell>
          <cell r="CC287">
            <v>49053.43</v>
          </cell>
          <cell r="CD287">
            <v>18982.3</v>
          </cell>
          <cell r="CE287">
            <v>1859.64</v>
          </cell>
          <cell r="CF287">
            <v>17122.66</v>
          </cell>
          <cell r="CG287">
            <v>40752.39</v>
          </cell>
          <cell r="CH287">
            <v>10218.51</v>
          </cell>
          <cell r="CI287">
            <v>4106.12</v>
          </cell>
          <cell r="CJ287">
            <v>26427.759999999998</v>
          </cell>
          <cell r="CK287">
            <v>9796.77</v>
          </cell>
          <cell r="CL287">
            <v>731.27</v>
          </cell>
          <cell r="CM287">
            <v>6</v>
          </cell>
          <cell r="CN287">
            <v>47095.06</v>
          </cell>
          <cell r="CO287">
            <v>40251.06</v>
          </cell>
          <cell r="CP287">
            <v>2199</v>
          </cell>
          <cell r="CQ287">
            <v>4645</v>
          </cell>
          <cell r="CR287">
            <v>18146.169999999998</v>
          </cell>
          <cell r="CS287">
            <v>30280.37</v>
          </cell>
          <cell r="CT287">
            <v>12137.49</v>
          </cell>
          <cell r="CU287">
            <v>4496.91</v>
          </cell>
          <cell r="CV287">
            <v>13645.97</v>
          </cell>
          <cell r="CW287">
            <v>19415.330000000002</v>
          </cell>
          <cell r="CX287">
            <v>0</v>
          </cell>
          <cell r="CY287">
            <v>1310.17</v>
          </cell>
          <cell r="CZ287">
            <v>990.53</v>
          </cell>
          <cell r="DA287">
            <v>1544.99</v>
          </cell>
          <cell r="DB287">
            <v>15569.64</v>
          </cell>
          <cell r="DC287">
            <v>224462.31</v>
          </cell>
          <cell r="DD287">
            <v>0</v>
          </cell>
          <cell r="DE287">
            <v>4418.8</v>
          </cell>
          <cell r="DF287">
            <v>220043.51</v>
          </cell>
          <cell r="DG287">
            <v>2597.19</v>
          </cell>
          <cell r="DH287">
            <v>8946.0400000000009</v>
          </cell>
          <cell r="DI287">
            <v>1932.72</v>
          </cell>
          <cell r="DJ287">
            <v>240.53</v>
          </cell>
          <cell r="DK287">
            <v>725.86</v>
          </cell>
          <cell r="DL287">
            <v>11845.16</v>
          </cell>
          <cell r="DM287">
            <v>36709.75</v>
          </cell>
          <cell r="DN287">
            <v>344195.62</v>
          </cell>
          <cell r="DO287">
            <v>228936.69</v>
          </cell>
          <cell r="DP287">
            <v>1420</v>
          </cell>
          <cell r="DQ287">
            <v>596</v>
          </cell>
          <cell r="DR287">
            <v>74780.45</v>
          </cell>
          <cell r="DS287">
            <v>269</v>
          </cell>
          <cell r="DT287">
            <v>305733.15000000002</v>
          </cell>
          <cell r="DU287">
            <v>4781.47</v>
          </cell>
          <cell r="DV287">
            <v>21.26</v>
          </cell>
          <cell r="DW287">
            <v>8247.07</v>
          </cell>
          <cell r="DX287">
            <v>34329.480000000003</v>
          </cell>
          <cell r="DY287">
            <v>-1511.98</v>
          </cell>
          <cell r="DZ287">
            <v>-8427.1200000000008</v>
          </cell>
          <cell r="EA287">
            <v>37440.18</v>
          </cell>
          <cell r="EB287">
            <v>1022.3</v>
          </cell>
          <cell r="EC287">
            <v>38462.47</v>
          </cell>
          <cell r="ED287">
            <v>138665.85</v>
          </cell>
          <cell r="EE287">
            <v>36999.360000000001</v>
          </cell>
          <cell r="EF287">
            <v>0</v>
          </cell>
          <cell r="EG287">
            <v>36999.360000000001</v>
          </cell>
          <cell r="EH287">
            <v>1399.23</v>
          </cell>
          <cell r="EI287">
            <v>0</v>
          </cell>
          <cell r="EJ287">
            <v>0</v>
          </cell>
          <cell r="EK287">
            <v>0</v>
          </cell>
          <cell r="EL287">
            <v>0</v>
          </cell>
          <cell r="EM287">
            <v>120.65</v>
          </cell>
          <cell r="EN287">
            <v>500.7</v>
          </cell>
          <cell r="EO287">
            <v>0</v>
          </cell>
          <cell r="EP287">
            <v>68.260000000000005</v>
          </cell>
          <cell r="EQ287">
            <v>357.96</v>
          </cell>
          <cell r="ER287">
            <v>-171.67</v>
          </cell>
          <cell r="ES287">
            <v>0</v>
          </cell>
          <cell r="ET287">
            <v>19.52</v>
          </cell>
          <cell r="EU287">
            <v>37440.18</v>
          </cell>
          <cell r="EV287">
            <v>37440.18</v>
          </cell>
          <cell r="EW287">
            <v>37.42</v>
          </cell>
          <cell r="EX287">
            <v>0</v>
          </cell>
          <cell r="EY287">
            <v>-1506.16</v>
          </cell>
          <cell r="EZ287">
            <v>0</v>
          </cell>
          <cell r="FA287">
            <v>0</v>
          </cell>
          <cell r="FB287">
            <v>1189.8699999999999</v>
          </cell>
          <cell r="FC287">
            <v>0</v>
          </cell>
          <cell r="FD287">
            <v>8895.33</v>
          </cell>
          <cell r="FE287">
            <v>0</v>
          </cell>
          <cell r="FF287">
            <v>31203.46</v>
          </cell>
          <cell r="FG287">
            <v>193.27</v>
          </cell>
          <cell r="FH287">
            <v>0</v>
          </cell>
          <cell r="FI287">
            <v>-22.01</v>
          </cell>
          <cell r="FJ287">
            <v>30988.17</v>
          </cell>
          <cell r="FK287">
            <v>289003.64</v>
          </cell>
          <cell r="FL287">
            <v>25016.83</v>
          </cell>
          <cell r="FM287">
            <v>30988.17</v>
          </cell>
          <cell r="FN287">
            <v>37599.519999999997</v>
          </cell>
          <cell r="FO287">
            <v>289003.64</v>
          </cell>
          <cell r="FP287">
            <v>336416.25</v>
          </cell>
          <cell r="FQ287">
            <v>8.6562000000000001</v>
          </cell>
          <cell r="FR287">
            <v>10.7224</v>
          </cell>
          <cell r="FS287">
            <v>13.01</v>
          </cell>
          <cell r="FT287">
            <v>9.2112999999999996</v>
          </cell>
          <cell r="FU287">
            <v>4781.47</v>
          </cell>
          <cell r="FV287">
            <v>667</v>
          </cell>
          <cell r="FW287">
            <v>0</v>
          </cell>
          <cell r="FX287">
            <v>0</v>
          </cell>
          <cell r="FY287">
            <v>8427.1200000000008</v>
          </cell>
          <cell r="FZ287">
            <v>0</v>
          </cell>
          <cell r="GA287">
            <v>689.87</v>
          </cell>
          <cell r="GB287">
            <v>0</v>
          </cell>
          <cell r="GC287">
            <v>500</v>
          </cell>
          <cell r="GD287">
            <v>8169.47</v>
          </cell>
          <cell r="GE287">
            <v>0</v>
          </cell>
          <cell r="GF287">
            <v>1054</v>
          </cell>
          <cell r="GG287">
            <v>1835.98</v>
          </cell>
          <cell r="GH287">
            <v>0</v>
          </cell>
          <cell r="GI287">
            <v>0</v>
          </cell>
          <cell r="GJ287">
            <v>31203.46</v>
          </cell>
          <cell r="GK287">
            <v>3120.35</v>
          </cell>
          <cell r="GL287">
            <v>0</v>
          </cell>
          <cell r="GM287">
            <v>0</v>
          </cell>
          <cell r="GN287">
            <v>2358</v>
          </cell>
          <cell r="GO287">
            <v>0</v>
          </cell>
          <cell r="GP287">
            <v>0</v>
          </cell>
          <cell r="GQ287">
            <v>0</v>
          </cell>
          <cell r="GR287">
            <v>0</v>
          </cell>
          <cell r="GS287">
            <v>0</v>
          </cell>
          <cell r="GT287">
            <v>0</v>
          </cell>
          <cell r="GU287">
            <v>357.96</v>
          </cell>
          <cell r="GV287">
            <v>1835.98</v>
          </cell>
          <cell r="GW287">
            <v>0.19</v>
          </cell>
          <cell r="GX287">
            <v>120.65</v>
          </cell>
          <cell r="GY287">
            <v>0</v>
          </cell>
          <cell r="GZ287">
            <v>120.65</v>
          </cell>
          <cell r="HA287">
            <v>1.01</v>
          </cell>
          <cell r="HB287">
            <v>499.7</v>
          </cell>
          <cell r="HC287">
            <v>500.7</v>
          </cell>
          <cell r="HD287" t="str">
            <v>Expense is primarily related to employee options and restricted stock grants.  Additionally, issuance fees related to non-cumulative perpetual preferred stock (Q1 and Q2 2012), and the reduction related to 3rd party buyout of a consolidated sub</v>
          </cell>
          <cell r="HE287" t="str">
            <v>Deduction from Tier 1 Capital for non-financial equity investments</v>
          </cell>
          <cell r="HF287">
            <v>536</v>
          </cell>
          <cell r="HG287">
            <v>525</v>
          </cell>
          <cell r="HH287">
            <v>849</v>
          </cell>
          <cell r="HI287">
            <v>3464</v>
          </cell>
          <cell r="HJ287">
            <v>3276</v>
          </cell>
          <cell r="HK287" t="str">
            <v>Line 69  equates to HI-A line 12.  Sum of lines 72 and 73 equates to HI-A line 9.  Sum of lines 75 and 76 equate to HI-A line10.</v>
          </cell>
          <cell r="HL287">
            <v>4</v>
          </cell>
          <cell r="HM287">
            <v>2012</v>
          </cell>
          <cell r="HN287">
            <v>0</v>
          </cell>
          <cell r="HO287">
            <v>-3.81</v>
          </cell>
          <cell r="HR287">
            <v>19015</v>
          </cell>
        </row>
        <row r="288">
          <cell r="A288" t="str">
            <v>1119794Q1 2013BHC Baseline</v>
          </cell>
          <cell r="B288" t="str">
            <v>USB</v>
          </cell>
          <cell r="C288" t="str">
            <v>Q1 2013</v>
          </cell>
          <cell r="D288" t="str">
            <v>BHC Baseline</v>
          </cell>
          <cell r="E288" t="str">
            <v>BHC</v>
          </cell>
          <cell r="F288" t="str">
            <v>US BC</v>
          </cell>
          <cell r="G288">
            <v>1119794</v>
          </cell>
          <cell r="H288" t="str">
            <v>Projected</v>
          </cell>
          <cell r="I288">
            <v>40931</v>
          </cell>
          <cell r="J288">
            <v>40931.460335648146</v>
          </cell>
          <cell r="K288" t="str">
            <v>This scenario represents the bank's current expectations of the future economic conditions given the current macroeconomic environment, known events, and assumed trends.  This scenario assumes a moderate economic recovery over the next 12 quart</v>
          </cell>
          <cell r="L288">
            <v>80</v>
          </cell>
          <cell r="M288">
            <v>55</v>
          </cell>
          <cell r="N288">
            <v>19</v>
          </cell>
          <cell r="O288">
            <v>36</v>
          </cell>
          <cell r="P288">
            <v>69</v>
          </cell>
          <cell r="Q288">
            <v>26</v>
          </cell>
          <cell r="R288">
            <v>28</v>
          </cell>
          <cell r="S288">
            <v>15</v>
          </cell>
          <cell r="T288">
            <v>47</v>
          </cell>
          <cell r="U288">
            <v>17</v>
          </cell>
          <cell r="V288">
            <v>5</v>
          </cell>
          <cell r="W288">
            <v>25</v>
          </cell>
          <cell r="X288">
            <v>226</v>
          </cell>
          <cell r="Y288">
            <v>74</v>
          </cell>
          <cell r="Z288">
            <v>11</v>
          </cell>
          <cell r="AA288">
            <v>5</v>
          </cell>
          <cell r="AB288">
            <v>58</v>
          </cell>
          <cell r="AC288">
            <v>5</v>
          </cell>
          <cell r="AD288">
            <v>0</v>
          </cell>
          <cell r="AE288">
            <v>1</v>
          </cell>
          <cell r="AF288">
            <v>0</v>
          </cell>
          <cell r="AG288">
            <v>1</v>
          </cell>
          <cell r="AH288">
            <v>3</v>
          </cell>
          <cell r="AI288">
            <v>556</v>
          </cell>
          <cell r="AJ288">
            <v>0</v>
          </cell>
          <cell r="AK288">
            <v>-0.02</v>
          </cell>
          <cell r="AL288">
            <v>-10.44</v>
          </cell>
          <cell r="AM288">
            <v>-10.46</v>
          </cell>
          <cell r="AN288">
            <v>0</v>
          </cell>
          <cell r="AO288">
            <v>0</v>
          </cell>
          <cell r="AP288">
            <v>0</v>
          </cell>
          <cell r="AQ288">
            <v>0</v>
          </cell>
          <cell r="AR288">
            <v>0</v>
          </cell>
          <cell r="AS288">
            <v>0</v>
          </cell>
          <cell r="AT288">
            <v>545.54</v>
          </cell>
          <cell r="AU288">
            <v>4418.8</v>
          </cell>
          <cell r="AV288">
            <v>556</v>
          </cell>
          <cell r="AW288">
            <v>556</v>
          </cell>
          <cell r="AX288">
            <v>-6</v>
          </cell>
          <cell r="AY288">
            <v>4412.8</v>
          </cell>
          <cell r="AZ288">
            <v>2691.39</v>
          </cell>
          <cell r="BA288">
            <v>2141.0300000000002</v>
          </cell>
          <cell r="BB288">
            <v>2554.73</v>
          </cell>
          <cell r="BC288">
            <v>2277.69</v>
          </cell>
          <cell r="BD288">
            <v>2277.69</v>
          </cell>
          <cell r="BE288">
            <v>556</v>
          </cell>
          <cell r="BF288">
            <v>0</v>
          </cell>
          <cell r="BG288">
            <v>0</v>
          </cell>
          <cell r="BH288">
            <v>0</v>
          </cell>
          <cell r="BI288">
            <v>-0.01</v>
          </cell>
          <cell r="BJ288">
            <v>-3.69</v>
          </cell>
          <cell r="BK288">
            <v>6</v>
          </cell>
          <cell r="BL288">
            <v>1717.99</v>
          </cell>
          <cell r="BM288">
            <v>498.35</v>
          </cell>
          <cell r="BN288">
            <v>1219.6400000000001</v>
          </cell>
          <cell r="BO288">
            <v>0</v>
          </cell>
          <cell r="BP288">
            <v>1219.6400000000001</v>
          </cell>
          <cell r="BQ288">
            <v>-37.11</v>
          </cell>
          <cell r="BR288">
            <v>1256.75</v>
          </cell>
          <cell r="BS288">
            <v>29.007736000000001</v>
          </cell>
          <cell r="BT288">
            <v>108.1</v>
          </cell>
          <cell r="BU288">
            <v>7.9</v>
          </cell>
          <cell r="BV288">
            <v>11.1</v>
          </cell>
          <cell r="BW288">
            <v>104.9</v>
          </cell>
          <cell r="BX288" t="str">
            <v>Non-Interest Income - Retail and Small Business</v>
          </cell>
          <cell r="BY288">
            <v>20891</v>
          </cell>
          <cell r="BZ288">
            <v>52109</v>
          </cell>
          <cell r="CA288">
            <v>73000</v>
          </cell>
          <cell r="CB288">
            <v>110325.04</v>
          </cell>
          <cell r="CC288">
            <v>49808.26</v>
          </cell>
          <cell r="CD288">
            <v>18971.23</v>
          </cell>
          <cell r="CE288">
            <v>1783.04</v>
          </cell>
          <cell r="CF288">
            <v>17188.189999999999</v>
          </cell>
          <cell r="CG288">
            <v>40807.81</v>
          </cell>
          <cell r="CH288">
            <v>10254.31</v>
          </cell>
          <cell r="CI288">
            <v>4108.76</v>
          </cell>
          <cell r="CJ288">
            <v>26444.74</v>
          </cell>
          <cell r="CK288">
            <v>9803.07</v>
          </cell>
          <cell r="CL288">
            <v>731.74</v>
          </cell>
          <cell r="CM288">
            <v>6</v>
          </cell>
          <cell r="CN288">
            <v>48630.27</v>
          </cell>
          <cell r="CO288">
            <v>41781.269999999997</v>
          </cell>
          <cell r="CP288">
            <v>2204</v>
          </cell>
          <cell r="CQ288">
            <v>4645</v>
          </cell>
          <cell r="CR288">
            <v>17937.04</v>
          </cell>
          <cell r="CS288">
            <v>30295.83</v>
          </cell>
          <cell r="CT288">
            <v>12206.84</v>
          </cell>
          <cell r="CU288">
            <v>4391.01</v>
          </cell>
          <cell r="CV288">
            <v>13697.98</v>
          </cell>
          <cell r="CW288">
            <v>19484.32</v>
          </cell>
          <cell r="CX288">
            <v>0</v>
          </cell>
          <cell r="CY288">
            <v>1310.47</v>
          </cell>
          <cell r="CZ288">
            <v>990.85</v>
          </cell>
          <cell r="DA288">
            <v>1626.09</v>
          </cell>
          <cell r="DB288">
            <v>15556.91</v>
          </cell>
          <cell r="DC288">
            <v>226672.5</v>
          </cell>
          <cell r="DD288">
            <v>0</v>
          </cell>
          <cell r="DE288">
            <v>4412.8</v>
          </cell>
          <cell r="DF288">
            <v>222259.7</v>
          </cell>
          <cell r="DG288">
            <v>2597.19</v>
          </cell>
          <cell r="DH288">
            <v>8946.0400000000009</v>
          </cell>
          <cell r="DI288">
            <v>1971.84</v>
          </cell>
          <cell r="DJ288">
            <v>225.86</v>
          </cell>
          <cell r="DK288">
            <v>683.04</v>
          </cell>
          <cell r="DL288">
            <v>11826.78</v>
          </cell>
          <cell r="DM288">
            <v>38510.75</v>
          </cell>
          <cell r="DN288">
            <v>348194.42</v>
          </cell>
          <cell r="DO288">
            <v>233245.75</v>
          </cell>
          <cell r="DP288">
            <v>1420</v>
          </cell>
          <cell r="DQ288">
            <v>0</v>
          </cell>
          <cell r="DR288">
            <v>74797.69</v>
          </cell>
          <cell r="DS288">
            <v>275</v>
          </cell>
          <cell r="DT288">
            <v>309463.45</v>
          </cell>
          <cell r="DU288">
            <v>4781.47</v>
          </cell>
          <cell r="DV288">
            <v>21.26</v>
          </cell>
          <cell r="DW288">
            <v>8241.73</v>
          </cell>
          <cell r="DX288">
            <v>35117.75</v>
          </cell>
          <cell r="DY288">
            <v>-1580.45</v>
          </cell>
          <cell r="DZ288">
            <v>-8873.08</v>
          </cell>
          <cell r="EA288">
            <v>37708.68</v>
          </cell>
          <cell r="EB288">
            <v>1022.3</v>
          </cell>
          <cell r="EC288">
            <v>38730.97</v>
          </cell>
          <cell r="ED288">
            <v>142459.82</v>
          </cell>
          <cell r="EE288">
            <v>37440.18</v>
          </cell>
          <cell r="EF288">
            <v>0</v>
          </cell>
          <cell r="EG288">
            <v>37440.18</v>
          </cell>
          <cell r="EH288">
            <v>1256.75</v>
          </cell>
          <cell r="EI288">
            <v>0</v>
          </cell>
          <cell r="EJ288">
            <v>0</v>
          </cell>
          <cell r="EK288">
            <v>0</v>
          </cell>
          <cell r="EL288">
            <v>0</v>
          </cell>
          <cell r="EM288">
            <v>5.48</v>
          </cell>
          <cell r="EN288">
            <v>486.98</v>
          </cell>
          <cell r="EO288">
            <v>0</v>
          </cell>
          <cell r="EP288">
            <v>67.599999999999994</v>
          </cell>
          <cell r="EQ288">
            <v>400.82</v>
          </cell>
          <cell r="ER288">
            <v>-68.47</v>
          </cell>
          <cell r="ES288">
            <v>0</v>
          </cell>
          <cell r="ET288">
            <v>30.14</v>
          </cell>
          <cell r="EU288">
            <v>37708.68</v>
          </cell>
          <cell r="EV288">
            <v>37708.68</v>
          </cell>
          <cell r="EW288">
            <v>-56.05</v>
          </cell>
          <cell r="EX288">
            <v>0</v>
          </cell>
          <cell r="EY288">
            <v>-1481.16</v>
          </cell>
          <cell r="EZ288">
            <v>0</v>
          </cell>
          <cell r="FA288">
            <v>0</v>
          </cell>
          <cell r="FB288">
            <v>689.87</v>
          </cell>
          <cell r="FC288">
            <v>0</v>
          </cell>
          <cell r="FD288">
            <v>8830.94</v>
          </cell>
          <cell r="FE288">
            <v>0</v>
          </cell>
          <cell r="FF288">
            <v>31104.81</v>
          </cell>
          <cell r="FG288">
            <v>197.18</v>
          </cell>
          <cell r="FH288">
            <v>0</v>
          </cell>
          <cell r="FI288">
            <v>-22.01</v>
          </cell>
          <cell r="FJ288">
            <v>30885.62</v>
          </cell>
          <cell r="FK288">
            <v>293980.90000000002</v>
          </cell>
          <cell r="FL288">
            <v>25414.28</v>
          </cell>
          <cell r="FM288">
            <v>30885.62</v>
          </cell>
          <cell r="FN288">
            <v>37265.51</v>
          </cell>
          <cell r="FO288">
            <v>293980.90000000002</v>
          </cell>
          <cell r="FP288">
            <v>336691.32</v>
          </cell>
          <cell r="FQ288">
            <v>8.6448999999999998</v>
          </cell>
          <cell r="FR288">
            <v>10.506</v>
          </cell>
          <cell r="FS288">
            <v>12.6762</v>
          </cell>
          <cell r="FT288">
            <v>9.1732999999999993</v>
          </cell>
          <cell r="FU288">
            <v>4781.47</v>
          </cell>
          <cell r="FV288">
            <v>667</v>
          </cell>
          <cell r="FW288">
            <v>0</v>
          </cell>
          <cell r="FX288">
            <v>0</v>
          </cell>
          <cell r="FY288">
            <v>8873.08</v>
          </cell>
          <cell r="FZ288">
            <v>0</v>
          </cell>
          <cell r="GA288">
            <v>689.87</v>
          </cell>
          <cell r="GB288">
            <v>0</v>
          </cell>
          <cell r="GC288">
            <v>0</v>
          </cell>
          <cell r="GD288">
            <v>8147.91</v>
          </cell>
          <cell r="GE288">
            <v>0</v>
          </cell>
          <cell r="GF288">
            <v>1060</v>
          </cell>
          <cell r="GG288">
            <v>1820.24</v>
          </cell>
          <cell r="GH288">
            <v>0</v>
          </cell>
          <cell r="GI288">
            <v>0</v>
          </cell>
          <cell r="GJ288">
            <v>31104.81</v>
          </cell>
          <cell r="GK288">
            <v>3110.48</v>
          </cell>
          <cell r="GL288">
            <v>0</v>
          </cell>
          <cell r="GM288">
            <v>0</v>
          </cell>
          <cell r="GN288">
            <v>2146</v>
          </cell>
          <cell r="GO288">
            <v>0</v>
          </cell>
          <cell r="GP288">
            <v>0</v>
          </cell>
          <cell r="GQ288">
            <v>0</v>
          </cell>
          <cell r="GR288">
            <v>0</v>
          </cell>
          <cell r="GS288">
            <v>0</v>
          </cell>
          <cell r="GT288">
            <v>0</v>
          </cell>
          <cell r="GU288">
            <v>400.82</v>
          </cell>
          <cell r="GV288">
            <v>1820.24</v>
          </cell>
          <cell r="GW288">
            <v>0.22</v>
          </cell>
          <cell r="GX288">
            <v>5.48</v>
          </cell>
          <cell r="GY288">
            <v>0</v>
          </cell>
          <cell r="GZ288">
            <v>5.48</v>
          </cell>
          <cell r="HA288">
            <v>27.81</v>
          </cell>
          <cell r="HB288">
            <v>459.17</v>
          </cell>
          <cell r="HC288">
            <v>486.98</v>
          </cell>
          <cell r="HD288" t="str">
            <v>Expense is primarily related to employee options and restricted stock grants.  Additionally, issuance fees related to non-cumulative perpetual preferred stock (Q1 and Q2 2012), and the reduction related to 3rd party buyout of a consolidated sub</v>
          </cell>
          <cell r="HE288" t="str">
            <v>Deduction from Tier 1 Capital for non-financial equity investments</v>
          </cell>
          <cell r="HF288">
            <v>536</v>
          </cell>
          <cell r="HG288">
            <v>525</v>
          </cell>
          <cell r="HH288">
            <v>849</v>
          </cell>
          <cell r="HI288">
            <v>3464</v>
          </cell>
          <cell r="HJ288">
            <v>3276</v>
          </cell>
          <cell r="HK288" t="str">
            <v>Line 69  equates to HI-A line 12.  Sum of lines 72 and 73 equates to HI-A line 9.  Sum of lines 75 and 76 equate to HI-A line10.</v>
          </cell>
          <cell r="HL288">
            <v>1</v>
          </cell>
          <cell r="HM288">
            <v>2013</v>
          </cell>
          <cell r="HN288">
            <v>0</v>
          </cell>
          <cell r="HO288">
            <v>-3.7</v>
          </cell>
          <cell r="HR288">
            <v>19015</v>
          </cell>
        </row>
        <row r="289">
          <cell r="A289" t="str">
            <v>1119794Q2 2013BHC Baseline</v>
          </cell>
          <cell r="B289" t="str">
            <v>USB</v>
          </cell>
          <cell r="C289" t="str">
            <v>Q2 2013</v>
          </cell>
          <cell r="D289" t="str">
            <v>BHC Baseline</v>
          </cell>
          <cell r="E289" t="str">
            <v>BHC</v>
          </cell>
          <cell r="F289" t="str">
            <v>US BC</v>
          </cell>
          <cell r="G289">
            <v>1119794</v>
          </cell>
          <cell r="H289" t="str">
            <v>Projected</v>
          </cell>
          <cell r="I289">
            <v>40931</v>
          </cell>
          <cell r="J289">
            <v>40931.460335648146</v>
          </cell>
          <cell r="K289" t="str">
            <v>This scenario represents the bank's current expectations of the future economic conditions given the current macroeconomic environment, known events, and assumed trends.  This scenario assumes a moderate economic recovery over the next 12 quart</v>
          </cell>
          <cell r="L289">
            <v>70</v>
          </cell>
          <cell r="M289">
            <v>45</v>
          </cell>
          <cell r="N289">
            <v>17</v>
          </cell>
          <cell r="O289">
            <v>28</v>
          </cell>
          <cell r="P289">
            <v>72</v>
          </cell>
          <cell r="Q289">
            <v>27</v>
          </cell>
          <cell r="R289">
            <v>30</v>
          </cell>
          <cell r="S289">
            <v>15</v>
          </cell>
          <cell r="T289">
            <v>35</v>
          </cell>
          <cell r="U289">
            <v>11</v>
          </cell>
          <cell r="V289">
            <v>5</v>
          </cell>
          <cell r="W289">
            <v>19</v>
          </cell>
          <cell r="X289">
            <v>233</v>
          </cell>
          <cell r="Y289">
            <v>71</v>
          </cell>
          <cell r="Z289">
            <v>11</v>
          </cell>
          <cell r="AA289">
            <v>5</v>
          </cell>
          <cell r="AB289">
            <v>55</v>
          </cell>
          <cell r="AC289">
            <v>5</v>
          </cell>
          <cell r="AD289">
            <v>0</v>
          </cell>
          <cell r="AE289">
            <v>1</v>
          </cell>
          <cell r="AF289">
            <v>0</v>
          </cell>
          <cell r="AG289">
            <v>1</v>
          </cell>
          <cell r="AH289">
            <v>3</v>
          </cell>
          <cell r="AI289">
            <v>531</v>
          </cell>
          <cell r="AJ289">
            <v>0</v>
          </cell>
          <cell r="AK289">
            <v>-0.02</v>
          </cell>
          <cell r="AL289">
            <v>-9.33</v>
          </cell>
          <cell r="AM289">
            <v>-9.36</v>
          </cell>
          <cell r="AN289">
            <v>0</v>
          </cell>
          <cell r="AO289">
            <v>0</v>
          </cell>
          <cell r="AP289">
            <v>0</v>
          </cell>
          <cell r="AQ289">
            <v>0</v>
          </cell>
          <cell r="AR289">
            <v>0</v>
          </cell>
          <cell r="AS289">
            <v>0</v>
          </cell>
          <cell r="AT289">
            <v>521.64</v>
          </cell>
          <cell r="AU289">
            <v>4412.8</v>
          </cell>
          <cell r="AV289">
            <v>531</v>
          </cell>
          <cell r="AW289">
            <v>531</v>
          </cell>
          <cell r="AX289">
            <v>-5</v>
          </cell>
          <cell r="AY289">
            <v>4407.8</v>
          </cell>
          <cell r="AZ289">
            <v>2740.6</v>
          </cell>
          <cell r="BA289">
            <v>2296.39</v>
          </cell>
          <cell r="BB289">
            <v>2595.54</v>
          </cell>
          <cell r="BC289">
            <v>2441.4499999999998</v>
          </cell>
          <cell r="BD289">
            <v>2441.4499999999998</v>
          </cell>
          <cell r="BE289">
            <v>531</v>
          </cell>
          <cell r="BF289">
            <v>0</v>
          </cell>
          <cell r="BG289">
            <v>0</v>
          </cell>
          <cell r="BH289">
            <v>0</v>
          </cell>
          <cell r="BI289">
            <v>-0.01</v>
          </cell>
          <cell r="BJ289">
            <v>-3.55</v>
          </cell>
          <cell r="BK289">
            <v>5</v>
          </cell>
          <cell r="BL289">
            <v>1906.89</v>
          </cell>
          <cell r="BM289">
            <v>558.04</v>
          </cell>
          <cell r="BN289">
            <v>1348.84</v>
          </cell>
          <cell r="BO289">
            <v>0</v>
          </cell>
          <cell r="BP289">
            <v>1348.84</v>
          </cell>
          <cell r="BQ289">
            <v>-41.43</v>
          </cell>
          <cell r="BR289">
            <v>1390.27</v>
          </cell>
          <cell r="BS289">
            <v>29.264403999999999</v>
          </cell>
          <cell r="BT289">
            <v>104.9</v>
          </cell>
          <cell r="BU289">
            <v>8.1999999999999993</v>
          </cell>
          <cell r="BV289">
            <v>9.4</v>
          </cell>
          <cell r="BW289">
            <v>103.7</v>
          </cell>
          <cell r="BX289" t="str">
            <v>Non-Interest Income - Retail and Small Business</v>
          </cell>
          <cell r="BY289">
            <v>20891</v>
          </cell>
          <cell r="BZ289">
            <v>52109</v>
          </cell>
          <cell r="CA289">
            <v>73000</v>
          </cell>
          <cell r="CB289">
            <v>112595</v>
          </cell>
          <cell r="CC289">
            <v>51304.51</v>
          </cell>
          <cell r="CD289">
            <v>19004.23</v>
          </cell>
          <cell r="CE289">
            <v>1719.62</v>
          </cell>
          <cell r="CF289">
            <v>17284.61</v>
          </cell>
          <cell r="CG289">
            <v>41542.07</v>
          </cell>
          <cell r="CH289">
            <v>10719.17</v>
          </cell>
          <cell r="CI289">
            <v>4144.99</v>
          </cell>
          <cell r="CJ289">
            <v>26677.91</v>
          </cell>
          <cell r="CK289">
            <v>9889.5</v>
          </cell>
          <cell r="CL289">
            <v>738.19</v>
          </cell>
          <cell r="CM289">
            <v>6</v>
          </cell>
          <cell r="CN289">
            <v>49911.94</v>
          </cell>
          <cell r="CO289">
            <v>43057.94</v>
          </cell>
          <cell r="CP289">
            <v>2209</v>
          </cell>
          <cell r="CQ289">
            <v>4645</v>
          </cell>
          <cell r="CR289">
            <v>18428.25</v>
          </cell>
          <cell r="CS289">
            <v>30713.59</v>
          </cell>
          <cell r="CT289">
            <v>12452.64</v>
          </cell>
          <cell r="CU289">
            <v>4303.0600000000004</v>
          </cell>
          <cell r="CV289">
            <v>13957.89</v>
          </cell>
          <cell r="CW289">
            <v>19632.89</v>
          </cell>
          <cell r="CX289">
            <v>0</v>
          </cell>
          <cell r="CY289">
            <v>1307.1500000000001</v>
          </cell>
          <cell r="CZ289">
            <v>988.75</v>
          </cell>
          <cell r="DA289">
            <v>1747.19</v>
          </cell>
          <cell r="DB289">
            <v>15589.8</v>
          </cell>
          <cell r="DC289">
            <v>231281.68</v>
          </cell>
          <cell r="DD289">
            <v>0</v>
          </cell>
          <cell r="DE289">
            <v>4407.8</v>
          </cell>
          <cell r="DF289">
            <v>226873.88</v>
          </cell>
          <cell r="DG289">
            <v>2597.19</v>
          </cell>
          <cell r="DH289">
            <v>8946.0400000000009</v>
          </cell>
          <cell r="DI289">
            <v>2076.9</v>
          </cell>
          <cell r="DJ289">
            <v>211.43</v>
          </cell>
          <cell r="DK289">
            <v>641.33000000000004</v>
          </cell>
          <cell r="DL289">
            <v>11875.71</v>
          </cell>
          <cell r="DM289">
            <v>38606.800000000003</v>
          </cell>
          <cell r="DN289">
            <v>352953.58</v>
          </cell>
          <cell r="DO289">
            <v>237518.75</v>
          </cell>
          <cell r="DP289">
            <v>1420</v>
          </cell>
          <cell r="DQ289">
            <v>0</v>
          </cell>
          <cell r="DR289">
            <v>74908.490000000005</v>
          </cell>
          <cell r="DS289">
            <v>280</v>
          </cell>
          <cell r="DT289">
            <v>313847.23</v>
          </cell>
          <cell r="DU289">
            <v>4781.47</v>
          </cell>
          <cell r="DV289">
            <v>21.26</v>
          </cell>
          <cell r="DW289">
            <v>8261.59</v>
          </cell>
          <cell r="DX289">
            <v>36043.31</v>
          </cell>
          <cell r="DY289">
            <v>-1595.22</v>
          </cell>
          <cell r="DZ289">
            <v>-9428.35</v>
          </cell>
          <cell r="EA289">
            <v>38084.050000000003</v>
          </cell>
          <cell r="EB289">
            <v>1022.3</v>
          </cell>
          <cell r="EC289">
            <v>39106.35</v>
          </cell>
          <cell r="ED289">
            <v>146318.31</v>
          </cell>
          <cell r="EE289">
            <v>37708.68</v>
          </cell>
          <cell r="EF289">
            <v>0</v>
          </cell>
          <cell r="EG289">
            <v>37708.68</v>
          </cell>
          <cell r="EH289">
            <v>1390.27</v>
          </cell>
          <cell r="EI289">
            <v>0</v>
          </cell>
          <cell r="EJ289">
            <v>0</v>
          </cell>
          <cell r="EK289">
            <v>0</v>
          </cell>
          <cell r="EL289">
            <v>0</v>
          </cell>
          <cell r="EM289">
            <v>7.21</v>
          </cell>
          <cell r="EN289">
            <v>563.19000000000005</v>
          </cell>
          <cell r="EO289">
            <v>0</v>
          </cell>
          <cell r="EP289">
            <v>67.930000000000007</v>
          </cell>
          <cell r="EQ289">
            <v>396.72</v>
          </cell>
          <cell r="ER289">
            <v>-14.77</v>
          </cell>
          <cell r="ES289">
            <v>0</v>
          </cell>
          <cell r="ET289">
            <v>20.5</v>
          </cell>
          <cell r="EU289">
            <v>38084.050000000003</v>
          </cell>
          <cell r="EV289">
            <v>38084.050000000003</v>
          </cell>
          <cell r="EW289">
            <v>-95.82</v>
          </cell>
          <cell r="EX289">
            <v>0</v>
          </cell>
          <cell r="EY289">
            <v>-1456.16</v>
          </cell>
          <cell r="EZ289">
            <v>0</v>
          </cell>
          <cell r="FA289">
            <v>0</v>
          </cell>
          <cell r="FB289">
            <v>689.87</v>
          </cell>
          <cell r="FC289">
            <v>0</v>
          </cell>
          <cell r="FD289">
            <v>8767.67</v>
          </cell>
          <cell r="FE289">
            <v>0</v>
          </cell>
          <cell r="FF289">
            <v>31558.23</v>
          </cell>
          <cell r="FG289">
            <v>207.69</v>
          </cell>
          <cell r="FH289">
            <v>0</v>
          </cell>
          <cell r="FI289">
            <v>-22.01</v>
          </cell>
          <cell r="FJ289">
            <v>31328.53</v>
          </cell>
          <cell r="FK289">
            <v>299896.68</v>
          </cell>
          <cell r="FL289">
            <v>25857.19</v>
          </cell>
          <cell r="FM289">
            <v>31328.53</v>
          </cell>
          <cell r="FN289">
            <v>37681.5</v>
          </cell>
          <cell r="FO289">
            <v>299896.68</v>
          </cell>
          <cell r="FP289">
            <v>340527.04</v>
          </cell>
          <cell r="FQ289">
            <v>8.6219999999999999</v>
          </cell>
          <cell r="FR289">
            <v>10.446400000000001</v>
          </cell>
          <cell r="FS289">
            <v>12.5648</v>
          </cell>
          <cell r="FT289">
            <v>9.1999999999999993</v>
          </cell>
          <cell r="FU289">
            <v>4781.47</v>
          </cell>
          <cell r="FV289">
            <v>667</v>
          </cell>
          <cell r="FW289">
            <v>0</v>
          </cell>
          <cell r="FX289">
            <v>0</v>
          </cell>
          <cell r="FY289">
            <v>9428.35</v>
          </cell>
          <cell r="FZ289">
            <v>0</v>
          </cell>
          <cell r="GA289">
            <v>689.87</v>
          </cell>
          <cell r="GB289">
            <v>0</v>
          </cell>
          <cell r="GC289">
            <v>0</v>
          </cell>
          <cell r="GD289">
            <v>8126.34</v>
          </cell>
          <cell r="GE289">
            <v>0</v>
          </cell>
          <cell r="GF289">
            <v>1122</v>
          </cell>
          <cell r="GG289">
            <v>1801.62</v>
          </cell>
          <cell r="GH289">
            <v>0</v>
          </cell>
          <cell r="GI289">
            <v>0</v>
          </cell>
          <cell r="GJ289">
            <v>31558.23</v>
          </cell>
          <cell r="GK289">
            <v>3155.82</v>
          </cell>
          <cell r="GL289">
            <v>0</v>
          </cell>
          <cell r="GM289">
            <v>0</v>
          </cell>
          <cell r="GN289">
            <v>2495</v>
          </cell>
          <cell r="GO289">
            <v>0</v>
          </cell>
          <cell r="GP289">
            <v>0</v>
          </cell>
          <cell r="GQ289">
            <v>0</v>
          </cell>
          <cell r="GR289">
            <v>0</v>
          </cell>
          <cell r="GS289">
            <v>0</v>
          </cell>
          <cell r="GT289">
            <v>0</v>
          </cell>
          <cell r="GU289">
            <v>396.72</v>
          </cell>
          <cell r="GV289">
            <v>1801.62</v>
          </cell>
          <cell r="GW289">
            <v>0.22</v>
          </cell>
          <cell r="GX289">
            <v>7.21</v>
          </cell>
          <cell r="GY289">
            <v>0</v>
          </cell>
          <cell r="GZ289">
            <v>7.21</v>
          </cell>
          <cell r="HA289">
            <v>0.68</v>
          </cell>
          <cell r="HB289">
            <v>562.51</v>
          </cell>
          <cell r="HC289">
            <v>563.19000000000005</v>
          </cell>
          <cell r="HD289" t="str">
            <v>Expense is primarily related to employee options and restricted stock grants.  Additionally, issuance fees related to non-cumulative perpetual preferred stock (Q1 and Q2 2012), and the reduction related to 3rd party buyout of a consolidated sub</v>
          </cell>
          <cell r="HE289" t="str">
            <v>Deduction from Tier 1 Capital for non-financial equity investments</v>
          </cell>
          <cell r="HF289">
            <v>536</v>
          </cell>
          <cell r="HG289">
            <v>525</v>
          </cell>
          <cell r="HH289">
            <v>849</v>
          </cell>
          <cell r="HI289">
            <v>3464</v>
          </cell>
          <cell r="HJ289">
            <v>3276</v>
          </cell>
          <cell r="HK289" t="str">
            <v>Line 69  equates to HI-A line 12.  Sum of lines 72 and 73 equates to HI-A line 9.  Sum of lines 75 and 76 equate to HI-A line10.</v>
          </cell>
          <cell r="HL289">
            <v>2</v>
          </cell>
          <cell r="HM289">
            <v>2013</v>
          </cell>
          <cell r="HN289">
            <v>0</v>
          </cell>
          <cell r="HO289">
            <v>-3.56</v>
          </cell>
          <cell r="HR289">
            <v>19015</v>
          </cell>
        </row>
        <row r="290">
          <cell r="A290" t="str">
            <v>1119794Q3 2013BHC Baseline</v>
          </cell>
          <cell r="B290" t="str">
            <v>USB</v>
          </cell>
          <cell r="C290" t="str">
            <v>Q3 2013</v>
          </cell>
          <cell r="D290" t="str">
            <v>BHC Baseline</v>
          </cell>
          <cell r="E290" t="str">
            <v>BHC</v>
          </cell>
          <cell r="F290" t="str">
            <v>US BC</v>
          </cell>
          <cell r="G290">
            <v>1119794</v>
          </cell>
          <cell r="H290" t="str">
            <v>Projected</v>
          </cell>
          <cell r="I290">
            <v>40931</v>
          </cell>
          <cell r="J290">
            <v>40931.460335648146</v>
          </cell>
          <cell r="K290" t="str">
            <v>This scenario represents the bank's current expectations of the future economic conditions given the current macroeconomic environment, known events, and assumed trends.  This scenario assumes a moderate economic recovery over the next 12 quart</v>
          </cell>
          <cell r="L290">
            <v>63</v>
          </cell>
          <cell r="M290">
            <v>40</v>
          </cell>
          <cell r="N290">
            <v>16</v>
          </cell>
          <cell r="O290">
            <v>24</v>
          </cell>
          <cell r="P290">
            <v>63</v>
          </cell>
          <cell r="Q290">
            <v>20</v>
          </cell>
          <cell r="R290">
            <v>28</v>
          </cell>
          <cell r="S290">
            <v>15</v>
          </cell>
          <cell r="T290">
            <v>23</v>
          </cell>
          <cell r="U290">
            <v>5</v>
          </cell>
          <cell r="V290">
            <v>5</v>
          </cell>
          <cell r="W290">
            <v>13</v>
          </cell>
          <cell r="X290">
            <v>216</v>
          </cell>
          <cell r="Y290">
            <v>71</v>
          </cell>
          <cell r="Z290">
            <v>11</v>
          </cell>
          <cell r="AA290">
            <v>5</v>
          </cell>
          <cell r="AB290">
            <v>55</v>
          </cell>
          <cell r="AC290">
            <v>5</v>
          </cell>
          <cell r="AD290">
            <v>0</v>
          </cell>
          <cell r="AE290">
            <v>1</v>
          </cell>
          <cell r="AF290">
            <v>0</v>
          </cell>
          <cell r="AG290">
            <v>1</v>
          </cell>
          <cell r="AH290">
            <v>3</v>
          </cell>
          <cell r="AI290">
            <v>481</v>
          </cell>
          <cell r="AJ290">
            <v>0</v>
          </cell>
          <cell r="AK290">
            <v>-0.02</v>
          </cell>
          <cell r="AL290">
            <v>-8.99</v>
          </cell>
          <cell r="AM290">
            <v>-9.01</v>
          </cell>
          <cell r="AN290">
            <v>0</v>
          </cell>
          <cell r="AO290">
            <v>0</v>
          </cell>
          <cell r="AP290">
            <v>0</v>
          </cell>
          <cell r="AQ290">
            <v>0</v>
          </cell>
          <cell r="AR290">
            <v>0</v>
          </cell>
          <cell r="AS290">
            <v>0</v>
          </cell>
          <cell r="AT290">
            <v>471.99</v>
          </cell>
          <cell r="AU290">
            <v>4407.8</v>
          </cell>
          <cell r="AV290">
            <v>481</v>
          </cell>
          <cell r="AW290">
            <v>481</v>
          </cell>
          <cell r="AX290">
            <v>-5</v>
          </cell>
          <cell r="AY290">
            <v>4402.8</v>
          </cell>
          <cell r="AZ290">
            <v>2807.84</v>
          </cell>
          <cell r="BA290">
            <v>2338.58</v>
          </cell>
          <cell r="BB290">
            <v>2632.07</v>
          </cell>
          <cell r="BC290">
            <v>2514.35</v>
          </cell>
          <cell r="BD290">
            <v>2514.35</v>
          </cell>
          <cell r="BE290">
            <v>481</v>
          </cell>
          <cell r="BF290">
            <v>0</v>
          </cell>
          <cell r="BG290">
            <v>0</v>
          </cell>
          <cell r="BH290">
            <v>0</v>
          </cell>
          <cell r="BI290">
            <v>-0.01</v>
          </cell>
          <cell r="BJ290">
            <v>-3.6</v>
          </cell>
          <cell r="BK290">
            <v>5</v>
          </cell>
          <cell r="BL290">
            <v>2029.74</v>
          </cell>
          <cell r="BM290">
            <v>596.66999999999996</v>
          </cell>
          <cell r="BN290">
            <v>1433.07</v>
          </cell>
          <cell r="BO290">
            <v>0</v>
          </cell>
          <cell r="BP290">
            <v>1433.07</v>
          </cell>
          <cell r="BQ290">
            <v>-48.09</v>
          </cell>
          <cell r="BR290">
            <v>1481.16</v>
          </cell>
          <cell r="BS290">
            <v>29.396376</v>
          </cell>
          <cell r="BT290">
            <v>103.7</v>
          </cell>
          <cell r="BU290">
            <v>7.2</v>
          </cell>
          <cell r="BV290">
            <v>8.1</v>
          </cell>
          <cell r="BW290">
            <v>102.8</v>
          </cell>
          <cell r="BX290" t="str">
            <v>Non-Interest Income - Retail and Small Business</v>
          </cell>
          <cell r="BY290">
            <v>20891</v>
          </cell>
          <cell r="BZ290">
            <v>52109</v>
          </cell>
          <cell r="CA290">
            <v>73000</v>
          </cell>
          <cell r="CB290">
            <v>114022.25</v>
          </cell>
          <cell r="CC290">
            <v>52150.31</v>
          </cell>
          <cell r="CD290">
            <v>19027.84</v>
          </cell>
          <cell r="CE290">
            <v>1655.63</v>
          </cell>
          <cell r="CF290">
            <v>17372.2</v>
          </cell>
          <cell r="CG290">
            <v>42097.64</v>
          </cell>
          <cell r="CH290">
            <v>11179.93</v>
          </cell>
          <cell r="CI290">
            <v>4157.74</v>
          </cell>
          <cell r="CJ290">
            <v>26759.97</v>
          </cell>
          <cell r="CK290">
            <v>9919.92</v>
          </cell>
          <cell r="CL290">
            <v>740.46</v>
          </cell>
          <cell r="CM290">
            <v>6</v>
          </cell>
          <cell r="CN290">
            <v>51228.26</v>
          </cell>
          <cell r="CO290">
            <v>44369.26</v>
          </cell>
          <cell r="CP290">
            <v>2214</v>
          </cell>
          <cell r="CQ290">
            <v>4645</v>
          </cell>
          <cell r="CR290">
            <v>18745.36</v>
          </cell>
          <cell r="CS290">
            <v>31343.01</v>
          </cell>
          <cell r="CT290">
            <v>12765.34</v>
          </cell>
          <cell r="CU290">
            <v>4266.8500000000004</v>
          </cell>
          <cell r="CV290">
            <v>14310.82</v>
          </cell>
          <cell r="CW290">
            <v>19773.37</v>
          </cell>
          <cell r="CX290">
            <v>0</v>
          </cell>
          <cell r="CY290">
            <v>1299.6600000000001</v>
          </cell>
          <cell r="CZ290">
            <v>983.66</v>
          </cell>
          <cell r="DA290">
            <v>1846.28</v>
          </cell>
          <cell r="DB290">
            <v>15643.77</v>
          </cell>
          <cell r="DC290">
            <v>235112.25</v>
          </cell>
          <cell r="DD290">
            <v>0</v>
          </cell>
          <cell r="DE290">
            <v>4402.8</v>
          </cell>
          <cell r="DF290">
            <v>230709.45</v>
          </cell>
          <cell r="DG290">
            <v>2597.19</v>
          </cell>
          <cell r="DH290">
            <v>8946.0400000000009</v>
          </cell>
          <cell r="DI290">
            <v>2152.23</v>
          </cell>
          <cell r="DJ290">
            <v>197.24</v>
          </cell>
          <cell r="DK290">
            <v>600.13</v>
          </cell>
          <cell r="DL290">
            <v>11895.65</v>
          </cell>
          <cell r="DM290">
            <v>36736.269999999997</v>
          </cell>
          <cell r="DN290">
            <v>354938.56</v>
          </cell>
          <cell r="DO290">
            <v>240507.77</v>
          </cell>
          <cell r="DP290">
            <v>1420</v>
          </cell>
          <cell r="DQ290">
            <v>0</v>
          </cell>
          <cell r="DR290">
            <v>73370.09</v>
          </cell>
          <cell r="DS290">
            <v>285</v>
          </cell>
          <cell r="DT290">
            <v>315297.86</v>
          </cell>
          <cell r="DU290">
            <v>4781.47</v>
          </cell>
          <cell r="DV290">
            <v>21.26</v>
          </cell>
          <cell r="DW290">
            <v>8281.58</v>
          </cell>
          <cell r="DX290">
            <v>37063.360000000001</v>
          </cell>
          <cell r="DY290">
            <v>-1602.9</v>
          </cell>
          <cell r="DZ290">
            <v>-9926.36</v>
          </cell>
          <cell r="EA290">
            <v>38618.410000000003</v>
          </cell>
          <cell r="EB290">
            <v>1022.3</v>
          </cell>
          <cell r="EC290">
            <v>39640.71</v>
          </cell>
          <cell r="ED290">
            <v>150103.92000000001</v>
          </cell>
          <cell r="EE290">
            <v>38084.050000000003</v>
          </cell>
          <cell r="EF290">
            <v>0</v>
          </cell>
          <cell r="EG290">
            <v>38084.050000000003</v>
          </cell>
          <cell r="EH290">
            <v>1481.16</v>
          </cell>
          <cell r="EI290">
            <v>0</v>
          </cell>
          <cell r="EJ290">
            <v>0</v>
          </cell>
          <cell r="EK290">
            <v>0</v>
          </cell>
          <cell r="EL290">
            <v>0</v>
          </cell>
          <cell r="EM290">
            <v>3.29</v>
          </cell>
          <cell r="EN290">
            <v>501.15</v>
          </cell>
          <cell r="EO290">
            <v>0</v>
          </cell>
          <cell r="EP290">
            <v>68.260000000000005</v>
          </cell>
          <cell r="EQ290">
            <v>392.79</v>
          </cell>
          <cell r="ER290">
            <v>-7.68</v>
          </cell>
          <cell r="ES290">
            <v>0</v>
          </cell>
          <cell r="ET290">
            <v>19.8</v>
          </cell>
          <cell r="EU290">
            <v>38618.410000000003</v>
          </cell>
          <cell r="EV290">
            <v>38618.410000000003</v>
          </cell>
          <cell r="EW290">
            <v>-128.5</v>
          </cell>
          <cell r="EX290">
            <v>0</v>
          </cell>
          <cell r="EY290">
            <v>-1431.16</v>
          </cell>
          <cell r="EZ290">
            <v>0</v>
          </cell>
          <cell r="FA290">
            <v>0</v>
          </cell>
          <cell r="FB290">
            <v>689.87</v>
          </cell>
          <cell r="FC290">
            <v>0</v>
          </cell>
          <cell r="FD290">
            <v>8704.91</v>
          </cell>
          <cell r="FE290">
            <v>0</v>
          </cell>
          <cell r="FF290">
            <v>32163.03</v>
          </cell>
          <cell r="FG290">
            <v>215.22</v>
          </cell>
          <cell r="FH290">
            <v>0</v>
          </cell>
          <cell r="FI290">
            <v>-22.01</v>
          </cell>
          <cell r="FJ290">
            <v>31925.79</v>
          </cell>
          <cell r="FK290">
            <v>303949.43</v>
          </cell>
          <cell r="FL290">
            <v>26454.46</v>
          </cell>
          <cell r="FM290">
            <v>31925.79</v>
          </cell>
          <cell r="FN290">
            <v>38328.629999999997</v>
          </cell>
          <cell r="FO290">
            <v>303949.43</v>
          </cell>
          <cell r="FP290">
            <v>343607.67</v>
          </cell>
          <cell r="FQ290">
            <v>8.7035999999999998</v>
          </cell>
          <cell r="FR290">
            <v>10.5037</v>
          </cell>
          <cell r="FS290">
            <v>12.610200000000001</v>
          </cell>
          <cell r="FT290">
            <v>9.2913999999999994</v>
          </cell>
          <cell r="FU290">
            <v>4781.47</v>
          </cell>
          <cell r="FV290">
            <v>667</v>
          </cell>
          <cell r="FW290">
            <v>0</v>
          </cell>
          <cell r="FX290">
            <v>0</v>
          </cell>
          <cell r="FY290">
            <v>9926.36</v>
          </cell>
          <cell r="FZ290">
            <v>0</v>
          </cell>
          <cell r="GA290">
            <v>689.87</v>
          </cell>
          <cell r="GB290">
            <v>0</v>
          </cell>
          <cell r="GC290">
            <v>0</v>
          </cell>
          <cell r="GD290">
            <v>8104.78</v>
          </cell>
          <cell r="GE290">
            <v>0</v>
          </cell>
          <cell r="GF290">
            <v>1186</v>
          </cell>
          <cell r="GG290">
            <v>1785.69</v>
          </cell>
          <cell r="GH290">
            <v>0</v>
          </cell>
          <cell r="GI290">
            <v>0</v>
          </cell>
          <cell r="GJ290">
            <v>32163.03</v>
          </cell>
          <cell r="GK290">
            <v>3216.3</v>
          </cell>
          <cell r="GL290">
            <v>0</v>
          </cell>
          <cell r="GM290">
            <v>0</v>
          </cell>
          <cell r="GN290">
            <v>2875</v>
          </cell>
          <cell r="GO290">
            <v>0</v>
          </cell>
          <cell r="GP290">
            <v>0</v>
          </cell>
          <cell r="GQ290">
            <v>0</v>
          </cell>
          <cell r="GR290">
            <v>0</v>
          </cell>
          <cell r="GS290">
            <v>0</v>
          </cell>
          <cell r="GT290">
            <v>0</v>
          </cell>
          <cell r="GU290">
            <v>392.79</v>
          </cell>
          <cell r="GV290">
            <v>1785.69</v>
          </cell>
          <cell r="GW290">
            <v>0.22</v>
          </cell>
          <cell r="GX290">
            <v>3.29</v>
          </cell>
          <cell r="GY290">
            <v>0</v>
          </cell>
          <cell r="GZ290">
            <v>3.29</v>
          </cell>
          <cell r="HA290">
            <v>0.55000000000000004</v>
          </cell>
          <cell r="HB290">
            <v>500.6</v>
          </cell>
          <cell r="HC290">
            <v>501.15</v>
          </cell>
          <cell r="HD290" t="str">
            <v>Expense is primarily related to employee options and restricted stock grants.  Additionally, issuance fees related to non-cumulative perpetual preferred stock (Q1 and Q2 2012), and the reduction related to 3rd party buyout of a consolidated sub</v>
          </cell>
          <cell r="HE290" t="str">
            <v>Deduction from Tier 1 Capital for non-financial equity investments</v>
          </cell>
          <cell r="HF290">
            <v>536</v>
          </cell>
          <cell r="HG290">
            <v>525</v>
          </cell>
          <cell r="HH290">
            <v>849</v>
          </cell>
          <cell r="HI290">
            <v>3464</v>
          </cell>
          <cell r="HJ290">
            <v>3276</v>
          </cell>
          <cell r="HK290" t="str">
            <v>Line 69  equates to HI-A line 12.  Sum of lines 72 and 73 equates to HI-A line 9.  Sum of lines 75 and 76 equate to HI-A line10.</v>
          </cell>
          <cell r="HL290">
            <v>3</v>
          </cell>
          <cell r="HM290">
            <v>2013</v>
          </cell>
          <cell r="HN290">
            <v>0</v>
          </cell>
          <cell r="HO290">
            <v>-3.61</v>
          </cell>
          <cell r="HR290">
            <v>19015</v>
          </cell>
        </row>
        <row r="291">
          <cell r="A291" t="str">
            <v>1119794Q4 2013BHC Baseline</v>
          </cell>
          <cell r="B291" t="str">
            <v>USB</v>
          </cell>
          <cell r="C291" t="str">
            <v>Q4 2013</v>
          </cell>
          <cell r="D291" t="str">
            <v>BHC Baseline</v>
          </cell>
          <cell r="E291" t="str">
            <v>BHC</v>
          </cell>
          <cell r="F291" t="str">
            <v>US BC</v>
          </cell>
          <cell r="G291">
            <v>1119794</v>
          </cell>
          <cell r="H291" t="str">
            <v>Projected</v>
          </cell>
          <cell r="I291">
            <v>40931</v>
          </cell>
          <cell r="J291">
            <v>40931.460335648146</v>
          </cell>
          <cell r="K291" t="str">
            <v>This scenario represents the bank's current expectations of the future economic conditions given the current macroeconomic environment, known events, and assumed trends.  This scenario assumes a moderate economic recovery over the next 12 quart</v>
          </cell>
          <cell r="L291">
            <v>63</v>
          </cell>
          <cell r="M291">
            <v>40</v>
          </cell>
          <cell r="N291">
            <v>16</v>
          </cell>
          <cell r="O291">
            <v>24</v>
          </cell>
          <cell r="P291">
            <v>65</v>
          </cell>
          <cell r="Q291">
            <v>22</v>
          </cell>
          <cell r="R291">
            <v>28</v>
          </cell>
          <cell r="S291">
            <v>15</v>
          </cell>
          <cell r="T291">
            <v>21</v>
          </cell>
          <cell r="U291">
            <v>4</v>
          </cell>
          <cell r="V291">
            <v>5</v>
          </cell>
          <cell r="W291">
            <v>12</v>
          </cell>
          <cell r="X291">
            <v>215</v>
          </cell>
          <cell r="Y291">
            <v>71</v>
          </cell>
          <cell r="Z291">
            <v>11</v>
          </cell>
          <cell r="AA291">
            <v>5</v>
          </cell>
          <cell r="AB291">
            <v>55</v>
          </cell>
          <cell r="AC291">
            <v>5</v>
          </cell>
          <cell r="AD291">
            <v>0</v>
          </cell>
          <cell r="AE291">
            <v>1</v>
          </cell>
          <cell r="AF291">
            <v>0</v>
          </cell>
          <cell r="AG291">
            <v>1</v>
          </cell>
          <cell r="AH291">
            <v>3</v>
          </cell>
          <cell r="AI291">
            <v>480</v>
          </cell>
          <cell r="AJ291">
            <v>0</v>
          </cell>
          <cell r="AK291">
            <v>-0.02</v>
          </cell>
          <cell r="AL291">
            <v>-8.91</v>
          </cell>
          <cell r="AM291">
            <v>-8.94</v>
          </cell>
          <cell r="AN291">
            <v>0</v>
          </cell>
          <cell r="AO291">
            <v>0</v>
          </cell>
          <cell r="AP291">
            <v>0</v>
          </cell>
          <cell r="AQ291">
            <v>0</v>
          </cell>
          <cell r="AR291">
            <v>0</v>
          </cell>
          <cell r="AS291">
            <v>0</v>
          </cell>
          <cell r="AT291">
            <v>471.06</v>
          </cell>
          <cell r="AU291">
            <v>4402.8</v>
          </cell>
          <cell r="AV291">
            <v>480</v>
          </cell>
          <cell r="AW291">
            <v>480</v>
          </cell>
          <cell r="AX291">
            <v>-9</v>
          </cell>
          <cell r="AY291">
            <v>4393.8</v>
          </cell>
          <cell r="AZ291">
            <v>2877.59</v>
          </cell>
          <cell r="BA291">
            <v>2376.7800000000002</v>
          </cell>
          <cell r="BB291">
            <v>2730.13</v>
          </cell>
          <cell r="BC291">
            <v>2524.2399999999998</v>
          </cell>
          <cell r="BD291">
            <v>2524.2399999999998</v>
          </cell>
          <cell r="BE291">
            <v>480</v>
          </cell>
          <cell r="BF291">
            <v>0</v>
          </cell>
          <cell r="BG291">
            <v>0</v>
          </cell>
          <cell r="BH291">
            <v>0</v>
          </cell>
          <cell r="BI291">
            <v>-0.01</v>
          </cell>
          <cell r="BJ291">
            <v>-3.64</v>
          </cell>
          <cell r="BK291">
            <v>9</v>
          </cell>
          <cell r="BL291">
            <v>2040.59</v>
          </cell>
          <cell r="BM291">
            <v>599.49</v>
          </cell>
          <cell r="BN291">
            <v>1441.1</v>
          </cell>
          <cell r="BO291">
            <v>0</v>
          </cell>
          <cell r="BP291">
            <v>1441.1</v>
          </cell>
          <cell r="BQ291">
            <v>-73.69</v>
          </cell>
          <cell r="BR291">
            <v>1514.79</v>
          </cell>
          <cell r="BS291">
            <v>29.378267999999998</v>
          </cell>
          <cell r="BT291">
            <v>102.8</v>
          </cell>
          <cell r="BU291">
            <v>5.3</v>
          </cell>
          <cell r="BV291">
            <v>7.7</v>
          </cell>
          <cell r="BW291">
            <v>100.4</v>
          </cell>
          <cell r="BX291" t="str">
            <v>Non-Interest Income - Retail and Small Business</v>
          </cell>
          <cell r="BY291">
            <v>20891</v>
          </cell>
          <cell r="BZ291">
            <v>52109</v>
          </cell>
          <cell r="CA291">
            <v>73000</v>
          </cell>
          <cell r="CB291">
            <v>114533.73</v>
          </cell>
          <cell r="CC291">
            <v>51870.83</v>
          </cell>
          <cell r="CD291">
            <v>19064.650000000001</v>
          </cell>
          <cell r="CE291">
            <v>1591.33</v>
          </cell>
          <cell r="CF291">
            <v>17473.32</v>
          </cell>
          <cell r="CG291">
            <v>42846.61</v>
          </cell>
          <cell r="CH291">
            <v>11712.97</v>
          </cell>
          <cell r="CI291">
            <v>4186.78</v>
          </cell>
          <cell r="CJ291">
            <v>26946.86</v>
          </cell>
          <cell r="CK291">
            <v>9989.2000000000007</v>
          </cell>
          <cell r="CL291">
            <v>745.63</v>
          </cell>
          <cell r="CM291">
            <v>6</v>
          </cell>
          <cell r="CN291">
            <v>52269.29</v>
          </cell>
          <cell r="CO291">
            <v>45405.29</v>
          </cell>
          <cell r="CP291">
            <v>2219</v>
          </cell>
          <cell r="CQ291">
            <v>4645</v>
          </cell>
          <cell r="CR291">
            <v>19029.16</v>
          </cell>
          <cell r="CS291">
            <v>31633.42</v>
          </cell>
          <cell r="CT291">
            <v>12911.49</v>
          </cell>
          <cell r="CU291">
            <v>4225.51</v>
          </cell>
          <cell r="CV291">
            <v>14496.42</v>
          </cell>
          <cell r="CW291">
            <v>19829.62</v>
          </cell>
          <cell r="CX291">
            <v>0</v>
          </cell>
          <cell r="CY291">
            <v>1312.44</v>
          </cell>
          <cell r="CZ291">
            <v>993.32</v>
          </cell>
          <cell r="DA291">
            <v>1684.29</v>
          </cell>
          <cell r="DB291">
            <v>15839.57</v>
          </cell>
          <cell r="DC291">
            <v>237295.22</v>
          </cell>
          <cell r="DD291">
            <v>0</v>
          </cell>
          <cell r="DE291">
            <v>4393.8</v>
          </cell>
          <cell r="DF291">
            <v>232901.42</v>
          </cell>
          <cell r="DG291">
            <v>2597.19</v>
          </cell>
          <cell r="DH291">
            <v>8946.0400000000009</v>
          </cell>
          <cell r="DI291">
            <v>2231.48</v>
          </cell>
          <cell r="DJ291">
            <v>183.29</v>
          </cell>
          <cell r="DK291">
            <v>559.41999999999996</v>
          </cell>
          <cell r="DL291">
            <v>11920.23</v>
          </cell>
          <cell r="DM291">
            <v>37073.199999999997</v>
          </cell>
          <cell r="DN291">
            <v>357492.05</v>
          </cell>
          <cell r="DO291">
            <v>242772</v>
          </cell>
          <cell r="DP291">
            <v>1420</v>
          </cell>
          <cell r="DQ291">
            <v>0</v>
          </cell>
          <cell r="DR291">
            <v>73102.91</v>
          </cell>
          <cell r="DS291">
            <v>294</v>
          </cell>
          <cell r="DT291">
            <v>317294.90000000002</v>
          </cell>
          <cell r="DU291">
            <v>4781.47</v>
          </cell>
          <cell r="DV291">
            <v>21.26</v>
          </cell>
          <cell r="DW291">
            <v>8301.57</v>
          </cell>
          <cell r="DX291">
            <v>38120.980000000003</v>
          </cell>
          <cell r="DY291">
            <v>-1539.16</v>
          </cell>
          <cell r="DZ291">
            <v>-10511.27</v>
          </cell>
          <cell r="EA291">
            <v>39174.85</v>
          </cell>
          <cell r="EB291">
            <v>1022.3</v>
          </cell>
          <cell r="EC291">
            <v>40197.14</v>
          </cell>
          <cell r="ED291">
            <v>156840.47</v>
          </cell>
          <cell r="EE291">
            <v>38618.410000000003</v>
          </cell>
          <cell r="EF291">
            <v>0</v>
          </cell>
          <cell r="EG291">
            <v>38618.410000000003</v>
          </cell>
          <cell r="EH291">
            <v>1514.79</v>
          </cell>
          <cell r="EI291">
            <v>0</v>
          </cell>
          <cell r="EJ291">
            <v>0</v>
          </cell>
          <cell r="EK291">
            <v>0</v>
          </cell>
          <cell r="EL291">
            <v>0</v>
          </cell>
          <cell r="EM291">
            <v>5.41</v>
          </cell>
          <cell r="EN291">
            <v>589.91</v>
          </cell>
          <cell r="EO291">
            <v>0</v>
          </cell>
          <cell r="EP291">
            <v>68.260000000000005</v>
          </cell>
          <cell r="EQ291">
            <v>388.86</v>
          </cell>
          <cell r="ER291">
            <v>63.74</v>
          </cell>
          <cell r="ES291">
            <v>0</v>
          </cell>
          <cell r="ET291">
            <v>19.52</v>
          </cell>
          <cell r="EU291">
            <v>39174.85</v>
          </cell>
          <cell r="EV291">
            <v>39174.85</v>
          </cell>
          <cell r="EW291">
            <v>-138.76</v>
          </cell>
          <cell r="EX291">
            <v>0</v>
          </cell>
          <cell r="EY291">
            <v>-1357.16</v>
          </cell>
          <cell r="EZ291">
            <v>0</v>
          </cell>
          <cell r="FA291">
            <v>0</v>
          </cell>
          <cell r="FB291">
            <v>689.87</v>
          </cell>
          <cell r="FC291">
            <v>0</v>
          </cell>
          <cell r="FD291">
            <v>8642.64</v>
          </cell>
          <cell r="FE291">
            <v>0</v>
          </cell>
          <cell r="FF291">
            <v>32718</v>
          </cell>
          <cell r="FG291">
            <v>223.15</v>
          </cell>
          <cell r="FH291">
            <v>0</v>
          </cell>
          <cell r="FI291">
            <v>-22.01</v>
          </cell>
          <cell r="FJ291">
            <v>32472.83</v>
          </cell>
          <cell r="FK291">
            <v>308591.52</v>
          </cell>
          <cell r="FL291">
            <v>27001.5</v>
          </cell>
          <cell r="FM291">
            <v>32472.83</v>
          </cell>
          <cell r="FN291">
            <v>38650.21</v>
          </cell>
          <cell r="FO291">
            <v>308591.52</v>
          </cell>
          <cell r="FP291">
            <v>351870.89</v>
          </cell>
          <cell r="FQ291">
            <v>8.7499000000000002</v>
          </cell>
          <cell r="FR291">
            <v>10.5229</v>
          </cell>
          <cell r="FS291">
            <v>12.524699999999999</v>
          </cell>
          <cell r="FT291">
            <v>9.2286000000000001</v>
          </cell>
          <cell r="FU291">
            <v>4781.47</v>
          </cell>
          <cell r="FV291">
            <v>667</v>
          </cell>
          <cell r="FW291">
            <v>0</v>
          </cell>
          <cell r="FX291">
            <v>0</v>
          </cell>
          <cell r="FY291">
            <v>10511.27</v>
          </cell>
          <cell r="FZ291">
            <v>0</v>
          </cell>
          <cell r="GA291">
            <v>689.87</v>
          </cell>
          <cell r="GB291">
            <v>0</v>
          </cell>
          <cell r="GC291">
            <v>0</v>
          </cell>
          <cell r="GD291">
            <v>8083.22</v>
          </cell>
          <cell r="GE291">
            <v>0</v>
          </cell>
          <cell r="GF291">
            <v>1262</v>
          </cell>
          <cell r="GG291">
            <v>1767.8</v>
          </cell>
          <cell r="GH291">
            <v>0</v>
          </cell>
          <cell r="GI291">
            <v>0</v>
          </cell>
          <cell r="GJ291">
            <v>32718</v>
          </cell>
          <cell r="GK291">
            <v>3271.8</v>
          </cell>
          <cell r="GL291">
            <v>0</v>
          </cell>
          <cell r="GM291">
            <v>0</v>
          </cell>
          <cell r="GN291">
            <v>3178</v>
          </cell>
          <cell r="GO291">
            <v>0</v>
          </cell>
          <cell r="GP291">
            <v>0</v>
          </cell>
          <cell r="GQ291">
            <v>0</v>
          </cell>
          <cell r="GR291">
            <v>0</v>
          </cell>
          <cell r="GS291">
            <v>0</v>
          </cell>
          <cell r="GT291">
            <v>0</v>
          </cell>
          <cell r="GU291">
            <v>388.86</v>
          </cell>
          <cell r="GV291">
            <v>1767.8</v>
          </cell>
          <cell r="GW291">
            <v>0.22</v>
          </cell>
          <cell r="GX291">
            <v>5.41</v>
          </cell>
          <cell r="GY291">
            <v>0</v>
          </cell>
          <cell r="GZ291">
            <v>5.41</v>
          </cell>
          <cell r="HA291">
            <v>1.19</v>
          </cell>
          <cell r="HB291">
            <v>588.72</v>
          </cell>
          <cell r="HC291">
            <v>589.91</v>
          </cell>
          <cell r="HD291" t="str">
            <v>Expense is primarily related to employee options and restricted stock grants.  Additionally, issuance fees related to non-cumulative perpetual preferred stock (Q1 and Q2 2012), and the reduction related to 3rd party buyout of a consolidated sub</v>
          </cell>
          <cell r="HE291" t="str">
            <v>Deduction from Tier 1 Capital for non-financial equity investments</v>
          </cell>
          <cell r="HF291">
            <v>536</v>
          </cell>
          <cell r="HG291">
            <v>525</v>
          </cell>
          <cell r="HH291">
            <v>849</v>
          </cell>
          <cell r="HI291">
            <v>3464</v>
          </cell>
          <cell r="HJ291">
            <v>3276</v>
          </cell>
          <cell r="HK291" t="str">
            <v>Line 69  equates to HI-A line 12.  Sum of lines 72 and 73 equates to HI-A line 9.  Sum of lines 75 and 76 equate to HI-A line10.</v>
          </cell>
          <cell r="HL291">
            <v>4</v>
          </cell>
          <cell r="HM291">
            <v>2013</v>
          </cell>
          <cell r="HN291">
            <v>0</v>
          </cell>
          <cell r="HO291">
            <v>-3.65</v>
          </cell>
          <cell r="HR291">
            <v>19015</v>
          </cell>
        </row>
        <row r="292">
          <cell r="A292" t="str">
            <v>1119794Q3 2011BHC Stress</v>
          </cell>
          <cell r="B292" t="str">
            <v>USB</v>
          </cell>
          <cell r="C292" t="str">
            <v>Q3 2011</v>
          </cell>
          <cell r="D292" t="str">
            <v>BHC Stress</v>
          </cell>
          <cell r="E292" t="str">
            <v>BHC</v>
          </cell>
          <cell r="F292" t="str">
            <v>US BC</v>
          </cell>
          <cell r="G292">
            <v>1119794</v>
          </cell>
          <cell r="H292" t="str">
            <v>Actual</v>
          </cell>
          <cell r="I292">
            <v>40931</v>
          </cell>
          <cell r="J292">
            <v>40931.462581018517</v>
          </cell>
          <cell r="K292" t="str">
            <v>This scenario represents an economic downturn, followed by a gradual economic recovery.  Given the existing economic conditions, the BHC Stress scenario is characteristic of a double dip rather than an extremely severe recession.</v>
          </cell>
          <cell r="L292">
            <v>122</v>
          </cell>
          <cell r="M292">
            <v>74</v>
          </cell>
          <cell r="N292">
            <v>26</v>
          </cell>
          <cell r="O292">
            <v>48</v>
          </cell>
          <cell r="P292">
            <v>99</v>
          </cell>
          <cell r="Q292">
            <v>58</v>
          </cell>
          <cell r="R292">
            <v>25</v>
          </cell>
          <cell r="S292">
            <v>16</v>
          </cell>
          <cell r="T292">
            <v>125</v>
          </cell>
          <cell r="U292">
            <v>57</v>
          </cell>
          <cell r="V292">
            <v>18</v>
          </cell>
          <cell r="W292">
            <v>50</v>
          </cell>
          <cell r="X292">
            <v>178</v>
          </cell>
          <cell r="Y292">
            <v>68</v>
          </cell>
          <cell r="Z292">
            <v>7</v>
          </cell>
          <cell r="AA292">
            <v>4</v>
          </cell>
          <cell r="AB292">
            <v>57</v>
          </cell>
          <cell r="AC292">
            <v>3</v>
          </cell>
          <cell r="AD292">
            <v>0</v>
          </cell>
          <cell r="AE292">
            <v>0</v>
          </cell>
          <cell r="AF292">
            <v>0</v>
          </cell>
          <cell r="AG292">
            <v>0</v>
          </cell>
          <cell r="AH292">
            <v>3</v>
          </cell>
          <cell r="AI292">
            <v>669</v>
          </cell>
          <cell r="AJ292">
            <v>0</v>
          </cell>
          <cell r="AK292">
            <v>0</v>
          </cell>
          <cell r="AL292">
            <v>0</v>
          </cell>
          <cell r="AM292">
            <v>0</v>
          </cell>
          <cell r="AN292">
            <v>0</v>
          </cell>
          <cell r="AO292">
            <v>0</v>
          </cell>
          <cell r="AP292">
            <v>0</v>
          </cell>
          <cell r="AQ292">
            <v>0</v>
          </cell>
          <cell r="AR292">
            <v>0</v>
          </cell>
          <cell r="AS292">
            <v>0</v>
          </cell>
          <cell r="AT292">
            <v>669</v>
          </cell>
          <cell r="AU292">
            <v>5071</v>
          </cell>
          <cell r="AV292">
            <v>519</v>
          </cell>
          <cell r="AW292">
            <v>669</v>
          </cell>
          <cell r="AX292">
            <v>29</v>
          </cell>
          <cell r="AY292">
            <v>4950</v>
          </cell>
          <cell r="AZ292">
            <v>2565.5</v>
          </cell>
          <cell r="BA292">
            <v>2170.5</v>
          </cell>
          <cell r="BB292">
            <v>2466.4</v>
          </cell>
          <cell r="BC292">
            <v>2269.6</v>
          </cell>
          <cell r="BD292">
            <v>2269.6</v>
          </cell>
          <cell r="BE292">
            <v>519</v>
          </cell>
          <cell r="BF292">
            <v>0</v>
          </cell>
          <cell r="BG292">
            <v>0</v>
          </cell>
          <cell r="BH292">
            <v>0</v>
          </cell>
          <cell r="BI292">
            <v>0</v>
          </cell>
          <cell r="BJ292">
            <v>-9</v>
          </cell>
          <cell r="BK292">
            <v>0</v>
          </cell>
          <cell r="BL292">
            <v>1742</v>
          </cell>
          <cell r="BM292">
            <v>490</v>
          </cell>
          <cell r="BN292">
            <v>1252</v>
          </cell>
          <cell r="BO292">
            <v>0</v>
          </cell>
          <cell r="BP292">
            <v>1252</v>
          </cell>
          <cell r="BQ292">
            <v>-21</v>
          </cell>
          <cell r="BR292">
            <v>1273</v>
          </cell>
          <cell r="BS292">
            <v>28.128588000000001</v>
          </cell>
          <cell r="BT292">
            <v>173</v>
          </cell>
          <cell r="BU292">
            <v>19.899999999999999</v>
          </cell>
          <cell r="BV292">
            <v>31.2</v>
          </cell>
          <cell r="BW292">
            <v>161.69999999999999</v>
          </cell>
          <cell r="BX292" t="str">
            <v>Non-Interest Income - Retail and Small Business</v>
          </cell>
          <cell r="BY292">
            <v>16269</v>
          </cell>
          <cell r="BZ292">
            <v>52109</v>
          </cell>
          <cell r="CA292">
            <v>68378</v>
          </cell>
          <cell r="CB292">
            <v>104483</v>
          </cell>
          <cell r="CC292">
            <v>45650</v>
          </cell>
          <cell r="CD292">
            <v>19288</v>
          </cell>
          <cell r="CE292">
            <v>2217</v>
          </cell>
          <cell r="CF292">
            <v>17071</v>
          </cell>
          <cell r="CG292">
            <v>38815</v>
          </cell>
          <cell r="CH292">
            <v>8806</v>
          </cell>
          <cell r="CI292">
            <v>4035</v>
          </cell>
          <cell r="CJ292">
            <v>25974</v>
          </cell>
          <cell r="CK292">
            <v>9627</v>
          </cell>
          <cell r="CL292">
            <v>720</v>
          </cell>
          <cell r="CM292">
            <v>10</v>
          </cell>
          <cell r="CN292">
            <v>40935</v>
          </cell>
          <cell r="CO292">
            <v>34136.5</v>
          </cell>
          <cell r="CP292">
            <v>2209</v>
          </cell>
          <cell r="CQ292">
            <v>4589.5</v>
          </cell>
          <cell r="CR292">
            <v>16337</v>
          </cell>
          <cell r="CS292">
            <v>29165</v>
          </cell>
          <cell r="CT292">
            <v>11453</v>
          </cell>
          <cell r="CU292">
            <v>4952</v>
          </cell>
          <cell r="CV292">
            <v>12760</v>
          </cell>
          <cell r="CW292">
            <v>16783</v>
          </cell>
          <cell r="CX292">
            <v>0</v>
          </cell>
          <cell r="CY292">
            <v>908</v>
          </cell>
          <cell r="CZ292">
            <v>825</v>
          </cell>
          <cell r="DA292">
            <v>1621</v>
          </cell>
          <cell r="DB292">
            <v>13429</v>
          </cell>
          <cell r="DC292">
            <v>207703</v>
          </cell>
          <cell r="DD292">
            <v>0</v>
          </cell>
          <cell r="DE292">
            <v>4950</v>
          </cell>
          <cell r="DF292">
            <v>202753</v>
          </cell>
          <cell r="DG292">
            <v>2457</v>
          </cell>
          <cell r="DH292">
            <v>8933</v>
          </cell>
          <cell r="DI292">
            <v>1466</v>
          </cell>
          <cell r="DJ292">
            <v>244</v>
          </cell>
          <cell r="DK292">
            <v>965</v>
          </cell>
          <cell r="DL292">
            <v>11608</v>
          </cell>
          <cell r="DM292">
            <v>44945</v>
          </cell>
          <cell r="DN292">
            <v>330141</v>
          </cell>
          <cell r="DO292">
            <v>222632</v>
          </cell>
          <cell r="DP292">
            <v>1420</v>
          </cell>
          <cell r="DQ292">
            <v>2691</v>
          </cell>
          <cell r="DR292">
            <v>69188</v>
          </cell>
          <cell r="DS292">
            <v>240</v>
          </cell>
          <cell r="DT292">
            <v>295931</v>
          </cell>
          <cell r="DU292">
            <v>2606</v>
          </cell>
          <cell r="DV292">
            <v>21</v>
          </cell>
          <cell r="DW292">
            <v>8248</v>
          </cell>
          <cell r="DX292">
            <v>29704</v>
          </cell>
          <cell r="DY292">
            <v>-930</v>
          </cell>
          <cell r="DZ292">
            <v>-6419</v>
          </cell>
          <cell r="EA292">
            <v>33230</v>
          </cell>
          <cell r="EB292">
            <v>980</v>
          </cell>
          <cell r="EC292">
            <v>34210</v>
          </cell>
          <cell r="ED292">
            <v>110882</v>
          </cell>
          <cell r="EE292">
            <v>32452</v>
          </cell>
          <cell r="EF292">
            <v>0</v>
          </cell>
          <cell r="EG292">
            <v>32452</v>
          </cell>
          <cell r="EH292">
            <v>1273</v>
          </cell>
          <cell r="EI292">
            <v>0</v>
          </cell>
          <cell r="EJ292">
            <v>0</v>
          </cell>
          <cell r="EK292">
            <v>0</v>
          </cell>
          <cell r="EL292">
            <v>0</v>
          </cell>
          <cell r="EM292">
            <v>23</v>
          </cell>
          <cell r="EN292">
            <v>320</v>
          </cell>
          <cell r="EO292">
            <v>0</v>
          </cell>
          <cell r="EP292">
            <v>30</v>
          </cell>
          <cell r="EQ292">
            <v>240</v>
          </cell>
          <cell r="ER292">
            <v>47</v>
          </cell>
          <cell r="ES292">
            <v>0</v>
          </cell>
          <cell r="ET292">
            <v>25</v>
          </cell>
          <cell r="EU292">
            <v>33230</v>
          </cell>
          <cell r="EV292">
            <v>33230</v>
          </cell>
          <cell r="EW292">
            <v>382</v>
          </cell>
          <cell r="EX292">
            <v>0</v>
          </cell>
          <cell r="EY292">
            <v>-1263</v>
          </cell>
          <cell r="EZ292">
            <v>0</v>
          </cell>
          <cell r="FA292">
            <v>0</v>
          </cell>
          <cell r="FB292">
            <v>3370</v>
          </cell>
          <cell r="FC292">
            <v>0</v>
          </cell>
          <cell r="FD292">
            <v>9230</v>
          </cell>
          <cell r="FE292">
            <v>0</v>
          </cell>
          <cell r="FF292">
            <v>28251</v>
          </cell>
          <cell r="FG292">
            <v>146</v>
          </cell>
          <cell r="FH292">
            <v>0</v>
          </cell>
          <cell r="FI292">
            <v>-24</v>
          </cell>
          <cell r="FJ292">
            <v>28081</v>
          </cell>
          <cell r="FK292">
            <v>261115</v>
          </cell>
          <cell r="FL292">
            <v>22105</v>
          </cell>
          <cell r="FM292">
            <v>28081</v>
          </cell>
          <cell r="FN292">
            <v>35369</v>
          </cell>
          <cell r="FO292">
            <v>261115</v>
          </cell>
          <cell r="FP292">
            <v>311827</v>
          </cell>
          <cell r="FQ292">
            <v>8.4656000000000002</v>
          </cell>
          <cell r="FR292">
            <v>10.754300000000001</v>
          </cell>
          <cell r="FS292">
            <v>13.545400000000001</v>
          </cell>
          <cell r="FT292">
            <v>9.0053000000000001</v>
          </cell>
          <cell r="FU292">
            <v>2606</v>
          </cell>
          <cell r="FV292">
            <v>667</v>
          </cell>
          <cell r="FW292">
            <v>0</v>
          </cell>
          <cell r="FX292">
            <v>0</v>
          </cell>
          <cell r="FY292">
            <v>6419</v>
          </cell>
          <cell r="FZ292">
            <v>0</v>
          </cell>
          <cell r="GA292">
            <v>695</v>
          </cell>
          <cell r="GB292">
            <v>0</v>
          </cell>
          <cell r="GC292">
            <v>2675</v>
          </cell>
          <cell r="GD292">
            <v>8265</v>
          </cell>
          <cell r="GE292">
            <v>0</v>
          </cell>
          <cell r="GF292">
            <v>750</v>
          </cell>
          <cell r="GG292">
            <v>1912675.2</v>
          </cell>
          <cell r="GH292">
            <v>0</v>
          </cell>
          <cell r="GI292">
            <v>0</v>
          </cell>
          <cell r="GJ292">
            <v>28251</v>
          </cell>
          <cell r="GK292">
            <v>2825.1</v>
          </cell>
          <cell r="GL292">
            <v>0</v>
          </cell>
          <cell r="GM292">
            <v>0</v>
          </cell>
          <cell r="GN292">
            <v>1909</v>
          </cell>
          <cell r="GO292">
            <v>0</v>
          </cell>
          <cell r="GP292">
            <v>0</v>
          </cell>
          <cell r="GQ292">
            <v>2825.1</v>
          </cell>
          <cell r="GR292">
            <v>0</v>
          </cell>
          <cell r="GS292">
            <v>0</v>
          </cell>
          <cell r="GT292">
            <v>0</v>
          </cell>
          <cell r="GU292">
            <v>240</v>
          </cell>
          <cell r="GV292">
            <v>1912.68</v>
          </cell>
          <cell r="GW292">
            <v>0.12547839</v>
          </cell>
          <cell r="GX292">
            <v>23.5</v>
          </cell>
          <cell r="GY292">
            <v>0</v>
          </cell>
          <cell r="GZ292">
            <v>23.5</v>
          </cell>
          <cell r="HA292">
            <v>0.59</v>
          </cell>
          <cell r="HB292">
            <v>319.41000000000003</v>
          </cell>
          <cell r="HC292">
            <v>320</v>
          </cell>
          <cell r="HD292" t="str">
            <v>Expense is primarily related to employee options and restricted stock grants.  Additionally, issuance fees related to non-cumulative perpetual preferred stock (Q1 and Q2 2012), and the reduction related to 3rd party buyout of a consolidated sub</v>
          </cell>
          <cell r="HE292" t="str">
            <v>Deduction from Tier 1 Capital for non-financial equity investments</v>
          </cell>
          <cell r="HF292">
            <v>536</v>
          </cell>
          <cell r="HG292">
            <v>525</v>
          </cell>
          <cell r="HH292">
            <v>849</v>
          </cell>
          <cell r="HI292">
            <v>3464</v>
          </cell>
          <cell r="HJ292">
            <v>3276</v>
          </cell>
          <cell r="HK292" t="str">
            <v>Line 69  equates to HI-A line 12.  Sum of lines 72 and 73 equates to HI-A line 9.  Sum of lines 75 and 76 equate to HI-A line10.</v>
          </cell>
          <cell r="HL292">
            <v>3</v>
          </cell>
          <cell r="HM292">
            <v>2011</v>
          </cell>
          <cell r="HN292">
            <v>0</v>
          </cell>
          <cell r="HO292">
            <v>-9</v>
          </cell>
          <cell r="HR292">
            <v>19015</v>
          </cell>
        </row>
        <row r="293">
          <cell r="A293" t="str">
            <v>1119794Q4 2011BHC Stress</v>
          </cell>
          <cell r="B293" t="str">
            <v>USB</v>
          </cell>
          <cell r="C293" t="str">
            <v>Q4 2011</v>
          </cell>
          <cell r="D293" t="str">
            <v>BHC Stress</v>
          </cell>
          <cell r="E293" t="str">
            <v>BHC</v>
          </cell>
          <cell r="F293" t="str">
            <v>US BC</v>
          </cell>
          <cell r="G293">
            <v>1119794</v>
          </cell>
          <cell r="H293" t="str">
            <v>Projected</v>
          </cell>
          <cell r="I293">
            <v>40931</v>
          </cell>
          <cell r="J293">
            <v>40931.462581018517</v>
          </cell>
          <cell r="K293" t="str">
            <v>This scenario represents an economic downturn, followed by a gradual economic recovery.  Given the existing economic conditions, the BHC Stress scenario is characteristic of a double dip rather than an extremely severe recession.</v>
          </cell>
          <cell r="L293">
            <v>118</v>
          </cell>
          <cell r="M293">
            <v>77</v>
          </cell>
          <cell r="N293">
            <v>25</v>
          </cell>
          <cell r="O293">
            <v>52</v>
          </cell>
          <cell r="P293">
            <v>76</v>
          </cell>
          <cell r="Q293">
            <v>32</v>
          </cell>
          <cell r="R293">
            <v>25</v>
          </cell>
          <cell r="S293">
            <v>19</v>
          </cell>
          <cell r="T293">
            <v>76</v>
          </cell>
          <cell r="U293">
            <v>26</v>
          </cell>
          <cell r="V293">
            <v>10</v>
          </cell>
          <cell r="W293">
            <v>40</v>
          </cell>
          <cell r="X293">
            <v>198</v>
          </cell>
          <cell r="Y293">
            <v>75</v>
          </cell>
          <cell r="Z293">
            <v>12</v>
          </cell>
          <cell r="AA293">
            <v>5</v>
          </cell>
          <cell r="AB293">
            <v>58</v>
          </cell>
          <cell r="AC293">
            <v>5</v>
          </cell>
          <cell r="AD293">
            <v>0</v>
          </cell>
          <cell r="AE293">
            <v>1</v>
          </cell>
          <cell r="AF293">
            <v>0</v>
          </cell>
          <cell r="AG293">
            <v>1</v>
          </cell>
          <cell r="AH293">
            <v>3</v>
          </cell>
          <cell r="AI293">
            <v>625</v>
          </cell>
          <cell r="AJ293">
            <v>0</v>
          </cell>
          <cell r="AK293">
            <v>-0.24</v>
          </cell>
          <cell r="AL293">
            <v>-41.07</v>
          </cell>
          <cell r="AM293">
            <v>-41.32</v>
          </cell>
          <cell r="AN293">
            <v>0</v>
          </cell>
          <cell r="AO293">
            <v>0</v>
          </cell>
          <cell r="AP293">
            <v>0</v>
          </cell>
          <cell r="AQ293">
            <v>0</v>
          </cell>
          <cell r="AR293">
            <v>0</v>
          </cell>
          <cell r="AS293">
            <v>0</v>
          </cell>
          <cell r="AT293">
            <v>583.67999999999995</v>
          </cell>
          <cell r="AU293">
            <v>4950</v>
          </cell>
          <cell r="AV293">
            <v>500</v>
          </cell>
          <cell r="AW293">
            <v>625</v>
          </cell>
          <cell r="AX293">
            <v>-4</v>
          </cell>
          <cell r="AY293">
            <v>4821</v>
          </cell>
          <cell r="AZ293">
            <v>2609.2199999999998</v>
          </cell>
          <cell r="BA293">
            <v>2064.56</v>
          </cell>
          <cell r="BB293">
            <v>2511.56</v>
          </cell>
          <cell r="BC293">
            <v>2162.2199999999998</v>
          </cell>
          <cell r="BD293">
            <v>2162.2199999999998</v>
          </cell>
          <cell r="BE293">
            <v>500</v>
          </cell>
          <cell r="BF293">
            <v>0</v>
          </cell>
          <cell r="BG293">
            <v>0</v>
          </cell>
          <cell r="BH293">
            <v>262.5</v>
          </cell>
          <cell r="BI293">
            <v>0</v>
          </cell>
          <cell r="BJ293">
            <v>-4.8</v>
          </cell>
          <cell r="BK293">
            <v>4</v>
          </cell>
          <cell r="BL293">
            <v>1919.92</v>
          </cell>
          <cell r="BM293">
            <v>539.91</v>
          </cell>
          <cell r="BN293">
            <v>1380.02</v>
          </cell>
          <cell r="BO293">
            <v>0</v>
          </cell>
          <cell r="BP293">
            <v>1380.02</v>
          </cell>
          <cell r="BQ293">
            <v>-24.24</v>
          </cell>
          <cell r="BR293">
            <v>1404.25</v>
          </cell>
          <cell r="BS293">
            <v>28.121483999999999</v>
          </cell>
          <cell r="BT293">
            <v>161.69999999999999</v>
          </cell>
          <cell r="BU293">
            <v>25.1</v>
          </cell>
          <cell r="BV293">
            <v>32.200000000000003</v>
          </cell>
          <cell r="BW293">
            <v>154.6</v>
          </cell>
          <cell r="BX293" t="str">
            <v>Non-Interest Income - Retail and Small Business</v>
          </cell>
          <cell r="BY293">
            <v>17891</v>
          </cell>
          <cell r="BZ293">
            <v>52109</v>
          </cell>
          <cell r="CA293">
            <v>70000</v>
          </cell>
          <cell r="CB293">
            <v>106772.14</v>
          </cell>
          <cell r="CC293">
            <v>48013.07</v>
          </cell>
          <cell r="CD293">
            <v>19239.150000000001</v>
          </cell>
          <cell r="CE293">
            <v>2173.04</v>
          </cell>
          <cell r="CF293">
            <v>17066.11</v>
          </cell>
          <cell r="CG293">
            <v>38795.96</v>
          </cell>
          <cell r="CH293">
            <v>8812.68</v>
          </cell>
          <cell r="CI293">
            <v>4032.08</v>
          </cell>
          <cell r="CJ293">
            <v>25951.200000000001</v>
          </cell>
          <cell r="CK293">
            <v>9620.11</v>
          </cell>
          <cell r="CL293">
            <v>718.08</v>
          </cell>
          <cell r="CM293">
            <v>5.88</v>
          </cell>
          <cell r="CN293">
            <v>42116.43</v>
          </cell>
          <cell r="CO293">
            <v>35292.43</v>
          </cell>
          <cell r="CP293">
            <v>2179</v>
          </cell>
          <cell r="CQ293">
            <v>4645</v>
          </cell>
          <cell r="CR293">
            <v>17070.11</v>
          </cell>
          <cell r="CS293">
            <v>29157.5</v>
          </cell>
          <cell r="CT293">
            <v>11470.18</v>
          </cell>
          <cell r="CU293">
            <v>4866.1000000000004</v>
          </cell>
          <cell r="CV293">
            <v>12821.22</v>
          </cell>
          <cell r="CW293">
            <v>17043</v>
          </cell>
          <cell r="CX293">
            <v>0</v>
          </cell>
          <cell r="CY293">
            <v>990.23</v>
          </cell>
          <cell r="CZ293">
            <v>753.06</v>
          </cell>
          <cell r="DA293">
            <v>1448.55</v>
          </cell>
          <cell r="DB293">
            <v>13851.16</v>
          </cell>
          <cell r="DC293">
            <v>212159.18</v>
          </cell>
          <cell r="DD293">
            <v>0</v>
          </cell>
          <cell r="DE293">
            <v>4821</v>
          </cell>
          <cell r="DF293">
            <v>207338.18</v>
          </cell>
          <cell r="DG293">
            <v>2597.19</v>
          </cell>
          <cell r="DH293">
            <v>8943.0400000000009</v>
          </cell>
          <cell r="DI293">
            <v>1558.35</v>
          </cell>
          <cell r="DJ293">
            <v>307.20999999999998</v>
          </cell>
          <cell r="DK293">
            <v>911.25</v>
          </cell>
          <cell r="DL293">
            <v>11719.86</v>
          </cell>
          <cell r="DM293">
            <v>38505.43</v>
          </cell>
          <cell r="DN293">
            <v>330160.65999999997</v>
          </cell>
          <cell r="DO293">
            <v>218897.11</v>
          </cell>
          <cell r="DP293">
            <v>1420</v>
          </cell>
          <cell r="DQ293">
            <v>1896</v>
          </cell>
          <cell r="DR293">
            <v>73180.850000000006</v>
          </cell>
          <cell r="DS293">
            <v>244</v>
          </cell>
          <cell r="DT293">
            <v>295393.96000000002</v>
          </cell>
          <cell r="DU293">
            <v>2606.4699999999998</v>
          </cell>
          <cell r="DV293">
            <v>21.26</v>
          </cell>
          <cell r="DW293">
            <v>8239.89</v>
          </cell>
          <cell r="DX293">
            <v>30840.45</v>
          </cell>
          <cell r="DY293">
            <v>-1301.05</v>
          </cell>
          <cell r="DZ293">
            <v>-6662.62</v>
          </cell>
          <cell r="EA293">
            <v>33744.400000000001</v>
          </cell>
          <cell r="EB293">
            <v>1022.3</v>
          </cell>
          <cell r="EC293">
            <v>34766.699999999997</v>
          </cell>
          <cell r="ED293">
            <v>118817.08</v>
          </cell>
          <cell r="EE293">
            <v>33230</v>
          </cell>
          <cell r="EF293">
            <v>0</v>
          </cell>
          <cell r="EG293">
            <v>33230</v>
          </cell>
          <cell r="EH293">
            <v>1404.25</v>
          </cell>
          <cell r="EI293">
            <v>0</v>
          </cell>
          <cell r="EJ293">
            <v>0</v>
          </cell>
          <cell r="EK293">
            <v>0</v>
          </cell>
          <cell r="EL293">
            <v>0</v>
          </cell>
          <cell r="EM293">
            <v>54.12</v>
          </cell>
          <cell r="EN293">
            <v>321.39999999999998</v>
          </cell>
          <cell r="EO293">
            <v>0</v>
          </cell>
          <cell r="EP293">
            <v>30.2</v>
          </cell>
          <cell r="EQ293">
            <v>237.75</v>
          </cell>
          <cell r="ER293">
            <v>-370.96</v>
          </cell>
          <cell r="ES293">
            <v>0</v>
          </cell>
          <cell r="ET293">
            <v>16.329999999999998</v>
          </cell>
          <cell r="EU293">
            <v>33744.400000000001</v>
          </cell>
          <cell r="EV293">
            <v>33744.400000000001</v>
          </cell>
          <cell r="EW293">
            <v>268.35000000000002</v>
          </cell>
          <cell r="EX293">
            <v>0</v>
          </cell>
          <cell r="EY293">
            <v>-1526.16</v>
          </cell>
          <cell r="EZ293">
            <v>0</v>
          </cell>
          <cell r="FA293">
            <v>0</v>
          </cell>
          <cell r="FB293">
            <v>3364.87</v>
          </cell>
          <cell r="FC293">
            <v>0</v>
          </cell>
          <cell r="FD293">
            <v>9163.9699999999993</v>
          </cell>
          <cell r="FE293">
            <v>0</v>
          </cell>
          <cell r="FF293">
            <v>29203.11</v>
          </cell>
          <cell r="FG293">
            <v>155.84</v>
          </cell>
          <cell r="FH293">
            <v>0</v>
          </cell>
          <cell r="FI293">
            <v>-22.01</v>
          </cell>
          <cell r="FJ293">
            <v>29025.26</v>
          </cell>
          <cell r="FK293">
            <v>268180.86</v>
          </cell>
          <cell r="FL293">
            <v>23053.919999999998</v>
          </cell>
          <cell r="FM293">
            <v>29025.26</v>
          </cell>
          <cell r="FN293">
            <v>35871.769999999997</v>
          </cell>
          <cell r="FO293">
            <v>268180.86</v>
          </cell>
          <cell r="FP293">
            <v>320279.01</v>
          </cell>
          <cell r="FQ293">
            <v>8.5963999999999992</v>
          </cell>
          <cell r="FR293">
            <v>10.823</v>
          </cell>
          <cell r="FS293">
            <v>13.375999999999999</v>
          </cell>
          <cell r="FT293">
            <v>9.0625</v>
          </cell>
          <cell r="FU293">
            <v>2606.4699999999998</v>
          </cell>
          <cell r="FV293">
            <v>667</v>
          </cell>
          <cell r="FW293">
            <v>0</v>
          </cell>
          <cell r="FX293">
            <v>0</v>
          </cell>
          <cell r="FY293">
            <v>6662.62</v>
          </cell>
          <cell r="FZ293">
            <v>0</v>
          </cell>
          <cell r="GA293">
            <v>689.87</v>
          </cell>
          <cell r="GB293">
            <v>0</v>
          </cell>
          <cell r="GC293">
            <v>2675</v>
          </cell>
          <cell r="GD293">
            <v>8252.7199999999993</v>
          </cell>
          <cell r="GE293">
            <v>0</v>
          </cell>
          <cell r="GF293">
            <v>741</v>
          </cell>
          <cell r="GG293">
            <v>1902517.3</v>
          </cell>
          <cell r="GH293">
            <v>0</v>
          </cell>
          <cell r="GI293">
            <v>0</v>
          </cell>
          <cell r="GJ293">
            <v>29203.11</v>
          </cell>
          <cell r="GK293">
            <v>2920.31</v>
          </cell>
          <cell r="GL293">
            <v>0</v>
          </cell>
          <cell r="GM293">
            <v>0</v>
          </cell>
          <cell r="GN293">
            <v>2069</v>
          </cell>
          <cell r="GO293">
            <v>0</v>
          </cell>
          <cell r="GP293">
            <v>0</v>
          </cell>
          <cell r="GQ293">
            <v>0</v>
          </cell>
          <cell r="GR293">
            <v>0</v>
          </cell>
          <cell r="GS293">
            <v>0</v>
          </cell>
          <cell r="GT293">
            <v>0</v>
          </cell>
          <cell r="GU293">
            <v>237.75</v>
          </cell>
          <cell r="GV293">
            <v>1902.52</v>
          </cell>
          <cell r="GW293">
            <v>0.12</v>
          </cell>
          <cell r="GX293">
            <v>54.12</v>
          </cell>
          <cell r="GY293">
            <v>0</v>
          </cell>
          <cell r="GZ293">
            <v>54.12</v>
          </cell>
          <cell r="HA293">
            <v>0.86</v>
          </cell>
          <cell r="HB293">
            <v>320.54000000000002</v>
          </cell>
          <cell r="HC293">
            <v>321.39999999999998</v>
          </cell>
          <cell r="HD293" t="str">
            <v>Expense is primarily related to employee options and restricted stock grants.  Additionally, issuance fees related to non-cumulative perpetual preferred stock (Q1 and Q2 2012), and the reduction related to 3rd party buyout of a consolidated sub</v>
          </cell>
          <cell r="HE293" t="str">
            <v>Deduction from Tier 1 Capital for non-financial equity investments</v>
          </cell>
          <cell r="HF293">
            <v>536</v>
          </cell>
          <cell r="HG293">
            <v>525</v>
          </cell>
          <cell r="HH293">
            <v>849</v>
          </cell>
          <cell r="HI293">
            <v>3464</v>
          </cell>
          <cell r="HJ293">
            <v>3276</v>
          </cell>
          <cell r="HK293" t="str">
            <v>Line 69  equates to HI-A line 12.  Sum of lines 72 and 73 equates to HI-A line 9.  Sum of lines 75 and 76 equate to HI-A line10.</v>
          </cell>
          <cell r="HL293">
            <v>4</v>
          </cell>
          <cell r="HM293">
            <v>2011</v>
          </cell>
          <cell r="HN293">
            <v>0</v>
          </cell>
          <cell r="HO293">
            <v>-4.8</v>
          </cell>
          <cell r="HR293">
            <v>19015</v>
          </cell>
        </row>
        <row r="294">
          <cell r="A294" t="str">
            <v>1119794Q1 2012BHC Stress</v>
          </cell>
          <cell r="B294" t="str">
            <v>USB</v>
          </cell>
          <cell r="C294" t="str">
            <v>Q1 2012</v>
          </cell>
          <cell r="D294" t="str">
            <v>BHC Stress</v>
          </cell>
          <cell r="E294" t="str">
            <v>BHC</v>
          </cell>
          <cell r="F294" t="str">
            <v>US BC</v>
          </cell>
          <cell r="G294">
            <v>1119794</v>
          </cell>
          <cell r="H294" t="str">
            <v>Projected</v>
          </cell>
          <cell r="I294">
            <v>40931</v>
          </cell>
          <cell r="J294">
            <v>40931.462581018517</v>
          </cell>
          <cell r="K294" t="str">
            <v>This scenario represents an economic downturn, followed by a gradual economic recovery.  Given the existing economic conditions, the BHC Stress scenario is characteristic of a double dip rather than an extremely severe recession.</v>
          </cell>
          <cell r="L294">
            <v>149</v>
          </cell>
          <cell r="M294">
            <v>83</v>
          </cell>
          <cell r="N294">
            <v>27</v>
          </cell>
          <cell r="O294">
            <v>56</v>
          </cell>
          <cell r="P294">
            <v>152</v>
          </cell>
          <cell r="Q294">
            <v>74</v>
          </cell>
          <cell r="R294">
            <v>38</v>
          </cell>
          <cell r="S294">
            <v>40</v>
          </cell>
          <cell r="T294">
            <v>160</v>
          </cell>
          <cell r="U294">
            <v>80</v>
          </cell>
          <cell r="V294">
            <v>10</v>
          </cell>
          <cell r="W294">
            <v>70</v>
          </cell>
          <cell r="X294">
            <v>305</v>
          </cell>
          <cell r="Y294">
            <v>90</v>
          </cell>
          <cell r="Z294">
            <v>16</v>
          </cell>
          <cell r="AA294">
            <v>5</v>
          </cell>
          <cell r="AB294">
            <v>69</v>
          </cell>
          <cell r="AC294">
            <v>8</v>
          </cell>
          <cell r="AD294">
            <v>0</v>
          </cell>
          <cell r="AE294">
            <v>1</v>
          </cell>
          <cell r="AF294">
            <v>0</v>
          </cell>
          <cell r="AG294">
            <v>2</v>
          </cell>
          <cell r="AH294">
            <v>5</v>
          </cell>
          <cell r="AI294">
            <v>947</v>
          </cell>
          <cell r="AJ294">
            <v>0</v>
          </cell>
          <cell r="AK294">
            <v>-0.41</v>
          </cell>
          <cell r="AL294">
            <v>-75.75</v>
          </cell>
          <cell r="AM294">
            <v>-76.16</v>
          </cell>
          <cell r="AN294">
            <v>0</v>
          </cell>
          <cell r="AO294">
            <v>0</v>
          </cell>
          <cell r="AP294">
            <v>0</v>
          </cell>
          <cell r="AQ294">
            <v>0</v>
          </cell>
          <cell r="AR294">
            <v>0</v>
          </cell>
          <cell r="AS294">
            <v>0</v>
          </cell>
          <cell r="AT294">
            <v>870.84</v>
          </cell>
          <cell r="AU294">
            <v>4821</v>
          </cell>
          <cell r="AV294">
            <v>1447</v>
          </cell>
          <cell r="AW294">
            <v>947</v>
          </cell>
          <cell r="AX294">
            <v>-1</v>
          </cell>
          <cell r="AY294">
            <v>5320</v>
          </cell>
          <cell r="AZ294">
            <v>2508.61</v>
          </cell>
          <cell r="BA294">
            <v>1938.82</v>
          </cell>
          <cell r="BB294">
            <v>2439.85</v>
          </cell>
          <cell r="BC294">
            <v>2007.58</v>
          </cell>
          <cell r="BD294">
            <v>2007.58</v>
          </cell>
          <cell r="BE294">
            <v>1447</v>
          </cell>
          <cell r="BF294">
            <v>0</v>
          </cell>
          <cell r="BG294">
            <v>0</v>
          </cell>
          <cell r="BH294">
            <v>0</v>
          </cell>
          <cell r="BI294">
            <v>-0.01</v>
          </cell>
          <cell r="BJ294">
            <v>-38.29</v>
          </cell>
          <cell r="BK294">
            <v>1</v>
          </cell>
          <cell r="BL294">
            <v>522.27</v>
          </cell>
          <cell r="BM294">
            <v>1.1599999999999999</v>
          </cell>
          <cell r="BN294">
            <v>521.12</v>
          </cell>
          <cell r="BO294">
            <v>0</v>
          </cell>
          <cell r="BP294">
            <v>521.12</v>
          </cell>
          <cell r="BQ294">
            <v>-36.78</v>
          </cell>
          <cell r="BR294">
            <v>557.9</v>
          </cell>
          <cell r="BS294">
            <v>0.22210733999999999</v>
          </cell>
          <cell r="BT294">
            <v>154.6</v>
          </cell>
          <cell r="BU294">
            <v>11.1</v>
          </cell>
          <cell r="BV294">
            <v>35.299999999999997</v>
          </cell>
          <cell r="BW294">
            <v>130.4</v>
          </cell>
          <cell r="BX294" t="str">
            <v>Non-Interest Income - Retail and Small Business</v>
          </cell>
          <cell r="BY294">
            <v>18641</v>
          </cell>
          <cell r="BZ294">
            <v>52109</v>
          </cell>
          <cell r="CA294">
            <v>70750</v>
          </cell>
          <cell r="CB294">
            <v>103280.14</v>
          </cell>
          <cell r="CC294">
            <v>46375.86</v>
          </cell>
          <cell r="CD294">
            <v>18686.47</v>
          </cell>
          <cell r="CE294">
            <v>2034.74</v>
          </cell>
          <cell r="CF294">
            <v>16651.72</v>
          </cell>
          <cell r="CG294">
            <v>37527.160000000003</v>
          </cell>
          <cell r="CH294">
            <v>8913.59</v>
          </cell>
          <cell r="CI294">
            <v>3847.88</v>
          </cell>
          <cell r="CJ294">
            <v>24765.69</v>
          </cell>
          <cell r="CK294">
            <v>9180.64</v>
          </cell>
          <cell r="CL294">
            <v>685.28</v>
          </cell>
          <cell r="CM294">
            <v>5.38</v>
          </cell>
          <cell r="CN294">
            <v>40971.03</v>
          </cell>
          <cell r="CO294">
            <v>34183.03</v>
          </cell>
          <cell r="CP294">
            <v>2219</v>
          </cell>
          <cell r="CQ294">
            <v>4569</v>
          </cell>
          <cell r="CR294">
            <v>17055.96</v>
          </cell>
          <cell r="CS294">
            <v>28057.38</v>
          </cell>
          <cell r="CT294">
            <v>10958.94</v>
          </cell>
          <cell r="CU294">
            <v>4732.8900000000003</v>
          </cell>
          <cell r="CV294">
            <v>12365.55</v>
          </cell>
          <cell r="CW294">
            <v>16669.990000000002</v>
          </cell>
          <cell r="CX294">
            <v>0</v>
          </cell>
          <cell r="CY294">
            <v>978.18</v>
          </cell>
          <cell r="CZ294">
            <v>743.42</v>
          </cell>
          <cell r="DA294">
            <v>1391.89</v>
          </cell>
          <cell r="DB294">
            <v>13556.51</v>
          </cell>
          <cell r="DC294">
            <v>206034.5</v>
          </cell>
          <cell r="DD294">
            <v>0</v>
          </cell>
          <cell r="DE294">
            <v>5320</v>
          </cell>
          <cell r="DF294">
            <v>200714.5</v>
          </cell>
          <cell r="DG294">
            <v>2597.19</v>
          </cell>
          <cell r="DH294">
            <v>8946.0400000000009</v>
          </cell>
          <cell r="DI294">
            <v>1466.44</v>
          </cell>
          <cell r="DJ294">
            <v>290.16000000000003</v>
          </cell>
          <cell r="DK294">
            <v>882.66</v>
          </cell>
          <cell r="DL294">
            <v>11585.31</v>
          </cell>
          <cell r="DM294">
            <v>37995.03</v>
          </cell>
          <cell r="DN294">
            <v>323642.03999999998</v>
          </cell>
          <cell r="DO294">
            <v>216977.32</v>
          </cell>
          <cell r="DP294">
            <v>1420</v>
          </cell>
          <cell r="DQ294">
            <v>596</v>
          </cell>
          <cell r="DR294">
            <v>68423.72</v>
          </cell>
          <cell r="DS294">
            <v>245</v>
          </cell>
          <cell r="DT294">
            <v>287417.03999999998</v>
          </cell>
          <cell r="DU294">
            <v>3706.47</v>
          </cell>
          <cell r="DV294">
            <v>21.26</v>
          </cell>
          <cell r="DW294">
            <v>8230.86</v>
          </cell>
          <cell r="DX294">
            <v>31247.02</v>
          </cell>
          <cell r="DY294">
            <v>-1347.73</v>
          </cell>
          <cell r="DZ294">
            <v>-6655.17</v>
          </cell>
          <cell r="EA294">
            <v>35202.699999999997</v>
          </cell>
          <cell r="EB294">
            <v>1022.3</v>
          </cell>
          <cell r="EC294">
            <v>36224.99</v>
          </cell>
          <cell r="ED294">
            <v>118777.86</v>
          </cell>
          <cell r="EE294">
            <v>33744.400000000001</v>
          </cell>
          <cell r="EF294">
            <v>0</v>
          </cell>
          <cell r="EG294">
            <v>33744.400000000001</v>
          </cell>
          <cell r="EH294">
            <v>557.9</v>
          </cell>
          <cell r="EI294">
            <v>1100</v>
          </cell>
          <cell r="EJ294">
            <v>0</v>
          </cell>
          <cell r="EK294">
            <v>0</v>
          </cell>
          <cell r="EL294">
            <v>0</v>
          </cell>
          <cell r="EM294">
            <v>4.45</v>
          </cell>
          <cell r="EN294">
            <v>22.3</v>
          </cell>
          <cell r="EO294">
            <v>0</v>
          </cell>
          <cell r="EP294">
            <v>36.74</v>
          </cell>
          <cell r="EQ294">
            <v>114.53</v>
          </cell>
          <cell r="ER294">
            <v>-46.68</v>
          </cell>
          <cell r="ES294">
            <v>0</v>
          </cell>
          <cell r="ET294">
            <v>16.2</v>
          </cell>
          <cell r="EU294">
            <v>35202.699999999997</v>
          </cell>
          <cell r="EV294">
            <v>35202.699999999997</v>
          </cell>
          <cell r="EW294">
            <v>196.42</v>
          </cell>
          <cell r="EX294">
            <v>0</v>
          </cell>
          <cell r="EY294">
            <v>-1500.91</v>
          </cell>
          <cell r="EZ294">
            <v>0</v>
          </cell>
          <cell r="FA294">
            <v>0</v>
          </cell>
          <cell r="FB294">
            <v>2489.87</v>
          </cell>
          <cell r="FC294">
            <v>0</v>
          </cell>
          <cell r="FD294">
            <v>9116.82</v>
          </cell>
          <cell r="FE294">
            <v>0</v>
          </cell>
          <cell r="FF294">
            <v>29880.240000000002</v>
          </cell>
          <cell r="FG294">
            <v>146.63999999999999</v>
          </cell>
          <cell r="FH294">
            <v>0</v>
          </cell>
          <cell r="FI294">
            <v>-22.01</v>
          </cell>
          <cell r="FJ294">
            <v>29711.58</v>
          </cell>
          <cell r="FK294">
            <v>263778.88</v>
          </cell>
          <cell r="FL294">
            <v>23515.25</v>
          </cell>
          <cell r="FM294">
            <v>29711.58</v>
          </cell>
          <cell r="FN294">
            <v>37285.06</v>
          </cell>
          <cell r="FO294">
            <v>263778.88</v>
          </cell>
          <cell r="FP294">
            <v>319117.48</v>
          </cell>
          <cell r="FQ294">
            <v>8.9147999999999996</v>
          </cell>
          <cell r="FR294">
            <v>11.2638</v>
          </cell>
          <cell r="FS294">
            <v>14.135</v>
          </cell>
          <cell r="FT294">
            <v>9.3104999999999993</v>
          </cell>
          <cell r="FU294">
            <v>3706.47</v>
          </cell>
          <cell r="FV294">
            <v>667</v>
          </cell>
          <cell r="FW294">
            <v>0</v>
          </cell>
          <cell r="FX294">
            <v>0</v>
          </cell>
          <cell r="FY294">
            <v>6655.17</v>
          </cell>
          <cell r="FZ294">
            <v>0</v>
          </cell>
          <cell r="GA294">
            <v>689.87</v>
          </cell>
          <cell r="GB294">
            <v>0</v>
          </cell>
          <cell r="GC294">
            <v>1800</v>
          </cell>
          <cell r="GD294">
            <v>8234.16</v>
          </cell>
          <cell r="GE294">
            <v>0</v>
          </cell>
          <cell r="GF294">
            <v>508</v>
          </cell>
          <cell r="GG294">
            <v>1902628.5</v>
          </cell>
          <cell r="GH294">
            <v>0</v>
          </cell>
          <cell r="GI294">
            <v>0</v>
          </cell>
          <cell r="GJ294">
            <v>29880.240000000002</v>
          </cell>
          <cell r="GK294">
            <v>2988.02</v>
          </cell>
          <cell r="GL294">
            <v>0</v>
          </cell>
          <cell r="GM294">
            <v>0</v>
          </cell>
          <cell r="GN294">
            <v>1738</v>
          </cell>
          <cell r="GO294">
            <v>0</v>
          </cell>
          <cell r="GP294">
            <v>0</v>
          </cell>
          <cell r="GQ294">
            <v>0</v>
          </cell>
          <cell r="GR294">
            <v>0</v>
          </cell>
          <cell r="GS294">
            <v>0</v>
          </cell>
          <cell r="GT294">
            <v>0</v>
          </cell>
          <cell r="GU294">
            <v>114.53</v>
          </cell>
          <cell r="GV294">
            <v>1902.63</v>
          </cell>
          <cell r="GW294">
            <v>0.06</v>
          </cell>
          <cell r="GX294">
            <v>4.45</v>
          </cell>
          <cell r="GY294">
            <v>0</v>
          </cell>
          <cell r="GZ294">
            <v>4.45</v>
          </cell>
          <cell r="HA294">
            <v>22.3</v>
          </cell>
          <cell r="HB294">
            <v>0</v>
          </cell>
          <cell r="HC294">
            <v>22.3</v>
          </cell>
          <cell r="HD294" t="str">
            <v>Expense is primarily related to employee options and restricted stock grants.  Additionally, issuance fees related to non-cumulative perpetual preferred stock (Q1 and Q2 2012), and the reduction related to 3rd party buyout of a consolidated sub</v>
          </cell>
          <cell r="HE294" t="str">
            <v>Deduction from Tier 1 Capital for non-financial equity investments</v>
          </cell>
          <cell r="HF294">
            <v>536</v>
          </cell>
          <cell r="HG294">
            <v>525</v>
          </cell>
          <cell r="HH294">
            <v>849</v>
          </cell>
          <cell r="HI294">
            <v>3464</v>
          </cell>
          <cell r="HJ294">
            <v>3276</v>
          </cell>
          <cell r="HK294" t="str">
            <v>Line 69  equates to HI-A line 12.  Sum of lines 72 and 73 equates to HI-A line 9.  Sum of lines 75 and 76 equate to HI-A line10.</v>
          </cell>
          <cell r="HL294">
            <v>1</v>
          </cell>
          <cell r="HM294">
            <v>2012</v>
          </cell>
          <cell r="HN294">
            <v>0</v>
          </cell>
          <cell r="HO294">
            <v>-38.299999999999997</v>
          </cell>
          <cell r="HR294">
            <v>19015</v>
          </cell>
        </row>
        <row r="295">
          <cell r="A295" t="str">
            <v>1119794Q2 2012BHC Stress</v>
          </cell>
          <cell r="B295" t="str">
            <v>USB</v>
          </cell>
          <cell r="C295" t="str">
            <v>Q2 2012</v>
          </cell>
          <cell r="D295" t="str">
            <v>BHC Stress</v>
          </cell>
          <cell r="E295" t="str">
            <v>BHC</v>
          </cell>
          <cell r="F295" t="str">
            <v>US BC</v>
          </cell>
          <cell r="G295">
            <v>1119794</v>
          </cell>
          <cell r="H295" t="str">
            <v>Projected</v>
          </cell>
          <cell r="I295">
            <v>40931</v>
          </cell>
          <cell r="J295">
            <v>40931.462581018517</v>
          </cell>
          <cell r="K295" t="str">
            <v>This scenario represents an economic downturn, followed by a gradual economic recovery.  Given the existing economic conditions, the BHC Stress scenario is characteristic of a double dip rather than an extremely severe recession.</v>
          </cell>
          <cell r="L295">
            <v>170</v>
          </cell>
          <cell r="M295">
            <v>83</v>
          </cell>
          <cell r="N295">
            <v>25</v>
          </cell>
          <cell r="O295">
            <v>58</v>
          </cell>
          <cell r="P295">
            <v>190</v>
          </cell>
          <cell r="Q295">
            <v>99</v>
          </cell>
          <cell r="R295">
            <v>47</v>
          </cell>
          <cell r="S295">
            <v>44</v>
          </cell>
          <cell r="T295">
            <v>185</v>
          </cell>
          <cell r="U295">
            <v>110</v>
          </cell>
          <cell r="V295">
            <v>10</v>
          </cell>
          <cell r="W295">
            <v>65</v>
          </cell>
          <cell r="X295">
            <v>358</v>
          </cell>
          <cell r="Y295">
            <v>112</v>
          </cell>
          <cell r="Z295">
            <v>26</v>
          </cell>
          <cell r="AA295">
            <v>5</v>
          </cell>
          <cell r="AB295">
            <v>81</v>
          </cell>
          <cell r="AC295">
            <v>10</v>
          </cell>
          <cell r="AD295">
            <v>0</v>
          </cell>
          <cell r="AE295">
            <v>2</v>
          </cell>
          <cell r="AF295">
            <v>0</v>
          </cell>
          <cell r="AG295">
            <v>2</v>
          </cell>
          <cell r="AH295">
            <v>6</v>
          </cell>
          <cell r="AI295">
            <v>1108</v>
          </cell>
          <cell r="AJ295">
            <v>0</v>
          </cell>
          <cell r="AK295">
            <v>-0.46</v>
          </cell>
          <cell r="AL295">
            <v>-71.38</v>
          </cell>
          <cell r="AM295">
            <v>-71.849999999999994</v>
          </cell>
          <cell r="AN295">
            <v>0</v>
          </cell>
          <cell r="AO295">
            <v>0</v>
          </cell>
          <cell r="AP295">
            <v>0</v>
          </cell>
          <cell r="AQ295">
            <v>0</v>
          </cell>
          <cell r="AR295">
            <v>0</v>
          </cell>
          <cell r="AS295">
            <v>0</v>
          </cell>
          <cell r="AT295">
            <v>1036.1500000000001</v>
          </cell>
          <cell r="AU295">
            <v>5320</v>
          </cell>
          <cell r="AV295">
            <v>1558</v>
          </cell>
          <cell r="AW295">
            <v>1108</v>
          </cell>
          <cell r="AX295">
            <v>0</v>
          </cell>
          <cell r="AY295">
            <v>5770</v>
          </cell>
          <cell r="AZ295">
            <v>2478.19</v>
          </cell>
          <cell r="BA295">
            <v>1985.09</v>
          </cell>
          <cell r="BB295">
            <v>2426.6</v>
          </cell>
          <cell r="BC295">
            <v>2036.67</v>
          </cell>
          <cell r="BD295">
            <v>2036.67</v>
          </cell>
          <cell r="BE295">
            <v>1558</v>
          </cell>
          <cell r="BF295">
            <v>0</v>
          </cell>
          <cell r="BG295">
            <v>0</v>
          </cell>
          <cell r="BH295">
            <v>0</v>
          </cell>
          <cell r="BI295">
            <v>-7.0000000000000007E-2</v>
          </cell>
          <cell r="BJ295">
            <v>-33.96</v>
          </cell>
          <cell r="BK295">
            <v>0</v>
          </cell>
          <cell r="BL295">
            <v>444.64</v>
          </cell>
          <cell r="BM295">
            <v>-6.13</v>
          </cell>
          <cell r="BN295">
            <v>450.77</v>
          </cell>
          <cell r="BO295">
            <v>0</v>
          </cell>
          <cell r="BP295">
            <v>450.77</v>
          </cell>
          <cell r="BQ295">
            <v>-36.28</v>
          </cell>
          <cell r="BR295">
            <v>487.06</v>
          </cell>
          <cell r="BS295">
            <v>-1.3786434000000001</v>
          </cell>
          <cell r="BT295">
            <v>130.4</v>
          </cell>
          <cell r="BU295">
            <v>19.100000000000001</v>
          </cell>
          <cell r="BV295">
            <v>25.4</v>
          </cell>
          <cell r="BW295">
            <v>124.1</v>
          </cell>
          <cell r="BX295" t="str">
            <v>Non-Interest Income - Retail and Small Business</v>
          </cell>
          <cell r="BY295">
            <v>19391</v>
          </cell>
          <cell r="BZ295">
            <v>52109</v>
          </cell>
          <cell r="CA295">
            <v>71500</v>
          </cell>
          <cell r="CB295">
            <v>102730.39</v>
          </cell>
          <cell r="CC295">
            <v>46725.14</v>
          </cell>
          <cell r="CD295">
            <v>18429.53</v>
          </cell>
          <cell r="CE295">
            <v>1947.9</v>
          </cell>
          <cell r="CF295">
            <v>16481.63</v>
          </cell>
          <cell r="CG295">
            <v>36903.83</v>
          </cell>
          <cell r="CH295">
            <v>9063.09</v>
          </cell>
          <cell r="CI295">
            <v>3743.95</v>
          </cell>
          <cell r="CJ295">
            <v>24096.78</v>
          </cell>
          <cell r="CK295">
            <v>8932.68</v>
          </cell>
          <cell r="CL295">
            <v>666.77</v>
          </cell>
          <cell r="CM295">
            <v>5.12</v>
          </cell>
          <cell r="CN295">
            <v>40455.15</v>
          </cell>
          <cell r="CO295">
            <v>33662.15</v>
          </cell>
          <cell r="CP295">
            <v>2224</v>
          </cell>
          <cell r="CQ295">
            <v>4569</v>
          </cell>
          <cell r="CR295">
            <v>18019.5</v>
          </cell>
          <cell r="CS295">
            <v>28059.22</v>
          </cell>
          <cell r="CT295">
            <v>11030.32</v>
          </cell>
          <cell r="CU295">
            <v>4611.0600000000004</v>
          </cell>
          <cell r="CV295">
            <v>12417.84</v>
          </cell>
          <cell r="CW295">
            <v>16673.32</v>
          </cell>
          <cell r="CX295">
            <v>0</v>
          </cell>
          <cell r="CY295">
            <v>997.11</v>
          </cell>
          <cell r="CZ295">
            <v>757.52</v>
          </cell>
          <cell r="DA295">
            <v>1457.85</v>
          </cell>
          <cell r="DB295">
            <v>13460.84</v>
          </cell>
          <cell r="DC295">
            <v>205937.58</v>
          </cell>
          <cell r="DD295">
            <v>0</v>
          </cell>
          <cell r="DE295">
            <v>5770</v>
          </cell>
          <cell r="DF295">
            <v>200167.58</v>
          </cell>
          <cell r="DG295">
            <v>2597.19</v>
          </cell>
          <cell r="DH295">
            <v>8946.0400000000009</v>
          </cell>
          <cell r="DI295">
            <v>1518.81</v>
          </cell>
          <cell r="DJ295">
            <v>273.37</v>
          </cell>
          <cell r="DK295">
            <v>829.7</v>
          </cell>
          <cell r="DL295">
            <v>11567.93</v>
          </cell>
          <cell r="DM295">
            <v>37840.25</v>
          </cell>
          <cell r="DN295">
            <v>323672.96000000002</v>
          </cell>
          <cell r="DO295">
            <v>217676.91</v>
          </cell>
          <cell r="DP295">
            <v>1420</v>
          </cell>
          <cell r="DQ295">
            <v>596</v>
          </cell>
          <cell r="DR295">
            <v>66373.009999999995</v>
          </cell>
          <cell r="DS295">
            <v>245</v>
          </cell>
          <cell r="DT295">
            <v>286065.91999999998</v>
          </cell>
          <cell r="DU295">
            <v>4781.47</v>
          </cell>
          <cell r="DV295">
            <v>21.26</v>
          </cell>
          <cell r="DW295">
            <v>8232.58</v>
          </cell>
          <cell r="DX295">
            <v>31562.240000000002</v>
          </cell>
          <cell r="DY295">
            <v>-1380.26</v>
          </cell>
          <cell r="DZ295">
            <v>-6632.55</v>
          </cell>
          <cell r="EA295">
            <v>36584.74</v>
          </cell>
          <cell r="EB295">
            <v>1022.3</v>
          </cell>
          <cell r="EC295">
            <v>37607.040000000001</v>
          </cell>
          <cell r="ED295">
            <v>119600.7</v>
          </cell>
          <cell r="EE295">
            <v>35202.699999999997</v>
          </cell>
          <cell r="EF295">
            <v>0</v>
          </cell>
          <cell r="EG295">
            <v>35202.699999999997</v>
          </cell>
          <cell r="EH295">
            <v>487.06</v>
          </cell>
          <cell r="EI295">
            <v>1075</v>
          </cell>
          <cell r="EJ295">
            <v>0</v>
          </cell>
          <cell r="EK295">
            <v>0</v>
          </cell>
          <cell r="EL295">
            <v>0</v>
          </cell>
          <cell r="EM295">
            <v>18.21</v>
          </cell>
          <cell r="EN295">
            <v>0.8</v>
          </cell>
          <cell r="EO295">
            <v>0</v>
          </cell>
          <cell r="EP295">
            <v>57.21</v>
          </cell>
          <cell r="EQ295">
            <v>114.57</v>
          </cell>
          <cell r="ER295">
            <v>-32.53</v>
          </cell>
          <cell r="ES295">
            <v>0</v>
          </cell>
          <cell r="ET295">
            <v>6.89</v>
          </cell>
          <cell r="EU295">
            <v>36584.74</v>
          </cell>
          <cell r="EV295">
            <v>36584.74</v>
          </cell>
          <cell r="EW295">
            <v>138.63999999999999</v>
          </cell>
          <cell r="EX295">
            <v>0</v>
          </cell>
          <cell r="EY295">
            <v>-1475.66</v>
          </cell>
          <cell r="EZ295">
            <v>0</v>
          </cell>
          <cell r="FA295">
            <v>0</v>
          </cell>
          <cell r="FB295">
            <v>2489.87</v>
          </cell>
          <cell r="FC295">
            <v>0</v>
          </cell>
          <cell r="FD295">
            <v>9042.2900000000009</v>
          </cell>
          <cell r="FE295">
            <v>0</v>
          </cell>
          <cell r="FF295">
            <v>31369.34</v>
          </cell>
          <cell r="FG295">
            <v>151.88</v>
          </cell>
          <cell r="FH295">
            <v>0</v>
          </cell>
          <cell r="FI295">
            <v>-22.01</v>
          </cell>
          <cell r="FJ295">
            <v>31195.439999999999</v>
          </cell>
          <cell r="FK295">
            <v>263611.44</v>
          </cell>
          <cell r="FL295">
            <v>23924.1</v>
          </cell>
          <cell r="FM295">
            <v>31195.439999999999</v>
          </cell>
          <cell r="FN295">
            <v>37781.519999999997</v>
          </cell>
          <cell r="FO295">
            <v>263611.44</v>
          </cell>
          <cell r="FP295">
            <v>323934.73</v>
          </cell>
          <cell r="FQ295">
            <v>9.0754999999999999</v>
          </cell>
          <cell r="FR295">
            <v>11.8339</v>
          </cell>
          <cell r="FS295">
            <v>14.3323</v>
          </cell>
          <cell r="FT295">
            <v>9.6302000000000003</v>
          </cell>
          <cell r="FU295">
            <v>4781.47</v>
          </cell>
          <cell r="FV295">
            <v>667</v>
          </cell>
          <cell r="FW295">
            <v>0</v>
          </cell>
          <cell r="FX295">
            <v>0</v>
          </cell>
          <cell r="FY295">
            <v>6632.55</v>
          </cell>
          <cell r="FZ295">
            <v>0</v>
          </cell>
          <cell r="GA295">
            <v>689.87</v>
          </cell>
          <cell r="GB295">
            <v>0</v>
          </cell>
          <cell r="GC295">
            <v>1800</v>
          </cell>
          <cell r="GD295">
            <v>8212.6</v>
          </cell>
          <cell r="GE295">
            <v>0</v>
          </cell>
          <cell r="GF295">
            <v>259</v>
          </cell>
          <cell r="GG295">
            <v>1903381.2</v>
          </cell>
          <cell r="GH295">
            <v>0</v>
          </cell>
          <cell r="GI295">
            <v>0</v>
          </cell>
          <cell r="GJ295">
            <v>31369.34</v>
          </cell>
          <cell r="GK295">
            <v>3136.93</v>
          </cell>
          <cell r="GL295">
            <v>0</v>
          </cell>
          <cell r="GM295">
            <v>0</v>
          </cell>
          <cell r="GN295">
            <v>1816</v>
          </cell>
          <cell r="GO295">
            <v>0</v>
          </cell>
          <cell r="GP295">
            <v>0</v>
          </cell>
          <cell r="GQ295">
            <v>0</v>
          </cell>
          <cell r="GR295">
            <v>0</v>
          </cell>
          <cell r="GS295">
            <v>0</v>
          </cell>
          <cell r="GT295">
            <v>0</v>
          </cell>
          <cell r="GU295">
            <v>114.57</v>
          </cell>
          <cell r="GV295">
            <v>1903.38</v>
          </cell>
          <cell r="GW295">
            <v>0.06</v>
          </cell>
          <cell r="GX295">
            <v>18.21</v>
          </cell>
          <cell r="GY295">
            <v>0</v>
          </cell>
          <cell r="GZ295">
            <v>18.21</v>
          </cell>
          <cell r="HA295">
            <v>0.8</v>
          </cell>
          <cell r="HB295">
            <v>0</v>
          </cell>
          <cell r="HC295">
            <v>0.8</v>
          </cell>
          <cell r="HD295" t="str">
            <v>Expense is primarily related to employee options and restricted stock grants.  Additionally, issuance fees related to non-cumulative perpetual preferred stock (Q1 and Q2 2012), and the reduction related to 3rd party buyout of a consolidated sub</v>
          </cell>
          <cell r="HE295" t="str">
            <v>Deduction from Tier 1 Capital for non-financial equity investments</v>
          </cell>
          <cell r="HF295">
            <v>536</v>
          </cell>
          <cell r="HG295">
            <v>525</v>
          </cell>
          <cell r="HH295">
            <v>849</v>
          </cell>
          <cell r="HI295">
            <v>3464</v>
          </cell>
          <cell r="HJ295">
            <v>3276</v>
          </cell>
          <cell r="HK295" t="str">
            <v>Line 69  equates to HI-A line 12.  Sum of lines 72 and 73 equates to HI-A line 9.  Sum of lines 75 and 76 equate to HI-A line10.</v>
          </cell>
          <cell r="HL295">
            <v>2</v>
          </cell>
          <cell r="HM295">
            <v>2012</v>
          </cell>
          <cell r="HN295">
            <v>0</v>
          </cell>
          <cell r="HO295">
            <v>-34.03</v>
          </cell>
          <cell r="HR295">
            <v>19015</v>
          </cell>
        </row>
        <row r="296">
          <cell r="A296" t="str">
            <v>1119794Q3 2012BHC Stress</v>
          </cell>
          <cell r="B296" t="str">
            <v>USB</v>
          </cell>
          <cell r="C296" t="str">
            <v>Q3 2012</v>
          </cell>
          <cell r="D296" t="str">
            <v>BHC Stress</v>
          </cell>
          <cell r="E296" t="str">
            <v>BHC</v>
          </cell>
          <cell r="F296" t="str">
            <v>US BC</v>
          </cell>
          <cell r="G296">
            <v>1119794</v>
          </cell>
          <cell r="H296" t="str">
            <v>Projected</v>
          </cell>
          <cell r="I296">
            <v>40931</v>
          </cell>
          <cell r="J296">
            <v>40931.462581018517</v>
          </cell>
          <cell r="K296" t="str">
            <v>This scenario represents an economic downturn, followed by a gradual economic recovery.  Given the existing economic conditions, the BHC Stress scenario is characteristic of a double dip rather than an extremely severe recession.</v>
          </cell>
          <cell r="L296">
            <v>188</v>
          </cell>
          <cell r="M296">
            <v>88</v>
          </cell>
          <cell r="N296">
            <v>26</v>
          </cell>
          <cell r="O296">
            <v>62</v>
          </cell>
          <cell r="P296">
            <v>204</v>
          </cell>
          <cell r="Q296">
            <v>104</v>
          </cell>
          <cell r="R296">
            <v>52</v>
          </cell>
          <cell r="S296">
            <v>48</v>
          </cell>
          <cell r="T296">
            <v>200</v>
          </cell>
          <cell r="U296">
            <v>121</v>
          </cell>
          <cell r="V296">
            <v>10</v>
          </cell>
          <cell r="W296">
            <v>69</v>
          </cell>
          <cell r="X296">
            <v>402</v>
          </cell>
          <cell r="Y296">
            <v>124</v>
          </cell>
          <cell r="Z296">
            <v>31</v>
          </cell>
          <cell r="AA296">
            <v>6</v>
          </cell>
          <cell r="AB296">
            <v>87</v>
          </cell>
          <cell r="AC296">
            <v>11</v>
          </cell>
          <cell r="AD296">
            <v>0</v>
          </cell>
          <cell r="AE296">
            <v>2</v>
          </cell>
          <cell r="AF296">
            <v>0</v>
          </cell>
          <cell r="AG296">
            <v>3</v>
          </cell>
          <cell r="AH296">
            <v>6</v>
          </cell>
          <cell r="AI296">
            <v>1217</v>
          </cell>
          <cell r="AJ296">
            <v>0</v>
          </cell>
          <cell r="AK296">
            <v>-0.62</v>
          </cell>
          <cell r="AL296">
            <v>-154.56</v>
          </cell>
          <cell r="AM296">
            <v>-155.18</v>
          </cell>
          <cell r="AN296">
            <v>0</v>
          </cell>
          <cell r="AO296">
            <v>0</v>
          </cell>
          <cell r="AP296">
            <v>0</v>
          </cell>
          <cell r="AQ296">
            <v>0</v>
          </cell>
          <cell r="AR296">
            <v>0</v>
          </cell>
          <cell r="AS296">
            <v>0</v>
          </cell>
          <cell r="AT296">
            <v>1061.82</v>
          </cell>
          <cell r="AU296">
            <v>5770</v>
          </cell>
          <cell r="AV296">
            <v>1592</v>
          </cell>
          <cell r="AW296">
            <v>1217</v>
          </cell>
          <cell r="AX296">
            <v>-3</v>
          </cell>
          <cell r="AY296">
            <v>6142</v>
          </cell>
          <cell r="AZ296">
            <v>2541.27</v>
          </cell>
          <cell r="BA296">
            <v>1966.77</v>
          </cell>
          <cell r="BB296">
            <v>2460.7399999999998</v>
          </cell>
          <cell r="BC296">
            <v>2047.3</v>
          </cell>
          <cell r="BD296">
            <v>2047.3</v>
          </cell>
          <cell r="BE296">
            <v>1592</v>
          </cell>
          <cell r="BF296">
            <v>0</v>
          </cell>
          <cell r="BG296">
            <v>0</v>
          </cell>
          <cell r="BH296">
            <v>0</v>
          </cell>
          <cell r="BI296">
            <v>-0.24</v>
          </cell>
          <cell r="BJ296">
            <v>-118.46</v>
          </cell>
          <cell r="BK296">
            <v>3</v>
          </cell>
          <cell r="BL296">
            <v>336.59</v>
          </cell>
          <cell r="BM296">
            <v>-17.66</v>
          </cell>
          <cell r="BN296">
            <v>354.25</v>
          </cell>
          <cell r="BO296">
            <v>0</v>
          </cell>
          <cell r="BP296">
            <v>354.25</v>
          </cell>
          <cell r="BQ296">
            <v>-37.39</v>
          </cell>
          <cell r="BR296">
            <v>391.64</v>
          </cell>
          <cell r="BS296">
            <v>-5.2467394000000001</v>
          </cell>
          <cell r="BT296">
            <v>124.1</v>
          </cell>
          <cell r="BU296">
            <v>16.8</v>
          </cell>
          <cell r="BV296">
            <v>18.5</v>
          </cell>
          <cell r="BW296">
            <v>122.4</v>
          </cell>
          <cell r="BX296" t="str">
            <v>Non-Interest Income - Retail and Small Business</v>
          </cell>
          <cell r="BY296">
            <v>20141</v>
          </cell>
          <cell r="BZ296">
            <v>52109</v>
          </cell>
          <cell r="CA296">
            <v>72250</v>
          </cell>
          <cell r="CB296">
            <v>103298.8</v>
          </cell>
          <cell r="CC296">
            <v>47326.73</v>
          </cell>
          <cell r="CD296">
            <v>18272.740000000002</v>
          </cell>
          <cell r="CE296">
            <v>1874.49</v>
          </cell>
          <cell r="CF296">
            <v>16398.25</v>
          </cell>
          <cell r="CG296">
            <v>37035.07</v>
          </cell>
          <cell r="CH296">
            <v>9509.14</v>
          </cell>
          <cell r="CI296">
            <v>3701.62</v>
          </cell>
          <cell r="CJ296">
            <v>23824.32</v>
          </cell>
          <cell r="CK296">
            <v>8831.67</v>
          </cell>
          <cell r="CL296">
            <v>659.23</v>
          </cell>
          <cell r="CM296">
            <v>5.03</v>
          </cell>
          <cell r="CN296">
            <v>41079.769999999997</v>
          </cell>
          <cell r="CO296">
            <v>34281.769999999997</v>
          </cell>
          <cell r="CP296">
            <v>2229</v>
          </cell>
          <cell r="CQ296">
            <v>4569</v>
          </cell>
          <cell r="CR296">
            <v>18517.25</v>
          </cell>
          <cell r="CS296">
            <v>28205.69</v>
          </cell>
          <cell r="CT296">
            <v>11141.61</v>
          </cell>
          <cell r="CU296">
            <v>4518.87</v>
          </cell>
          <cell r="CV296">
            <v>12545.2</v>
          </cell>
          <cell r="CW296">
            <v>16925.8</v>
          </cell>
          <cell r="CX296">
            <v>0</v>
          </cell>
          <cell r="CY296">
            <v>1040.82</v>
          </cell>
          <cell r="CZ296">
            <v>789.99</v>
          </cell>
          <cell r="DA296">
            <v>1458.05</v>
          </cell>
          <cell r="DB296">
            <v>13636.94</v>
          </cell>
          <cell r="DC296">
            <v>208027.3</v>
          </cell>
          <cell r="DD296">
            <v>0</v>
          </cell>
          <cell r="DE296">
            <v>6142</v>
          </cell>
          <cell r="DF296">
            <v>201885.3</v>
          </cell>
          <cell r="DG296">
            <v>2597.19</v>
          </cell>
          <cell r="DH296">
            <v>8946.0400000000009</v>
          </cell>
          <cell r="DI296">
            <v>1597.64</v>
          </cell>
          <cell r="DJ296">
            <v>256.83</v>
          </cell>
          <cell r="DK296">
            <v>777.64</v>
          </cell>
          <cell r="DL296">
            <v>11578.16</v>
          </cell>
          <cell r="DM296">
            <v>38808.370000000003</v>
          </cell>
          <cell r="DN296">
            <v>327119.02</v>
          </cell>
          <cell r="DO296">
            <v>222488.87</v>
          </cell>
          <cell r="DP296">
            <v>1420</v>
          </cell>
          <cell r="DQ296">
            <v>596</v>
          </cell>
          <cell r="DR296">
            <v>64912.43</v>
          </cell>
          <cell r="DS296">
            <v>248</v>
          </cell>
          <cell r="DT296">
            <v>289417.3</v>
          </cell>
          <cell r="DU296">
            <v>4781.47</v>
          </cell>
          <cell r="DV296">
            <v>21.26</v>
          </cell>
          <cell r="DW296">
            <v>8251.69</v>
          </cell>
          <cell r="DX296">
            <v>31768.69</v>
          </cell>
          <cell r="DY296">
            <v>-1514</v>
          </cell>
          <cell r="DZ296">
            <v>-6629.68</v>
          </cell>
          <cell r="EA296">
            <v>36679.43</v>
          </cell>
          <cell r="EB296">
            <v>1022.3</v>
          </cell>
          <cell r="EC296">
            <v>37701.730000000003</v>
          </cell>
          <cell r="ED296">
            <v>121461.36</v>
          </cell>
          <cell r="EE296">
            <v>36584.74</v>
          </cell>
          <cell r="EF296">
            <v>0</v>
          </cell>
          <cell r="EG296">
            <v>36584.74</v>
          </cell>
          <cell r="EH296">
            <v>391.64</v>
          </cell>
          <cell r="EI296">
            <v>0</v>
          </cell>
          <cell r="EJ296">
            <v>0</v>
          </cell>
          <cell r="EK296">
            <v>0</v>
          </cell>
          <cell r="EL296">
            <v>0</v>
          </cell>
          <cell r="EM296">
            <v>2.56</v>
          </cell>
          <cell r="EN296">
            <v>0.44</v>
          </cell>
          <cell r="EO296">
            <v>0</v>
          </cell>
          <cell r="EP296">
            <v>70.98</v>
          </cell>
          <cell r="EQ296">
            <v>114.15</v>
          </cell>
          <cell r="ER296">
            <v>-133.75</v>
          </cell>
          <cell r="ES296">
            <v>0</v>
          </cell>
          <cell r="ET296">
            <v>19.8</v>
          </cell>
          <cell r="EU296">
            <v>36679.43</v>
          </cell>
          <cell r="EV296">
            <v>36679.43</v>
          </cell>
          <cell r="EW296">
            <v>-20.36</v>
          </cell>
          <cell r="EX296">
            <v>0</v>
          </cell>
          <cell r="EY296">
            <v>-1450.41</v>
          </cell>
          <cell r="EZ296">
            <v>0</v>
          </cell>
          <cell r="FA296">
            <v>0</v>
          </cell>
          <cell r="FB296">
            <v>1189.8699999999999</v>
          </cell>
          <cell r="FC296">
            <v>0</v>
          </cell>
          <cell r="FD296">
            <v>8968.67</v>
          </cell>
          <cell r="FE296">
            <v>0</v>
          </cell>
          <cell r="FF296">
            <v>30371.4</v>
          </cell>
          <cell r="FG296">
            <v>159.76</v>
          </cell>
          <cell r="FH296">
            <v>0</v>
          </cell>
          <cell r="FI296">
            <v>-22.01</v>
          </cell>
          <cell r="FJ296">
            <v>30189.62</v>
          </cell>
          <cell r="FK296">
            <v>266223.78000000003</v>
          </cell>
          <cell r="FL296">
            <v>24218.28</v>
          </cell>
          <cell r="FM296">
            <v>30189.62</v>
          </cell>
          <cell r="FN296">
            <v>36812.58</v>
          </cell>
          <cell r="FO296">
            <v>266223.78000000003</v>
          </cell>
          <cell r="FP296">
            <v>329423.34999999998</v>
          </cell>
          <cell r="FQ296">
            <v>9.0969999999999995</v>
          </cell>
          <cell r="FR296">
            <v>11.3399</v>
          </cell>
          <cell r="FS296">
            <v>13.8277</v>
          </cell>
          <cell r="FT296">
            <v>9.1644000000000005</v>
          </cell>
          <cell r="FU296">
            <v>4781.47</v>
          </cell>
          <cell r="FV296">
            <v>667</v>
          </cell>
          <cell r="FW296">
            <v>0</v>
          </cell>
          <cell r="FX296">
            <v>0</v>
          </cell>
          <cell r="FY296">
            <v>6629.68</v>
          </cell>
          <cell r="FZ296">
            <v>0</v>
          </cell>
          <cell r="GA296">
            <v>689.87</v>
          </cell>
          <cell r="GB296">
            <v>0</v>
          </cell>
          <cell r="GC296">
            <v>500</v>
          </cell>
          <cell r="GD296">
            <v>8191.03</v>
          </cell>
          <cell r="GE296">
            <v>50</v>
          </cell>
          <cell r="GF296">
            <v>0</v>
          </cell>
          <cell r="GG296">
            <v>1903473.5</v>
          </cell>
          <cell r="GH296">
            <v>0</v>
          </cell>
          <cell r="GI296">
            <v>0</v>
          </cell>
          <cell r="GJ296">
            <v>30371.4</v>
          </cell>
          <cell r="GK296">
            <v>3037.14</v>
          </cell>
          <cell r="GL296">
            <v>56</v>
          </cell>
          <cell r="GM296">
            <v>-6</v>
          </cell>
          <cell r="GN296">
            <v>1845</v>
          </cell>
          <cell r="GO296">
            <v>0</v>
          </cell>
          <cell r="GP296">
            <v>0</v>
          </cell>
          <cell r="GQ296">
            <v>0</v>
          </cell>
          <cell r="GR296">
            <v>0</v>
          </cell>
          <cell r="GS296">
            <v>0</v>
          </cell>
          <cell r="GT296">
            <v>0</v>
          </cell>
          <cell r="GU296">
            <v>114.15</v>
          </cell>
          <cell r="GV296">
            <v>1903.47</v>
          </cell>
          <cell r="GW296">
            <v>0.06</v>
          </cell>
          <cell r="GX296">
            <v>2.56</v>
          </cell>
          <cell r="GY296">
            <v>0</v>
          </cell>
          <cell r="GZ296">
            <v>2.56</v>
          </cell>
          <cell r="HA296">
            <v>0.44</v>
          </cell>
          <cell r="HB296">
            <v>0</v>
          </cell>
          <cell r="HC296">
            <v>0.44</v>
          </cell>
          <cell r="HD296" t="str">
            <v>Expense is primarily related to employee options and restricted stock grants.  Additionally, issuance fees related to non-cumulative perpetual preferred stock (Q1 and Q2 2012), and the reduction related to 3rd party buyout of a consolidated sub</v>
          </cell>
          <cell r="HE296" t="str">
            <v>Deduction from Tier 1 Capital for non-financial equity investments</v>
          </cell>
          <cell r="HF296">
            <v>536</v>
          </cell>
          <cell r="HG296">
            <v>525</v>
          </cell>
          <cell r="HH296">
            <v>849</v>
          </cell>
          <cell r="HI296">
            <v>3464</v>
          </cell>
          <cell r="HJ296">
            <v>3276</v>
          </cell>
          <cell r="HK296" t="str">
            <v>Line 69  equates to HI-A line 12.  Sum of lines 72 and 73 equates to HI-A line 9.  Sum of lines 75 and 76 equate to HI-A line10.</v>
          </cell>
          <cell r="HL296">
            <v>3</v>
          </cell>
          <cell r="HM296">
            <v>2012</v>
          </cell>
          <cell r="HN296">
            <v>0</v>
          </cell>
          <cell r="HO296">
            <v>-118.7</v>
          </cell>
          <cell r="HR296">
            <v>19015</v>
          </cell>
        </row>
        <row r="297">
          <cell r="A297" t="str">
            <v>1119794Q4 2012BHC Stress</v>
          </cell>
          <cell r="B297" t="str">
            <v>USB</v>
          </cell>
          <cell r="C297" t="str">
            <v>Q4 2012</v>
          </cell>
          <cell r="D297" t="str">
            <v>BHC Stress</v>
          </cell>
          <cell r="E297" t="str">
            <v>BHC</v>
          </cell>
          <cell r="F297" t="str">
            <v>US BC</v>
          </cell>
          <cell r="G297">
            <v>1119794</v>
          </cell>
          <cell r="H297" t="str">
            <v>Projected</v>
          </cell>
          <cell r="I297">
            <v>40931</v>
          </cell>
          <cell r="J297">
            <v>40931.462581018517</v>
          </cell>
          <cell r="K297" t="str">
            <v>This scenario represents an economic downturn, followed by a gradual economic recovery.  Given the existing economic conditions, the BHC Stress scenario is characteristic of a double dip rather than an extremely severe recession.</v>
          </cell>
          <cell r="L297">
            <v>201</v>
          </cell>
          <cell r="M297">
            <v>89</v>
          </cell>
          <cell r="N297">
            <v>25</v>
          </cell>
          <cell r="O297">
            <v>64</v>
          </cell>
          <cell r="P297">
            <v>239</v>
          </cell>
          <cell r="Q297">
            <v>132</v>
          </cell>
          <cell r="R297">
            <v>57</v>
          </cell>
          <cell r="S297">
            <v>50</v>
          </cell>
          <cell r="T297">
            <v>211</v>
          </cell>
          <cell r="U297">
            <v>134</v>
          </cell>
          <cell r="V297">
            <v>10</v>
          </cell>
          <cell r="W297">
            <v>67</v>
          </cell>
          <cell r="X297">
            <v>432</v>
          </cell>
          <cell r="Y297">
            <v>135</v>
          </cell>
          <cell r="Z297">
            <v>36</v>
          </cell>
          <cell r="AA297">
            <v>7</v>
          </cell>
          <cell r="AB297">
            <v>92</v>
          </cell>
          <cell r="AC297">
            <v>13</v>
          </cell>
          <cell r="AD297">
            <v>0</v>
          </cell>
          <cell r="AE297">
            <v>3</v>
          </cell>
          <cell r="AF297">
            <v>0</v>
          </cell>
          <cell r="AG297">
            <v>3</v>
          </cell>
          <cell r="AH297">
            <v>7</v>
          </cell>
          <cell r="AI297">
            <v>1320</v>
          </cell>
          <cell r="AJ297">
            <v>0</v>
          </cell>
          <cell r="AK297">
            <v>-0.67</v>
          </cell>
          <cell r="AL297">
            <v>-63.42</v>
          </cell>
          <cell r="AM297">
            <v>-64.09</v>
          </cell>
          <cell r="AN297">
            <v>0</v>
          </cell>
          <cell r="AO297">
            <v>0</v>
          </cell>
          <cell r="AP297">
            <v>0</v>
          </cell>
          <cell r="AQ297">
            <v>0</v>
          </cell>
          <cell r="AR297">
            <v>0</v>
          </cell>
          <cell r="AS297">
            <v>0</v>
          </cell>
          <cell r="AT297">
            <v>1255.9100000000001</v>
          </cell>
          <cell r="AU297">
            <v>6142</v>
          </cell>
          <cell r="AV297">
            <v>1620</v>
          </cell>
          <cell r="AW297">
            <v>1320</v>
          </cell>
          <cell r="AX297">
            <v>-1</v>
          </cell>
          <cell r="AY297">
            <v>6441</v>
          </cell>
          <cell r="AZ297">
            <v>2544.77</v>
          </cell>
          <cell r="BA297">
            <v>1936.28</v>
          </cell>
          <cell r="BB297">
            <v>2432.9</v>
          </cell>
          <cell r="BC297">
            <v>2048.14</v>
          </cell>
          <cell r="BD297">
            <v>2048.14</v>
          </cell>
          <cell r="BE297">
            <v>1620</v>
          </cell>
          <cell r="BF297">
            <v>0</v>
          </cell>
          <cell r="BG297">
            <v>0</v>
          </cell>
          <cell r="BH297">
            <v>0</v>
          </cell>
          <cell r="BI297">
            <v>-0.33</v>
          </cell>
          <cell r="BJ297">
            <v>-30.1</v>
          </cell>
          <cell r="BK297">
            <v>1</v>
          </cell>
          <cell r="BL297">
            <v>397.72</v>
          </cell>
          <cell r="BM297">
            <v>-10.93</v>
          </cell>
          <cell r="BN297">
            <v>408.65</v>
          </cell>
          <cell r="BO297">
            <v>0</v>
          </cell>
          <cell r="BP297">
            <v>408.65</v>
          </cell>
          <cell r="BQ297">
            <v>-40.08</v>
          </cell>
          <cell r="BR297">
            <v>448.73</v>
          </cell>
          <cell r="BS297">
            <v>-2.7481645000000001</v>
          </cell>
          <cell r="BT297">
            <v>122.4</v>
          </cell>
          <cell r="BU297">
            <v>10.3</v>
          </cell>
          <cell r="BV297">
            <v>15.4</v>
          </cell>
          <cell r="BW297">
            <v>117.3</v>
          </cell>
          <cell r="BX297" t="str">
            <v>Non-Interest Income - Retail and Small Business</v>
          </cell>
          <cell r="BY297">
            <v>20891</v>
          </cell>
          <cell r="BZ297">
            <v>52109</v>
          </cell>
          <cell r="CA297">
            <v>73000</v>
          </cell>
          <cell r="CB297">
            <v>102799.29</v>
          </cell>
          <cell r="CC297">
            <v>46761.77</v>
          </cell>
          <cell r="CD297">
            <v>18152.189999999999</v>
          </cell>
          <cell r="CE297">
            <v>1800.37</v>
          </cell>
          <cell r="CF297">
            <v>16351.83</v>
          </cell>
          <cell r="CG297">
            <v>37223.81</v>
          </cell>
          <cell r="CH297">
            <v>9810.19</v>
          </cell>
          <cell r="CI297">
            <v>3686.52</v>
          </cell>
          <cell r="CJ297">
            <v>23727.1</v>
          </cell>
          <cell r="CK297">
            <v>8795.64</v>
          </cell>
          <cell r="CL297">
            <v>656.54</v>
          </cell>
          <cell r="CM297">
            <v>4.9800000000000004</v>
          </cell>
          <cell r="CN297">
            <v>41766.949999999997</v>
          </cell>
          <cell r="CO297">
            <v>34963.949999999997</v>
          </cell>
          <cell r="CP297">
            <v>2234</v>
          </cell>
          <cell r="CQ297">
            <v>4569</v>
          </cell>
          <cell r="CR297">
            <v>19179.080000000002</v>
          </cell>
          <cell r="CS297">
            <v>28008.86</v>
          </cell>
          <cell r="CT297">
            <v>11049.31</v>
          </cell>
          <cell r="CU297">
            <v>4413.42</v>
          </cell>
          <cell r="CV297">
            <v>12546.12</v>
          </cell>
          <cell r="CW297">
            <v>17098.53</v>
          </cell>
          <cell r="CX297">
            <v>0</v>
          </cell>
          <cell r="CY297">
            <v>1086.52</v>
          </cell>
          <cell r="CZ297">
            <v>823.64</v>
          </cell>
          <cell r="DA297">
            <v>1321.37</v>
          </cell>
          <cell r="DB297">
            <v>13867</v>
          </cell>
          <cell r="DC297">
            <v>208852.7</v>
          </cell>
          <cell r="DD297">
            <v>0</v>
          </cell>
          <cell r="DE297">
            <v>6441</v>
          </cell>
          <cell r="DF297">
            <v>202411.7</v>
          </cell>
          <cell r="DG297">
            <v>2597.19</v>
          </cell>
          <cell r="DH297">
            <v>8946.0400000000009</v>
          </cell>
          <cell r="DI297">
            <v>1669.51</v>
          </cell>
          <cell r="DJ297">
            <v>240.53</v>
          </cell>
          <cell r="DK297">
            <v>725.86</v>
          </cell>
          <cell r="DL297">
            <v>11581.96</v>
          </cell>
          <cell r="DM297">
            <v>36939.58</v>
          </cell>
          <cell r="DN297">
            <v>326530.43</v>
          </cell>
          <cell r="DO297">
            <v>223260.43</v>
          </cell>
          <cell r="DP297">
            <v>1420</v>
          </cell>
          <cell r="DQ297">
            <v>596</v>
          </cell>
          <cell r="DR297">
            <v>63219.58</v>
          </cell>
          <cell r="DS297">
            <v>249</v>
          </cell>
          <cell r="DT297">
            <v>288496.01</v>
          </cell>
          <cell r="DU297">
            <v>4781.47</v>
          </cell>
          <cell r="DV297">
            <v>21.26</v>
          </cell>
          <cell r="DW297">
            <v>8230.24</v>
          </cell>
          <cell r="DX297">
            <v>32031.94</v>
          </cell>
          <cell r="DY297">
            <v>-1572.48</v>
          </cell>
          <cell r="DZ297">
            <v>-6480.31</v>
          </cell>
          <cell r="EA297">
            <v>37012.120000000003</v>
          </cell>
          <cell r="EB297">
            <v>1022.3</v>
          </cell>
          <cell r="EC297">
            <v>38034.42</v>
          </cell>
          <cell r="ED297">
            <v>123444.25</v>
          </cell>
          <cell r="EE297">
            <v>36679.43</v>
          </cell>
          <cell r="EF297">
            <v>0</v>
          </cell>
          <cell r="EG297">
            <v>36679.43</v>
          </cell>
          <cell r="EH297">
            <v>448.73</v>
          </cell>
          <cell r="EI297">
            <v>0</v>
          </cell>
          <cell r="EJ297">
            <v>0</v>
          </cell>
          <cell r="EK297">
            <v>0</v>
          </cell>
          <cell r="EL297">
            <v>0</v>
          </cell>
          <cell r="EM297">
            <v>109.17</v>
          </cell>
          <cell r="EN297">
            <v>0.83</v>
          </cell>
          <cell r="EO297">
            <v>0</v>
          </cell>
          <cell r="EP297">
            <v>70.98</v>
          </cell>
          <cell r="EQ297">
            <v>114.45</v>
          </cell>
          <cell r="ER297">
            <v>-58.47</v>
          </cell>
          <cell r="ES297">
            <v>0</v>
          </cell>
          <cell r="ET297">
            <v>19.52</v>
          </cell>
          <cell r="EU297">
            <v>37012.120000000003</v>
          </cell>
          <cell r="EV297">
            <v>37012.120000000003</v>
          </cell>
          <cell r="EW297">
            <v>134.91999999999999</v>
          </cell>
          <cell r="EX297">
            <v>0</v>
          </cell>
          <cell r="EY297">
            <v>-1664.16</v>
          </cell>
          <cell r="EZ297">
            <v>0</v>
          </cell>
          <cell r="FA297">
            <v>0</v>
          </cell>
          <cell r="FB297">
            <v>1189.8699999999999</v>
          </cell>
          <cell r="FC297">
            <v>0</v>
          </cell>
          <cell r="FD297">
            <v>8895.33</v>
          </cell>
          <cell r="FE297">
            <v>0</v>
          </cell>
          <cell r="FF297">
            <v>30835.9</v>
          </cell>
          <cell r="FG297">
            <v>166.95</v>
          </cell>
          <cell r="FH297">
            <v>0</v>
          </cell>
          <cell r="FI297">
            <v>-22.01</v>
          </cell>
          <cell r="FJ297">
            <v>30646.93</v>
          </cell>
          <cell r="FK297">
            <v>266751.53000000003</v>
          </cell>
          <cell r="FL297">
            <v>24675.59</v>
          </cell>
          <cell r="FM297">
            <v>30646.93</v>
          </cell>
          <cell r="FN297">
            <v>36997.410000000003</v>
          </cell>
          <cell r="FO297">
            <v>266751.53000000003</v>
          </cell>
          <cell r="FP297">
            <v>336442.57</v>
          </cell>
          <cell r="FQ297">
            <v>9.2504000000000008</v>
          </cell>
          <cell r="FR297">
            <v>11.488899999999999</v>
          </cell>
          <cell r="FS297">
            <v>13.8696</v>
          </cell>
          <cell r="FT297">
            <v>9.1090999999999998</v>
          </cell>
          <cell r="FU297">
            <v>4781.47</v>
          </cell>
          <cell r="FV297">
            <v>667</v>
          </cell>
          <cell r="FW297">
            <v>0</v>
          </cell>
          <cell r="FX297">
            <v>0</v>
          </cell>
          <cell r="FY297">
            <v>6480.31</v>
          </cell>
          <cell r="FZ297">
            <v>0</v>
          </cell>
          <cell r="GA297">
            <v>689.87</v>
          </cell>
          <cell r="GB297">
            <v>0</v>
          </cell>
          <cell r="GC297">
            <v>500</v>
          </cell>
          <cell r="GD297">
            <v>8169.47</v>
          </cell>
          <cell r="GE297">
            <v>168</v>
          </cell>
          <cell r="GF297">
            <v>0</v>
          </cell>
          <cell r="GG297">
            <v>1908471.9</v>
          </cell>
          <cell r="GH297">
            <v>0</v>
          </cell>
          <cell r="GI297">
            <v>0</v>
          </cell>
          <cell r="GJ297">
            <v>30835.9</v>
          </cell>
          <cell r="GK297">
            <v>3083.59</v>
          </cell>
          <cell r="GL297">
            <v>271</v>
          </cell>
          <cell r="GM297">
            <v>-103</v>
          </cell>
          <cell r="GN297">
            <v>1815</v>
          </cell>
          <cell r="GO297">
            <v>0</v>
          </cell>
          <cell r="GP297">
            <v>0</v>
          </cell>
          <cell r="GQ297">
            <v>0</v>
          </cell>
          <cell r="GR297">
            <v>0</v>
          </cell>
          <cell r="GS297">
            <v>0</v>
          </cell>
          <cell r="GT297">
            <v>0</v>
          </cell>
          <cell r="GU297">
            <v>114.45</v>
          </cell>
          <cell r="GV297">
            <v>1908.47</v>
          </cell>
          <cell r="GW297">
            <v>0.06</v>
          </cell>
          <cell r="GX297">
            <v>109.17</v>
          </cell>
          <cell r="GY297">
            <v>0</v>
          </cell>
          <cell r="GZ297">
            <v>109.17</v>
          </cell>
          <cell r="HA297">
            <v>0.83</v>
          </cell>
          <cell r="HB297">
            <v>0</v>
          </cell>
          <cell r="HC297">
            <v>0.83</v>
          </cell>
          <cell r="HD297" t="str">
            <v>Expense is primarily related to employee options and restricted stock grants.  Additionally, issuance fees related to non-cumulative perpetual preferred stock (Q1 and Q2 2012), and the reduction related to 3rd party buyout of a consolidated sub</v>
          </cell>
          <cell r="HE297" t="str">
            <v>Deduction from Tier 1 Capital for non-financial equity investments</v>
          </cell>
          <cell r="HF297">
            <v>536</v>
          </cell>
          <cell r="HG297">
            <v>525</v>
          </cell>
          <cell r="HH297">
            <v>849</v>
          </cell>
          <cell r="HI297">
            <v>3464</v>
          </cell>
          <cell r="HJ297">
            <v>3276</v>
          </cell>
          <cell r="HK297" t="str">
            <v>Line 69  equates to HI-A line 12.  Sum of lines 72 and 73 equates to HI-A line 9.  Sum of lines 75 and 76 equate to HI-A line10.</v>
          </cell>
          <cell r="HL297">
            <v>4</v>
          </cell>
          <cell r="HM297">
            <v>2012</v>
          </cell>
          <cell r="HN297">
            <v>0</v>
          </cell>
          <cell r="HO297">
            <v>-30.43</v>
          </cell>
          <cell r="HR297">
            <v>19015</v>
          </cell>
        </row>
        <row r="298">
          <cell r="A298" t="str">
            <v>1119794Q1 2013BHC Stress</v>
          </cell>
          <cell r="B298" t="str">
            <v>USB</v>
          </cell>
          <cell r="C298" t="str">
            <v>Q1 2013</v>
          </cell>
          <cell r="D298" t="str">
            <v>BHC Stress</v>
          </cell>
          <cell r="E298" t="str">
            <v>BHC</v>
          </cell>
          <cell r="F298" t="str">
            <v>US BC</v>
          </cell>
          <cell r="G298">
            <v>1119794</v>
          </cell>
          <cell r="H298" t="str">
            <v>Projected</v>
          </cell>
          <cell r="I298">
            <v>40931</v>
          </cell>
          <cell r="J298">
            <v>40931.462581018517</v>
          </cell>
          <cell r="K298" t="str">
            <v>This scenario represents an economic downturn, followed by a gradual economic recovery.  Given the existing economic conditions, the BHC Stress scenario is characteristic of a double dip rather than an extremely severe recession.</v>
          </cell>
          <cell r="L298">
            <v>203</v>
          </cell>
          <cell r="M298">
            <v>88</v>
          </cell>
          <cell r="N298">
            <v>24</v>
          </cell>
          <cell r="O298">
            <v>64</v>
          </cell>
          <cell r="P298">
            <v>270</v>
          </cell>
          <cell r="Q298">
            <v>161</v>
          </cell>
          <cell r="R298">
            <v>58</v>
          </cell>
          <cell r="S298">
            <v>51</v>
          </cell>
          <cell r="T298">
            <v>211</v>
          </cell>
          <cell r="U298">
            <v>135</v>
          </cell>
          <cell r="V298">
            <v>10</v>
          </cell>
          <cell r="W298">
            <v>66</v>
          </cell>
          <cell r="X298">
            <v>427</v>
          </cell>
          <cell r="Y298">
            <v>134</v>
          </cell>
          <cell r="Z298">
            <v>37</v>
          </cell>
          <cell r="AA298">
            <v>6</v>
          </cell>
          <cell r="AB298">
            <v>91</v>
          </cell>
          <cell r="AC298">
            <v>30</v>
          </cell>
          <cell r="AD298">
            <v>0</v>
          </cell>
          <cell r="AE298">
            <v>3</v>
          </cell>
          <cell r="AF298">
            <v>0</v>
          </cell>
          <cell r="AG298">
            <v>19</v>
          </cell>
          <cell r="AH298">
            <v>8</v>
          </cell>
          <cell r="AI298">
            <v>1363</v>
          </cell>
          <cell r="AJ298">
            <v>0</v>
          </cell>
          <cell r="AK298">
            <v>-0.55000000000000004</v>
          </cell>
          <cell r="AL298">
            <v>-53.3</v>
          </cell>
          <cell r="AM298">
            <v>-53.85</v>
          </cell>
          <cell r="AN298">
            <v>0</v>
          </cell>
          <cell r="AO298">
            <v>0</v>
          </cell>
          <cell r="AP298">
            <v>0</v>
          </cell>
          <cell r="AQ298">
            <v>0</v>
          </cell>
          <cell r="AR298">
            <v>0</v>
          </cell>
          <cell r="AS298">
            <v>0</v>
          </cell>
          <cell r="AT298">
            <v>1309.1500000000001</v>
          </cell>
          <cell r="AU298">
            <v>6441</v>
          </cell>
          <cell r="AV298">
            <v>1588</v>
          </cell>
          <cell r="AW298">
            <v>1363</v>
          </cell>
          <cell r="AX298">
            <v>-5</v>
          </cell>
          <cell r="AY298">
            <v>6661</v>
          </cell>
          <cell r="AZ298">
            <v>2455.89</v>
          </cell>
          <cell r="BA298">
            <v>1875.21</v>
          </cell>
          <cell r="BB298">
            <v>2445.64</v>
          </cell>
          <cell r="BC298">
            <v>1885.47</v>
          </cell>
          <cell r="BD298">
            <v>1885.47</v>
          </cell>
          <cell r="BE298">
            <v>1588</v>
          </cell>
          <cell r="BF298">
            <v>0</v>
          </cell>
          <cell r="BG298">
            <v>0</v>
          </cell>
          <cell r="BH298">
            <v>0</v>
          </cell>
          <cell r="BI298">
            <v>-0.27</v>
          </cell>
          <cell r="BJ298">
            <v>-26.31</v>
          </cell>
          <cell r="BK298">
            <v>5</v>
          </cell>
          <cell r="BL298">
            <v>270.89</v>
          </cell>
          <cell r="BM298">
            <v>-9.1999999999999993</v>
          </cell>
          <cell r="BN298">
            <v>280.08999999999997</v>
          </cell>
          <cell r="BO298">
            <v>0</v>
          </cell>
          <cell r="BP298">
            <v>280.08999999999997</v>
          </cell>
          <cell r="BQ298">
            <v>-35.96</v>
          </cell>
          <cell r="BR298">
            <v>316.04000000000002</v>
          </cell>
          <cell r="BS298">
            <v>-3.3962124999999999</v>
          </cell>
          <cell r="BT298">
            <v>117.3</v>
          </cell>
          <cell r="BU298">
            <v>13.1</v>
          </cell>
          <cell r="BV298">
            <v>13.1</v>
          </cell>
          <cell r="BW298">
            <v>117.3</v>
          </cell>
          <cell r="BX298" t="str">
            <v>Non-Interest Income - Retail and Small Business</v>
          </cell>
          <cell r="BY298">
            <v>20891</v>
          </cell>
          <cell r="BZ298">
            <v>52109</v>
          </cell>
          <cell r="CA298">
            <v>73000</v>
          </cell>
          <cell r="CB298">
            <v>103386.09</v>
          </cell>
          <cell r="CC298">
            <v>48059.03</v>
          </cell>
          <cell r="CD298">
            <v>18123.650000000001</v>
          </cell>
          <cell r="CE298">
            <v>1722.18</v>
          </cell>
          <cell r="CF298">
            <v>16401.47</v>
          </cell>
          <cell r="CG298">
            <v>36558.480000000003</v>
          </cell>
          <cell r="CH298">
            <v>9828.9</v>
          </cell>
          <cell r="CI298">
            <v>3594.53</v>
          </cell>
          <cell r="CJ298">
            <v>23135.06</v>
          </cell>
          <cell r="CK298">
            <v>8576.17</v>
          </cell>
          <cell r="CL298">
            <v>640.16</v>
          </cell>
          <cell r="CM298">
            <v>4.7699999999999996</v>
          </cell>
          <cell r="CN298">
            <v>42791.48</v>
          </cell>
          <cell r="CO298">
            <v>35983.480000000003</v>
          </cell>
          <cell r="CP298">
            <v>2239</v>
          </cell>
          <cell r="CQ298">
            <v>4569</v>
          </cell>
          <cell r="CR298">
            <v>18680.400000000001</v>
          </cell>
          <cell r="CS298">
            <v>28611.74</v>
          </cell>
          <cell r="CT298">
            <v>11402.12</v>
          </cell>
          <cell r="CU298">
            <v>4341.28</v>
          </cell>
          <cell r="CV298">
            <v>12868.34</v>
          </cell>
          <cell r="CW298">
            <v>17021.849999999999</v>
          </cell>
          <cell r="CX298">
            <v>0</v>
          </cell>
          <cell r="CY298">
            <v>1082.5999999999999</v>
          </cell>
          <cell r="CZ298">
            <v>821.25</v>
          </cell>
          <cell r="DA298">
            <v>1376.58</v>
          </cell>
          <cell r="DB298">
            <v>13741.42</v>
          </cell>
          <cell r="DC298">
            <v>210491.56</v>
          </cell>
          <cell r="DD298">
            <v>0</v>
          </cell>
          <cell r="DE298">
            <v>6661</v>
          </cell>
          <cell r="DF298">
            <v>203830.56</v>
          </cell>
          <cell r="DG298">
            <v>2597.19</v>
          </cell>
          <cell r="DH298">
            <v>8946.0400000000009</v>
          </cell>
          <cell r="DI298">
            <v>1702.12</v>
          </cell>
          <cell r="DJ298">
            <v>225.86</v>
          </cell>
          <cell r="DK298">
            <v>683.04</v>
          </cell>
          <cell r="DL298">
            <v>11557.06</v>
          </cell>
          <cell r="DM298">
            <v>38873.589999999997</v>
          </cell>
          <cell r="DN298">
            <v>329858.40999999997</v>
          </cell>
          <cell r="DO298">
            <v>223565.12</v>
          </cell>
          <cell r="DP298">
            <v>1420</v>
          </cell>
          <cell r="DQ298">
            <v>0</v>
          </cell>
          <cell r="DR298">
            <v>66676.710000000006</v>
          </cell>
          <cell r="DS298">
            <v>254</v>
          </cell>
          <cell r="DT298">
            <v>291661.83</v>
          </cell>
          <cell r="DU298">
            <v>4781.47</v>
          </cell>
          <cell r="DV298">
            <v>21.26</v>
          </cell>
          <cell r="DW298">
            <v>8222.99</v>
          </cell>
          <cell r="DX298">
            <v>32162.7</v>
          </cell>
          <cell r="DY298">
            <v>-1554.58</v>
          </cell>
          <cell r="DZ298">
            <v>-6459.55</v>
          </cell>
          <cell r="EA298">
            <v>37174.28</v>
          </cell>
          <cell r="EB298">
            <v>1022.3</v>
          </cell>
          <cell r="EC298">
            <v>38196.58</v>
          </cell>
          <cell r="ED298">
            <v>126706.86</v>
          </cell>
          <cell r="EE298">
            <v>37012.120000000003</v>
          </cell>
          <cell r="EF298">
            <v>0</v>
          </cell>
          <cell r="EG298">
            <v>37012.120000000003</v>
          </cell>
          <cell r="EH298">
            <v>316.04000000000002</v>
          </cell>
          <cell r="EI298">
            <v>0</v>
          </cell>
          <cell r="EJ298">
            <v>0</v>
          </cell>
          <cell r="EK298">
            <v>0</v>
          </cell>
          <cell r="EL298">
            <v>0</v>
          </cell>
          <cell r="EM298">
            <v>4.53</v>
          </cell>
          <cell r="EN298">
            <v>21.21</v>
          </cell>
          <cell r="EO298">
            <v>0</v>
          </cell>
          <cell r="EP298">
            <v>70.319999999999993</v>
          </cell>
          <cell r="EQ298">
            <v>114.9</v>
          </cell>
          <cell r="ER298">
            <v>17.89</v>
          </cell>
          <cell r="ES298">
            <v>0</v>
          </cell>
          <cell r="ET298">
            <v>30.14</v>
          </cell>
          <cell r="EU298">
            <v>37174.28</v>
          </cell>
          <cell r="EV298">
            <v>37174.28</v>
          </cell>
          <cell r="EW298">
            <v>127.56</v>
          </cell>
          <cell r="EX298">
            <v>0</v>
          </cell>
          <cell r="EY298">
            <v>-1638.91</v>
          </cell>
          <cell r="EZ298">
            <v>0</v>
          </cell>
          <cell r="FA298">
            <v>0</v>
          </cell>
          <cell r="FB298">
            <v>689.87</v>
          </cell>
          <cell r="FC298">
            <v>0</v>
          </cell>
          <cell r="FD298">
            <v>8830.94</v>
          </cell>
          <cell r="FE298">
            <v>0</v>
          </cell>
          <cell r="FF298">
            <v>30544.55</v>
          </cell>
          <cell r="FG298">
            <v>170.21</v>
          </cell>
          <cell r="FH298">
            <v>0</v>
          </cell>
          <cell r="FI298">
            <v>-22.01</v>
          </cell>
          <cell r="FJ298">
            <v>30352.33</v>
          </cell>
          <cell r="FK298">
            <v>270522.90999999997</v>
          </cell>
          <cell r="FL298">
            <v>24880.99</v>
          </cell>
          <cell r="FM298">
            <v>30352.33</v>
          </cell>
          <cell r="FN298">
            <v>36459.480000000003</v>
          </cell>
          <cell r="FO298">
            <v>270522.90999999997</v>
          </cell>
          <cell r="FP298">
            <v>336718.29</v>
          </cell>
          <cell r="FQ298">
            <v>9.1974</v>
          </cell>
          <cell r="FR298">
            <v>11.219900000000001</v>
          </cell>
          <cell r="FS298">
            <v>13.477399999999999</v>
          </cell>
          <cell r="FT298">
            <v>9.0142000000000007</v>
          </cell>
          <cell r="FU298">
            <v>4781.47</v>
          </cell>
          <cell r="FV298">
            <v>667</v>
          </cell>
          <cell r="FW298">
            <v>0</v>
          </cell>
          <cell r="FX298">
            <v>0</v>
          </cell>
          <cell r="FY298">
            <v>6459.55</v>
          </cell>
          <cell r="FZ298">
            <v>0</v>
          </cell>
          <cell r="GA298">
            <v>689.87</v>
          </cell>
          <cell r="GB298">
            <v>0</v>
          </cell>
          <cell r="GC298">
            <v>0</v>
          </cell>
          <cell r="GD298">
            <v>8147.91</v>
          </cell>
          <cell r="GE298">
            <v>361</v>
          </cell>
          <cell r="GF298">
            <v>0</v>
          </cell>
          <cell r="GG298">
            <v>1908913.8</v>
          </cell>
          <cell r="GH298">
            <v>0</v>
          </cell>
          <cell r="GI298">
            <v>0</v>
          </cell>
          <cell r="GJ298">
            <v>30544.55</v>
          </cell>
          <cell r="GK298">
            <v>3054.46</v>
          </cell>
          <cell r="GL298">
            <v>450</v>
          </cell>
          <cell r="GM298">
            <v>-89</v>
          </cell>
          <cell r="GN298">
            <v>1317</v>
          </cell>
          <cell r="GO298">
            <v>0</v>
          </cell>
          <cell r="GP298">
            <v>0</v>
          </cell>
          <cell r="GQ298">
            <v>0</v>
          </cell>
          <cell r="GR298">
            <v>0</v>
          </cell>
          <cell r="GS298">
            <v>0</v>
          </cell>
          <cell r="GT298">
            <v>0</v>
          </cell>
          <cell r="GU298">
            <v>114.9</v>
          </cell>
          <cell r="GV298">
            <v>1908.91</v>
          </cell>
          <cell r="GW298">
            <v>0.06</v>
          </cell>
          <cell r="GX298">
            <v>4.53</v>
          </cell>
          <cell r="GY298">
            <v>0</v>
          </cell>
          <cell r="GZ298">
            <v>4.53</v>
          </cell>
          <cell r="HA298">
            <v>21.21</v>
          </cell>
          <cell r="HB298">
            <v>0</v>
          </cell>
          <cell r="HC298">
            <v>21.21</v>
          </cell>
          <cell r="HD298" t="str">
            <v>Expense is primarily related to employee options and restricted stock grants.  Additionally, issuance fees related to non-cumulative perpetual preferred stock (Q1 and Q2 2012), and the reduction related to 3rd party buyout of a consolidated sub</v>
          </cell>
          <cell r="HE298" t="str">
            <v>Deduction from Tier 1 Capital for non-financial equity investments</v>
          </cell>
          <cell r="HF298">
            <v>536</v>
          </cell>
          <cell r="HG298">
            <v>525</v>
          </cell>
          <cell r="HH298">
            <v>849</v>
          </cell>
          <cell r="HI298">
            <v>3464</v>
          </cell>
          <cell r="HJ298">
            <v>3276</v>
          </cell>
          <cell r="HK298" t="str">
            <v>Line 69  equates to HI-A line 12.  Sum of lines 72 and 73 equates to HI-A line 9.  Sum of lines 75 and 76 equate to HI-A line10.</v>
          </cell>
          <cell r="HL298">
            <v>1</v>
          </cell>
          <cell r="HM298">
            <v>2013</v>
          </cell>
          <cell r="HN298">
            <v>0</v>
          </cell>
          <cell r="HO298">
            <v>-26.58</v>
          </cell>
          <cell r="HR298">
            <v>19015</v>
          </cell>
        </row>
        <row r="299">
          <cell r="A299" t="str">
            <v>1119794Q2 2013BHC Stress</v>
          </cell>
          <cell r="B299" t="str">
            <v>USB</v>
          </cell>
          <cell r="C299" t="str">
            <v>Q2 2013</v>
          </cell>
          <cell r="D299" t="str">
            <v>BHC Stress</v>
          </cell>
          <cell r="E299" t="str">
            <v>BHC</v>
          </cell>
          <cell r="F299" t="str">
            <v>US BC</v>
          </cell>
          <cell r="G299">
            <v>1119794</v>
          </cell>
          <cell r="H299" t="str">
            <v>Projected</v>
          </cell>
          <cell r="I299">
            <v>40931</v>
          </cell>
          <cell r="J299">
            <v>40931.462581018517</v>
          </cell>
          <cell r="K299" t="str">
            <v>This scenario represents an economic downturn, followed by a gradual economic recovery.  Given the existing economic conditions, the BHC Stress scenario is characteristic of a double dip rather than an extremely severe recession.</v>
          </cell>
          <cell r="L299">
            <v>209</v>
          </cell>
          <cell r="M299">
            <v>86</v>
          </cell>
          <cell r="N299">
            <v>23</v>
          </cell>
          <cell r="O299">
            <v>63</v>
          </cell>
          <cell r="P299">
            <v>318</v>
          </cell>
          <cell r="Q299">
            <v>205</v>
          </cell>
          <cell r="R299">
            <v>61</v>
          </cell>
          <cell r="S299">
            <v>52</v>
          </cell>
          <cell r="T299">
            <v>212</v>
          </cell>
          <cell r="U299">
            <v>140</v>
          </cell>
          <cell r="V299">
            <v>9</v>
          </cell>
          <cell r="W299">
            <v>63</v>
          </cell>
          <cell r="X299">
            <v>438</v>
          </cell>
          <cell r="Y299">
            <v>140</v>
          </cell>
          <cell r="Z299">
            <v>40</v>
          </cell>
          <cell r="AA299">
            <v>7</v>
          </cell>
          <cell r="AB299">
            <v>93</v>
          </cell>
          <cell r="AC299">
            <v>18</v>
          </cell>
          <cell r="AD299">
            <v>0</v>
          </cell>
          <cell r="AE299">
            <v>4</v>
          </cell>
          <cell r="AF299">
            <v>0</v>
          </cell>
          <cell r="AG299">
            <v>6</v>
          </cell>
          <cell r="AH299">
            <v>8</v>
          </cell>
          <cell r="AI299">
            <v>1421</v>
          </cell>
          <cell r="AJ299">
            <v>0</v>
          </cell>
          <cell r="AK299">
            <v>-0.44</v>
          </cell>
          <cell r="AL299">
            <v>-43.71</v>
          </cell>
          <cell r="AM299">
            <v>-44.16</v>
          </cell>
          <cell r="AN299">
            <v>0</v>
          </cell>
          <cell r="AO299">
            <v>0</v>
          </cell>
          <cell r="AP299">
            <v>0</v>
          </cell>
          <cell r="AQ299">
            <v>0</v>
          </cell>
          <cell r="AR299">
            <v>0</v>
          </cell>
          <cell r="AS299">
            <v>0</v>
          </cell>
          <cell r="AT299">
            <v>1376.84</v>
          </cell>
          <cell r="AU299">
            <v>6661</v>
          </cell>
          <cell r="AV299">
            <v>1571</v>
          </cell>
          <cell r="AW299">
            <v>1421</v>
          </cell>
          <cell r="AX299">
            <v>-3</v>
          </cell>
          <cell r="AY299">
            <v>6808</v>
          </cell>
          <cell r="AZ299">
            <v>2466.84</v>
          </cell>
          <cell r="BA299">
            <v>2013.2</v>
          </cell>
          <cell r="BB299">
            <v>2451.96</v>
          </cell>
          <cell r="BC299">
            <v>2028.08</v>
          </cell>
          <cell r="BD299">
            <v>2028.08</v>
          </cell>
          <cell r="BE299">
            <v>1571</v>
          </cell>
          <cell r="BF299">
            <v>0</v>
          </cell>
          <cell r="BG299">
            <v>0</v>
          </cell>
          <cell r="BH299">
            <v>0</v>
          </cell>
          <cell r="BI299">
            <v>-0.22</v>
          </cell>
          <cell r="BJ299">
            <v>-22.02</v>
          </cell>
          <cell r="BK299">
            <v>3</v>
          </cell>
          <cell r="BL299">
            <v>434.84</v>
          </cell>
          <cell r="BM299">
            <v>15.95</v>
          </cell>
          <cell r="BN299">
            <v>418.89</v>
          </cell>
          <cell r="BO299">
            <v>0</v>
          </cell>
          <cell r="BP299">
            <v>418.89</v>
          </cell>
          <cell r="BQ299">
            <v>-38.119999999999997</v>
          </cell>
          <cell r="BR299">
            <v>457.01</v>
          </cell>
          <cell r="BS299">
            <v>3.6680158</v>
          </cell>
          <cell r="BT299">
            <v>117.3</v>
          </cell>
          <cell r="BU299">
            <v>14.6</v>
          </cell>
          <cell r="BV299">
            <v>13.4</v>
          </cell>
          <cell r="BW299">
            <v>118.5</v>
          </cell>
          <cell r="BX299" t="str">
            <v>Non-Interest Income - Retail and Small Business</v>
          </cell>
          <cell r="BY299">
            <v>20891</v>
          </cell>
          <cell r="BZ299">
            <v>52109</v>
          </cell>
          <cell r="CA299">
            <v>73000</v>
          </cell>
          <cell r="CB299">
            <v>104607.01</v>
          </cell>
          <cell r="CC299">
            <v>48615.88</v>
          </cell>
          <cell r="CD299">
            <v>18132.62</v>
          </cell>
          <cell r="CE299">
            <v>1658.85</v>
          </cell>
          <cell r="CF299">
            <v>16473.77</v>
          </cell>
          <cell r="CG299">
            <v>37208.230000000003</v>
          </cell>
          <cell r="CH299">
            <v>10258.84</v>
          </cell>
          <cell r="CI299">
            <v>3624.09</v>
          </cell>
          <cell r="CJ299">
            <v>23325.3</v>
          </cell>
          <cell r="CK299">
            <v>8646.69</v>
          </cell>
          <cell r="CL299">
            <v>645.41999999999996</v>
          </cell>
          <cell r="CM299">
            <v>4.8600000000000003</v>
          </cell>
          <cell r="CN299">
            <v>43823.05</v>
          </cell>
          <cell r="CO299">
            <v>37010.050000000003</v>
          </cell>
          <cell r="CP299">
            <v>2244</v>
          </cell>
          <cell r="CQ299">
            <v>4569</v>
          </cell>
          <cell r="CR299">
            <v>19116.21</v>
          </cell>
          <cell r="CS299">
            <v>28956.92</v>
          </cell>
          <cell r="CT299">
            <v>11629.55</v>
          </cell>
          <cell r="CU299">
            <v>4233.5200000000004</v>
          </cell>
          <cell r="CV299">
            <v>13093.85</v>
          </cell>
          <cell r="CW299">
            <v>17091.13</v>
          </cell>
          <cell r="CX299">
            <v>0</v>
          </cell>
          <cell r="CY299">
            <v>1074.73</v>
          </cell>
          <cell r="CZ299">
            <v>815.76</v>
          </cell>
          <cell r="DA299">
            <v>1470.6</v>
          </cell>
          <cell r="DB299">
            <v>13730.03</v>
          </cell>
          <cell r="DC299">
            <v>213594.3</v>
          </cell>
          <cell r="DD299">
            <v>0</v>
          </cell>
          <cell r="DE299">
            <v>6808</v>
          </cell>
          <cell r="DF299">
            <v>206786.3</v>
          </cell>
          <cell r="DG299">
            <v>2597.19</v>
          </cell>
          <cell r="DH299">
            <v>8946.0400000000009</v>
          </cell>
          <cell r="DI299">
            <v>1753.96</v>
          </cell>
          <cell r="DJ299">
            <v>211.43</v>
          </cell>
          <cell r="DK299">
            <v>641.33000000000004</v>
          </cell>
          <cell r="DL299">
            <v>11552.77</v>
          </cell>
          <cell r="DM299">
            <v>39031.25</v>
          </cell>
          <cell r="DN299">
            <v>332967.51</v>
          </cell>
          <cell r="DO299">
            <v>226409.42</v>
          </cell>
          <cell r="DP299">
            <v>1420</v>
          </cell>
          <cell r="DQ299">
            <v>0</v>
          </cell>
          <cell r="DR299">
            <v>66630.100000000006</v>
          </cell>
          <cell r="DS299">
            <v>257</v>
          </cell>
          <cell r="DT299">
            <v>294459.52000000002</v>
          </cell>
          <cell r="DU299">
            <v>4781.47</v>
          </cell>
          <cell r="DV299">
            <v>21.26</v>
          </cell>
          <cell r="DW299">
            <v>8242.69</v>
          </cell>
          <cell r="DX299">
            <v>32434.09</v>
          </cell>
          <cell r="DY299">
            <v>-1536.63</v>
          </cell>
          <cell r="DZ299">
            <v>-6457.18</v>
          </cell>
          <cell r="EA299">
            <v>37485.69</v>
          </cell>
          <cell r="EB299">
            <v>1022.3</v>
          </cell>
          <cell r="EC299">
            <v>38507.99</v>
          </cell>
          <cell r="ED299">
            <v>128804.04</v>
          </cell>
          <cell r="EE299">
            <v>37174.28</v>
          </cell>
          <cell r="EF299">
            <v>0</v>
          </cell>
          <cell r="EG299">
            <v>37174.28</v>
          </cell>
          <cell r="EH299">
            <v>457.01</v>
          </cell>
          <cell r="EI299">
            <v>0</v>
          </cell>
          <cell r="EJ299">
            <v>0</v>
          </cell>
          <cell r="EK299">
            <v>0</v>
          </cell>
          <cell r="EL299">
            <v>0</v>
          </cell>
          <cell r="EM299">
            <v>2</v>
          </cell>
          <cell r="EN299">
            <v>0.5</v>
          </cell>
          <cell r="EO299">
            <v>0</v>
          </cell>
          <cell r="EP299">
            <v>70.650000000000006</v>
          </cell>
          <cell r="EQ299">
            <v>114.91</v>
          </cell>
          <cell r="ER299">
            <v>17.95</v>
          </cell>
          <cell r="ES299">
            <v>0</v>
          </cell>
          <cell r="ET299">
            <v>20.5</v>
          </cell>
          <cell r="EU299">
            <v>37485.69</v>
          </cell>
          <cell r="EV299">
            <v>37485.69</v>
          </cell>
          <cell r="EW299">
            <v>120.27</v>
          </cell>
          <cell r="EX299">
            <v>0</v>
          </cell>
          <cell r="EY299">
            <v>-1613.66</v>
          </cell>
          <cell r="EZ299">
            <v>0</v>
          </cell>
          <cell r="FA299">
            <v>0</v>
          </cell>
          <cell r="FB299">
            <v>689.87</v>
          </cell>
          <cell r="FC299">
            <v>0</v>
          </cell>
          <cell r="FD299">
            <v>8767.67</v>
          </cell>
          <cell r="FE299">
            <v>0</v>
          </cell>
          <cell r="FF299">
            <v>30901.29</v>
          </cell>
          <cell r="FG299">
            <v>175.4</v>
          </cell>
          <cell r="FH299">
            <v>0</v>
          </cell>
          <cell r="FI299">
            <v>-22.01</v>
          </cell>
          <cell r="FJ299">
            <v>30703.88</v>
          </cell>
          <cell r="FK299">
            <v>274418.01</v>
          </cell>
          <cell r="FL299">
            <v>25232.54</v>
          </cell>
          <cell r="FM299">
            <v>30703.88</v>
          </cell>
          <cell r="FN299">
            <v>36761.43</v>
          </cell>
          <cell r="FO299">
            <v>274418.01</v>
          </cell>
          <cell r="FP299">
            <v>340559.33</v>
          </cell>
          <cell r="FQ299">
            <v>9.1949000000000005</v>
          </cell>
          <cell r="FR299">
            <v>11.188700000000001</v>
          </cell>
          <cell r="FS299">
            <v>13.396100000000001</v>
          </cell>
          <cell r="FT299">
            <v>9.0157000000000007</v>
          </cell>
          <cell r="FU299">
            <v>4781.47</v>
          </cell>
          <cell r="FV299">
            <v>667</v>
          </cell>
          <cell r="FW299">
            <v>0</v>
          </cell>
          <cell r="FX299">
            <v>0</v>
          </cell>
          <cell r="FY299">
            <v>6457.18</v>
          </cell>
          <cell r="FZ299">
            <v>0</v>
          </cell>
          <cell r="GA299">
            <v>689.87</v>
          </cell>
          <cell r="GB299">
            <v>0</v>
          </cell>
          <cell r="GC299">
            <v>0</v>
          </cell>
          <cell r="GD299">
            <v>8126.34</v>
          </cell>
          <cell r="GE299">
            <v>512</v>
          </cell>
          <cell r="GF299">
            <v>0</v>
          </cell>
          <cell r="GG299">
            <v>1908987.1</v>
          </cell>
          <cell r="GH299">
            <v>0</v>
          </cell>
          <cell r="GI299">
            <v>0</v>
          </cell>
          <cell r="GJ299">
            <v>30901.29</v>
          </cell>
          <cell r="GK299">
            <v>3090.13</v>
          </cell>
          <cell r="GL299">
            <v>587</v>
          </cell>
          <cell r="GM299">
            <v>-75</v>
          </cell>
          <cell r="GN299">
            <v>1357</v>
          </cell>
          <cell r="GO299">
            <v>0</v>
          </cell>
          <cell r="GP299">
            <v>0</v>
          </cell>
          <cell r="GQ299">
            <v>0</v>
          </cell>
          <cell r="GR299">
            <v>0</v>
          </cell>
          <cell r="GS299">
            <v>0</v>
          </cell>
          <cell r="GT299">
            <v>0</v>
          </cell>
          <cell r="GU299">
            <v>114.91</v>
          </cell>
          <cell r="GV299">
            <v>1908.99</v>
          </cell>
          <cell r="GW299">
            <v>0.06</v>
          </cell>
          <cell r="GX299">
            <v>2</v>
          </cell>
          <cell r="GY299">
            <v>0</v>
          </cell>
          <cell r="GZ299">
            <v>2</v>
          </cell>
          <cell r="HA299">
            <v>0.5</v>
          </cell>
          <cell r="HB299">
            <v>0</v>
          </cell>
          <cell r="HC299">
            <v>0.5</v>
          </cell>
          <cell r="HD299" t="str">
            <v>Expense is primarily related to employee options and restricted stock grants.  Additionally, issuance fees related to non-cumulative perpetual preferred stock (Q1 and Q2 2012), and the reduction related to 3rd party buyout of a consolidated sub</v>
          </cell>
          <cell r="HE299" t="str">
            <v>Deduction from Tier 1 Capital for non-financial equity investments</v>
          </cell>
          <cell r="HF299">
            <v>536</v>
          </cell>
          <cell r="HG299">
            <v>525</v>
          </cell>
          <cell r="HH299">
            <v>849</v>
          </cell>
          <cell r="HI299">
            <v>3464</v>
          </cell>
          <cell r="HJ299">
            <v>3276</v>
          </cell>
          <cell r="HK299" t="str">
            <v>Line 69  equates to HI-A line 12.  Sum of lines 72 and 73 equates to HI-A line 9.  Sum of lines 75 and 76 equate to HI-A line10.</v>
          </cell>
          <cell r="HL299">
            <v>2</v>
          </cell>
          <cell r="HM299">
            <v>2013</v>
          </cell>
          <cell r="HN299">
            <v>0</v>
          </cell>
          <cell r="HO299">
            <v>-22.24</v>
          </cell>
          <cell r="HR299">
            <v>19015</v>
          </cell>
        </row>
        <row r="300">
          <cell r="A300" t="str">
            <v>1119794Q3 2013BHC Stress</v>
          </cell>
          <cell r="B300" t="str">
            <v>USB</v>
          </cell>
          <cell r="C300" t="str">
            <v>Q3 2013</v>
          </cell>
          <cell r="D300" t="str">
            <v>BHC Stress</v>
          </cell>
          <cell r="E300" t="str">
            <v>BHC</v>
          </cell>
          <cell r="F300" t="str">
            <v>US BC</v>
          </cell>
          <cell r="G300">
            <v>1119794</v>
          </cell>
          <cell r="H300" t="str">
            <v>Projected</v>
          </cell>
          <cell r="I300">
            <v>40931</v>
          </cell>
          <cell r="J300">
            <v>40931.462581018517</v>
          </cell>
          <cell r="K300" t="str">
            <v>This scenario represents an economic downturn, followed by a gradual economic recovery.  Given the existing economic conditions, the BHC Stress scenario is characteristic of a double dip rather than an extremely severe recession.</v>
          </cell>
          <cell r="L300">
            <v>210</v>
          </cell>
          <cell r="M300">
            <v>84</v>
          </cell>
          <cell r="N300">
            <v>22</v>
          </cell>
          <cell r="O300">
            <v>62</v>
          </cell>
          <cell r="P300">
            <v>342</v>
          </cell>
          <cell r="Q300">
            <v>227</v>
          </cell>
          <cell r="R300">
            <v>62</v>
          </cell>
          <cell r="S300">
            <v>53</v>
          </cell>
          <cell r="T300">
            <v>216</v>
          </cell>
          <cell r="U300">
            <v>144</v>
          </cell>
          <cell r="V300">
            <v>9</v>
          </cell>
          <cell r="W300">
            <v>63</v>
          </cell>
          <cell r="X300">
            <v>445</v>
          </cell>
          <cell r="Y300">
            <v>145</v>
          </cell>
          <cell r="Z300">
            <v>43</v>
          </cell>
          <cell r="AA300">
            <v>7</v>
          </cell>
          <cell r="AB300">
            <v>95</v>
          </cell>
          <cell r="AC300">
            <v>20</v>
          </cell>
          <cell r="AD300">
            <v>0</v>
          </cell>
          <cell r="AE300">
            <v>4</v>
          </cell>
          <cell r="AF300">
            <v>0</v>
          </cell>
          <cell r="AG300">
            <v>6</v>
          </cell>
          <cell r="AH300">
            <v>10</v>
          </cell>
          <cell r="AI300">
            <v>1462</v>
          </cell>
          <cell r="AJ300">
            <v>0</v>
          </cell>
          <cell r="AK300">
            <v>-0.4</v>
          </cell>
          <cell r="AL300">
            <v>-35.51</v>
          </cell>
          <cell r="AM300">
            <v>-35.909999999999997</v>
          </cell>
          <cell r="AN300">
            <v>0</v>
          </cell>
          <cell r="AO300">
            <v>0</v>
          </cell>
          <cell r="AP300">
            <v>0</v>
          </cell>
          <cell r="AQ300">
            <v>0</v>
          </cell>
          <cell r="AR300">
            <v>0</v>
          </cell>
          <cell r="AS300">
            <v>0</v>
          </cell>
          <cell r="AT300">
            <v>1426.09</v>
          </cell>
          <cell r="AU300">
            <v>6808</v>
          </cell>
          <cell r="AV300">
            <v>1537</v>
          </cell>
          <cell r="AW300">
            <v>1462</v>
          </cell>
          <cell r="AX300">
            <v>-3</v>
          </cell>
          <cell r="AY300">
            <v>6880</v>
          </cell>
          <cell r="AZ300">
            <v>2503.69</v>
          </cell>
          <cell r="BA300">
            <v>2039.99</v>
          </cell>
          <cell r="BB300">
            <v>2488.9699999999998</v>
          </cell>
          <cell r="BC300">
            <v>2054.71</v>
          </cell>
          <cell r="BD300">
            <v>2054.71</v>
          </cell>
          <cell r="BE300">
            <v>1537</v>
          </cell>
          <cell r="BF300">
            <v>0</v>
          </cell>
          <cell r="BG300">
            <v>0</v>
          </cell>
          <cell r="BH300">
            <v>0</v>
          </cell>
          <cell r="BI300">
            <v>-0.22</v>
          </cell>
          <cell r="BJ300">
            <v>-17.8</v>
          </cell>
          <cell r="BK300">
            <v>3</v>
          </cell>
          <cell r="BL300">
            <v>499.69</v>
          </cell>
          <cell r="BM300">
            <v>25.4</v>
          </cell>
          <cell r="BN300">
            <v>474.3</v>
          </cell>
          <cell r="BO300">
            <v>0</v>
          </cell>
          <cell r="BP300">
            <v>474.3</v>
          </cell>
          <cell r="BQ300">
            <v>-41.45</v>
          </cell>
          <cell r="BR300">
            <v>515.74</v>
          </cell>
          <cell r="BS300">
            <v>5.0831515999999999</v>
          </cell>
          <cell r="BT300">
            <v>118.5</v>
          </cell>
          <cell r="BU300">
            <v>11.6</v>
          </cell>
          <cell r="BV300">
            <v>13.9</v>
          </cell>
          <cell r="BW300">
            <v>116.2</v>
          </cell>
          <cell r="BX300" t="str">
            <v>Non-Interest Income - Retail and Small Business</v>
          </cell>
          <cell r="BY300">
            <v>20891</v>
          </cell>
          <cell r="BZ300">
            <v>52109</v>
          </cell>
          <cell r="CA300">
            <v>73000</v>
          </cell>
          <cell r="CB300">
            <v>105838.78</v>
          </cell>
          <cell r="CC300">
            <v>49345.85</v>
          </cell>
          <cell r="CD300">
            <v>18139.54</v>
          </cell>
          <cell r="CE300">
            <v>1595.74</v>
          </cell>
          <cell r="CF300">
            <v>16543.8</v>
          </cell>
          <cell r="CG300">
            <v>37701.58</v>
          </cell>
          <cell r="CH300">
            <v>10688.55</v>
          </cell>
          <cell r="CI300">
            <v>3632.65</v>
          </cell>
          <cell r="CJ300">
            <v>23380.39</v>
          </cell>
          <cell r="CK300">
            <v>8667.11</v>
          </cell>
          <cell r="CL300">
            <v>646.95000000000005</v>
          </cell>
          <cell r="CM300">
            <v>4.8600000000000003</v>
          </cell>
          <cell r="CN300">
            <v>44902.31</v>
          </cell>
          <cell r="CO300">
            <v>38084.31</v>
          </cell>
          <cell r="CP300">
            <v>2249</v>
          </cell>
          <cell r="CQ300">
            <v>4569</v>
          </cell>
          <cell r="CR300">
            <v>19406.21</v>
          </cell>
          <cell r="CS300">
            <v>29497.96</v>
          </cell>
          <cell r="CT300">
            <v>11925.21</v>
          </cell>
          <cell r="CU300">
            <v>4159.34</v>
          </cell>
          <cell r="CV300">
            <v>13413.41</v>
          </cell>
          <cell r="CW300">
            <v>17174.53</v>
          </cell>
          <cell r="CX300">
            <v>0</v>
          </cell>
          <cell r="CY300">
            <v>1065.17</v>
          </cell>
          <cell r="CZ300">
            <v>809.12</v>
          </cell>
          <cell r="DA300">
            <v>1547.84</v>
          </cell>
          <cell r="DB300">
            <v>13752.41</v>
          </cell>
          <cell r="DC300">
            <v>216819.79</v>
          </cell>
          <cell r="DD300">
            <v>0</v>
          </cell>
          <cell r="DE300">
            <v>6880</v>
          </cell>
          <cell r="DF300">
            <v>209939.79</v>
          </cell>
          <cell r="DG300">
            <v>2597.19</v>
          </cell>
          <cell r="DH300">
            <v>8946.0400000000009</v>
          </cell>
          <cell r="DI300">
            <v>1841.19</v>
          </cell>
          <cell r="DJ300">
            <v>197.24</v>
          </cell>
          <cell r="DK300">
            <v>600.13</v>
          </cell>
          <cell r="DL300">
            <v>11584.61</v>
          </cell>
          <cell r="DM300">
            <v>37195.97</v>
          </cell>
          <cell r="DN300">
            <v>334317.57</v>
          </cell>
          <cell r="DO300">
            <v>232378.59</v>
          </cell>
          <cell r="DP300">
            <v>1420</v>
          </cell>
          <cell r="DQ300">
            <v>0</v>
          </cell>
          <cell r="DR300">
            <v>61952.14</v>
          </cell>
          <cell r="DS300">
            <v>260</v>
          </cell>
          <cell r="DT300">
            <v>295750.73</v>
          </cell>
          <cell r="DU300">
            <v>4781.47</v>
          </cell>
          <cell r="DV300">
            <v>21.26</v>
          </cell>
          <cell r="DW300">
            <v>8261.82</v>
          </cell>
          <cell r="DX300">
            <v>32764.31</v>
          </cell>
          <cell r="DY300">
            <v>-1829.35</v>
          </cell>
          <cell r="DZ300">
            <v>-6454.97</v>
          </cell>
          <cell r="EA300">
            <v>37544.54</v>
          </cell>
          <cell r="EB300">
            <v>1022.3</v>
          </cell>
          <cell r="EC300">
            <v>38566.83</v>
          </cell>
          <cell r="ED300">
            <v>130890.82</v>
          </cell>
          <cell r="EE300">
            <v>37485.69</v>
          </cell>
          <cell r="EF300">
            <v>0</v>
          </cell>
          <cell r="EG300">
            <v>37485.69</v>
          </cell>
          <cell r="EH300">
            <v>515.74</v>
          </cell>
          <cell r="EI300">
            <v>0</v>
          </cell>
          <cell r="EJ300">
            <v>0</v>
          </cell>
          <cell r="EK300">
            <v>0</v>
          </cell>
          <cell r="EL300">
            <v>0</v>
          </cell>
          <cell r="EM300">
            <v>1.88</v>
          </cell>
          <cell r="EN300">
            <v>0.39</v>
          </cell>
          <cell r="EO300">
            <v>0</v>
          </cell>
          <cell r="EP300">
            <v>70.98</v>
          </cell>
          <cell r="EQ300">
            <v>114.48</v>
          </cell>
          <cell r="ER300">
            <v>-292.72000000000003</v>
          </cell>
          <cell r="ES300">
            <v>0</v>
          </cell>
          <cell r="ET300">
            <v>19.8</v>
          </cell>
          <cell r="EU300">
            <v>37544.54</v>
          </cell>
          <cell r="EV300">
            <v>37544.54</v>
          </cell>
          <cell r="EW300">
            <v>100.29</v>
          </cell>
          <cell r="EX300">
            <v>0</v>
          </cell>
          <cell r="EY300">
            <v>-1886.41</v>
          </cell>
          <cell r="EZ300">
            <v>0</v>
          </cell>
          <cell r="FA300">
            <v>0</v>
          </cell>
          <cell r="FB300">
            <v>689.87</v>
          </cell>
          <cell r="FC300">
            <v>0</v>
          </cell>
          <cell r="FD300">
            <v>8704.91</v>
          </cell>
          <cell r="FE300">
            <v>0</v>
          </cell>
          <cell r="FF300">
            <v>31315.61</v>
          </cell>
          <cell r="FG300">
            <v>184.12</v>
          </cell>
          <cell r="FH300">
            <v>0</v>
          </cell>
          <cell r="FI300">
            <v>-22.01</v>
          </cell>
          <cell r="FJ300">
            <v>31109.48</v>
          </cell>
          <cell r="FK300">
            <v>277118.61</v>
          </cell>
          <cell r="FL300">
            <v>25638.14</v>
          </cell>
          <cell r="FM300">
            <v>31109.48</v>
          </cell>
          <cell r="FN300">
            <v>37202.46</v>
          </cell>
          <cell r="FO300">
            <v>277118.61</v>
          </cell>
          <cell r="FP300">
            <v>343638.78</v>
          </cell>
          <cell r="FQ300">
            <v>9.2516999999999996</v>
          </cell>
          <cell r="FR300">
            <v>11.226100000000001</v>
          </cell>
          <cell r="FS300">
            <v>13.4247</v>
          </cell>
          <cell r="FT300">
            <v>9.0530000000000008</v>
          </cell>
          <cell r="FU300">
            <v>4781.47</v>
          </cell>
          <cell r="FV300">
            <v>667</v>
          </cell>
          <cell r="FW300">
            <v>0</v>
          </cell>
          <cell r="FX300">
            <v>0</v>
          </cell>
          <cell r="FY300">
            <v>6454.97</v>
          </cell>
          <cell r="FZ300">
            <v>0</v>
          </cell>
          <cell r="GA300">
            <v>689.87</v>
          </cell>
          <cell r="GB300">
            <v>0</v>
          </cell>
          <cell r="GC300">
            <v>0</v>
          </cell>
          <cell r="GD300">
            <v>8104.78</v>
          </cell>
          <cell r="GE300">
            <v>641</v>
          </cell>
          <cell r="GF300">
            <v>0</v>
          </cell>
          <cell r="GG300">
            <v>1909056.8</v>
          </cell>
          <cell r="GH300">
            <v>0</v>
          </cell>
          <cell r="GI300">
            <v>0</v>
          </cell>
          <cell r="GJ300">
            <v>31315.61</v>
          </cell>
          <cell r="GK300">
            <v>3131.56</v>
          </cell>
          <cell r="GL300">
            <v>695</v>
          </cell>
          <cell r="GM300">
            <v>-54</v>
          </cell>
          <cell r="GN300">
            <v>1384</v>
          </cell>
          <cell r="GO300">
            <v>0</v>
          </cell>
          <cell r="GP300">
            <v>0</v>
          </cell>
          <cell r="GQ300">
            <v>0</v>
          </cell>
          <cell r="GR300">
            <v>0</v>
          </cell>
          <cell r="GS300">
            <v>0</v>
          </cell>
          <cell r="GT300">
            <v>0</v>
          </cell>
          <cell r="GU300">
            <v>114.48</v>
          </cell>
          <cell r="GV300">
            <v>1909.06</v>
          </cell>
          <cell r="GW300">
            <v>0.06</v>
          </cell>
          <cell r="GX300">
            <v>1.88</v>
          </cell>
          <cell r="GY300">
            <v>0</v>
          </cell>
          <cell r="GZ300">
            <v>1.88</v>
          </cell>
          <cell r="HA300">
            <v>0.39</v>
          </cell>
          <cell r="HB300">
            <v>0</v>
          </cell>
          <cell r="HC300">
            <v>0.39</v>
          </cell>
          <cell r="HD300" t="str">
            <v>Expense is primarily related to employee options and restricted stock grants.  Additionally, issuance fees related to non-cumulative perpetual preferred stock (Q1 and Q2 2012), and the reduction related to 3rd party buyout of a consolidated sub</v>
          </cell>
          <cell r="HE300" t="str">
            <v>Deduction from Tier 1 Capital for non-financial equity investments</v>
          </cell>
          <cell r="HF300">
            <v>536</v>
          </cell>
          <cell r="HG300">
            <v>525</v>
          </cell>
          <cell r="HH300">
            <v>849</v>
          </cell>
          <cell r="HI300">
            <v>3464</v>
          </cell>
          <cell r="HJ300">
            <v>3276</v>
          </cell>
          <cell r="HK300" t="str">
            <v>Line 69  equates to HI-A line 12.  Sum of lines 72 and 73 equates to HI-A line 9.  Sum of lines 75 and 76 equate to HI-A line10.</v>
          </cell>
          <cell r="HL300">
            <v>3</v>
          </cell>
          <cell r="HM300">
            <v>2013</v>
          </cell>
          <cell r="HN300">
            <v>0</v>
          </cell>
          <cell r="HO300">
            <v>-18.02</v>
          </cell>
          <cell r="HR300">
            <v>19015</v>
          </cell>
        </row>
        <row r="301">
          <cell r="A301" t="str">
            <v>1119794Q4 2013BHC Stress</v>
          </cell>
          <cell r="B301" t="str">
            <v>USB</v>
          </cell>
          <cell r="C301" t="str">
            <v>Q4 2013</v>
          </cell>
          <cell r="D301" t="str">
            <v>BHC Stress</v>
          </cell>
          <cell r="E301" t="str">
            <v>BHC</v>
          </cell>
          <cell r="F301" t="str">
            <v>US BC</v>
          </cell>
          <cell r="G301">
            <v>1119794</v>
          </cell>
          <cell r="H301" t="str">
            <v>Projected</v>
          </cell>
          <cell r="I301">
            <v>40931</v>
          </cell>
          <cell r="J301">
            <v>40931.462581018517</v>
          </cell>
          <cell r="K301" t="str">
            <v>This scenario represents an economic downturn, followed by a gradual economic recovery.  Given the existing economic conditions, the BHC Stress scenario is characteristic of a double dip rather than an extremely severe recession.</v>
          </cell>
          <cell r="L301">
            <v>207</v>
          </cell>
          <cell r="M301">
            <v>81</v>
          </cell>
          <cell r="N301">
            <v>20</v>
          </cell>
          <cell r="O301">
            <v>61</v>
          </cell>
          <cell r="P301">
            <v>336</v>
          </cell>
          <cell r="Q301">
            <v>220</v>
          </cell>
          <cell r="R301">
            <v>62</v>
          </cell>
          <cell r="S301">
            <v>54</v>
          </cell>
          <cell r="T301">
            <v>217</v>
          </cell>
          <cell r="U301">
            <v>147</v>
          </cell>
          <cell r="V301">
            <v>9</v>
          </cell>
          <cell r="W301">
            <v>61</v>
          </cell>
          <cell r="X301">
            <v>441</v>
          </cell>
          <cell r="Y301">
            <v>147</v>
          </cell>
          <cell r="Z301">
            <v>45</v>
          </cell>
          <cell r="AA301">
            <v>7</v>
          </cell>
          <cell r="AB301">
            <v>95</v>
          </cell>
          <cell r="AC301">
            <v>20</v>
          </cell>
          <cell r="AD301">
            <v>0</v>
          </cell>
          <cell r="AE301">
            <v>4</v>
          </cell>
          <cell r="AF301">
            <v>0</v>
          </cell>
          <cell r="AG301">
            <v>6</v>
          </cell>
          <cell r="AH301">
            <v>10</v>
          </cell>
          <cell r="AI301">
            <v>1449</v>
          </cell>
          <cell r="AJ301">
            <v>0</v>
          </cell>
          <cell r="AK301">
            <v>-0.31</v>
          </cell>
          <cell r="AL301">
            <v>-26.94</v>
          </cell>
          <cell r="AM301">
            <v>-27.25</v>
          </cell>
          <cell r="AN301">
            <v>0</v>
          </cell>
          <cell r="AO301">
            <v>0</v>
          </cell>
          <cell r="AP301">
            <v>0</v>
          </cell>
          <cell r="AQ301">
            <v>0</v>
          </cell>
          <cell r="AR301">
            <v>0</v>
          </cell>
          <cell r="AS301">
            <v>0</v>
          </cell>
          <cell r="AT301">
            <v>1421.75</v>
          </cell>
          <cell r="AU301">
            <v>6880</v>
          </cell>
          <cell r="AV301">
            <v>1449</v>
          </cell>
          <cell r="AW301">
            <v>1449</v>
          </cell>
          <cell r="AX301">
            <v>-7</v>
          </cell>
          <cell r="AY301">
            <v>6873</v>
          </cell>
          <cell r="AZ301">
            <v>2519.6999999999998</v>
          </cell>
          <cell r="BA301">
            <v>2030.56</v>
          </cell>
          <cell r="BB301">
            <v>2525.33</v>
          </cell>
          <cell r="BC301">
            <v>2024.92</v>
          </cell>
          <cell r="BD301">
            <v>2024.92</v>
          </cell>
          <cell r="BE301">
            <v>1449</v>
          </cell>
          <cell r="BF301">
            <v>0</v>
          </cell>
          <cell r="BG301">
            <v>0</v>
          </cell>
          <cell r="BH301">
            <v>0</v>
          </cell>
          <cell r="BI301">
            <v>-0.17</v>
          </cell>
          <cell r="BJ301">
            <v>-13.06</v>
          </cell>
          <cell r="BK301">
            <v>7</v>
          </cell>
          <cell r="BL301">
            <v>562.70000000000005</v>
          </cell>
          <cell r="BM301">
            <v>35.159999999999997</v>
          </cell>
          <cell r="BN301">
            <v>527.54</v>
          </cell>
          <cell r="BO301">
            <v>0</v>
          </cell>
          <cell r="BP301">
            <v>527.54</v>
          </cell>
          <cell r="BQ301">
            <v>-59.44</v>
          </cell>
          <cell r="BR301">
            <v>586.98</v>
          </cell>
          <cell r="BS301">
            <v>6.2484450000000002</v>
          </cell>
          <cell r="BT301">
            <v>116.2</v>
          </cell>
          <cell r="BU301">
            <v>10.7</v>
          </cell>
          <cell r="BV301">
            <v>14.1</v>
          </cell>
          <cell r="BW301">
            <v>112.8</v>
          </cell>
          <cell r="BX301" t="str">
            <v>Non-Interest Income - Retail and Small Business</v>
          </cell>
          <cell r="BY301">
            <v>20891</v>
          </cell>
          <cell r="BZ301">
            <v>52109</v>
          </cell>
          <cell r="CA301">
            <v>73000</v>
          </cell>
          <cell r="CB301">
            <v>107764.01</v>
          </cell>
          <cell r="CC301">
            <v>50439.59</v>
          </cell>
          <cell r="CD301">
            <v>18155.64</v>
          </cell>
          <cell r="CE301">
            <v>1543.01</v>
          </cell>
          <cell r="CF301">
            <v>16612.62</v>
          </cell>
          <cell r="CG301">
            <v>38511.86</v>
          </cell>
          <cell r="CH301">
            <v>11285.26</v>
          </cell>
          <cell r="CI301">
            <v>3661.37</v>
          </cell>
          <cell r="CJ301">
            <v>23565.24</v>
          </cell>
          <cell r="CK301">
            <v>8735.6299999999992</v>
          </cell>
          <cell r="CL301">
            <v>652.05999999999995</v>
          </cell>
          <cell r="CM301">
            <v>4.8600000000000003</v>
          </cell>
          <cell r="CN301">
            <v>45718.83</v>
          </cell>
          <cell r="CO301">
            <v>38895.83</v>
          </cell>
          <cell r="CP301">
            <v>2254</v>
          </cell>
          <cell r="CQ301">
            <v>4569</v>
          </cell>
          <cell r="CR301">
            <v>18733.12</v>
          </cell>
          <cell r="CS301">
            <v>29932.62</v>
          </cell>
          <cell r="CT301">
            <v>12087.77</v>
          </cell>
          <cell r="CU301">
            <v>4291.57</v>
          </cell>
          <cell r="CV301">
            <v>13553.29</v>
          </cell>
          <cell r="CW301">
            <v>16730.78</v>
          </cell>
          <cell r="CX301">
            <v>0</v>
          </cell>
          <cell r="CY301">
            <v>1062.52</v>
          </cell>
          <cell r="CZ301">
            <v>807.39</v>
          </cell>
          <cell r="DA301">
            <v>813.16</v>
          </cell>
          <cell r="DB301">
            <v>14047.7</v>
          </cell>
          <cell r="DC301">
            <v>218879.35999999999</v>
          </cell>
          <cell r="DD301">
            <v>0</v>
          </cell>
          <cell r="DE301">
            <v>6873</v>
          </cell>
          <cell r="DF301">
            <v>212006.36</v>
          </cell>
          <cell r="DG301">
            <v>2597.19</v>
          </cell>
          <cell r="DH301">
            <v>8946.0400000000009</v>
          </cell>
          <cell r="DI301">
            <v>1911.28</v>
          </cell>
          <cell r="DJ301">
            <v>183.29</v>
          </cell>
          <cell r="DK301">
            <v>559.41999999999996</v>
          </cell>
          <cell r="DL301">
            <v>11600.04</v>
          </cell>
          <cell r="DM301">
            <v>37751.879999999997</v>
          </cell>
          <cell r="DN301">
            <v>336955.47</v>
          </cell>
          <cell r="DO301">
            <v>231245.85</v>
          </cell>
          <cell r="DP301">
            <v>1420</v>
          </cell>
          <cell r="DQ301">
            <v>0</v>
          </cell>
          <cell r="DR301">
            <v>65280.87</v>
          </cell>
          <cell r="DS301">
            <v>267</v>
          </cell>
          <cell r="DT301">
            <v>297946.73</v>
          </cell>
          <cell r="DU301">
            <v>4781.47</v>
          </cell>
          <cell r="DV301">
            <v>21.26</v>
          </cell>
          <cell r="DW301">
            <v>8280.68</v>
          </cell>
          <cell r="DX301">
            <v>33165.769999999997</v>
          </cell>
          <cell r="DY301">
            <v>-1809.55</v>
          </cell>
          <cell r="DZ301">
            <v>-6453.19</v>
          </cell>
          <cell r="EA301">
            <v>37986.44</v>
          </cell>
          <cell r="EB301">
            <v>1022.3</v>
          </cell>
          <cell r="EC301">
            <v>39008.74</v>
          </cell>
          <cell r="ED301">
            <v>135718.81</v>
          </cell>
          <cell r="EE301">
            <v>37544.54</v>
          </cell>
          <cell r="EF301">
            <v>0</v>
          </cell>
          <cell r="EG301">
            <v>37544.54</v>
          </cell>
          <cell r="EH301">
            <v>586.98</v>
          </cell>
          <cell r="EI301">
            <v>0</v>
          </cell>
          <cell r="EJ301">
            <v>0</v>
          </cell>
          <cell r="EK301">
            <v>0</v>
          </cell>
          <cell r="EL301">
            <v>0</v>
          </cell>
          <cell r="EM301">
            <v>1.86</v>
          </cell>
          <cell r="EN301">
            <v>0.8</v>
          </cell>
          <cell r="EO301">
            <v>0</v>
          </cell>
          <cell r="EP301">
            <v>70.98</v>
          </cell>
          <cell r="EQ301">
            <v>114.49</v>
          </cell>
          <cell r="ER301">
            <v>19.809999999999999</v>
          </cell>
          <cell r="ES301">
            <v>0</v>
          </cell>
          <cell r="ET301">
            <v>19.52</v>
          </cell>
          <cell r="EU301">
            <v>37986.44</v>
          </cell>
          <cell r="EV301">
            <v>37986.44</v>
          </cell>
          <cell r="EW301">
            <v>94.85</v>
          </cell>
          <cell r="EX301">
            <v>0</v>
          </cell>
          <cell r="EY301">
            <v>-1861.16</v>
          </cell>
          <cell r="EZ301">
            <v>0</v>
          </cell>
          <cell r="FA301">
            <v>0</v>
          </cell>
          <cell r="FB301">
            <v>689.87</v>
          </cell>
          <cell r="FC301">
            <v>0</v>
          </cell>
          <cell r="FD301">
            <v>8642.64</v>
          </cell>
          <cell r="FE301">
            <v>0</v>
          </cell>
          <cell r="FF301">
            <v>31799.98</v>
          </cell>
          <cell r="FG301">
            <v>191.13</v>
          </cell>
          <cell r="FH301">
            <v>0</v>
          </cell>
          <cell r="FI301">
            <v>-22.01</v>
          </cell>
          <cell r="FJ301">
            <v>31586.84</v>
          </cell>
          <cell r="FK301">
            <v>281211.28000000003</v>
          </cell>
          <cell r="FL301">
            <v>26115.5</v>
          </cell>
          <cell r="FM301">
            <v>31586.84</v>
          </cell>
          <cell r="FN301">
            <v>37449.03</v>
          </cell>
          <cell r="FO301">
            <v>281211.28000000003</v>
          </cell>
          <cell r="FP301">
            <v>351902.91</v>
          </cell>
          <cell r="FQ301">
            <v>9.2867999999999995</v>
          </cell>
          <cell r="FR301">
            <v>11.2324</v>
          </cell>
          <cell r="FS301">
            <v>13.317</v>
          </cell>
          <cell r="FT301">
            <v>8.9760000000000009</v>
          </cell>
          <cell r="FU301">
            <v>4781.47</v>
          </cell>
          <cell r="FV301">
            <v>667</v>
          </cell>
          <cell r="FW301">
            <v>0</v>
          </cell>
          <cell r="FX301">
            <v>0</v>
          </cell>
          <cell r="FY301">
            <v>6453.19</v>
          </cell>
          <cell r="FZ301">
            <v>0</v>
          </cell>
          <cell r="GA301">
            <v>689.87</v>
          </cell>
          <cell r="GB301">
            <v>0</v>
          </cell>
          <cell r="GC301">
            <v>0</v>
          </cell>
          <cell r="GD301">
            <v>8083.22</v>
          </cell>
          <cell r="GE301">
            <v>764</v>
          </cell>
          <cell r="GF301">
            <v>0</v>
          </cell>
          <cell r="GG301">
            <v>1909107.1</v>
          </cell>
          <cell r="GH301">
            <v>0</v>
          </cell>
          <cell r="GI301">
            <v>0</v>
          </cell>
          <cell r="GJ301">
            <v>31799.98</v>
          </cell>
          <cell r="GK301">
            <v>3180</v>
          </cell>
          <cell r="GL301">
            <v>806</v>
          </cell>
          <cell r="GM301">
            <v>-42</v>
          </cell>
          <cell r="GN301">
            <v>1382</v>
          </cell>
          <cell r="GO301">
            <v>0</v>
          </cell>
          <cell r="GP301">
            <v>0</v>
          </cell>
          <cell r="GQ301">
            <v>0</v>
          </cell>
          <cell r="GR301">
            <v>0</v>
          </cell>
          <cell r="GS301">
            <v>0</v>
          </cell>
          <cell r="GT301">
            <v>0</v>
          </cell>
          <cell r="GU301">
            <v>114.49</v>
          </cell>
          <cell r="GV301">
            <v>1909.11</v>
          </cell>
          <cell r="GW301">
            <v>0.06</v>
          </cell>
          <cell r="GX301">
            <v>1.86</v>
          </cell>
          <cell r="GY301">
            <v>0</v>
          </cell>
          <cell r="GZ301">
            <v>1.86</v>
          </cell>
          <cell r="HA301">
            <v>0.8</v>
          </cell>
          <cell r="HB301">
            <v>0</v>
          </cell>
          <cell r="HC301">
            <v>0.8</v>
          </cell>
          <cell r="HD301" t="str">
            <v>Expense is primarily related to employee options and restricted stock grants.  Additionally, issuance fees related to non-cumulative perpetual preferred stock (Q1 and Q2 2012), and the reduction related to 3rd party buyout of a consolidated sub</v>
          </cell>
          <cell r="HE301" t="str">
            <v>Deduction from Tier 1 Capital for non-financial equity investments</v>
          </cell>
          <cell r="HF301">
            <v>536</v>
          </cell>
          <cell r="HG301">
            <v>525</v>
          </cell>
          <cell r="HH301">
            <v>849</v>
          </cell>
          <cell r="HI301">
            <v>3464</v>
          </cell>
          <cell r="HJ301">
            <v>3276</v>
          </cell>
          <cell r="HK301" t="str">
            <v>Line 69  equates to HI-A line 12.  Sum of lines 72 and 73 equates to HI-A line 9.  Sum of lines 75 and 76 equate to HI-A line10.</v>
          </cell>
          <cell r="HL301">
            <v>4</v>
          </cell>
          <cell r="HM301">
            <v>2013</v>
          </cell>
          <cell r="HN301">
            <v>0</v>
          </cell>
          <cell r="HO301">
            <v>-13.23</v>
          </cell>
          <cell r="HR301">
            <v>19015</v>
          </cell>
        </row>
        <row r="302">
          <cell r="A302" t="str">
            <v>1119794Q3 2011Supervisory Baseline</v>
          </cell>
          <cell r="B302" t="str">
            <v>USB</v>
          </cell>
          <cell r="C302" t="str">
            <v>Q3 2011</v>
          </cell>
          <cell r="D302" t="str">
            <v>Supervisory Baseline</v>
          </cell>
          <cell r="E302" t="str">
            <v>BHC</v>
          </cell>
          <cell r="F302" t="str">
            <v>US BC</v>
          </cell>
          <cell r="G302">
            <v>1119794</v>
          </cell>
          <cell r="H302" t="str">
            <v>Actual</v>
          </cell>
          <cell r="I302">
            <v>40931</v>
          </cell>
          <cell r="J302">
            <v>40931.465590277781</v>
          </cell>
          <cell r="K302" t="str">
            <v>The Supervisory Baseline scenario follows the consensus outlook from the Blue Chip Economic Indicators and other sources as of mid-November.</v>
          </cell>
          <cell r="L302">
            <v>122</v>
          </cell>
          <cell r="M302">
            <v>74</v>
          </cell>
          <cell r="N302">
            <v>26</v>
          </cell>
          <cell r="O302">
            <v>48</v>
          </cell>
          <cell r="P302">
            <v>99</v>
          </cell>
          <cell r="Q302">
            <v>58</v>
          </cell>
          <cell r="R302">
            <v>25</v>
          </cell>
          <cell r="S302">
            <v>16</v>
          </cell>
          <cell r="T302">
            <v>125</v>
          </cell>
          <cell r="U302">
            <v>57</v>
          </cell>
          <cell r="V302">
            <v>18</v>
          </cell>
          <cell r="W302">
            <v>50</v>
          </cell>
          <cell r="X302">
            <v>178</v>
          </cell>
          <cell r="Y302">
            <v>68</v>
          </cell>
          <cell r="Z302">
            <v>7</v>
          </cell>
          <cell r="AA302">
            <v>4</v>
          </cell>
          <cell r="AB302">
            <v>57</v>
          </cell>
          <cell r="AC302">
            <v>3</v>
          </cell>
          <cell r="AD302">
            <v>0</v>
          </cell>
          <cell r="AE302">
            <v>0</v>
          </cell>
          <cell r="AF302">
            <v>0</v>
          </cell>
          <cell r="AG302">
            <v>0</v>
          </cell>
          <cell r="AH302">
            <v>3</v>
          </cell>
          <cell r="AI302">
            <v>669</v>
          </cell>
          <cell r="AJ302">
            <v>0</v>
          </cell>
          <cell r="AK302">
            <v>0</v>
          </cell>
          <cell r="AL302">
            <v>0</v>
          </cell>
          <cell r="AM302">
            <v>0</v>
          </cell>
          <cell r="AN302">
            <v>0</v>
          </cell>
          <cell r="AO302">
            <v>0</v>
          </cell>
          <cell r="AP302">
            <v>0</v>
          </cell>
          <cell r="AQ302">
            <v>0</v>
          </cell>
          <cell r="AR302">
            <v>0</v>
          </cell>
          <cell r="AS302">
            <v>0</v>
          </cell>
          <cell r="AT302">
            <v>669</v>
          </cell>
          <cell r="AU302">
            <v>5071</v>
          </cell>
          <cell r="AV302">
            <v>519</v>
          </cell>
          <cell r="AW302">
            <v>669</v>
          </cell>
          <cell r="AX302">
            <v>29</v>
          </cell>
          <cell r="AY302">
            <v>4950</v>
          </cell>
          <cell r="AZ302">
            <v>2565.5</v>
          </cell>
          <cell r="BA302">
            <v>2170.5</v>
          </cell>
          <cell r="BB302">
            <v>2466.4</v>
          </cell>
          <cell r="BC302">
            <v>2269.6</v>
          </cell>
          <cell r="BD302">
            <v>2269.6</v>
          </cell>
          <cell r="BE302">
            <v>519</v>
          </cell>
          <cell r="BF302">
            <v>0</v>
          </cell>
          <cell r="BG302">
            <v>0</v>
          </cell>
          <cell r="BH302">
            <v>0</v>
          </cell>
          <cell r="BI302">
            <v>0</v>
          </cell>
          <cell r="BJ302">
            <v>-9</v>
          </cell>
          <cell r="BK302">
            <v>0</v>
          </cell>
          <cell r="BL302">
            <v>1742</v>
          </cell>
          <cell r="BM302">
            <v>490</v>
          </cell>
          <cell r="BN302">
            <v>1252</v>
          </cell>
          <cell r="BO302">
            <v>0</v>
          </cell>
          <cell r="BP302">
            <v>1252</v>
          </cell>
          <cell r="BQ302">
            <v>-21</v>
          </cell>
          <cell r="BR302">
            <v>1273</v>
          </cell>
          <cell r="BS302">
            <v>28.128588000000001</v>
          </cell>
          <cell r="BT302">
            <v>173</v>
          </cell>
          <cell r="BU302">
            <v>19.899999999999999</v>
          </cell>
          <cell r="BV302">
            <v>31.2</v>
          </cell>
          <cell r="BW302">
            <v>161.69999999999999</v>
          </cell>
          <cell r="BX302" t="str">
            <v>Non-Interest Income - Retail and Small Business</v>
          </cell>
          <cell r="BY302">
            <v>16269</v>
          </cell>
          <cell r="BZ302">
            <v>52109</v>
          </cell>
          <cell r="CA302">
            <v>68378</v>
          </cell>
          <cell r="CB302">
            <v>104483</v>
          </cell>
          <cell r="CC302">
            <v>45650</v>
          </cell>
          <cell r="CD302">
            <v>19288</v>
          </cell>
          <cell r="CE302">
            <v>2217</v>
          </cell>
          <cell r="CF302">
            <v>17071</v>
          </cell>
          <cell r="CG302">
            <v>38815</v>
          </cell>
          <cell r="CH302">
            <v>8806</v>
          </cell>
          <cell r="CI302">
            <v>4035</v>
          </cell>
          <cell r="CJ302">
            <v>25974</v>
          </cell>
          <cell r="CK302">
            <v>9627</v>
          </cell>
          <cell r="CL302">
            <v>720</v>
          </cell>
          <cell r="CM302">
            <v>10</v>
          </cell>
          <cell r="CN302">
            <v>40935</v>
          </cell>
          <cell r="CO302">
            <v>34136.5</v>
          </cell>
          <cell r="CP302">
            <v>2209</v>
          </cell>
          <cell r="CQ302">
            <v>4589.5</v>
          </cell>
          <cell r="CR302">
            <v>16337</v>
          </cell>
          <cell r="CS302">
            <v>29165</v>
          </cell>
          <cell r="CT302">
            <v>11453</v>
          </cell>
          <cell r="CU302">
            <v>4952</v>
          </cell>
          <cell r="CV302">
            <v>12760</v>
          </cell>
          <cell r="CW302">
            <v>16783</v>
          </cell>
          <cell r="CX302">
            <v>0</v>
          </cell>
          <cell r="CY302">
            <v>908</v>
          </cell>
          <cell r="CZ302">
            <v>825</v>
          </cell>
          <cell r="DA302">
            <v>1621</v>
          </cell>
          <cell r="DB302">
            <v>13429</v>
          </cell>
          <cell r="DC302">
            <v>207703</v>
          </cell>
          <cell r="DD302">
            <v>0</v>
          </cell>
          <cell r="DE302">
            <v>4950</v>
          </cell>
          <cell r="DF302">
            <v>202753</v>
          </cell>
          <cell r="DG302">
            <v>2457</v>
          </cell>
          <cell r="DH302">
            <v>8933</v>
          </cell>
          <cell r="DI302">
            <v>1466</v>
          </cell>
          <cell r="DJ302">
            <v>244</v>
          </cell>
          <cell r="DK302">
            <v>965</v>
          </cell>
          <cell r="DL302">
            <v>11608</v>
          </cell>
          <cell r="DM302">
            <v>44945</v>
          </cell>
          <cell r="DN302">
            <v>330141</v>
          </cell>
          <cell r="DO302">
            <v>222632</v>
          </cell>
          <cell r="DP302">
            <v>1420</v>
          </cell>
          <cell r="DQ302">
            <v>2691</v>
          </cell>
          <cell r="DR302">
            <v>69188</v>
          </cell>
          <cell r="DS302">
            <v>240</v>
          </cell>
          <cell r="DT302">
            <v>295931</v>
          </cell>
          <cell r="DU302">
            <v>2606</v>
          </cell>
          <cell r="DV302">
            <v>21</v>
          </cell>
          <cell r="DW302">
            <v>8248</v>
          </cell>
          <cell r="DX302">
            <v>29704</v>
          </cell>
          <cell r="DY302">
            <v>-930</v>
          </cell>
          <cell r="DZ302">
            <v>-6419</v>
          </cell>
          <cell r="EA302">
            <v>33230</v>
          </cell>
          <cell r="EB302">
            <v>980</v>
          </cell>
          <cell r="EC302">
            <v>34210</v>
          </cell>
          <cell r="ED302">
            <v>110882</v>
          </cell>
          <cell r="EE302">
            <v>32452</v>
          </cell>
          <cell r="EF302">
            <v>0</v>
          </cell>
          <cell r="EG302">
            <v>32452</v>
          </cell>
          <cell r="EH302">
            <v>1273</v>
          </cell>
          <cell r="EI302">
            <v>0</v>
          </cell>
          <cell r="EJ302">
            <v>0</v>
          </cell>
          <cell r="EK302">
            <v>0</v>
          </cell>
          <cell r="EL302">
            <v>0</v>
          </cell>
          <cell r="EM302">
            <v>23</v>
          </cell>
          <cell r="EN302">
            <v>320</v>
          </cell>
          <cell r="EO302">
            <v>0</v>
          </cell>
          <cell r="EP302">
            <v>30</v>
          </cell>
          <cell r="EQ302">
            <v>240</v>
          </cell>
          <cell r="ER302">
            <v>47</v>
          </cell>
          <cell r="ES302">
            <v>0</v>
          </cell>
          <cell r="ET302">
            <v>25</v>
          </cell>
          <cell r="EU302">
            <v>33230</v>
          </cell>
          <cell r="EV302">
            <v>33230</v>
          </cell>
          <cell r="EW302">
            <v>382</v>
          </cell>
          <cell r="EX302">
            <v>0</v>
          </cell>
          <cell r="EY302">
            <v>-1263</v>
          </cell>
          <cell r="EZ302">
            <v>0</v>
          </cell>
          <cell r="FA302">
            <v>0</v>
          </cell>
          <cell r="FB302">
            <v>3370</v>
          </cell>
          <cell r="FC302">
            <v>0</v>
          </cell>
          <cell r="FD302">
            <v>9230</v>
          </cell>
          <cell r="FE302">
            <v>0</v>
          </cell>
          <cell r="FF302">
            <v>28251</v>
          </cell>
          <cell r="FG302">
            <v>146</v>
          </cell>
          <cell r="FH302">
            <v>0</v>
          </cell>
          <cell r="FI302">
            <v>-24</v>
          </cell>
          <cell r="FJ302">
            <v>28081</v>
          </cell>
          <cell r="FK302">
            <v>261115</v>
          </cell>
          <cell r="FL302">
            <v>22105</v>
          </cell>
          <cell r="FM302">
            <v>28081</v>
          </cell>
          <cell r="FN302">
            <v>35369</v>
          </cell>
          <cell r="FO302">
            <v>261115</v>
          </cell>
          <cell r="FP302">
            <v>311827</v>
          </cell>
          <cell r="FQ302">
            <v>8.4656000000000002</v>
          </cell>
          <cell r="FR302">
            <v>10.754300000000001</v>
          </cell>
          <cell r="FS302">
            <v>13.545400000000001</v>
          </cell>
          <cell r="FT302">
            <v>9.0053000000000001</v>
          </cell>
          <cell r="FU302">
            <v>2606</v>
          </cell>
          <cell r="FV302">
            <v>667</v>
          </cell>
          <cell r="FW302">
            <v>0</v>
          </cell>
          <cell r="FX302">
            <v>0</v>
          </cell>
          <cell r="FY302">
            <v>6419</v>
          </cell>
          <cell r="FZ302">
            <v>0</v>
          </cell>
          <cell r="GA302">
            <v>695</v>
          </cell>
          <cell r="GB302">
            <v>0</v>
          </cell>
          <cell r="GC302">
            <v>2675</v>
          </cell>
          <cell r="GD302">
            <v>8265</v>
          </cell>
          <cell r="GE302">
            <v>0</v>
          </cell>
          <cell r="GF302">
            <v>750</v>
          </cell>
          <cell r="GG302">
            <v>1912675.2</v>
          </cell>
          <cell r="GH302">
            <v>0</v>
          </cell>
          <cell r="GI302">
            <v>0</v>
          </cell>
          <cell r="GJ302">
            <v>28251</v>
          </cell>
          <cell r="GK302">
            <v>2825.1</v>
          </cell>
          <cell r="GL302">
            <v>0</v>
          </cell>
          <cell r="GM302">
            <v>0</v>
          </cell>
          <cell r="GN302">
            <v>1909</v>
          </cell>
          <cell r="GO302">
            <v>0</v>
          </cell>
          <cell r="GP302">
            <v>0</v>
          </cell>
          <cell r="GQ302">
            <v>2825.1</v>
          </cell>
          <cell r="GR302">
            <v>0</v>
          </cell>
          <cell r="GS302">
            <v>0</v>
          </cell>
          <cell r="GT302">
            <v>0</v>
          </cell>
          <cell r="GU302">
            <v>240</v>
          </cell>
          <cell r="GV302">
            <v>1912.68</v>
          </cell>
          <cell r="GW302">
            <v>0.12547839</v>
          </cell>
          <cell r="GX302">
            <v>23.5</v>
          </cell>
          <cell r="GY302">
            <v>0</v>
          </cell>
          <cell r="GZ302">
            <v>23.5</v>
          </cell>
          <cell r="HA302">
            <v>0.59</v>
          </cell>
          <cell r="HB302">
            <v>319.41000000000003</v>
          </cell>
          <cell r="HC302">
            <v>320</v>
          </cell>
          <cell r="HD302" t="str">
            <v>Expense is primarily related to employee options and restricted stock grants.  Additionally, issuance fees related to non-cumulative perpetual preferred stock (Q1 and Q2 2012), and the reduction related to 3rd party buyout of a consolidated sub</v>
          </cell>
          <cell r="HE302" t="str">
            <v>Deduction from Tier 1 Capital for non-financial equity investments</v>
          </cell>
          <cell r="HF302">
            <v>536</v>
          </cell>
          <cell r="HG302">
            <v>525</v>
          </cell>
          <cell r="HH302">
            <v>849</v>
          </cell>
          <cell r="HI302">
            <v>3464</v>
          </cell>
          <cell r="HJ302">
            <v>3276</v>
          </cell>
          <cell r="HK302" t="str">
            <v>Line 69  equates to HI-A line 12.  Sum of lines 72 and 73 equates to HI-A line 9.  Sum of lines 75 and 76 equate to HI-A line10.</v>
          </cell>
          <cell r="HL302">
            <v>3</v>
          </cell>
          <cell r="HM302">
            <v>2011</v>
          </cell>
          <cell r="HN302">
            <v>0</v>
          </cell>
          <cell r="HO302">
            <v>-9</v>
          </cell>
          <cell r="HR302">
            <v>19015</v>
          </cell>
        </row>
        <row r="303">
          <cell r="A303" t="str">
            <v>1119794Q4 2011Supervisory Baseline</v>
          </cell>
          <cell r="B303" t="str">
            <v>USB</v>
          </cell>
          <cell r="C303" t="str">
            <v>Q4 2011</v>
          </cell>
          <cell r="D303" t="str">
            <v>Supervisory Baseline</v>
          </cell>
          <cell r="E303" t="str">
            <v>BHC</v>
          </cell>
          <cell r="F303" t="str">
            <v>US BC</v>
          </cell>
          <cell r="G303">
            <v>1119794</v>
          </cell>
          <cell r="H303" t="str">
            <v>Projected</v>
          </cell>
          <cell r="I303">
            <v>40931</v>
          </cell>
          <cell r="J303">
            <v>40931.465590277781</v>
          </cell>
          <cell r="K303" t="str">
            <v>The Supervisory Baseline scenario follows the consensus outlook from the Blue Chip Economic Indicators and other sources as of mid-November.</v>
          </cell>
          <cell r="L303">
            <v>118</v>
          </cell>
          <cell r="M303">
            <v>77</v>
          </cell>
          <cell r="N303">
            <v>25</v>
          </cell>
          <cell r="O303">
            <v>52</v>
          </cell>
          <cell r="P303">
            <v>84</v>
          </cell>
          <cell r="Q303">
            <v>38</v>
          </cell>
          <cell r="R303">
            <v>26</v>
          </cell>
          <cell r="S303">
            <v>20</v>
          </cell>
          <cell r="T303">
            <v>75</v>
          </cell>
          <cell r="U303">
            <v>25</v>
          </cell>
          <cell r="V303">
            <v>10</v>
          </cell>
          <cell r="W303">
            <v>40</v>
          </cell>
          <cell r="X303">
            <v>198</v>
          </cell>
          <cell r="Y303">
            <v>76</v>
          </cell>
          <cell r="Z303">
            <v>12</v>
          </cell>
          <cell r="AA303">
            <v>5</v>
          </cell>
          <cell r="AB303">
            <v>59</v>
          </cell>
          <cell r="AC303">
            <v>6</v>
          </cell>
          <cell r="AD303">
            <v>0</v>
          </cell>
          <cell r="AE303">
            <v>1</v>
          </cell>
          <cell r="AF303">
            <v>0</v>
          </cell>
          <cell r="AG303">
            <v>2</v>
          </cell>
          <cell r="AH303">
            <v>3</v>
          </cell>
          <cell r="AI303">
            <v>634</v>
          </cell>
          <cell r="AJ303">
            <v>0</v>
          </cell>
          <cell r="AK303">
            <v>-0.03</v>
          </cell>
          <cell r="AL303">
            <v>-30.86</v>
          </cell>
          <cell r="AM303">
            <v>-30.89</v>
          </cell>
          <cell r="AN303">
            <v>0</v>
          </cell>
          <cell r="AO303">
            <v>0</v>
          </cell>
          <cell r="AP303">
            <v>0</v>
          </cell>
          <cell r="AQ303">
            <v>0</v>
          </cell>
          <cell r="AR303">
            <v>0</v>
          </cell>
          <cell r="AS303">
            <v>0</v>
          </cell>
          <cell r="AT303">
            <v>603.11</v>
          </cell>
          <cell r="AU303">
            <v>4950</v>
          </cell>
          <cell r="AV303">
            <v>509</v>
          </cell>
          <cell r="AW303">
            <v>634</v>
          </cell>
          <cell r="AX303">
            <v>-4</v>
          </cell>
          <cell r="AY303">
            <v>4821</v>
          </cell>
          <cell r="AZ303">
            <v>2614.4299999999998</v>
          </cell>
          <cell r="BA303">
            <v>2067.29</v>
          </cell>
          <cell r="BB303">
            <v>2511.56</v>
          </cell>
          <cell r="BC303">
            <v>2170.15</v>
          </cell>
          <cell r="BD303">
            <v>2170.15</v>
          </cell>
          <cell r="BE303">
            <v>509</v>
          </cell>
          <cell r="BF303">
            <v>0</v>
          </cell>
          <cell r="BG303">
            <v>0</v>
          </cell>
          <cell r="BH303">
            <v>262.5</v>
          </cell>
          <cell r="BI303">
            <v>0</v>
          </cell>
          <cell r="BJ303">
            <v>-4.8499999999999996</v>
          </cell>
          <cell r="BK303">
            <v>4</v>
          </cell>
          <cell r="BL303">
            <v>1918.81</v>
          </cell>
          <cell r="BM303">
            <v>539.96</v>
          </cell>
          <cell r="BN303">
            <v>1378.85</v>
          </cell>
          <cell r="BO303">
            <v>0</v>
          </cell>
          <cell r="BP303">
            <v>1378.85</v>
          </cell>
          <cell r="BQ303">
            <v>-24.24</v>
          </cell>
          <cell r="BR303">
            <v>1403.09</v>
          </cell>
          <cell r="BS303">
            <v>28.140357999999999</v>
          </cell>
          <cell r="BT303">
            <v>161.69999999999999</v>
          </cell>
          <cell r="BU303">
            <v>19.5</v>
          </cell>
          <cell r="BV303">
            <v>29.3</v>
          </cell>
          <cell r="BW303">
            <v>151.9</v>
          </cell>
          <cell r="BX303" t="str">
            <v>Non-Interest Income - Retail and Small Business</v>
          </cell>
          <cell r="BY303">
            <v>17891</v>
          </cell>
          <cell r="BZ303">
            <v>52109</v>
          </cell>
          <cell r="CA303">
            <v>70000</v>
          </cell>
          <cell r="CB303">
            <v>106772.13</v>
          </cell>
          <cell r="CC303">
            <v>48013.07</v>
          </cell>
          <cell r="CD303">
            <v>19239.150000000001</v>
          </cell>
          <cell r="CE303">
            <v>2173.04</v>
          </cell>
          <cell r="CF303">
            <v>17066.11</v>
          </cell>
          <cell r="CG303">
            <v>38795.96</v>
          </cell>
          <cell r="CH303">
            <v>8812.68</v>
          </cell>
          <cell r="CI303">
            <v>4032.08</v>
          </cell>
          <cell r="CJ303">
            <v>25951.200000000001</v>
          </cell>
          <cell r="CK303">
            <v>9620.11</v>
          </cell>
          <cell r="CL303">
            <v>718.08</v>
          </cell>
          <cell r="CM303">
            <v>5.87</v>
          </cell>
          <cell r="CN303">
            <v>42116.43</v>
          </cell>
          <cell r="CO303">
            <v>35292.43</v>
          </cell>
          <cell r="CP303">
            <v>2179</v>
          </cell>
          <cell r="CQ303">
            <v>4645</v>
          </cell>
          <cell r="CR303">
            <v>17070.11</v>
          </cell>
          <cell r="CS303">
            <v>29157.5</v>
          </cell>
          <cell r="CT303">
            <v>11470.18</v>
          </cell>
          <cell r="CU303">
            <v>4866.1000000000004</v>
          </cell>
          <cell r="CV303">
            <v>12821.22</v>
          </cell>
          <cell r="CW303">
            <v>17043</v>
          </cell>
          <cell r="CX303">
            <v>0</v>
          </cell>
          <cell r="CY303">
            <v>990.23</v>
          </cell>
          <cell r="CZ303">
            <v>753.06</v>
          </cell>
          <cell r="DA303">
            <v>1448.55</v>
          </cell>
          <cell r="DB303">
            <v>13851.16</v>
          </cell>
          <cell r="DC303">
            <v>212159.17</v>
          </cell>
          <cell r="DD303">
            <v>0</v>
          </cell>
          <cell r="DE303">
            <v>4821</v>
          </cell>
          <cell r="DF303">
            <v>207338.17</v>
          </cell>
          <cell r="DG303">
            <v>2597.19</v>
          </cell>
          <cell r="DH303">
            <v>8943.0400000000009</v>
          </cell>
          <cell r="DI303">
            <v>1579.85</v>
          </cell>
          <cell r="DJ303">
            <v>307.20999999999998</v>
          </cell>
          <cell r="DK303">
            <v>911.25</v>
          </cell>
          <cell r="DL303">
            <v>11741.35</v>
          </cell>
          <cell r="DM303">
            <v>38505.440000000002</v>
          </cell>
          <cell r="DN303">
            <v>330182.15999999997</v>
          </cell>
          <cell r="DO303">
            <v>222729.36</v>
          </cell>
          <cell r="DP303">
            <v>1420</v>
          </cell>
          <cell r="DQ303">
            <v>1896</v>
          </cell>
          <cell r="DR303">
            <v>69371.27</v>
          </cell>
          <cell r="DS303">
            <v>244</v>
          </cell>
          <cell r="DT303">
            <v>295416.63</v>
          </cell>
          <cell r="DU303">
            <v>2606.4699999999998</v>
          </cell>
          <cell r="DV303">
            <v>21.26</v>
          </cell>
          <cell r="DW303">
            <v>8239.89</v>
          </cell>
          <cell r="DX303">
            <v>30839.279999999999</v>
          </cell>
          <cell r="DY303">
            <v>-1301.05</v>
          </cell>
          <cell r="DZ303">
            <v>-6662.62</v>
          </cell>
          <cell r="EA303">
            <v>33743.230000000003</v>
          </cell>
          <cell r="EB303">
            <v>1022.3</v>
          </cell>
          <cell r="EC303">
            <v>34765.53</v>
          </cell>
          <cell r="ED303">
            <v>113486.8</v>
          </cell>
          <cell r="EE303">
            <v>33230</v>
          </cell>
          <cell r="EF303">
            <v>0</v>
          </cell>
          <cell r="EG303">
            <v>33230</v>
          </cell>
          <cell r="EH303">
            <v>1403.09</v>
          </cell>
          <cell r="EI303">
            <v>0</v>
          </cell>
          <cell r="EJ303">
            <v>0</v>
          </cell>
          <cell r="EK303">
            <v>0</v>
          </cell>
          <cell r="EL303">
            <v>0</v>
          </cell>
          <cell r="EM303">
            <v>54.12</v>
          </cell>
          <cell r="EN303">
            <v>321.39999999999998</v>
          </cell>
          <cell r="EO303">
            <v>0</v>
          </cell>
          <cell r="EP303">
            <v>30.2</v>
          </cell>
          <cell r="EQ303">
            <v>237.75</v>
          </cell>
          <cell r="ER303">
            <v>-370.96</v>
          </cell>
          <cell r="ES303">
            <v>0</v>
          </cell>
          <cell r="ET303">
            <v>16.329999999999998</v>
          </cell>
          <cell r="EU303">
            <v>33743.230000000003</v>
          </cell>
          <cell r="EV303">
            <v>33743.230000000003</v>
          </cell>
          <cell r="EW303">
            <v>268.35000000000002</v>
          </cell>
          <cell r="EX303">
            <v>0</v>
          </cell>
          <cell r="EY303">
            <v>-1526.16</v>
          </cell>
          <cell r="EZ303">
            <v>0</v>
          </cell>
          <cell r="FA303">
            <v>0</v>
          </cell>
          <cell r="FB303">
            <v>3364.87</v>
          </cell>
          <cell r="FC303">
            <v>0</v>
          </cell>
          <cell r="FD303">
            <v>9163.9699999999993</v>
          </cell>
          <cell r="FE303">
            <v>0</v>
          </cell>
          <cell r="FF303">
            <v>29201.94</v>
          </cell>
          <cell r="FG303">
            <v>157.97999999999999</v>
          </cell>
          <cell r="FH303">
            <v>0</v>
          </cell>
          <cell r="FI303">
            <v>-22.01</v>
          </cell>
          <cell r="FJ303">
            <v>29021.94</v>
          </cell>
          <cell r="FK303">
            <v>268134.53999999998</v>
          </cell>
          <cell r="FL303">
            <v>23050.61</v>
          </cell>
          <cell r="FM303">
            <v>29021.94</v>
          </cell>
          <cell r="FN303">
            <v>35867.879999999997</v>
          </cell>
          <cell r="FO303">
            <v>268134.53999999998</v>
          </cell>
          <cell r="FP303">
            <v>320276.86</v>
          </cell>
          <cell r="FQ303">
            <v>8.5967000000000002</v>
          </cell>
          <cell r="FR303">
            <v>10.823600000000001</v>
          </cell>
          <cell r="FS303">
            <v>13.376799999999999</v>
          </cell>
          <cell r="FT303">
            <v>9.0615000000000006</v>
          </cell>
          <cell r="FU303">
            <v>2606.4699999999998</v>
          </cell>
          <cell r="FV303">
            <v>667</v>
          </cell>
          <cell r="FW303">
            <v>0</v>
          </cell>
          <cell r="FX303">
            <v>0</v>
          </cell>
          <cell r="FY303">
            <v>6662.62</v>
          </cell>
          <cell r="FZ303">
            <v>0</v>
          </cell>
          <cell r="GA303">
            <v>689.87</v>
          </cell>
          <cell r="GB303">
            <v>0</v>
          </cell>
          <cell r="GC303">
            <v>2675</v>
          </cell>
          <cell r="GD303">
            <v>8252.7199999999993</v>
          </cell>
          <cell r="GE303">
            <v>0</v>
          </cell>
          <cell r="GF303">
            <v>843</v>
          </cell>
          <cell r="GG303">
            <v>1902517.3</v>
          </cell>
          <cell r="GH303">
            <v>0</v>
          </cell>
          <cell r="GI303">
            <v>0</v>
          </cell>
          <cell r="GJ303">
            <v>29201.94</v>
          </cell>
          <cell r="GK303">
            <v>2920.19</v>
          </cell>
          <cell r="GL303">
            <v>0</v>
          </cell>
          <cell r="GM303">
            <v>0</v>
          </cell>
          <cell r="GN303">
            <v>2061</v>
          </cell>
          <cell r="GO303">
            <v>0</v>
          </cell>
          <cell r="GP303">
            <v>0</v>
          </cell>
          <cell r="GQ303">
            <v>0</v>
          </cell>
          <cell r="GR303">
            <v>0</v>
          </cell>
          <cell r="GS303">
            <v>0</v>
          </cell>
          <cell r="GT303">
            <v>0</v>
          </cell>
          <cell r="GU303">
            <v>237.75</v>
          </cell>
          <cell r="GV303">
            <v>1902.52</v>
          </cell>
          <cell r="GW303">
            <v>0.12</v>
          </cell>
          <cell r="GX303">
            <v>54.12</v>
          </cell>
          <cell r="GY303">
            <v>0</v>
          </cell>
          <cell r="GZ303">
            <v>54.12</v>
          </cell>
          <cell r="HA303">
            <v>0.86</v>
          </cell>
          <cell r="HB303">
            <v>320.54000000000002</v>
          </cell>
          <cell r="HC303">
            <v>321.39999999999998</v>
          </cell>
          <cell r="HD303" t="str">
            <v>Expense is primarily related to employee options and restricted stock grants.  Additionally, issuance fees related to non-cumulative perpetual preferred stock (Q1 and Q2 2012), and the reduction related to 3rd party buyout of a consolidated sub</v>
          </cell>
          <cell r="HE303" t="str">
            <v>Deduction from Tier 1 Capital for non-financial equity investments</v>
          </cell>
          <cell r="HF303">
            <v>536</v>
          </cell>
          <cell r="HG303">
            <v>525</v>
          </cell>
          <cell r="HH303">
            <v>849</v>
          </cell>
          <cell r="HI303">
            <v>3464</v>
          </cell>
          <cell r="HJ303">
            <v>3276</v>
          </cell>
          <cell r="HK303" t="str">
            <v>Line 69  equates to HI-A line 12.  Sum of lines 72 and 73 equates to HI-A line 9.  Sum of lines 75 and 76 equate to HI-A line10.</v>
          </cell>
          <cell r="HL303">
            <v>4</v>
          </cell>
          <cell r="HM303">
            <v>2011</v>
          </cell>
          <cell r="HN303">
            <v>0</v>
          </cell>
          <cell r="HO303">
            <v>-4.8499999999999996</v>
          </cell>
          <cell r="HR303">
            <v>19015</v>
          </cell>
        </row>
        <row r="304">
          <cell r="A304" t="str">
            <v>1119794Q1 2012Supervisory Baseline</v>
          </cell>
          <cell r="B304" t="str">
            <v>USB</v>
          </cell>
          <cell r="C304" t="str">
            <v>Q1 2012</v>
          </cell>
          <cell r="D304" t="str">
            <v>Supervisory Baseline</v>
          </cell>
          <cell r="E304" t="str">
            <v>BHC</v>
          </cell>
          <cell r="F304" t="str">
            <v>US BC</v>
          </cell>
          <cell r="G304">
            <v>1119794</v>
          </cell>
          <cell r="H304" t="str">
            <v>Projected</v>
          </cell>
          <cell r="I304">
            <v>40931</v>
          </cell>
          <cell r="J304">
            <v>40931.465590277781</v>
          </cell>
          <cell r="K304" t="str">
            <v>The Supervisory Baseline scenario follows the consensus outlook from the Blue Chip Economic Indicators and other sources as of mid-November.</v>
          </cell>
          <cell r="L304">
            <v>105</v>
          </cell>
          <cell r="M304">
            <v>72</v>
          </cell>
          <cell r="N304">
            <v>25</v>
          </cell>
          <cell r="O304">
            <v>47</v>
          </cell>
          <cell r="P304">
            <v>93</v>
          </cell>
          <cell r="Q304">
            <v>45</v>
          </cell>
          <cell r="R304">
            <v>26</v>
          </cell>
          <cell r="S304">
            <v>22</v>
          </cell>
          <cell r="T304">
            <v>107</v>
          </cell>
          <cell r="U304">
            <v>47</v>
          </cell>
          <cell r="V304">
            <v>7</v>
          </cell>
          <cell r="W304">
            <v>53</v>
          </cell>
          <cell r="X304">
            <v>192</v>
          </cell>
          <cell r="Y304">
            <v>60</v>
          </cell>
          <cell r="Z304">
            <v>9</v>
          </cell>
          <cell r="AA304">
            <v>3</v>
          </cell>
          <cell r="AB304">
            <v>48</v>
          </cell>
          <cell r="AC304">
            <v>6</v>
          </cell>
          <cell r="AD304">
            <v>0</v>
          </cell>
          <cell r="AE304">
            <v>1</v>
          </cell>
          <cell r="AF304">
            <v>0</v>
          </cell>
          <cell r="AG304">
            <v>2</v>
          </cell>
          <cell r="AH304">
            <v>3</v>
          </cell>
          <cell r="AI304">
            <v>635</v>
          </cell>
          <cell r="AJ304">
            <v>0</v>
          </cell>
          <cell r="AK304">
            <v>-0.03</v>
          </cell>
          <cell r="AL304">
            <v>-18.05</v>
          </cell>
          <cell r="AM304">
            <v>-18.079999999999998</v>
          </cell>
          <cell r="AN304">
            <v>0</v>
          </cell>
          <cell r="AO304">
            <v>0</v>
          </cell>
          <cell r="AP304">
            <v>0</v>
          </cell>
          <cell r="AQ304">
            <v>0</v>
          </cell>
          <cell r="AR304">
            <v>0</v>
          </cell>
          <cell r="AS304">
            <v>0</v>
          </cell>
          <cell r="AT304">
            <v>616.91999999999996</v>
          </cell>
          <cell r="AU304">
            <v>4821</v>
          </cell>
          <cell r="AV304">
            <v>515.70000000000005</v>
          </cell>
          <cell r="AW304">
            <v>635</v>
          </cell>
          <cell r="AX304">
            <v>-7</v>
          </cell>
          <cell r="AY304">
            <v>4694.7</v>
          </cell>
          <cell r="AZ304">
            <v>2577.13</v>
          </cell>
          <cell r="BA304">
            <v>2029.38</v>
          </cell>
          <cell r="BB304">
            <v>2504.83</v>
          </cell>
          <cell r="BC304">
            <v>2101.6799999999998</v>
          </cell>
          <cell r="BD304">
            <v>2101.6799999999998</v>
          </cell>
          <cell r="BE304">
            <v>515.70000000000005</v>
          </cell>
          <cell r="BF304">
            <v>0</v>
          </cell>
          <cell r="BG304">
            <v>0</v>
          </cell>
          <cell r="BH304">
            <v>0</v>
          </cell>
          <cell r="BI304">
            <v>0</v>
          </cell>
          <cell r="BJ304">
            <v>-4.09</v>
          </cell>
          <cell r="BK304">
            <v>7</v>
          </cell>
          <cell r="BL304">
            <v>1581.9</v>
          </cell>
          <cell r="BM304">
            <v>440.27</v>
          </cell>
          <cell r="BN304">
            <v>1141.6300000000001</v>
          </cell>
          <cell r="BO304">
            <v>0</v>
          </cell>
          <cell r="BP304">
            <v>1141.6300000000001</v>
          </cell>
          <cell r="BQ304">
            <v>-37.17</v>
          </cell>
          <cell r="BR304">
            <v>1178.8</v>
          </cell>
          <cell r="BS304">
            <v>27.831721000000002</v>
          </cell>
          <cell r="BT304">
            <v>151.9</v>
          </cell>
          <cell r="BU304">
            <v>4.8</v>
          </cell>
          <cell r="BV304">
            <v>28.4</v>
          </cell>
          <cell r="BW304">
            <v>128.30000000000001</v>
          </cell>
          <cell r="BX304" t="str">
            <v>Non-Interest Income - Retail and Small Business</v>
          </cell>
          <cell r="BY304">
            <v>18641</v>
          </cell>
          <cell r="BZ304">
            <v>52109</v>
          </cell>
          <cell r="CA304">
            <v>70750</v>
          </cell>
          <cell r="CB304">
            <v>106049.06</v>
          </cell>
          <cell r="CC304">
            <v>47139.82</v>
          </cell>
          <cell r="CD304">
            <v>19088.080000000002</v>
          </cell>
          <cell r="CE304">
            <v>2056.44</v>
          </cell>
          <cell r="CF304">
            <v>17031.64</v>
          </cell>
          <cell r="CG304">
            <v>39096.230000000003</v>
          </cell>
          <cell r="CH304">
            <v>9073.48</v>
          </cell>
          <cell r="CI304">
            <v>4037.39</v>
          </cell>
          <cell r="CJ304">
            <v>25985.360000000001</v>
          </cell>
          <cell r="CK304">
            <v>9632.77</v>
          </cell>
          <cell r="CL304">
            <v>719.03</v>
          </cell>
          <cell r="CM304">
            <v>5.9</v>
          </cell>
          <cell r="CN304">
            <v>43282.07</v>
          </cell>
          <cell r="CO304">
            <v>36453.07</v>
          </cell>
          <cell r="CP304">
            <v>2184</v>
          </cell>
          <cell r="CQ304">
            <v>4645</v>
          </cell>
          <cell r="CR304">
            <v>16739.939999999999</v>
          </cell>
          <cell r="CS304">
            <v>29127.63</v>
          </cell>
          <cell r="CT304">
            <v>11532.03</v>
          </cell>
          <cell r="CU304">
            <v>4749.8599999999997</v>
          </cell>
          <cell r="CV304">
            <v>12845.74</v>
          </cell>
          <cell r="CW304">
            <v>17632.96</v>
          </cell>
          <cell r="CX304">
            <v>0</v>
          </cell>
          <cell r="CY304">
            <v>1074</v>
          </cell>
          <cell r="CZ304">
            <v>815.08</v>
          </cell>
          <cell r="DA304">
            <v>1468.67</v>
          </cell>
          <cell r="DB304">
            <v>14275.21</v>
          </cell>
          <cell r="DC304">
            <v>212831.65</v>
          </cell>
          <cell r="DD304">
            <v>0</v>
          </cell>
          <cell r="DE304">
            <v>4694.7</v>
          </cell>
          <cell r="DF304">
            <v>208136.95</v>
          </cell>
          <cell r="DG304">
            <v>2597.19</v>
          </cell>
          <cell r="DH304">
            <v>8946.0400000000009</v>
          </cell>
          <cell r="DI304">
            <v>1667.6</v>
          </cell>
          <cell r="DJ304">
            <v>290.16000000000003</v>
          </cell>
          <cell r="DK304">
            <v>882.66</v>
          </cell>
          <cell r="DL304">
            <v>11786.47</v>
          </cell>
          <cell r="DM304">
            <v>38114.51</v>
          </cell>
          <cell r="DN304">
            <v>331385.12</v>
          </cell>
          <cell r="DO304">
            <v>222391.67999999999</v>
          </cell>
          <cell r="DP304">
            <v>1420</v>
          </cell>
          <cell r="DQ304">
            <v>596</v>
          </cell>
          <cell r="DR304">
            <v>70758.7</v>
          </cell>
          <cell r="DS304">
            <v>251</v>
          </cell>
          <cell r="DT304">
            <v>295166.39</v>
          </cell>
          <cell r="DU304">
            <v>3706.47</v>
          </cell>
          <cell r="DV304">
            <v>21.26</v>
          </cell>
          <cell r="DW304">
            <v>8231.15</v>
          </cell>
          <cell r="DX304">
            <v>31613.81</v>
          </cell>
          <cell r="DY304">
            <v>-1259.8</v>
          </cell>
          <cell r="DZ304">
            <v>-7116.44</v>
          </cell>
          <cell r="EA304">
            <v>35196.44</v>
          </cell>
          <cell r="EB304">
            <v>1022.3</v>
          </cell>
          <cell r="EC304">
            <v>36218.74</v>
          </cell>
          <cell r="ED304">
            <v>118259.29</v>
          </cell>
          <cell r="EE304">
            <v>33743.230000000003</v>
          </cell>
          <cell r="EF304">
            <v>0</v>
          </cell>
          <cell r="EG304">
            <v>33743.230000000003</v>
          </cell>
          <cell r="EH304">
            <v>1178.8</v>
          </cell>
          <cell r="EI304">
            <v>1100</v>
          </cell>
          <cell r="EJ304">
            <v>0</v>
          </cell>
          <cell r="EK304">
            <v>0</v>
          </cell>
          <cell r="EL304">
            <v>0</v>
          </cell>
          <cell r="EM304">
            <v>4.5199999999999996</v>
          </cell>
          <cell r="EN304">
            <v>483.35</v>
          </cell>
          <cell r="EO304">
            <v>0</v>
          </cell>
          <cell r="EP304">
            <v>36.28</v>
          </cell>
          <cell r="EQ304">
            <v>367.94</v>
          </cell>
          <cell r="ER304">
            <v>41.25</v>
          </cell>
          <cell r="ES304">
            <v>0</v>
          </cell>
          <cell r="ET304">
            <v>16.2</v>
          </cell>
          <cell r="EU304">
            <v>35196.44</v>
          </cell>
          <cell r="EV304">
            <v>35196.44</v>
          </cell>
          <cell r="EW304">
            <v>284.35000000000002</v>
          </cell>
          <cell r="EX304">
            <v>0</v>
          </cell>
          <cell r="EY304">
            <v>-1500.91</v>
          </cell>
          <cell r="EZ304">
            <v>0</v>
          </cell>
          <cell r="FA304">
            <v>0</v>
          </cell>
          <cell r="FB304">
            <v>2489.87</v>
          </cell>
          <cell r="FC304">
            <v>0</v>
          </cell>
          <cell r="FD304">
            <v>9116.82</v>
          </cell>
          <cell r="FE304">
            <v>0</v>
          </cell>
          <cell r="FF304">
            <v>29786.05</v>
          </cell>
          <cell r="FG304">
            <v>166.76</v>
          </cell>
          <cell r="FH304">
            <v>0</v>
          </cell>
          <cell r="FI304">
            <v>-22.01</v>
          </cell>
          <cell r="FJ304">
            <v>29597.279999999999</v>
          </cell>
          <cell r="FK304">
            <v>272706.13</v>
          </cell>
          <cell r="FL304">
            <v>23400.94</v>
          </cell>
          <cell r="FM304">
            <v>29597.279999999999</v>
          </cell>
          <cell r="FN304">
            <v>37284.559999999998</v>
          </cell>
          <cell r="FO304">
            <v>272706.13</v>
          </cell>
          <cell r="FP304">
            <v>319097.36</v>
          </cell>
          <cell r="FQ304">
            <v>8.5809999999999995</v>
          </cell>
          <cell r="FR304">
            <v>10.853199999999999</v>
          </cell>
          <cell r="FS304">
            <v>13.6721</v>
          </cell>
          <cell r="FT304">
            <v>9.2752999999999997</v>
          </cell>
          <cell r="FU304">
            <v>3706.47</v>
          </cell>
          <cell r="FV304">
            <v>667</v>
          </cell>
          <cell r="FW304">
            <v>0</v>
          </cell>
          <cell r="FX304">
            <v>0</v>
          </cell>
          <cell r="FY304">
            <v>7116.44</v>
          </cell>
          <cell r="FZ304">
            <v>0</v>
          </cell>
          <cell r="GA304">
            <v>689.87</v>
          </cell>
          <cell r="GB304">
            <v>0</v>
          </cell>
          <cell r="GC304">
            <v>1800</v>
          </cell>
          <cell r="GD304">
            <v>8234.16</v>
          </cell>
          <cell r="GE304">
            <v>0</v>
          </cell>
          <cell r="GF304">
            <v>926</v>
          </cell>
          <cell r="GG304">
            <v>1884954.5</v>
          </cell>
          <cell r="GH304">
            <v>0</v>
          </cell>
          <cell r="GI304">
            <v>0</v>
          </cell>
          <cell r="GJ304">
            <v>29786.05</v>
          </cell>
          <cell r="GK304">
            <v>2978.61</v>
          </cell>
          <cell r="GL304">
            <v>0</v>
          </cell>
          <cell r="GM304">
            <v>0</v>
          </cell>
          <cell r="GN304">
            <v>1777</v>
          </cell>
          <cell r="GO304">
            <v>0</v>
          </cell>
          <cell r="GP304">
            <v>0</v>
          </cell>
          <cell r="GQ304">
            <v>0</v>
          </cell>
          <cell r="GR304">
            <v>0</v>
          </cell>
          <cell r="GS304">
            <v>0</v>
          </cell>
          <cell r="GT304">
            <v>0</v>
          </cell>
          <cell r="GU304">
            <v>367.94</v>
          </cell>
          <cell r="GV304">
            <v>1884.95</v>
          </cell>
          <cell r="GW304">
            <v>0.2</v>
          </cell>
          <cell r="GX304">
            <v>4.5199999999999996</v>
          </cell>
          <cell r="GY304">
            <v>0</v>
          </cell>
          <cell r="GZ304">
            <v>4.5199999999999996</v>
          </cell>
          <cell r="HA304">
            <v>23.19</v>
          </cell>
          <cell r="HB304">
            <v>460.16</v>
          </cell>
          <cell r="HC304">
            <v>483.35</v>
          </cell>
          <cell r="HD304" t="str">
            <v>Expense is primarily related to employee options and restricted stock grants.  Additionally, issuance fees related to non-cumulative perpetual preferred stock (Q1 and Q2 2012), and the reduction related to 3rd party buyout of a consolidated sub</v>
          </cell>
          <cell r="HE304" t="str">
            <v>Deduction from Tier 1 Capital for non-financial equity investments</v>
          </cell>
          <cell r="HF304">
            <v>536</v>
          </cell>
          <cell r="HG304">
            <v>525</v>
          </cell>
          <cell r="HH304">
            <v>849</v>
          </cell>
          <cell r="HI304">
            <v>3464</v>
          </cell>
          <cell r="HJ304">
            <v>3276</v>
          </cell>
          <cell r="HK304" t="str">
            <v>Line 69  equates to HI-A line 12.  Sum of lines 72 and 73 equates to HI-A line 9.  Sum of lines 75 and 76 equate to HI-A line10.</v>
          </cell>
          <cell r="HL304">
            <v>1</v>
          </cell>
          <cell r="HM304">
            <v>2012</v>
          </cell>
          <cell r="HN304">
            <v>0</v>
          </cell>
          <cell r="HO304">
            <v>-4.09</v>
          </cell>
          <cell r="HR304">
            <v>19015</v>
          </cell>
        </row>
        <row r="305">
          <cell r="A305" t="str">
            <v>1119794Q2 2012Supervisory Baseline</v>
          </cell>
          <cell r="B305" t="str">
            <v>USB</v>
          </cell>
          <cell r="C305" t="str">
            <v>Q2 2012</v>
          </cell>
          <cell r="D305" t="str">
            <v>Supervisory Baseline</v>
          </cell>
          <cell r="E305" t="str">
            <v>BHC</v>
          </cell>
          <cell r="F305" t="str">
            <v>US BC</v>
          </cell>
          <cell r="G305">
            <v>1119794</v>
          </cell>
          <cell r="H305" t="str">
            <v>Projected</v>
          </cell>
          <cell r="I305">
            <v>40931</v>
          </cell>
          <cell r="J305">
            <v>40931.465590277781</v>
          </cell>
          <cell r="K305" t="str">
            <v>The Supervisory Baseline scenario follows the consensus outlook from the Blue Chip Economic Indicators and other sources as of mid-November.</v>
          </cell>
          <cell r="L305">
            <v>96</v>
          </cell>
          <cell r="M305">
            <v>72</v>
          </cell>
          <cell r="N305">
            <v>26</v>
          </cell>
          <cell r="O305">
            <v>46</v>
          </cell>
          <cell r="P305">
            <v>93</v>
          </cell>
          <cell r="Q305">
            <v>47</v>
          </cell>
          <cell r="R305">
            <v>28</v>
          </cell>
          <cell r="S305">
            <v>18</v>
          </cell>
          <cell r="T305">
            <v>89</v>
          </cell>
          <cell r="U305">
            <v>37</v>
          </cell>
          <cell r="V305">
            <v>7</v>
          </cell>
          <cell r="W305">
            <v>45</v>
          </cell>
          <cell r="X305">
            <v>198</v>
          </cell>
          <cell r="Y305">
            <v>58</v>
          </cell>
          <cell r="Z305">
            <v>6</v>
          </cell>
          <cell r="AA305">
            <v>4</v>
          </cell>
          <cell r="AB305">
            <v>48</v>
          </cell>
          <cell r="AC305">
            <v>6</v>
          </cell>
          <cell r="AD305">
            <v>0</v>
          </cell>
          <cell r="AE305">
            <v>1</v>
          </cell>
          <cell r="AF305">
            <v>0</v>
          </cell>
          <cell r="AG305">
            <v>2</v>
          </cell>
          <cell r="AH305">
            <v>3</v>
          </cell>
          <cell r="AI305">
            <v>612</v>
          </cell>
          <cell r="AJ305">
            <v>0</v>
          </cell>
          <cell r="AK305">
            <v>-0.02</v>
          </cell>
          <cell r="AL305">
            <v>-15.57</v>
          </cell>
          <cell r="AM305">
            <v>-15.59</v>
          </cell>
          <cell r="AN305">
            <v>0</v>
          </cell>
          <cell r="AO305">
            <v>0</v>
          </cell>
          <cell r="AP305">
            <v>0</v>
          </cell>
          <cell r="AQ305">
            <v>0</v>
          </cell>
          <cell r="AR305">
            <v>0</v>
          </cell>
          <cell r="AS305">
            <v>0</v>
          </cell>
          <cell r="AT305">
            <v>596.41</v>
          </cell>
          <cell r="AU305">
            <v>4694.7</v>
          </cell>
          <cell r="AV305">
            <v>522.70000000000005</v>
          </cell>
          <cell r="AW305">
            <v>612</v>
          </cell>
          <cell r="AX305">
            <v>-5</v>
          </cell>
          <cell r="AY305">
            <v>4600.3999999999996</v>
          </cell>
          <cell r="AZ305">
            <v>2603.41</v>
          </cell>
          <cell r="BA305">
            <v>2130.64</v>
          </cell>
          <cell r="BB305">
            <v>2532.61</v>
          </cell>
          <cell r="BC305">
            <v>2201.44</v>
          </cell>
          <cell r="BD305">
            <v>2201.44</v>
          </cell>
          <cell r="BE305">
            <v>522.70000000000005</v>
          </cell>
          <cell r="BF305">
            <v>0</v>
          </cell>
          <cell r="BG305">
            <v>0</v>
          </cell>
          <cell r="BH305">
            <v>0</v>
          </cell>
          <cell r="BI305">
            <v>0</v>
          </cell>
          <cell r="BJ305">
            <v>-4.0599999999999996</v>
          </cell>
          <cell r="BK305">
            <v>5</v>
          </cell>
          <cell r="BL305">
            <v>1674.68</v>
          </cell>
          <cell r="BM305">
            <v>468.71</v>
          </cell>
          <cell r="BN305">
            <v>1205.97</v>
          </cell>
          <cell r="BO305">
            <v>0</v>
          </cell>
          <cell r="BP305">
            <v>1205.97</v>
          </cell>
          <cell r="BQ305">
            <v>-37.409999999999997</v>
          </cell>
          <cell r="BR305">
            <v>1243.3800000000001</v>
          </cell>
          <cell r="BS305">
            <v>27.988033999999999</v>
          </cell>
          <cell r="BT305">
            <v>128.30000000000001</v>
          </cell>
          <cell r="BU305">
            <v>12</v>
          </cell>
          <cell r="BV305">
            <v>19.600000000000001</v>
          </cell>
          <cell r="BW305">
            <v>120.7</v>
          </cell>
          <cell r="BX305" t="str">
            <v>Non-Interest Income - Retail and Small Business</v>
          </cell>
          <cell r="BY305">
            <v>19391</v>
          </cell>
          <cell r="BZ305">
            <v>52109</v>
          </cell>
          <cell r="CA305">
            <v>71500</v>
          </cell>
          <cell r="CB305">
            <v>107443.5</v>
          </cell>
          <cell r="CC305">
            <v>48216.74</v>
          </cell>
          <cell r="CD305">
            <v>19060.060000000001</v>
          </cell>
          <cell r="CE305">
            <v>1992.89</v>
          </cell>
          <cell r="CF305">
            <v>17067.169999999998</v>
          </cell>
          <cell r="CG305">
            <v>39440.300000000003</v>
          </cell>
          <cell r="CH305">
            <v>9358.56</v>
          </cell>
          <cell r="CI305">
            <v>4045.32</v>
          </cell>
          <cell r="CJ305">
            <v>26036.42</v>
          </cell>
          <cell r="CK305">
            <v>9651.7000000000007</v>
          </cell>
          <cell r="CL305">
            <v>720.44</v>
          </cell>
          <cell r="CM305">
            <v>5.96</v>
          </cell>
          <cell r="CN305">
            <v>44451.3</v>
          </cell>
          <cell r="CO305">
            <v>37617.300000000003</v>
          </cell>
          <cell r="CP305">
            <v>2189</v>
          </cell>
          <cell r="CQ305">
            <v>4645</v>
          </cell>
          <cell r="CR305">
            <v>17320.57</v>
          </cell>
          <cell r="CS305">
            <v>29625.919999999998</v>
          </cell>
          <cell r="CT305">
            <v>11785.1</v>
          </cell>
          <cell r="CU305">
            <v>4644.1000000000004</v>
          </cell>
          <cell r="CV305">
            <v>13196.72</v>
          </cell>
          <cell r="CW305">
            <v>18430.25</v>
          </cell>
          <cell r="CX305">
            <v>0</v>
          </cell>
          <cell r="CY305">
            <v>1168.6099999999999</v>
          </cell>
          <cell r="CZ305">
            <v>885.38</v>
          </cell>
          <cell r="DA305">
            <v>1629.99</v>
          </cell>
          <cell r="DB305">
            <v>14746.27</v>
          </cell>
          <cell r="DC305">
            <v>217271.55</v>
          </cell>
          <cell r="DD305">
            <v>0</v>
          </cell>
          <cell r="DE305">
            <v>4600.3999999999996</v>
          </cell>
          <cell r="DF305">
            <v>212671.15</v>
          </cell>
          <cell r="DG305">
            <v>2597.19</v>
          </cell>
          <cell r="DH305">
            <v>8946.0400000000009</v>
          </cell>
          <cell r="DI305">
            <v>1727.53</v>
          </cell>
          <cell r="DJ305">
            <v>273.37</v>
          </cell>
          <cell r="DK305">
            <v>829.7</v>
          </cell>
          <cell r="DL305">
            <v>11776.65</v>
          </cell>
          <cell r="DM305">
            <v>37888.51</v>
          </cell>
          <cell r="DN305">
            <v>336433.5</v>
          </cell>
          <cell r="DO305">
            <v>223244.31</v>
          </cell>
          <cell r="DP305">
            <v>1420</v>
          </cell>
          <cell r="DQ305">
            <v>596</v>
          </cell>
          <cell r="DR305">
            <v>73590.53</v>
          </cell>
          <cell r="DS305">
            <v>256</v>
          </cell>
          <cell r="DT305">
            <v>298850.84000000003</v>
          </cell>
          <cell r="DU305">
            <v>4781.47</v>
          </cell>
          <cell r="DV305">
            <v>21.26</v>
          </cell>
          <cell r="DW305">
            <v>8233.7800000000007</v>
          </cell>
          <cell r="DX305">
            <v>32437.3</v>
          </cell>
          <cell r="DY305">
            <v>-1324.57</v>
          </cell>
          <cell r="DZ305">
            <v>-7588.87</v>
          </cell>
          <cell r="EA305">
            <v>36560.36</v>
          </cell>
          <cell r="EB305">
            <v>1022.3</v>
          </cell>
          <cell r="EC305">
            <v>37582.660000000003</v>
          </cell>
          <cell r="ED305">
            <v>121629.29</v>
          </cell>
          <cell r="EE305">
            <v>35196.44</v>
          </cell>
          <cell r="EF305">
            <v>0</v>
          </cell>
          <cell r="EG305">
            <v>35196.44</v>
          </cell>
          <cell r="EH305">
            <v>1243.3800000000001</v>
          </cell>
          <cell r="EI305">
            <v>1075</v>
          </cell>
          <cell r="EJ305">
            <v>0</v>
          </cell>
          <cell r="EK305">
            <v>0</v>
          </cell>
          <cell r="EL305">
            <v>0</v>
          </cell>
          <cell r="EM305">
            <v>18.899999999999999</v>
          </cell>
          <cell r="EN305">
            <v>495.64</v>
          </cell>
          <cell r="EO305">
            <v>0</v>
          </cell>
          <cell r="EP305">
            <v>55.39</v>
          </cell>
          <cell r="EQ305">
            <v>364.44</v>
          </cell>
          <cell r="ER305">
            <v>-64.77</v>
          </cell>
          <cell r="ES305">
            <v>0</v>
          </cell>
          <cell r="ET305">
            <v>6.89</v>
          </cell>
          <cell r="EU305">
            <v>36560.36</v>
          </cell>
          <cell r="EV305">
            <v>36560.36</v>
          </cell>
          <cell r="EW305">
            <v>194.33</v>
          </cell>
          <cell r="EX305">
            <v>0</v>
          </cell>
          <cell r="EY305">
            <v>-1475.66</v>
          </cell>
          <cell r="EZ305">
            <v>0</v>
          </cell>
          <cell r="FA305">
            <v>0</v>
          </cell>
          <cell r="FB305">
            <v>2489.87</v>
          </cell>
          <cell r="FC305">
            <v>0</v>
          </cell>
          <cell r="FD305">
            <v>9042.2900000000009</v>
          </cell>
          <cell r="FE305">
            <v>0</v>
          </cell>
          <cell r="FF305">
            <v>31289.27</v>
          </cell>
          <cell r="FG305">
            <v>172.75</v>
          </cell>
          <cell r="FH305">
            <v>0</v>
          </cell>
          <cell r="FI305">
            <v>-22.01</v>
          </cell>
          <cell r="FJ305">
            <v>31094.5</v>
          </cell>
          <cell r="FK305">
            <v>277994.42</v>
          </cell>
          <cell r="FL305">
            <v>23823.17</v>
          </cell>
          <cell r="FM305">
            <v>31094.5</v>
          </cell>
          <cell r="FN305">
            <v>37854.949999999997</v>
          </cell>
          <cell r="FO305">
            <v>277994.42</v>
          </cell>
          <cell r="FP305">
            <v>323913.84999999998</v>
          </cell>
          <cell r="FQ305">
            <v>8.5696999999999992</v>
          </cell>
          <cell r="FR305">
            <v>11.1853</v>
          </cell>
          <cell r="FS305">
            <v>13.6172</v>
          </cell>
          <cell r="FT305">
            <v>9.5996000000000006</v>
          </cell>
          <cell r="FU305">
            <v>4781.47</v>
          </cell>
          <cell r="FV305">
            <v>667</v>
          </cell>
          <cell r="FW305">
            <v>0</v>
          </cell>
          <cell r="FX305">
            <v>0</v>
          </cell>
          <cell r="FY305">
            <v>7588.87</v>
          </cell>
          <cell r="FZ305">
            <v>0</v>
          </cell>
          <cell r="GA305">
            <v>689.87</v>
          </cell>
          <cell r="GB305">
            <v>0</v>
          </cell>
          <cell r="GC305">
            <v>1800</v>
          </cell>
          <cell r="GD305">
            <v>8212.6</v>
          </cell>
          <cell r="GE305">
            <v>0</v>
          </cell>
          <cell r="GF305">
            <v>961</v>
          </cell>
          <cell r="GG305">
            <v>1867055.6</v>
          </cell>
          <cell r="GH305">
            <v>0</v>
          </cell>
          <cell r="GI305">
            <v>0</v>
          </cell>
          <cell r="GJ305">
            <v>31289.27</v>
          </cell>
          <cell r="GK305">
            <v>3128.93</v>
          </cell>
          <cell r="GL305">
            <v>0</v>
          </cell>
          <cell r="GM305">
            <v>0</v>
          </cell>
          <cell r="GN305">
            <v>2001</v>
          </cell>
          <cell r="GO305">
            <v>0</v>
          </cell>
          <cell r="GP305">
            <v>0</v>
          </cell>
          <cell r="GQ305">
            <v>0</v>
          </cell>
          <cell r="GR305">
            <v>0</v>
          </cell>
          <cell r="GS305">
            <v>0</v>
          </cell>
          <cell r="GT305">
            <v>0</v>
          </cell>
          <cell r="GU305">
            <v>364.44</v>
          </cell>
          <cell r="GV305">
            <v>1867.06</v>
          </cell>
          <cell r="GW305">
            <v>0.2</v>
          </cell>
          <cell r="GX305">
            <v>18.899999999999999</v>
          </cell>
          <cell r="GY305">
            <v>0</v>
          </cell>
          <cell r="GZ305">
            <v>18.899999999999999</v>
          </cell>
          <cell r="HA305">
            <v>0.87</v>
          </cell>
          <cell r="HB305">
            <v>494.77</v>
          </cell>
          <cell r="HC305">
            <v>495.64</v>
          </cell>
          <cell r="HD305" t="str">
            <v>Expense is primarily related to employee options and restricted stock grants.  Additionally, issuance fees related to non-cumulative perpetual preferred stock (Q1 and Q2 2012), and the reduction related to 3rd party buyout of a consolidated sub</v>
          </cell>
          <cell r="HE305" t="str">
            <v>Deduction from Tier 1 Capital for non-financial equity investments</v>
          </cell>
          <cell r="HF305">
            <v>536</v>
          </cell>
          <cell r="HG305">
            <v>525</v>
          </cell>
          <cell r="HH305">
            <v>849</v>
          </cell>
          <cell r="HI305">
            <v>3464</v>
          </cell>
          <cell r="HJ305">
            <v>3276</v>
          </cell>
          <cell r="HK305" t="str">
            <v>Line 69  equates to HI-A line 12.  Sum of lines 72 and 73 equates to HI-A line 9.  Sum of lines 75 and 76 equate to HI-A line10.</v>
          </cell>
          <cell r="HL305">
            <v>2</v>
          </cell>
          <cell r="HM305">
            <v>2012</v>
          </cell>
          <cell r="HN305">
            <v>0</v>
          </cell>
          <cell r="HO305">
            <v>-4.0599999999999996</v>
          </cell>
          <cell r="HR305">
            <v>19015</v>
          </cell>
        </row>
        <row r="306">
          <cell r="A306" t="str">
            <v>1119794Q3 2012Supervisory Baseline</v>
          </cell>
          <cell r="B306" t="str">
            <v>USB</v>
          </cell>
          <cell r="C306" t="str">
            <v>Q3 2012</v>
          </cell>
          <cell r="D306" t="str">
            <v>Supervisory Baseline</v>
          </cell>
          <cell r="E306" t="str">
            <v>BHC</v>
          </cell>
          <cell r="F306" t="str">
            <v>US BC</v>
          </cell>
          <cell r="G306">
            <v>1119794</v>
          </cell>
          <cell r="H306" t="str">
            <v>Projected</v>
          </cell>
          <cell r="I306">
            <v>40931</v>
          </cell>
          <cell r="J306">
            <v>40931.465590277781</v>
          </cell>
          <cell r="K306" t="str">
            <v>The Supervisory Baseline scenario follows the consensus outlook from the Blue Chip Economic Indicators and other sources as of mid-November.</v>
          </cell>
          <cell r="L306">
            <v>96</v>
          </cell>
          <cell r="M306">
            <v>71</v>
          </cell>
          <cell r="N306">
            <v>24</v>
          </cell>
          <cell r="O306">
            <v>47</v>
          </cell>
          <cell r="P306">
            <v>91</v>
          </cell>
          <cell r="Q306">
            <v>44</v>
          </cell>
          <cell r="R306">
            <v>29</v>
          </cell>
          <cell r="S306">
            <v>18</v>
          </cell>
          <cell r="T306">
            <v>79</v>
          </cell>
          <cell r="U306">
            <v>32</v>
          </cell>
          <cell r="V306">
            <v>5</v>
          </cell>
          <cell r="W306">
            <v>42</v>
          </cell>
          <cell r="X306">
            <v>200</v>
          </cell>
          <cell r="Y306">
            <v>68</v>
          </cell>
          <cell r="Z306">
            <v>10</v>
          </cell>
          <cell r="AA306">
            <v>4</v>
          </cell>
          <cell r="AB306">
            <v>54</v>
          </cell>
          <cell r="AC306">
            <v>6</v>
          </cell>
          <cell r="AD306">
            <v>0</v>
          </cell>
          <cell r="AE306">
            <v>1</v>
          </cell>
          <cell r="AF306">
            <v>0</v>
          </cell>
          <cell r="AG306">
            <v>2</v>
          </cell>
          <cell r="AH306">
            <v>3</v>
          </cell>
          <cell r="AI306">
            <v>611</v>
          </cell>
          <cell r="AJ306">
            <v>0</v>
          </cell>
          <cell r="AK306">
            <v>-0.02</v>
          </cell>
          <cell r="AL306">
            <v>-13.52</v>
          </cell>
          <cell r="AM306">
            <v>-13.54</v>
          </cell>
          <cell r="AN306">
            <v>0</v>
          </cell>
          <cell r="AO306">
            <v>0</v>
          </cell>
          <cell r="AP306">
            <v>0</v>
          </cell>
          <cell r="AQ306">
            <v>0</v>
          </cell>
          <cell r="AR306">
            <v>0</v>
          </cell>
          <cell r="AS306">
            <v>0</v>
          </cell>
          <cell r="AT306">
            <v>597.46</v>
          </cell>
          <cell r="AU306">
            <v>4600.3999999999996</v>
          </cell>
          <cell r="AV306">
            <v>522</v>
          </cell>
          <cell r="AW306">
            <v>611</v>
          </cell>
          <cell r="AX306">
            <v>-2</v>
          </cell>
          <cell r="AY306">
            <v>4509.3999999999996</v>
          </cell>
          <cell r="AZ306">
            <v>2715.69</v>
          </cell>
          <cell r="BA306">
            <v>2189.9699999999998</v>
          </cell>
          <cell r="BB306">
            <v>2549.25</v>
          </cell>
          <cell r="BC306">
            <v>2356.41</v>
          </cell>
          <cell r="BD306">
            <v>2356.41</v>
          </cell>
          <cell r="BE306">
            <v>522</v>
          </cell>
          <cell r="BF306">
            <v>0</v>
          </cell>
          <cell r="BG306">
            <v>0</v>
          </cell>
          <cell r="BH306">
            <v>0</v>
          </cell>
          <cell r="BI306">
            <v>0</v>
          </cell>
          <cell r="BJ306">
            <v>-4.0599999999999996</v>
          </cell>
          <cell r="BK306">
            <v>2</v>
          </cell>
          <cell r="BL306">
            <v>1830.35</v>
          </cell>
          <cell r="BM306">
            <v>515.88</v>
          </cell>
          <cell r="BN306">
            <v>1314.47</v>
          </cell>
          <cell r="BO306">
            <v>0</v>
          </cell>
          <cell r="BP306">
            <v>1314.47</v>
          </cell>
          <cell r="BQ306">
            <v>-39.65</v>
          </cell>
          <cell r="BR306">
            <v>1354.13</v>
          </cell>
          <cell r="BS306">
            <v>28.184773</v>
          </cell>
          <cell r="BT306">
            <v>120.7</v>
          </cell>
          <cell r="BU306">
            <v>8.6999999999999993</v>
          </cell>
          <cell r="BV306">
            <v>12.1</v>
          </cell>
          <cell r="BW306">
            <v>117.3</v>
          </cell>
          <cell r="BX306" t="str">
            <v>Non-Interest Income - Retail and Small Business</v>
          </cell>
          <cell r="BY306">
            <v>20141</v>
          </cell>
          <cell r="BZ306">
            <v>52109</v>
          </cell>
          <cell r="CA306">
            <v>72250</v>
          </cell>
          <cell r="CB306">
            <v>109241.61</v>
          </cell>
          <cell r="CC306">
            <v>49388.05</v>
          </cell>
          <cell r="CD306">
            <v>19010.810000000001</v>
          </cell>
          <cell r="CE306">
            <v>1929.08</v>
          </cell>
          <cell r="CF306">
            <v>17081.73</v>
          </cell>
          <cell r="CG306">
            <v>40112.49</v>
          </cell>
          <cell r="CH306">
            <v>9873.9699999999993</v>
          </cell>
          <cell r="CI306">
            <v>4066.4</v>
          </cell>
          <cell r="CJ306">
            <v>26172.12</v>
          </cell>
          <cell r="CK306">
            <v>9702</v>
          </cell>
          <cell r="CL306">
            <v>724.19</v>
          </cell>
          <cell r="CM306">
            <v>6.07</v>
          </cell>
          <cell r="CN306">
            <v>46084.5</v>
          </cell>
          <cell r="CO306">
            <v>39245.5</v>
          </cell>
          <cell r="CP306">
            <v>2194</v>
          </cell>
          <cell r="CQ306">
            <v>4645</v>
          </cell>
          <cell r="CR306">
            <v>17626.34</v>
          </cell>
          <cell r="CS306">
            <v>30160.85</v>
          </cell>
          <cell r="CT306">
            <v>12057.57</v>
          </cell>
          <cell r="CU306">
            <v>4567.42</v>
          </cell>
          <cell r="CV306">
            <v>13535.86</v>
          </cell>
          <cell r="CW306">
            <v>19110.98</v>
          </cell>
          <cell r="CX306">
            <v>0</v>
          </cell>
          <cell r="CY306">
            <v>1253.67</v>
          </cell>
          <cell r="CZ306">
            <v>948.65</v>
          </cell>
          <cell r="DA306">
            <v>1676.64</v>
          </cell>
          <cell r="DB306">
            <v>15232.02</v>
          </cell>
          <cell r="DC306">
            <v>222224.28</v>
          </cell>
          <cell r="DD306">
            <v>0</v>
          </cell>
          <cell r="DE306">
            <v>4509.3999999999996</v>
          </cell>
          <cell r="DF306">
            <v>217714.88</v>
          </cell>
          <cell r="DG306">
            <v>2597.19</v>
          </cell>
          <cell r="DH306">
            <v>8946.0400000000009</v>
          </cell>
          <cell r="DI306">
            <v>1844.4</v>
          </cell>
          <cell r="DJ306">
            <v>256.83</v>
          </cell>
          <cell r="DK306">
            <v>777.64</v>
          </cell>
          <cell r="DL306">
            <v>11824.92</v>
          </cell>
          <cell r="DM306">
            <v>38930.43</v>
          </cell>
          <cell r="DN306">
            <v>343317.42</v>
          </cell>
          <cell r="DO306">
            <v>227100.51</v>
          </cell>
          <cell r="DP306">
            <v>1420</v>
          </cell>
          <cell r="DQ306">
            <v>596</v>
          </cell>
          <cell r="DR306">
            <v>76240.160000000003</v>
          </cell>
          <cell r="DS306">
            <v>258</v>
          </cell>
          <cell r="DT306">
            <v>305356.67</v>
          </cell>
          <cell r="DU306">
            <v>4781.47</v>
          </cell>
          <cell r="DV306">
            <v>21.26</v>
          </cell>
          <cell r="DW306">
            <v>8253.26</v>
          </cell>
          <cell r="DX306">
            <v>33362.58</v>
          </cell>
          <cell r="DY306">
            <v>-1407.27</v>
          </cell>
          <cell r="DZ306">
            <v>-8072.85</v>
          </cell>
          <cell r="EA306">
            <v>36938.46</v>
          </cell>
          <cell r="EB306">
            <v>1022.3</v>
          </cell>
          <cell r="EC306">
            <v>37960.75</v>
          </cell>
          <cell r="ED306">
            <v>123656.64</v>
          </cell>
          <cell r="EE306">
            <v>36560.36</v>
          </cell>
          <cell r="EF306">
            <v>0</v>
          </cell>
          <cell r="EG306">
            <v>36560.36</v>
          </cell>
          <cell r="EH306">
            <v>1354.13</v>
          </cell>
          <cell r="EI306">
            <v>0</v>
          </cell>
          <cell r="EJ306">
            <v>0</v>
          </cell>
          <cell r="EK306">
            <v>0</v>
          </cell>
          <cell r="EL306">
            <v>0</v>
          </cell>
          <cell r="EM306">
            <v>2.88</v>
          </cell>
          <cell r="EN306">
            <v>487.23</v>
          </cell>
          <cell r="EO306">
            <v>0</v>
          </cell>
          <cell r="EP306">
            <v>68.260000000000005</v>
          </cell>
          <cell r="EQ306">
            <v>360.52</v>
          </cell>
          <cell r="ER306">
            <v>-82.7</v>
          </cell>
          <cell r="ES306">
            <v>0</v>
          </cell>
          <cell r="ET306">
            <v>19.8</v>
          </cell>
          <cell r="EU306">
            <v>36938.46</v>
          </cell>
          <cell r="EV306">
            <v>36938.46</v>
          </cell>
          <cell r="EW306">
            <v>86.38</v>
          </cell>
          <cell r="EX306">
            <v>0</v>
          </cell>
          <cell r="EY306">
            <v>-1450.41</v>
          </cell>
          <cell r="EZ306">
            <v>0</v>
          </cell>
          <cell r="FA306">
            <v>0</v>
          </cell>
          <cell r="FB306">
            <v>1189.8699999999999</v>
          </cell>
          <cell r="FC306">
            <v>0</v>
          </cell>
          <cell r="FD306">
            <v>8968.67</v>
          </cell>
          <cell r="FE306">
            <v>0</v>
          </cell>
          <cell r="FF306">
            <v>30523.69</v>
          </cell>
          <cell r="FG306">
            <v>184.44</v>
          </cell>
          <cell r="FH306">
            <v>0</v>
          </cell>
          <cell r="FI306">
            <v>-22.01</v>
          </cell>
          <cell r="FJ306">
            <v>30317.24</v>
          </cell>
          <cell r="FK306">
            <v>283655.40999999997</v>
          </cell>
          <cell r="FL306">
            <v>24345.9</v>
          </cell>
          <cell r="FM306">
            <v>30317.24</v>
          </cell>
          <cell r="FN306">
            <v>37146.300000000003</v>
          </cell>
          <cell r="FO306">
            <v>283655.40999999997</v>
          </cell>
          <cell r="FP306">
            <v>329398.68</v>
          </cell>
          <cell r="FQ306">
            <v>8.5829000000000004</v>
          </cell>
          <cell r="FR306">
            <v>10.6881</v>
          </cell>
          <cell r="FS306">
            <v>13.095599999999999</v>
          </cell>
          <cell r="FT306">
            <v>9.2037999999999993</v>
          </cell>
          <cell r="FU306">
            <v>4781.47</v>
          </cell>
          <cell r="FV306">
            <v>667</v>
          </cell>
          <cell r="FW306">
            <v>0</v>
          </cell>
          <cell r="FX306">
            <v>0</v>
          </cell>
          <cell r="FY306">
            <v>8072.85</v>
          </cell>
          <cell r="FZ306">
            <v>0</v>
          </cell>
          <cell r="GA306">
            <v>689.87</v>
          </cell>
          <cell r="GB306">
            <v>0</v>
          </cell>
          <cell r="GC306">
            <v>500</v>
          </cell>
          <cell r="GD306">
            <v>8191.03</v>
          </cell>
          <cell r="GE306">
            <v>0</v>
          </cell>
          <cell r="GF306">
            <v>1006</v>
          </cell>
          <cell r="GG306">
            <v>1849138.3</v>
          </cell>
          <cell r="GH306">
            <v>0</v>
          </cell>
          <cell r="GI306">
            <v>0</v>
          </cell>
          <cell r="GJ306">
            <v>30523.69</v>
          </cell>
          <cell r="GK306">
            <v>3052.37</v>
          </cell>
          <cell r="GL306">
            <v>0</v>
          </cell>
          <cell r="GM306">
            <v>0</v>
          </cell>
          <cell r="GN306">
            <v>2232</v>
          </cell>
          <cell r="GO306">
            <v>0</v>
          </cell>
          <cell r="GP306">
            <v>0</v>
          </cell>
          <cell r="GQ306">
            <v>0</v>
          </cell>
          <cell r="GR306">
            <v>0</v>
          </cell>
          <cell r="GS306">
            <v>0</v>
          </cell>
          <cell r="GT306">
            <v>0</v>
          </cell>
          <cell r="GU306">
            <v>360.52</v>
          </cell>
          <cell r="GV306">
            <v>1849.14</v>
          </cell>
          <cell r="GW306">
            <v>0.19</v>
          </cell>
          <cell r="GX306">
            <v>2.88</v>
          </cell>
          <cell r="GY306">
            <v>0</v>
          </cell>
          <cell r="GZ306">
            <v>2.88</v>
          </cell>
          <cell r="HA306">
            <v>0.5</v>
          </cell>
          <cell r="HB306">
            <v>486.73</v>
          </cell>
          <cell r="HC306">
            <v>487.23</v>
          </cell>
          <cell r="HD306" t="str">
            <v>Expense is primarily related to employee options and restricted stock grants.  Additionally, issuance fees related to non-cumulative perpetual preferred stock (Q1 and Q2 2012), and the reduction related to 3rd party buyout of a consolidated sub</v>
          </cell>
          <cell r="HE306" t="str">
            <v>Deduction from Tier 1 Capital for non-financial equity investments</v>
          </cell>
          <cell r="HF306">
            <v>536</v>
          </cell>
          <cell r="HG306">
            <v>525</v>
          </cell>
          <cell r="HH306">
            <v>849</v>
          </cell>
          <cell r="HI306">
            <v>3464</v>
          </cell>
          <cell r="HJ306">
            <v>3276</v>
          </cell>
          <cell r="HK306" t="str">
            <v>Line 69  equates to HI-A line 12.  Sum of lines 72 and 73 equates to HI-A line 9.  Sum of lines 75 and 76 equate to HI-A line10.</v>
          </cell>
          <cell r="HL306">
            <v>3</v>
          </cell>
          <cell r="HM306">
            <v>2012</v>
          </cell>
          <cell r="HN306">
            <v>0</v>
          </cell>
          <cell r="HO306">
            <v>-4.0599999999999996</v>
          </cell>
          <cell r="HR306">
            <v>19015</v>
          </cell>
        </row>
        <row r="307">
          <cell r="A307" t="str">
            <v>1119794Q4 2012Supervisory Baseline</v>
          </cell>
          <cell r="B307" t="str">
            <v>USB</v>
          </cell>
          <cell r="C307" t="str">
            <v>Q4 2012</v>
          </cell>
          <cell r="D307" t="str">
            <v>Supervisory Baseline</v>
          </cell>
          <cell r="E307" t="str">
            <v>BHC</v>
          </cell>
          <cell r="F307" t="str">
            <v>US BC</v>
          </cell>
          <cell r="G307">
            <v>1119794</v>
          </cell>
          <cell r="H307" t="str">
            <v>Projected</v>
          </cell>
          <cell r="I307">
            <v>40931</v>
          </cell>
          <cell r="J307">
            <v>40931.465590277781</v>
          </cell>
          <cell r="K307" t="str">
            <v>The Supervisory Baseline scenario follows the consensus outlook from the Blue Chip Economic Indicators and other sources as of mid-November.</v>
          </cell>
          <cell r="L307">
            <v>95</v>
          </cell>
          <cell r="M307">
            <v>67</v>
          </cell>
          <cell r="N307">
            <v>24</v>
          </cell>
          <cell r="O307">
            <v>43</v>
          </cell>
          <cell r="P307">
            <v>88</v>
          </cell>
          <cell r="Q307">
            <v>42</v>
          </cell>
          <cell r="R307">
            <v>28</v>
          </cell>
          <cell r="S307">
            <v>18</v>
          </cell>
          <cell r="T307">
            <v>57</v>
          </cell>
          <cell r="U307">
            <v>18</v>
          </cell>
          <cell r="V307">
            <v>5</v>
          </cell>
          <cell r="W307">
            <v>34</v>
          </cell>
          <cell r="X307">
            <v>202</v>
          </cell>
          <cell r="Y307">
            <v>73</v>
          </cell>
          <cell r="Z307">
            <v>12</v>
          </cell>
          <cell r="AA307">
            <v>5</v>
          </cell>
          <cell r="AB307">
            <v>56</v>
          </cell>
          <cell r="AC307">
            <v>5</v>
          </cell>
          <cell r="AD307">
            <v>0</v>
          </cell>
          <cell r="AE307">
            <v>1</v>
          </cell>
          <cell r="AF307">
            <v>0</v>
          </cell>
          <cell r="AG307">
            <v>1</v>
          </cell>
          <cell r="AH307">
            <v>3</v>
          </cell>
          <cell r="AI307">
            <v>587</v>
          </cell>
          <cell r="AJ307">
            <v>0</v>
          </cell>
          <cell r="AK307">
            <v>-0.03</v>
          </cell>
          <cell r="AL307">
            <v>-13.25</v>
          </cell>
          <cell r="AM307">
            <v>-13.28</v>
          </cell>
          <cell r="AN307">
            <v>0</v>
          </cell>
          <cell r="AO307">
            <v>0</v>
          </cell>
          <cell r="AP307">
            <v>0</v>
          </cell>
          <cell r="AQ307">
            <v>0</v>
          </cell>
          <cell r="AR307">
            <v>0</v>
          </cell>
          <cell r="AS307">
            <v>0</v>
          </cell>
          <cell r="AT307">
            <v>573.72</v>
          </cell>
          <cell r="AU307">
            <v>4509.3999999999996</v>
          </cell>
          <cell r="AV307">
            <v>523</v>
          </cell>
          <cell r="AW307">
            <v>587</v>
          </cell>
          <cell r="AX307">
            <v>-11</v>
          </cell>
          <cell r="AY307">
            <v>4434.3999999999996</v>
          </cell>
          <cell r="AZ307">
            <v>2760.31</v>
          </cell>
          <cell r="BA307">
            <v>2209.54</v>
          </cell>
          <cell r="BB307">
            <v>2545.3200000000002</v>
          </cell>
          <cell r="BC307">
            <v>2424.52</v>
          </cell>
          <cell r="BD307">
            <v>2424.52</v>
          </cell>
          <cell r="BE307">
            <v>523</v>
          </cell>
          <cell r="BF307">
            <v>0</v>
          </cell>
          <cell r="BG307">
            <v>0</v>
          </cell>
          <cell r="BH307">
            <v>0</v>
          </cell>
          <cell r="BI307">
            <v>-0.01</v>
          </cell>
          <cell r="BJ307">
            <v>-4.6900000000000004</v>
          </cell>
          <cell r="BK307">
            <v>11</v>
          </cell>
          <cell r="BL307">
            <v>1896.82</v>
          </cell>
          <cell r="BM307">
            <v>536</v>
          </cell>
          <cell r="BN307">
            <v>1360.82</v>
          </cell>
          <cell r="BO307">
            <v>0</v>
          </cell>
          <cell r="BP307">
            <v>1360.82</v>
          </cell>
          <cell r="BQ307">
            <v>-44.93</v>
          </cell>
          <cell r="BR307">
            <v>1405.75</v>
          </cell>
          <cell r="BS307">
            <v>28.257821</v>
          </cell>
          <cell r="BT307">
            <v>117.3</v>
          </cell>
          <cell r="BU307">
            <v>1.4</v>
          </cell>
          <cell r="BV307">
            <v>10.6</v>
          </cell>
          <cell r="BW307">
            <v>108.1</v>
          </cell>
          <cell r="BX307" t="str">
            <v>Non-Interest Income - Retail and Small Business</v>
          </cell>
          <cell r="BY307">
            <v>20891</v>
          </cell>
          <cell r="BZ307">
            <v>52109</v>
          </cell>
          <cell r="CA307">
            <v>73000</v>
          </cell>
          <cell r="CB307">
            <v>109525.46</v>
          </cell>
          <cell r="CC307">
            <v>49053.43</v>
          </cell>
          <cell r="CD307">
            <v>18982.3</v>
          </cell>
          <cell r="CE307">
            <v>1859.64</v>
          </cell>
          <cell r="CF307">
            <v>17122.66</v>
          </cell>
          <cell r="CG307">
            <v>40752.39</v>
          </cell>
          <cell r="CH307">
            <v>10218.51</v>
          </cell>
          <cell r="CI307">
            <v>4106.12</v>
          </cell>
          <cell r="CJ307">
            <v>26427.759999999998</v>
          </cell>
          <cell r="CK307">
            <v>9796.77</v>
          </cell>
          <cell r="CL307">
            <v>731.27</v>
          </cell>
          <cell r="CM307">
            <v>6.08</v>
          </cell>
          <cell r="CN307">
            <v>47095.06</v>
          </cell>
          <cell r="CO307">
            <v>40251.06</v>
          </cell>
          <cell r="CP307">
            <v>2199</v>
          </cell>
          <cell r="CQ307">
            <v>4645</v>
          </cell>
          <cell r="CR307">
            <v>18146.169999999998</v>
          </cell>
          <cell r="CS307">
            <v>30280.37</v>
          </cell>
          <cell r="CT307">
            <v>12137.49</v>
          </cell>
          <cell r="CU307">
            <v>4496.91</v>
          </cell>
          <cell r="CV307">
            <v>13645.97</v>
          </cell>
          <cell r="CW307">
            <v>19415.330000000002</v>
          </cell>
          <cell r="CX307">
            <v>0</v>
          </cell>
          <cell r="CY307">
            <v>1310.17</v>
          </cell>
          <cell r="CZ307">
            <v>990.53</v>
          </cell>
          <cell r="DA307">
            <v>1544.99</v>
          </cell>
          <cell r="DB307">
            <v>15569.64</v>
          </cell>
          <cell r="DC307">
            <v>224462.39</v>
          </cell>
          <cell r="DD307">
            <v>0</v>
          </cell>
          <cell r="DE307">
            <v>4434.3999999999996</v>
          </cell>
          <cell r="DF307">
            <v>220027.99</v>
          </cell>
          <cell r="DG307">
            <v>2597.19</v>
          </cell>
          <cell r="DH307">
            <v>8946.0400000000009</v>
          </cell>
          <cell r="DI307">
            <v>1955.35</v>
          </cell>
          <cell r="DJ307">
            <v>240.53</v>
          </cell>
          <cell r="DK307">
            <v>725.86</v>
          </cell>
          <cell r="DL307">
            <v>11867.8</v>
          </cell>
          <cell r="DM307">
            <v>36504.43</v>
          </cell>
          <cell r="DN307">
            <v>343997.41</v>
          </cell>
          <cell r="DO307">
            <v>229336.69</v>
          </cell>
          <cell r="DP307">
            <v>1420</v>
          </cell>
          <cell r="DQ307">
            <v>596</v>
          </cell>
          <cell r="DR307">
            <v>74276.13</v>
          </cell>
          <cell r="DS307">
            <v>269</v>
          </cell>
          <cell r="DT307">
            <v>305628.82</v>
          </cell>
          <cell r="DU307">
            <v>4781.47</v>
          </cell>
          <cell r="DV307">
            <v>21.26</v>
          </cell>
          <cell r="DW307">
            <v>8247.07</v>
          </cell>
          <cell r="DX307">
            <v>34342.06</v>
          </cell>
          <cell r="DY307">
            <v>-1618.44</v>
          </cell>
          <cell r="DZ307">
            <v>-8427.1200000000008</v>
          </cell>
          <cell r="EA307">
            <v>37346.29</v>
          </cell>
          <cell r="EB307">
            <v>1022.3</v>
          </cell>
          <cell r="EC307">
            <v>38368.589999999997</v>
          </cell>
          <cell r="ED307">
            <v>132776.70000000001</v>
          </cell>
          <cell r="EE307">
            <v>36938.46</v>
          </cell>
          <cell r="EF307">
            <v>0</v>
          </cell>
          <cell r="EG307">
            <v>36938.46</v>
          </cell>
          <cell r="EH307">
            <v>1405.75</v>
          </cell>
          <cell r="EI307">
            <v>0</v>
          </cell>
          <cell r="EJ307">
            <v>0</v>
          </cell>
          <cell r="EK307">
            <v>0</v>
          </cell>
          <cell r="EL307">
            <v>0</v>
          </cell>
          <cell r="EM307">
            <v>120.65</v>
          </cell>
          <cell r="EN307">
            <v>500.7</v>
          </cell>
          <cell r="EO307">
            <v>0</v>
          </cell>
          <cell r="EP307">
            <v>68.260000000000005</v>
          </cell>
          <cell r="EQ307">
            <v>357.96</v>
          </cell>
          <cell r="ER307">
            <v>-211.17</v>
          </cell>
          <cell r="ES307">
            <v>0</v>
          </cell>
          <cell r="ET307">
            <v>19.52</v>
          </cell>
          <cell r="EU307">
            <v>37346.29</v>
          </cell>
          <cell r="EV307">
            <v>37346.29</v>
          </cell>
          <cell r="EW307">
            <v>-90.04</v>
          </cell>
          <cell r="EX307">
            <v>0</v>
          </cell>
          <cell r="EY307">
            <v>-1485.16</v>
          </cell>
          <cell r="EZ307">
            <v>0</v>
          </cell>
          <cell r="FA307">
            <v>0</v>
          </cell>
          <cell r="FB307">
            <v>1189.8699999999999</v>
          </cell>
          <cell r="FC307">
            <v>0</v>
          </cell>
          <cell r="FD307">
            <v>8895.33</v>
          </cell>
          <cell r="FE307">
            <v>0</v>
          </cell>
          <cell r="FF307">
            <v>31216.03</v>
          </cell>
          <cell r="FG307">
            <v>195.54</v>
          </cell>
          <cell r="FH307">
            <v>0</v>
          </cell>
          <cell r="FI307">
            <v>-22.01</v>
          </cell>
          <cell r="FJ307">
            <v>30998.48</v>
          </cell>
          <cell r="FK307">
            <v>288838.63</v>
          </cell>
          <cell r="FL307">
            <v>25027.15</v>
          </cell>
          <cell r="FM307">
            <v>30998.48</v>
          </cell>
          <cell r="FN307">
            <v>37607.839999999997</v>
          </cell>
          <cell r="FO307">
            <v>288838.63</v>
          </cell>
          <cell r="FP307">
            <v>336413.98</v>
          </cell>
          <cell r="FQ307">
            <v>8.6647999999999996</v>
          </cell>
          <cell r="FR307">
            <v>10.732100000000001</v>
          </cell>
          <cell r="FS307">
            <v>13.0204</v>
          </cell>
          <cell r="FT307">
            <v>9.2143999999999995</v>
          </cell>
          <cell r="FU307">
            <v>4781.47</v>
          </cell>
          <cell r="FV307">
            <v>667</v>
          </cell>
          <cell r="FW307">
            <v>0</v>
          </cell>
          <cell r="FX307">
            <v>0</v>
          </cell>
          <cell r="FY307">
            <v>8427.1200000000008</v>
          </cell>
          <cell r="FZ307">
            <v>0</v>
          </cell>
          <cell r="GA307">
            <v>689.87</v>
          </cell>
          <cell r="GB307">
            <v>0</v>
          </cell>
          <cell r="GC307">
            <v>500</v>
          </cell>
          <cell r="GD307">
            <v>8169.47</v>
          </cell>
          <cell r="GE307">
            <v>0</v>
          </cell>
          <cell r="GF307">
            <v>994</v>
          </cell>
          <cell r="GG307">
            <v>1835977.2</v>
          </cell>
          <cell r="GH307">
            <v>0</v>
          </cell>
          <cell r="GI307">
            <v>0</v>
          </cell>
          <cell r="GJ307">
            <v>31216.03</v>
          </cell>
          <cell r="GK307">
            <v>3121.6</v>
          </cell>
          <cell r="GL307">
            <v>0</v>
          </cell>
          <cell r="GM307">
            <v>0</v>
          </cell>
          <cell r="GN307">
            <v>2360</v>
          </cell>
          <cell r="GO307">
            <v>0</v>
          </cell>
          <cell r="GP307">
            <v>0</v>
          </cell>
          <cell r="GQ307">
            <v>0</v>
          </cell>
          <cell r="GR307">
            <v>0</v>
          </cell>
          <cell r="GS307">
            <v>0</v>
          </cell>
          <cell r="GT307">
            <v>0</v>
          </cell>
          <cell r="GU307">
            <v>357.96</v>
          </cell>
          <cell r="GV307">
            <v>1835.98</v>
          </cell>
          <cell r="GW307">
            <v>0.19</v>
          </cell>
          <cell r="GX307">
            <v>120.65</v>
          </cell>
          <cell r="GY307">
            <v>0</v>
          </cell>
          <cell r="GZ307">
            <v>120.65</v>
          </cell>
          <cell r="HA307">
            <v>1.01</v>
          </cell>
          <cell r="HB307">
            <v>499.7</v>
          </cell>
          <cell r="HC307">
            <v>500.7</v>
          </cell>
          <cell r="HD307" t="str">
            <v>Expense is primarily related to employee options and restricted stock grants.  Additionally, issuance fees related to non-cumulative perpetual preferred stock (Q1 and Q2 2012), and the reduction related to 3rd party buyout of a consolidated sub</v>
          </cell>
          <cell r="HE307" t="str">
            <v>Deduction from Tier 1 Capital for non-financial equity investments</v>
          </cell>
          <cell r="HF307">
            <v>536</v>
          </cell>
          <cell r="HG307">
            <v>525</v>
          </cell>
          <cell r="HH307">
            <v>849</v>
          </cell>
          <cell r="HI307">
            <v>3464</v>
          </cell>
          <cell r="HJ307">
            <v>3276</v>
          </cell>
          <cell r="HK307" t="str">
            <v>Line 69  equates to HI-A line 12.  Sum of lines 72 and 73 equates to HI-A line 9.  Sum of lines 75 and 76 equate to HI-A line10.</v>
          </cell>
          <cell r="HL307">
            <v>4</v>
          </cell>
          <cell r="HM307">
            <v>2012</v>
          </cell>
          <cell r="HN307">
            <v>0</v>
          </cell>
          <cell r="HO307">
            <v>-4.7</v>
          </cell>
          <cell r="HR307">
            <v>19015</v>
          </cell>
        </row>
        <row r="308">
          <cell r="A308" t="str">
            <v>1119794Q1 2013Supervisory Baseline</v>
          </cell>
          <cell r="B308" t="str">
            <v>USB</v>
          </cell>
          <cell r="C308" t="str">
            <v>Q1 2013</v>
          </cell>
          <cell r="D308" t="str">
            <v>Supervisory Baseline</v>
          </cell>
          <cell r="E308" t="str">
            <v>BHC</v>
          </cell>
          <cell r="F308" t="str">
            <v>US BC</v>
          </cell>
          <cell r="G308">
            <v>1119794</v>
          </cell>
          <cell r="H308" t="str">
            <v>Projected</v>
          </cell>
          <cell r="I308">
            <v>40931</v>
          </cell>
          <cell r="J308">
            <v>40931.465590277781</v>
          </cell>
          <cell r="K308" t="str">
            <v>The Supervisory Baseline scenario follows the consensus outlook from the Blue Chip Economic Indicators and other sources as of mid-November.</v>
          </cell>
          <cell r="L308">
            <v>80</v>
          </cell>
          <cell r="M308">
            <v>55</v>
          </cell>
          <cell r="N308">
            <v>19</v>
          </cell>
          <cell r="O308">
            <v>36</v>
          </cell>
          <cell r="P308">
            <v>74</v>
          </cell>
          <cell r="Q308">
            <v>29</v>
          </cell>
          <cell r="R308">
            <v>29</v>
          </cell>
          <cell r="S308">
            <v>16</v>
          </cell>
          <cell r="T308">
            <v>48</v>
          </cell>
          <cell r="U308">
            <v>18</v>
          </cell>
          <cell r="V308">
            <v>5</v>
          </cell>
          <cell r="W308">
            <v>25</v>
          </cell>
          <cell r="X308">
            <v>228</v>
          </cell>
          <cell r="Y308">
            <v>76</v>
          </cell>
          <cell r="Z308">
            <v>12</v>
          </cell>
          <cell r="AA308">
            <v>5</v>
          </cell>
          <cell r="AB308">
            <v>59</v>
          </cell>
          <cell r="AC308">
            <v>5</v>
          </cell>
          <cell r="AD308">
            <v>0</v>
          </cell>
          <cell r="AE308">
            <v>1</v>
          </cell>
          <cell r="AF308">
            <v>0</v>
          </cell>
          <cell r="AG308">
            <v>1</v>
          </cell>
          <cell r="AH308">
            <v>3</v>
          </cell>
          <cell r="AI308">
            <v>566</v>
          </cell>
          <cell r="AJ308">
            <v>0</v>
          </cell>
          <cell r="AK308">
            <v>-0.02</v>
          </cell>
          <cell r="AL308">
            <v>-10.44</v>
          </cell>
          <cell r="AM308">
            <v>-10.46</v>
          </cell>
          <cell r="AN308">
            <v>0</v>
          </cell>
          <cell r="AO308">
            <v>0</v>
          </cell>
          <cell r="AP308">
            <v>0</v>
          </cell>
          <cell r="AQ308">
            <v>0</v>
          </cell>
          <cell r="AR308">
            <v>0</v>
          </cell>
          <cell r="AS308">
            <v>0</v>
          </cell>
          <cell r="AT308">
            <v>555.54</v>
          </cell>
          <cell r="AU308">
            <v>4434.3999999999996</v>
          </cell>
          <cell r="AV308">
            <v>516</v>
          </cell>
          <cell r="AW308">
            <v>566</v>
          </cell>
          <cell r="AX308">
            <v>-6</v>
          </cell>
          <cell r="AY308">
            <v>4378.3999999999996</v>
          </cell>
          <cell r="AZ308">
            <v>2702.14</v>
          </cell>
          <cell r="BA308">
            <v>2150.27</v>
          </cell>
          <cell r="BB308">
            <v>2555.73</v>
          </cell>
          <cell r="BC308">
            <v>2296.69</v>
          </cell>
          <cell r="BD308">
            <v>2296.69</v>
          </cell>
          <cell r="BE308">
            <v>516</v>
          </cell>
          <cell r="BF308">
            <v>0</v>
          </cell>
          <cell r="BG308">
            <v>0</v>
          </cell>
          <cell r="BH308">
            <v>0</v>
          </cell>
          <cell r="BI308">
            <v>-0.01</v>
          </cell>
          <cell r="BJ308">
            <v>-4.08</v>
          </cell>
          <cell r="BK308">
            <v>6</v>
          </cell>
          <cell r="BL308">
            <v>1776.59</v>
          </cell>
          <cell r="BM308">
            <v>519.47</v>
          </cell>
          <cell r="BN308">
            <v>1257.1300000000001</v>
          </cell>
          <cell r="BO308">
            <v>0</v>
          </cell>
          <cell r="BP308">
            <v>1257.1300000000001</v>
          </cell>
          <cell r="BQ308">
            <v>-37.11</v>
          </cell>
          <cell r="BR308">
            <v>1294.23</v>
          </cell>
          <cell r="BS308">
            <v>29.239723000000001</v>
          </cell>
          <cell r="BT308">
            <v>108.1</v>
          </cell>
          <cell r="BU308">
            <v>7.9</v>
          </cell>
          <cell r="BV308">
            <v>11.1</v>
          </cell>
          <cell r="BW308">
            <v>104.9</v>
          </cell>
          <cell r="BX308" t="str">
            <v>Non-Interest Income - Retail and Small Business</v>
          </cell>
          <cell r="BY308">
            <v>20891</v>
          </cell>
          <cell r="BZ308">
            <v>52109</v>
          </cell>
          <cell r="CA308">
            <v>73000</v>
          </cell>
          <cell r="CB308">
            <v>109399.22</v>
          </cell>
          <cell r="CC308">
            <v>48882.26</v>
          </cell>
          <cell r="CD308">
            <v>18971.23</v>
          </cell>
          <cell r="CE308">
            <v>1783.04</v>
          </cell>
          <cell r="CF308">
            <v>17188.189999999999</v>
          </cell>
          <cell r="CG308">
            <v>40807.81</v>
          </cell>
          <cell r="CH308">
            <v>10254.31</v>
          </cell>
          <cell r="CI308">
            <v>4108.76</v>
          </cell>
          <cell r="CJ308">
            <v>26444.74</v>
          </cell>
          <cell r="CK308">
            <v>9803.07</v>
          </cell>
          <cell r="CL308">
            <v>731.74</v>
          </cell>
          <cell r="CM308">
            <v>6.18</v>
          </cell>
          <cell r="CN308">
            <v>48630.27</v>
          </cell>
          <cell r="CO308">
            <v>41781.269999999997</v>
          </cell>
          <cell r="CP308">
            <v>2204</v>
          </cell>
          <cell r="CQ308">
            <v>4645</v>
          </cell>
          <cell r="CR308">
            <v>17937.04</v>
          </cell>
          <cell r="CS308">
            <v>30295.83</v>
          </cell>
          <cell r="CT308">
            <v>12206.84</v>
          </cell>
          <cell r="CU308">
            <v>4391.01</v>
          </cell>
          <cell r="CV308">
            <v>13697.98</v>
          </cell>
          <cell r="CW308">
            <v>19484.32</v>
          </cell>
          <cell r="CX308">
            <v>0</v>
          </cell>
          <cell r="CY308">
            <v>1310.47</v>
          </cell>
          <cell r="CZ308">
            <v>990.85</v>
          </cell>
          <cell r="DA308">
            <v>1626.09</v>
          </cell>
          <cell r="DB308">
            <v>15556.91</v>
          </cell>
          <cell r="DC308">
            <v>225746.67</v>
          </cell>
          <cell r="DD308">
            <v>0</v>
          </cell>
          <cell r="DE308">
            <v>4378.3999999999996</v>
          </cell>
          <cell r="DF308">
            <v>221368.27</v>
          </cell>
          <cell r="DG308">
            <v>2597.19</v>
          </cell>
          <cell r="DH308">
            <v>8946.0400000000009</v>
          </cell>
          <cell r="DI308">
            <v>2063.87</v>
          </cell>
          <cell r="DJ308">
            <v>225.86</v>
          </cell>
          <cell r="DK308">
            <v>683.04</v>
          </cell>
          <cell r="DL308">
            <v>11918.82</v>
          </cell>
          <cell r="DM308">
            <v>38128.050000000003</v>
          </cell>
          <cell r="DN308">
            <v>347012.34</v>
          </cell>
          <cell r="DO308">
            <v>233895.75</v>
          </cell>
          <cell r="DP308">
            <v>1420</v>
          </cell>
          <cell r="DQ308">
            <v>0</v>
          </cell>
          <cell r="DR308">
            <v>73131.570000000007</v>
          </cell>
          <cell r="DS308">
            <v>275</v>
          </cell>
          <cell r="DT308">
            <v>308447.32</v>
          </cell>
          <cell r="DU308">
            <v>4781.47</v>
          </cell>
          <cell r="DV308">
            <v>21.26</v>
          </cell>
          <cell r="DW308">
            <v>8241.73</v>
          </cell>
          <cell r="DX308">
            <v>35167.81</v>
          </cell>
          <cell r="DY308">
            <v>-1796.46</v>
          </cell>
          <cell r="DZ308">
            <v>-8873.08</v>
          </cell>
          <cell r="EA308">
            <v>37542.720000000001</v>
          </cell>
          <cell r="EB308">
            <v>1022.3</v>
          </cell>
          <cell r="EC308">
            <v>38565.019999999997</v>
          </cell>
          <cell r="ED308">
            <v>136545.35</v>
          </cell>
          <cell r="EE308">
            <v>37346.29</v>
          </cell>
          <cell r="EF308">
            <v>0</v>
          </cell>
          <cell r="EG308">
            <v>37346.29</v>
          </cell>
          <cell r="EH308">
            <v>1294.23</v>
          </cell>
          <cell r="EI308">
            <v>0</v>
          </cell>
          <cell r="EJ308">
            <v>0</v>
          </cell>
          <cell r="EK308">
            <v>0</v>
          </cell>
          <cell r="EL308">
            <v>0</v>
          </cell>
          <cell r="EM308">
            <v>5.48</v>
          </cell>
          <cell r="EN308">
            <v>486.98</v>
          </cell>
          <cell r="EO308">
            <v>0</v>
          </cell>
          <cell r="EP308">
            <v>67.599999999999994</v>
          </cell>
          <cell r="EQ308">
            <v>400.82</v>
          </cell>
          <cell r="ER308">
            <v>-178.02</v>
          </cell>
          <cell r="ES308">
            <v>0</v>
          </cell>
          <cell r="ET308">
            <v>30.14</v>
          </cell>
          <cell r="EU308">
            <v>37542.720000000001</v>
          </cell>
          <cell r="EV308">
            <v>37542.720000000001</v>
          </cell>
          <cell r="EW308">
            <v>-293.06</v>
          </cell>
          <cell r="EX308">
            <v>0</v>
          </cell>
          <cell r="EY308">
            <v>-1460.16</v>
          </cell>
          <cell r="EZ308">
            <v>0</v>
          </cell>
          <cell r="FA308">
            <v>0</v>
          </cell>
          <cell r="FB308">
            <v>689.87</v>
          </cell>
          <cell r="FC308">
            <v>0</v>
          </cell>
          <cell r="FD308">
            <v>8830.94</v>
          </cell>
          <cell r="FE308">
            <v>0</v>
          </cell>
          <cell r="FF308">
            <v>31154.87</v>
          </cell>
          <cell r="FG308">
            <v>206.39</v>
          </cell>
          <cell r="FH308">
            <v>0</v>
          </cell>
          <cell r="FI308">
            <v>-22.01</v>
          </cell>
          <cell r="FJ308">
            <v>30926.47</v>
          </cell>
          <cell r="FK308">
            <v>293624.84000000003</v>
          </cell>
          <cell r="FL308">
            <v>25455.13</v>
          </cell>
          <cell r="FM308">
            <v>30926.47</v>
          </cell>
          <cell r="FN308">
            <v>37301.379999999997</v>
          </cell>
          <cell r="FO308">
            <v>293624.84000000003</v>
          </cell>
          <cell r="FP308">
            <v>336682.11</v>
          </cell>
          <cell r="FQ308">
            <v>8.6692999999999998</v>
          </cell>
          <cell r="FR308">
            <v>10.5326</v>
          </cell>
          <cell r="FS308">
            <v>12.703799999999999</v>
          </cell>
          <cell r="FT308">
            <v>9.1857000000000006</v>
          </cell>
          <cell r="FU308">
            <v>4781.47</v>
          </cell>
          <cell r="FV308">
            <v>667</v>
          </cell>
          <cell r="FW308">
            <v>0</v>
          </cell>
          <cell r="FX308">
            <v>0</v>
          </cell>
          <cell r="FY308">
            <v>8873.08</v>
          </cell>
          <cell r="FZ308">
            <v>0</v>
          </cell>
          <cell r="GA308">
            <v>689.87</v>
          </cell>
          <cell r="GB308">
            <v>0</v>
          </cell>
          <cell r="GC308">
            <v>0</v>
          </cell>
          <cell r="GD308">
            <v>8147.91</v>
          </cell>
          <cell r="GE308">
            <v>0</v>
          </cell>
          <cell r="GF308">
            <v>995</v>
          </cell>
          <cell r="GG308">
            <v>1820244.4</v>
          </cell>
          <cell r="GH308">
            <v>0</v>
          </cell>
          <cell r="GI308">
            <v>0</v>
          </cell>
          <cell r="GJ308">
            <v>31154.87</v>
          </cell>
          <cell r="GK308">
            <v>3115.49</v>
          </cell>
          <cell r="GL308">
            <v>0</v>
          </cell>
          <cell r="GM308">
            <v>0</v>
          </cell>
          <cell r="GN308">
            <v>2127</v>
          </cell>
          <cell r="GO308">
            <v>0</v>
          </cell>
          <cell r="GP308">
            <v>0</v>
          </cell>
          <cell r="GQ308">
            <v>0</v>
          </cell>
          <cell r="GR308">
            <v>0</v>
          </cell>
          <cell r="GS308">
            <v>0</v>
          </cell>
          <cell r="GT308">
            <v>0</v>
          </cell>
          <cell r="GU308">
            <v>400.82</v>
          </cell>
          <cell r="GV308">
            <v>1820.24</v>
          </cell>
          <cell r="GW308">
            <v>0.22</v>
          </cell>
          <cell r="GX308">
            <v>5.48</v>
          </cell>
          <cell r="GY308">
            <v>0</v>
          </cell>
          <cell r="GZ308">
            <v>5.48</v>
          </cell>
          <cell r="HA308">
            <v>27.81</v>
          </cell>
          <cell r="HB308">
            <v>459.17</v>
          </cell>
          <cell r="HC308">
            <v>486.98</v>
          </cell>
          <cell r="HD308" t="str">
            <v>Expense is primarily related to employee options and restricted stock grants.  Additionally, issuance fees related to non-cumulative perpetual preferred stock (Q1 and Q2 2012), and the reduction related to 3rd party buyout of a consolidated sub</v>
          </cell>
          <cell r="HE308" t="str">
            <v>Deduction from Tier 1 Capital for non-financial equity investments</v>
          </cell>
          <cell r="HF308">
            <v>536</v>
          </cell>
          <cell r="HG308">
            <v>525</v>
          </cell>
          <cell r="HH308">
            <v>849</v>
          </cell>
          <cell r="HI308">
            <v>3464</v>
          </cell>
          <cell r="HJ308">
            <v>3276</v>
          </cell>
          <cell r="HK308" t="str">
            <v>Line 69  equates to HI-A line 12.  Sum of lines 72 and 73 equates to HI-A line 9.  Sum of lines 75 and 76 equate to HI-A line10.</v>
          </cell>
          <cell r="HL308">
            <v>1</v>
          </cell>
          <cell r="HM308">
            <v>2013</v>
          </cell>
          <cell r="HN308">
            <v>0</v>
          </cell>
          <cell r="HO308">
            <v>-4.09</v>
          </cell>
          <cell r="HR308">
            <v>19015</v>
          </cell>
        </row>
        <row r="309">
          <cell r="A309" t="str">
            <v>1119794Q2 2013Supervisory Baseline</v>
          </cell>
          <cell r="B309" t="str">
            <v>USB</v>
          </cell>
          <cell r="C309" t="str">
            <v>Q2 2013</v>
          </cell>
          <cell r="D309" t="str">
            <v>Supervisory Baseline</v>
          </cell>
          <cell r="E309" t="str">
            <v>BHC</v>
          </cell>
          <cell r="F309" t="str">
            <v>US BC</v>
          </cell>
          <cell r="G309">
            <v>1119794</v>
          </cell>
          <cell r="H309" t="str">
            <v>Projected</v>
          </cell>
          <cell r="I309">
            <v>40931</v>
          </cell>
          <cell r="J309">
            <v>40931.465590277781</v>
          </cell>
          <cell r="K309" t="str">
            <v>The Supervisory Baseline scenario follows the consensus outlook from the Blue Chip Economic Indicators and other sources as of mid-November.</v>
          </cell>
          <cell r="L309">
            <v>68</v>
          </cell>
          <cell r="M309">
            <v>45</v>
          </cell>
          <cell r="N309">
            <v>17</v>
          </cell>
          <cell r="O309">
            <v>28</v>
          </cell>
          <cell r="P309">
            <v>78</v>
          </cell>
          <cell r="Q309">
            <v>31</v>
          </cell>
          <cell r="R309">
            <v>31</v>
          </cell>
          <cell r="S309">
            <v>16</v>
          </cell>
          <cell r="T309">
            <v>34</v>
          </cell>
          <cell r="U309">
            <v>11</v>
          </cell>
          <cell r="V309">
            <v>5</v>
          </cell>
          <cell r="W309">
            <v>18</v>
          </cell>
          <cell r="X309">
            <v>232</v>
          </cell>
          <cell r="Y309">
            <v>71</v>
          </cell>
          <cell r="Z309">
            <v>11</v>
          </cell>
          <cell r="AA309">
            <v>5</v>
          </cell>
          <cell r="AB309">
            <v>55</v>
          </cell>
          <cell r="AC309">
            <v>5</v>
          </cell>
          <cell r="AD309">
            <v>0</v>
          </cell>
          <cell r="AE309">
            <v>1</v>
          </cell>
          <cell r="AF309">
            <v>0</v>
          </cell>
          <cell r="AG309">
            <v>1</v>
          </cell>
          <cell r="AH309">
            <v>3</v>
          </cell>
          <cell r="AI309">
            <v>533</v>
          </cell>
          <cell r="AJ309">
            <v>0</v>
          </cell>
          <cell r="AK309">
            <v>-0.02</v>
          </cell>
          <cell r="AL309">
            <v>-9.11</v>
          </cell>
          <cell r="AM309">
            <v>-9.1300000000000008</v>
          </cell>
          <cell r="AN309">
            <v>0</v>
          </cell>
          <cell r="AO309">
            <v>0</v>
          </cell>
          <cell r="AP309">
            <v>0</v>
          </cell>
          <cell r="AQ309">
            <v>0</v>
          </cell>
          <cell r="AR309">
            <v>0</v>
          </cell>
          <cell r="AS309">
            <v>0</v>
          </cell>
          <cell r="AT309">
            <v>523.87</v>
          </cell>
          <cell r="AU309">
            <v>4378.3999999999996</v>
          </cell>
          <cell r="AV309">
            <v>508</v>
          </cell>
          <cell r="AW309">
            <v>533</v>
          </cell>
          <cell r="AX309">
            <v>-5</v>
          </cell>
          <cell r="AY309">
            <v>4348.3999999999996</v>
          </cell>
          <cell r="AZ309">
            <v>2755.19</v>
          </cell>
          <cell r="BA309">
            <v>2307.37</v>
          </cell>
          <cell r="BB309">
            <v>2596.5500000000002</v>
          </cell>
          <cell r="BC309">
            <v>2466.02</v>
          </cell>
          <cell r="BD309">
            <v>2466.02</v>
          </cell>
          <cell r="BE309">
            <v>508</v>
          </cell>
          <cell r="BF309">
            <v>0</v>
          </cell>
          <cell r="BG309">
            <v>0</v>
          </cell>
          <cell r="BH309">
            <v>0</v>
          </cell>
          <cell r="BI309">
            <v>-0.01</v>
          </cell>
          <cell r="BJ309">
            <v>-3.93</v>
          </cell>
          <cell r="BK309">
            <v>5</v>
          </cell>
          <cell r="BL309">
            <v>1954.07</v>
          </cell>
          <cell r="BM309">
            <v>575.83000000000004</v>
          </cell>
          <cell r="BN309">
            <v>1378.24</v>
          </cell>
          <cell r="BO309">
            <v>0</v>
          </cell>
          <cell r="BP309">
            <v>1378.24</v>
          </cell>
          <cell r="BQ309">
            <v>-41.43</v>
          </cell>
          <cell r="BR309">
            <v>1419.67</v>
          </cell>
          <cell r="BS309">
            <v>29.468237999999999</v>
          </cell>
          <cell r="BT309">
            <v>104.9</v>
          </cell>
          <cell r="BU309">
            <v>8.1999999999999993</v>
          </cell>
          <cell r="BV309">
            <v>9.4</v>
          </cell>
          <cell r="BW309">
            <v>103.7</v>
          </cell>
          <cell r="BX309" t="str">
            <v>Non-Interest Income - Retail and Small Business</v>
          </cell>
          <cell r="BY309">
            <v>20891</v>
          </cell>
          <cell r="BZ309">
            <v>52109</v>
          </cell>
          <cell r="CA309">
            <v>73000</v>
          </cell>
          <cell r="CB309">
            <v>111364.22</v>
          </cell>
          <cell r="CC309">
            <v>50073.51</v>
          </cell>
          <cell r="CD309">
            <v>19004.23</v>
          </cell>
          <cell r="CE309">
            <v>1719.62</v>
          </cell>
          <cell r="CF309">
            <v>17284.61</v>
          </cell>
          <cell r="CG309">
            <v>41542.07</v>
          </cell>
          <cell r="CH309">
            <v>10719.17</v>
          </cell>
          <cell r="CI309">
            <v>4144.99</v>
          </cell>
          <cell r="CJ309">
            <v>26677.91</v>
          </cell>
          <cell r="CK309">
            <v>9889.5</v>
          </cell>
          <cell r="CL309">
            <v>738.19</v>
          </cell>
          <cell r="CM309">
            <v>6.22</v>
          </cell>
          <cell r="CN309">
            <v>49911.94</v>
          </cell>
          <cell r="CO309">
            <v>43057.94</v>
          </cell>
          <cell r="CP309">
            <v>2209</v>
          </cell>
          <cell r="CQ309">
            <v>4645</v>
          </cell>
          <cell r="CR309">
            <v>18428.25</v>
          </cell>
          <cell r="CS309">
            <v>30713.59</v>
          </cell>
          <cell r="CT309">
            <v>12452.64</v>
          </cell>
          <cell r="CU309">
            <v>4303.0600000000004</v>
          </cell>
          <cell r="CV309">
            <v>13957.89</v>
          </cell>
          <cell r="CW309">
            <v>19632.89</v>
          </cell>
          <cell r="CX309">
            <v>0</v>
          </cell>
          <cell r="CY309">
            <v>1307.1500000000001</v>
          </cell>
          <cell r="CZ309">
            <v>988.75</v>
          </cell>
          <cell r="DA309">
            <v>1747.19</v>
          </cell>
          <cell r="DB309">
            <v>15589.8</v>
          </cell>
          <cell r="DC309">
            <v>230050.9</v>
          </cell>
          <cell r="DD309">
            <v>0</v>
          </cell>
          <cell r="DE309">
            <v>4348.3999999999996</v>
          </cell>
          <cell r="DF309">
            <v>225702.5</v>
          </cell>
          <cell r="DG309">
            <v>2597.19</v>
          </cell>
          <cell r="DH309">
            <v>8946.0400000000009</v>
          </cell>
          <cell r="DI309">
            <v>2154.58</v>
          </cell>
          <cell r="DJ309">
            <v>211.43</v>
          </cell>
          <cell r="DK309">
            <v>641.33000000000004</v>
          </cell>
          <cell r="DL309">
            <v>11953.38</v>
          </cell>
          <cell r="DM309">
            <v>38196.6</v>
          </cell>
          <cell r="DN309">
            <v>351449.68</v>
          </cell>
          <cell r="DO309">
            <v>238018.75</v>
          </cell>
          <cell r="DP309">
            <v>1420</v>
          </cell>
          <cell r="DQ309">
            <v>0</v>
          </cell>
          <cell r="DR309">
            <v>73058.11</v>
          </cell>
          <cell r="DS309">
            <v>280</v>
          </cell>
          <cell r="DT309">
            <v>312496.86</v>
          </cell>
          <cell r="DU309">
            <v>4781.47</v>
          </cell>
          <cell r="DV309">
            <v>21.26</v>
          </cell>
          <cell r="DW309">
            <v>8261.59</v>
          </cell>
          <cell r="DX309">
            <v>36122.769999999997</v>
          </cell>
          <cell r="DY309">
            <v>-1828.2</v>
          </cell>
          <cell r="DZ309">
            <v>-9428.35</v>
          </cell>
          <cell r="EA309">
            <v>37930.519999999997</v>
          </cell>
          <cell r="EB309">
            <v>1022.3</v>
          </cell>
          <cell r="EC309">
            <v>38952.82</v>
          </cell>
          <cell r="ED309">
            <v>140217.1</v>
          </cell>
          <cell r="EE309">
            <v>37542.720000000001</v>
          </cell>
          <cell r="EF309">
            <v>0</v>
          </cell>
          <cell r="EG309">
            <v>37542.720000000001</v>
          </cell>
          <cell r="EH309">
            <v>1419.67</v>
          </cell>
          <cell r="EI309">
            <v>0</v>
          </cell>
          <cell r="EJ309">
            <v>0</v>
          </cell>
          <cell r="EK309">
            <v>0</v>
          </cell>
          <cell r="EL309">
            <v>0</v>
          </cell>
          <cell r="EM309">
            <v>7.21</v>
          </cell>
          <cell r="EN309">
            <v>563.19000000000005</v>
          </cell>
          <cell r="EO309">
            <v>0</v>
          </cell>
          <cell r="EP309">
            <v>67.930000000000007</v>
          </cell>
          <cell r="EQ309">
            <v>396.72</v>
          </cell>
          <cell r="ER309">
            <v>-31.74</v>
          </cell>
          <cell r="ES309">
            <v>0</v>
          </cell>
          <cell r="ET309">
            <v>20.5</v>
          </cell>
          <cell r="EU309">
            <v>37930.519999999997</v>
          </cell>
          <cell r="EV309">
            <v>37930.519999999997</v>
          </cell>
          <cell r="EW309">
            <v>-349.81</v>
          </cell>
          <cell r="EX309">
            <v>0</v>
          </cell>
          <cell r="EY309">
            <v>-1435.16</v>
          </cell>
          <cell r="EZ309">
            <v>0</v>
          </cell>
          <cell r="FA309">
            <v>0</v>
          </cell>
          <cell r="FB309">
            <v>689.87</v>
          </cell>
          <cell r="FC309">
            <v>0</v>
          </cell>
          <cell r="FD309">
            <v>8767.67</v>
          </cell>
          <cell r="FE309">
            <v>0</v>
          </cell>
          <cell r="FF309">
            <v>31637.69</v>
          </cell>
          <cell r="FG309">
            <v>215.46</v>
          </cell>
          <cell r="FH309">
            <v>0</v>
          </cell>
          <cell r="FI309">
            <v>-22.01</v>
          </cell>
          <cell r="FJ309">
            <v>31400.21</v>
          </cell>
          <cell r="FK309">
            <v>299397.84999999998</v>
          </cell>
          <cell r="FL309">
            <v>25928.880000000001</v>
          </cell>
          <cell r="FM309">
            <v>31400.21</v>
          </cell>
          <cell r="FN309">
            <v>37746.14</v>
          </cell>
          <cell r="FO309">
            <v>299397.84999999998</v>
          </cell>
          <cell r="FP309">
            <v>340519.27</v>
          </cell>
          <cell r="FQ309">
            <v>8.6602999999999994</v>
          </cell>
          <cell r="FR309">
            <v>10.4878</v>
          </cell>
          <cell r="FS309">
            <v>12.6074</v>
          </cell>
          <cell r="FT309">
            <v>9.2212999999999994</v>
          </cell>
          <cell r="FU309">
            <v>4781.47</v>
          </cell>
          <cell r="FV309">
            <v>667</v>
          </cell>
          <cell r="FW309">
            <v>0</v>
          </cell>
          <cell r="FX309">
            <v>0</v>
          </cell>
          <cell r="FY309">
            <v>9428.35</v>
          </cell>
          <cell r="FZ309">
            <v>0</v>
          </cell>
          <cell r="GA309">
            <v>689.87</v>
          </cell>
          <cell r="GB309">
            <v>0</v>
          </cell>
          <cell r="GC309">
            <v>0</v>
          </cell>
          <cell r="GD309">
            <v>8126.34</v>
          </cell>
          <cell r="GE309">
            <v>0</v>
          </cell>
          <cell r="GF309">
            <v>1071</v>
          </cell>
          <cell r="GG309">
            <v>1801623.2</v>
          </cell>
          <cell r="GH309">
            <v>0</v>
          </cell>
          <cell r="GI309">
            <v>0</v>
          </cell>
          <cell r="GJ309">
            <v>31637.69</v>
          </cell>
          <cell r="GK309">
            <v>3163.77</v>
          </cell>
          <cell r="GL309">
            <v>0</v>
          </cell>
          <cell r="GM309">
            <v>0</v>
          </cell>
          <cell r="GN309">
            <v>2486</v>
          </cell>
          <cell r="GO309">
            <v>0</v>
          </cell>
          <cell r="GP309">
            <v>0</v>
          </cell>
          <cell r="GQ309">
            <v>0</v>
          </cell>
          <cell r="GR309">
            <v>0</v>
          </cell>
          <cell r="GS309">
            <v>0</v>
          </cell>
          <cell r="GT309">
            <v>0</v>
          </cell>
          <cell r="GU309">
            <v>396.72</v>
          </cell>
          <cell r="GV309">
            <v>1801.62</v>
          </cell>
          <cell r="GW309">
            <v>0.22</v>
          </cell>
          <cell r="GX309">
            <v>7.21</v>
          </cell>
          <cell r="GY309">
            <v>0</v>
          </cell>
          <cell r="GZ309">
            <v>7.21</v>
          </cell>
          <cell r="HA309">
            <v>0.68</v>
          </cell>
          <cell r="HB309">
            <v>562.51</v>
          </cell>
          <cell r="HC309">
            <v>563.19000000000005</v>
          </cell>
          <cell r="HD309" t="str">
            <v>Expense is primarily related to employee options and restricted stock grants.  Additionally, issuance fees related to non-cumulative perpetual preferred stock (Q1 and Q2 2012), and the reduction related to 3rd party buyout of a consolidated sub</v>
          </cell>
          <cell r="HE309" t="str">
            <v>Deduction from Tier 1 Capital for non-financial equity investments</v>
          </cell>
          <cell r="HF309">
            <v>536</v>
          </cell>
          <cell r="HG309">
            <v>525</v>
          </cell>
          <cell r="HH309">
            <v>849</v>
          </cell>
          <cell r="HI309">
            <v>3464</v>
          </cell>
          <cell r="HJ309">
            <v>3276</v>
          </cell>
          <cell r="HK309" t="str">
            <v>Line 69  equates to HI-A line 12.  Sum of lines 72 and 73 equates to HI-A line 9.  Sum of lines 75 and 76 equate to HI-A line10.</v>
          </cell>
          <cell r="HL309">
            <v>2</v>
          </cell>
          <cell r="HM309">
            <v>2013</v>
          </cell>
          <cell r="HN309">
            <v>0</v>
          </cell>
          <cell r="HO309">
            <v>-3.94</v>
          </cell>
          <cell r="HR309">
            <v>19015</v>
          </cell>
        </row>
        <row r="310">
          <cell r="A310" t="str">
            <v>1119794Q3 2013Supervisory Baseline</v>
          </cell>
          <cell r="B310" t="str">
            <v>USB</v>
          </cell>
          <cell r="C310" t="str">
            <v>Q3 2013</v>
          </cell>
          <cell r="D310" t="str">
            <v>Supervisory Baseline</v>
          </cell>
          <cell r="E310" t="str">
            <v>BHC</v>
          </cell>
          <cell r="F310" t="str">
            <v>US BC</v>
          </cell>
          <cell r="G310">
            <v>1119794</v>
          </cell>
          <cell r="H310" t="str">
            <v>Projected</v>
          </cell>
          <cell r="I310">
            <v>40931</v>
          </cell>
          <cell r="J310">
            <v>40931.465590277781</v>
          </cell>
          <cell r="K310" t="str">
            <v>The Supervisory Baseline scenario follows the consensus outlook from the Blue Chip Economic Indicators and other sources as of mid-November.</v>
          </cell>
          <cell r="L310">
            <v>60</v>
          </cell>
          <cell r="M310">
            <v>39</v>
          </cell>
          <cell r="N310">
            <v>16</v>
          </cell>
          <cell r="O310">
            <v>23</v>
          </cell>
          <cell r="P310">
            <v>67</v>
          </cell>
          <cell r="Q310">
            <v>23</v>
          </cell>
          <cell r="R310">
            <v>28</v>
          </cell>
          <cell r="S310">
            <v>16</v>
          </cell>
          <cell r="T310">
            <v>22</v>
          </cell>
          <cell r="U310">
            <v>5</v>
          </cell>
          <cell r="V310">
            <v>5</v>
          </cell>
          <cell r="W310">
            <v>12</v>
          </cell>
          <cell r="X310">
            <v>213</v>
          </cell>
          <cell r="Y310">
            <v>69</v>
          </cell>
          <cell r="Z310">
            <v>10</v>
          </cell>
          <cell r="AA310">
            <v>5</v>
          </cell>
          <cell r="AB310">
            <v>54</v>
          </cell>
          <cell r="AC310">
            <v>5</v>
          </cell>
          <cell r="AD310">
            <v>0</v>
          </cell>
          <cell r="AE310">
            <v>1</v>
          </cell>
          <cell r="AF310">
            <v>0</v>
          </cell>
          <cell r="AG310">
            <v>1</v>
          </cell>
          <cell r="AH310">
            <v>3</v>
          </cell>
          <cell r="AI310">
            <v>475</v>
          </cell>
          <cell r="AJ310">
            <v>0</v>
          </cell>
          <cell r="AK310">
            <v>-0.02</v>
          </cell>
          <cell r="AL310">
            <v>-8.5500000000000007</v>
          </cell>
          <cell r="AM310">
            <v>-8.58</v>
          </cell>
          <cell r="AN310">
            <v>0</v>
          </cell>
          <cell r="AO310">
            <v>0</v>
          </cell>
          <cell r="AP310">
            <v>0</v>
          </cell>
          <cell r="AQ310">
            <v>0</v>
          </cell>
          <cell r="AR310">
            <v>0</v>
          </cell>
          <cell r="AS310">
            <v>0</v>
          </cell>
          <cell r="AT310">
            <v>466.42</v>
          </cell>
          <cell r="AU310">
            <v>4348.3999999999996</v>
          </cell>
          <cell r="AV310">
            <v>475</v>
          </cell>
          <cell r="AW310">
            <v>475</v>
          </cell>
          <cell r="AX310">
            <v>-5</v>
          </cell>
          <cell r="AY310">
            <v>4343.3999999999996</v>
          </cell>
          <cell r="AZ310">
            <v>2832.2</v>
          </cell>
          <cell r="BA310">
            <v>2350.7399999999998</v>
          </cell>
          <cell r="BB310">
            <v>2634.07</v>
          </cell>
          <cell r="BC310">
            <v>2548.87</v>
          </cell>
          <cell r="BD310">
            <v>2548.87</v>
          </cell>
          <cell r="BE310">
            <v>475</v>
          </cell>
          <cell r="BF310">
            <v>0</v>
          </cell>
          <cell r="BG310">
            <v>0</v>
          </cell>
          <cell r="BH310">
            <v>0</v>
          </cell>
          <cell r="BI310">
            <v>-0.01</v>
          </cell>
          <cell r="BJ310">
            <v>-3.81</v>
          </cell>
          <cell r="BK310">
            <v>5</v>
          </cell>
          <cell r="BL310">
            <v>2070.0500000000002</v>
          </cell>
          <cell r="BM310">
            <v>611.87</v>
          </cell>
          <cell r="BN310">
            <v>1458.18</v>
          </cell>
          <cell r="BO310">
            <v>0</v>
          </cell>
          <cell r="BP310">
            <v>1458.18</v>
          </cell>
          <cell r="BQ310">
            <v>-48.09</v>
          </cell>
          <cell r="BR310">
            <v>1506.26</v>
          </cell>
          <cell r="BS310">
            <v>29.558223000000002</v>
          </cell>
          <cell r="BT310">
            <v>103.7</v>
          </cell>
          <cell r="BU310">
            <v>7.2</v>
          </cell>
          <cell r="BV310">
            <v>8.1</v>
          </cell>
          <cell r="BW310">
            <v>102.8</v>
          </cell>
          <cell r="BX310" t="str">
            <v>Non-Interest Income - Retail and Small Business</v>
          </cell>
          <cell r="BY310">
            <v>20891</v>
          </cell>
          <cell r="BZ310">
            <v>52109</v>
          </cell>
          <cell r="CA310">
            <v>73000</v>
          </cell>
          <cell r="CB310">
            <v>112676.55</v>
          </cell>
          <cell r="CC310">
            <v>50804.31</v>
          </cell>
          <cell r="CD310">
            <v>19027.84</v>
          </cell>
          <cell r="CE310">
            <v>1655.63</v>
          </cell>
          <cell r="CF310">
            <v>17372.2</v>
          </cell>
          <cell r="CG310">
            <v>42097.64</v>
          </cell>
          <cell r="CH310">
            <v>11179.93</v>
          </cell>
          <cell r="CI310">
            <v>4157.74</v>
          </cell>
          <cell r="CJ310">
            <v>26759.97</v>
          </cell>
          <cell r="CK310">
            <v>9919.92</v>
          </cell>
          <cell r="CL310">
            <v>740.46</v>
          </cell>
          <cell r="CM310">
            <v>6.3</v>
          </cell>
          <cell r="CN310">
            <v>51228.26</v>
          </cell>
          <cell r="CO310">
            <v>44369.26</v>
          </cell>
          <cell r="CP310">
            <v>2214</v>
          </cell>
          <cell r="CQ310">
            <v>4645</v>
          </cell>
          <cell r="CR310">
            <v>18745.36</v>
          </cell>
          <cell r="CS310">
            <v>31343.01</v>
          </cell>
          <cell r="CT310">
            <v>12765.34</v>
          </cell>
          <cell r="CU310">
            <v>4266.8500000000004</v>
          </cell>
          <cell r="CV310">
            <v>14310.82</v>
          </cell>
          <cell r="CW310">
            <v>19773.37</v>
          </cell>
          <cell r="CX310">
            <v>0</v>
          </cell>
          <cell r="CY310">
            <v>1299.6600000000001</v>
          </cell>
          <cell r="CZ310">
            <v>983.66</v>
          </cell>
          <cell r="DA310">
            <v>1846.28</v>
          </cell>
          <cell r="DB310">
            <v>15643.77</v>
          </cell>
          <cell r="DC310">
            <v>233766.55</v>
          </cell>
          <cell r="DD310">
            <v>0</v>
          </cell>
          <cell r="DE310">
            <v>4343.3999999999996</v>
          </cell>
          <cell r="DF310">
            <v>229423.15</v>
          </cell>
          <cell r="DG310">
            <v>2597.19</v>
          </cell>
          <cell r="DH310">
            <v>8946.0400000000009</v>
          </cell>
          <cell r="DI310">
            <v>2268.79</v>
          </cell>
          <cell r="DJ310">
            <v>197.24</v>
          </cell>
          <cell r="DK310">
            <v>600.13</v>
          </cell>
          <cell r="DL310">
            <v>12012.21</v>
          </cell>
          <cell r="DM310">
            <v>36160.81</v>
          </cell>
          <cell r="DN310">
            <v>353193.36</v>
          </cell>
          <cell r="DO310">
            <v>239407.77</v>
          </cell>
          <cell r="DP310">
            <v>1420</v>
          </cell>
          <cell r="DQ310">
            <v>0</v>
          </cell>
          <cell r="DR310">
            <v>72955.399999999994</v>
          </cell>
          <cell r="DS310">
            <v>285</v>
          </cell>
          <cell r="DT310">
            <v>313783.17</v>
          </cell>
          <cell r="DU310">
            <v>4781.47</v>
          </cell>
          <cell r="DV310">
            <v>21.26</v>
          </cell>
          <cell r="DW310">
            <v>8281.58</v>
          </cell>
          <cell r="DX310">
            <v>37167.919999999998</v>
          </cell>
          <cell r="DY310">
            <v>-1937.97</v>
          </cell>
          <cell r="DZ310">
            <v>-9926.36</v>
          </cell>
          <cell r="EA310">
            <v>38387.9</v>
          </cell>
          <cell r="EB310">
            <v>1022.3</v>
          </cell>
          <cell r="EC310">
            <v>39410.199999999997</v>
          </cell>
          <cell r="ED310">
            <v>143828.39000000001</v>
          </cell>
          <cell r="EE310">
            <v>37930.519999999997</v>
          </cell>
          <cell r="EF310">
            <v>0</v>
          </cell>
          <cell r="EG310">
            <v>37930.519999999997</v>
          </cell>
          <cell r="EH310">
            <v>1506.26</v>
          </cell>
          <cell r="EI310">
            <v>0</v>
          </cell>
          <cell r="EJ310">
            <v>0</v>
          </cell>
          <cell r="EK310">
            <v>0</v>
          </cell>
          <cell r="EL310">
            <v>0</v>
          </cell>
          <cell r="EM310">
            <v>3.29</v>
          </cell>
          <cell r="EN310">
            <v>501.15</v>
          </cell>
          <cell r="EO310">
            <v>0</v>
          </cell>
          <cell r="EP310">
            <v>68.260000000000005</v>
          </cell>
          <cell r="EQ310">
            <v>392.79</v>
          </cell>
          <cell r="ER310">
            <v>-109.76</v>
          </cell>
          <cell r="ES310">
            <v>0</v>
          </cell>
          <cell r="ET310">
            <v>19.8</v>
          </cell>
          <cell r="EU310">
            <v>38387.9</v>
          </cell>
          <cell r="EV310">
            <v>38387.9</v>
          </cell>
          <cell r="EW310">
            <v>-484.57</v>
          </cell>
          <cell r="EX310">
            <v>0</v>
          </cell>
          <cell r="EY310">
            <v>-1410.16</v>
          </cell>
          <cell r="EZ310">
            <v>0</v>
          </cell>
          <cell r="FA310">
            <v>0</v>
          </cell>
          <cell r="FB310">
            <v>689.87</v>
          </cell>
          <cell r="FC310">
            <v>0</v>
          </cell>
          <cell r="FD310">
            <v>8704.91</v>
          </cell>
          <cell r="FE310">
            <v>0</v>
          </cell>
          <cell r="FF310">
            <v>32267.59</v>
          </cell>
          <cell r="FG310">
            <v>226.88</v>
          </cell>
          <cell r="FH310">
            <v>0</v>
          </cell>
          <cell r="FI310">
            <v>-22.01</v>
          </cell>
          <cell r="FJ310">
            <v>32018.69</v>
          </cell>
          <cell r="FK310">
            <v>303427.77</v>
          </cell>
          <cell r="FL310">
            <v>26547.360000000001</v>
          </cell>
          <cell r="FM310">
            <v>32018.69</v>
          </cell>
          <cell r="FN310">
            <v>38414.29</v>
          </cell>
          <cell r="FO310">
            <v>303427.77</v>
          </cell>
          <cell r="FP310">
            <v>343596.02</v>
          </cell>
          <cell r="FQ310">
            <v>8.7492000000000001</v>
          </cell>
          <cell r="FR310">
            <v>10.552300000000001</v>
          </cell>
          <cell r="FS310">
            <v>12.6601</v>
          </cell>
          <cell r="FT310">
            <v>9.3186999999999998</v>
          </cell>
          <cell r="FU310">
            <v>4781.47</v>
          </cell>
          <cell r="FV310">
            <v>667</v>
          </cell>
          <cell r="FW310">
            <v>0</v>
          </cell>
          <cell r="FX310">
            <v>0</v>
          </cell>
          <cell r="FY310">
            <v>9926.36</v>
          </cell>
          <cell r="FZ310">
            <v>0</v>
          </cell>
          <cell r="GA310">
            <v>689.87</v>
          </cell>
          <cell r="GB310">
            <v>0</v>
          </cell>
          <cell r="GC310">
            <v>0</v>
          </cell>
          <cell r="GD310">
            <v>8104.78</v>
          </cell>
          <cell r="GE310">
            <v>0</v>
          </cell>
          <cell r="GF310">
            <v>1095</v>
          </cell>
          <cell r="GG310">
            <v>1785689.4</v>
          </cell>
          <cell r="GH310">
            <v>0</v>
          </cell>
          <cell r="GI310">
            <v>0</v>
          </cell>
          <cell r="GJ310">
            <v>32267.59</v>
          </cell>
          <cell r="GK310">
            <v>3226.76</v>
          </cell>
          <cell r="GL310">
            <v>0</v>
          </cell>
          <cell r="GM310">
            <v>0</v>
          </cell>
          <cell r="GN310">
            <v>2875</v>
          </cell>
          <cell r="GO310">
            <v>0</v>
          </cell>
          <cell r="GP310">
            <v>0</v>
          </cell>
          <cell r="GQ310">
            <v>0</v>
          </cell>
          <cell r="GR310">
            <v>0</v>
          </cell>
          <cell r="GS310">
            <v>0</v>
          </cell>
          <cell r="GT310">
            <v>0</v>
          </cell>
          <cell r="GU310">
            <v>392.79</v>
          </cell>
          <cell r="GV310">
            <v>1785.69</v>
          </cell>
          <cell r="GW310">
            <v>0.22</v>
          </cell>
          <cell r="GX310">
            <v>3.29</v>
          </cell>
          <cell r="GY310">
            <v>0</v>
          </cell>
          <cell r="GZ310">
            <v>3.29</v>
          </cell>
          <cell r="HA310">
            <v>0.55000000000000004</v>
          </cell>
          <cell r="HB310">
            <v>500.6</v>
          </cell>
          <cell r="HC310">
            <v>501.15</v>
          </cell>
          <cell r="HD310" t="str">
            <v>Expense is primarily related to employee options and restricted stock grants.  Additionally, issuance fees related to non-cumulative perpetual preferred stock (Q1 and Q2 2012), and the reduction related to 3rd party buyout of a consolidated sub</v>
          </cell>
          <cell r="HE310" t="str">
            <v>Deduction from Tier 1 Capital for non-financial equity investments</v>
          </cell>
          <cell r="HF310">
            <v>536</v>
          </cell>
          <cell r="HG310">
            <v>525</v>
          </cell>
          <cell r="HH310">
            <v>849</v>
          </cell>
          <cell r="HI310">
            <v>3464</v>
          </cell>
          <cell r="HJ310">
            <v>3276</v>
          </cell>
          <cell r="HK310" t="str">
            <v>Line 69  equates to HI-A line 12.  Sum of lines 72 and 73 equates to HI-A line 9.  Sum of lines 75 and 76 equate to HI-A line10.</v>
          </cell>
          <cell r="HL310">
            <v>3</v>
          </cell>
          <cell r="HM310">
            <v>2013</v>
          </cell>
          <cell r="HN310">
            <v>0</v>
          </cell>
          <cell r="HO310">
            <v>-3.82</v>
          </cell>
          <cell r="HR310">
            <v>19015</v>
          </cell>
        </row>
        <row r="311">
          <cell r="A311" t="str">
            <v>1119794Q4 2013Supervisory Baseline</v>
          </cell>
          <cell r="B311" t="str">
            <v>USB</v>
          </cell>
          <cell r="C311" t="str">
            <v>Q4 2013</v>
          </cell>
          <cell r="D311" t="str">
            <v>Supervisory Baseline</v>
          </cell>
          <cell r="E311" t="str">
            <v>BHC</v>
          </cell>
          <cell r="F311" t="str">
            <v>US BC</v>
          </cell>
          <cell r="G311">
            <v>1119794</v>
          </cell>
          <cell r="H311" t="str">
            <v>Projected</v>
          </cell>
          <cell r="I311">
            <v>40931</v>
          </cell>
          <cell r="J311">
            <v>40931.465590277781</v>
          </cell>
          <cell r="K311" t="str">
            <v>The Supervisory Baseline scenario follows the consensus outlook from the Blue Chip Economic Indicators and other sources as of mid-November.</v>
          </cell>
          <cell r="L311">
            <v>59</v>
          </cell>
          <cell r="M311">
            <v>38</v>
          </cell>
          <cell r="N311">
            <v>15</v>
          </cell>
          <cell r="O311">
            <v>23</v>
          </cell>
          <cell r="P311">
            <v>69</v>
          </cell>
          <cell r="Q311">
            <v>25</v>
          </cell>
          <cell r="R311">
            <v>28</v>
          </cell>
          <cell r="S311">
            <v>16</v>
          </cell>
          <cell r="T311">
            <v>20</v>
          </cell>
          <cell r="U311">
            <v>4</v>
          </cell>
          <cell r="V311">
            <v>5</v>
          </cell>
          <cell r="W311">
            <v>11</v>
          </cell>
          <cell r="X311">
            <v>210</v>
          </cell>
          <cell r="Y311">
            <v>68</v>
          </cell>
          <cell r="Z311">
            <v>10</v>
          </cell>
          <cell r="AA311">
            <v>5</v>
          </cell>
          <cell r="AB311">
            <v>53</v>
          </cell>
          <cell r="AC311">
            <v>4</v>
          </cell>
          <cell r="AD311">
            <v>0</v>
          </cell>
          <cell r="AE311">
            <v>1</v>
          </cell>
          <cell r="AF311">
            <v>0</v>
          </cell>
          <cell r="AG311">
            <v>1</v>
          </cell>
          <cell r="AH311">
            <v>2</v>
          </cell>
          <cell r="AI311">
            <v>468</v>
          </cell>
          <cell r="AJ311">
            <v>0</v>
          </cell>
          <cell r="AK311">
            <v>-0.02</v>
          </cell>
          <cell r="AL311">
            <v>-8.24</v>
          </cell>
          <cell r="AM311">
            <v>-8.26</v>
          </cell>
          <cell r="AN311">
            <v>0</v>
          </cell>
          <cell r="AO311">
            <v>0</v>
          </cell>
          <cell r="AP311">
            <v>0</v>
          </cell>
          <cell r="AQ311">
            <v>0</v>
          </cell>
          <cell r="AR311">
            <v>0</v>
          </cell>
          <cell r="AS311">
            <v>0</v>
          </cell>
          <cell r="AT311">
            <v>459.74</v>
          </cell>
          <cell r="AU311">
            <v>4343.3999999999996</v>
          </cell>
          <cell r="AV311">
            <v>468</v>
          </cell>
          <cell r="AW311">
            <v>468</v>
          </cell>
          <cell r="AX311">
            <v>-9</v>
          </cell>
          <cell r="AY311">
            <v>4334.3999999999996</v>
          </cell>
          <cell r="AZ311">
            <v>2918.27</v>
          </cell>
          <cell r="BA311">
            <v>2392.11</v>
          </cell>
          <cell r="BB311">
            <v>2731.13</v>
          </cell>
          <cell r="BC311">
            <v>2579.25</v>
          </cell>
          <cell r="BD311">
            <v>2579.25</v>
          </cell>
          <cell r="BE311">
            <v>468</v>
          </cell>
          <cell r="BF311">
            <v>0</v>
          </cell>
          <cell r="BG311">
            <v>0</v>
          </cell>
          <cell r="BH311">
            <v>0</v>
          </cell>
          <cell r="BI311">
            <v>-0.01</v>
          </cell>
          <cell r="BJ311">
            <v>-3.6</v>
          </cell>
          <cell r="BK311">
            <v>9</v>
          </cell>
          <cell r="BL311">
            <v>2107.64</v>
          </cell>
          <cell r="BM311">
            <v>623.91999999999996</v>
          </cell>
          <cell r="BN311">
            <v>1483.72</v>
          </cell>
          <cell r="BO311">
            <v>0</v>
          </cell>
          <cell r="BP311">
            <v>1483.72</v>
          </cell>
          <cell r="BQ311">
            <v>-73.69</v>
          </cell>
          <cell r="BR311">
            <v>1557.41</v>
          </cell>
          <cell r="BS311">
            <v>29.602778000000001</v>
          </cell>
          <cell r="BT311">
            <v>102.8</v>
          </cell>
          <cell r="BU311">
            <v>5.3</v>
          </cell>
          <cell r="BV311">
            <v>7.7</v>
          </cell>
          <cell r="BW311">
            <v>100.4</v>
          </cell>
          <cell r="BX311" t="str">
            <v>Non-Interest Income - Retail and Small Business</v>
          </cell>
          <cell r="BY311">
            <v>20891</v>
          </cell>
          <cell r="BZ311">
            <v>52109</v>
          </cell>
          <cell r="CA311">
            <v>73000</v>
          </cell>
          <cell r="CB311">
            <v>113299.03</v>
          </cell>
          <cell r="CC311">
            <v>50635.83</v>
          </cell>
          <cell r="CD311">
            <v>19064.650000000001</v>
          </cell>
          <cell r="CE311">
            <v>1591.33</v>
          </cell>
          <cell r="CF311">
            <v>17473.32</v>
          </cell>
          <cell r="CG311">
            <v>42846.61</v>
          </cell>
          <cell r="CH311">
            <v>11712.97</v>
          </cell>
          <cell r="CI311">
            <v>4186.78</v>
          </cell>
          <cell r="CJ311">
            <v>26946.86</v>
          </cell>
          <cell r="CK311">
            <v>9989.2000000000007</v>
          </cell>
          <cell r="CL311">
            <v>745.63</v>
          </cell>
          <cell r="CM311">
            <v>6.3</v>
          </cell>
          <cell r="CN311">
            <v>52269.29</v>
          </cell>
          <cell r="CO311">
            <v>45405.29</v>
          </cell>
          <cell r="CP311">
            <v>2219</v>
          </cell>
          <cell r="CQ311">
            <v>4645</v>
          </cell>
          <cell r="CR311">
            <v>19029.16</v>
          </cell>
          <cell r="CS311">
            <v>31633.42</v>
          </cell>
          <cell r="CT311">
            <v>12911.49</v>
          </cell>
          <cell r="CU311">
            <v>4225.51</v>
          </cell>
          <cell r="CV311">
            <v>14496.42</v>
          </cell>
          <cell r="CW311">
            <v>19829.62</v>
          </cell>
          <cell r="CX311">
            <v>0</v>
          </cell>
          <cell r="CY311">
            <v>1312.44</v>
          </cell>
          <cell r="CZ311">
            <v>993.32</v>
          </cell>
          <cell r="DA311">
            <v>1684.29</v>
          </cell>
          <cell r="DB311">
            <v>15839.57</v>
          </cell>
          <cell r="DC311">
            <v>236060.52</v>
          </cell>
          <cell r="DD311">
            <v>0</v>
          </cell>
          <cell r="DE311">
            <v>4334.3999999999996</v>
          </cell>
          <cell r="DF311">
            <v>231726.12</v>
          </cell>
          <cell r="DG311">
            <v>2597.19</v>
          </cell>
          <cell r="DH311">
            <v>8946.0400000000009</v>
          </cell>
          <cell r="DI311">
            <v>2387.4499999999998</v>
          </cell>
          <cell r="DJ311">
            <v>183.29</v>
          </cell>
          <cell r="DK311">
            <v>559.41999999999996</v>
          </cell>
          <cell r="DL311">
            <v>12076.2</v>
          </cell>
          <cell r="DM311">
            <v>36403.339999999997</v>
          </cell>
          <cell r="DN311">
            <v>355802.85</v>
          </cell>
          <cell r="DO311">
            <v>241972</v>
          </cell>
          <cell r="DP311">
            <v>1420</v>
          </cell>
          <cell r="DQ311">
            <v>0</v>
          </cell>
          <cell r="DR311">
            <v>72341.94</v>
          </cell>
          <cell r="DS311">
            <v>294</v>
          </cell>
          <cell r="DT311">
            <v>315733.94</v>
          </cell>
          <cell r="DU311">
            <v>4781.47</v>
          </cell>
          <cell r="DV311">
            <v>21.26</v>
          </cell>
          <cell r="DW311">
            <v>8301.57</v>
          </cell>
          <cell r="DX311">
            <v>38268.15</v>
          </cell>
          <cell r="DY311">
            <v>-1814.57</v>
          </cell>
          <cell r="DZ311">
            <v>-10511.27</v>
          </cell>
          <cell r="EA311">
            <v>39046.61</v>
          </cell>
          <cell r="EB311">
            <v>1022.3</v>
          </cell>
          <cell r="EC311">
            <v>40068.910000000003</v>
          </cell>
          <cell r="ED311">
            <v>150358.43</v>
          </cell>
          <cell r="EE311">
            <v>38387.9</v>
          </cell>
          <cell r="EF311">
            <v>0</v>
          </cell>
          <cell r="EG311">
            <v>38387.9</v>
          </cell>
          <cell r="EH311">
            <v>1557.41</v>
          </cell>
          <cell r="EI311">
            <v>0</v>
          </cell>
          <cell r="EJ311">
            <v>0</v>
          </cell>
          <cell r="EK311">
            <v>0</v>
          </cell>
          <cell r="EL311">
            <v>0</v>
          </cell>
          <cell r="EM311">
            <v>5.41</v>
          </cell>
          <cell r="EN311">
            <v>589.91</v>
          </cell>
          <cell r="EO311">
            <v>0</v>
          </cell>
          <cell r="EP311">
            <v>68.260000000000005</v>
          </cell>
          <cell r="EQ311">
            <v>388.86</v>
          </cell>
          <cell r="ER311">
            <v>123.4</v>
          </cell>
          <cell r="ES311">
            <v>0</v>
          </cell>
          <cell r="ET311">
            <v>19.52</v>
          </cell>
          <cell r="EU311">
            <v>39046.61</v>
          </cell>
          <cell r="EV311">
            <v>39046.61</v>
          </cell>
          <cell r="EW311">
            <v>-553.16999999999996</v>
          </cell>
          <cell r="EX311">
            <v>0</v>
          </cell>
          <cell r="EY311">
            <v>-1218.1600000000001</v>
          </cell>
          <cell r="EZ311">
            <v>0</v>
          </cell>
          <cell r="FA311">
            <v>0</v>
          </cell>
          <cell r="FB311">
            <v>689.87</v>
          </cell>
          <cell r="FC311">
            <v>0</v>
          </cell>
          <cell r="FD311">
            <v>8642.64</v>
          </cell>
          <cell r="FE311">
            <v>0</v>
          </cell>
          <cell r="FF311">
            <v>32865.17</v>
          </cell>
          <cell r="FG311">
            <v>238.74</v>
          </cell>
          <cell r="FH311">
            <v>0</v>
          </cell>
          <cell r="FI311">
            <v>-22.01</v>
          </cell>
          <cell r="FJ311">
            <v>32604.41</v>
          </cell>
          <cell r="FK311">
            <v>308162.06</v>
          </cell>
          <cell r="FL311">
            <v>27133.07</v>
          </cell>
          <cell r="FM311">
            <v>32604.41</v>
          </cell>
          <cell r="FN311">
            <v>38775.760000000002</v>
          </cell>
          <cell r="FO311">
            <v>308162.06</v>
          </cell>
          <cell r="FP311">
            <v>351855.29</v>
          </cell>
          <cell r="FQ311">
            <v>8.8048000000000002</v>
          </cell>
          <cell r="FR311">
            <v>10.580299999999999</v>
          </cell>
          <cell r="FS311">
            <v>12.5829</v>
          </cell>
          <cell r="FT311">
            <v>9.2664000000000009</v>
          </cell>
          <cell r="FU311">
            <v>4781.47</v>
          </cell>
          <cell r="FV311">
            <v>667</v>
          </cell>
          <cell r="FW311">
            <v>0</v>
          </cell>
          <cell r="FX311">
            <v>0</v>
          </cell>
          <cell r="FY311">
            <v>10511.27</v>
          </cell>
          <cell r="FZ311">
            <v>0</v>
          </cell>
          <cell r="GA311">
            <v>689.87</v>
          </cell>
          <cell r="GB311">
            <v>0</v>
          </cell>
          <cell r="GC311">
            <v>0</v>
          </cell>
          <cell r="GD311">
            <v>8083.22</v>
          </cell>
          <cell r="GE311">
            <v>0</v>
          </cell>
          <cell r="GF311">
            <v>1162</v>
          </cell>
          <cell r="GG311">
            <v>1767803.1</v>
          </cell>
          <cell r="GH311">
            <v>0</v>
          </cell>
          <cell r="GI311">
            <v>0</v>
          </cell>
          <cell r="GJ311">
            <v>32865.17</v>
          </cell>
          <cell r="GK311">
            <v>3286.52</v>
          </cell>
          <cell r="GL311">
            <v>0</v>
          </cell>
          <cell r="GM311">
            <v>0</v>
          </cell>
          <cell r="GN311">
            <v>3193</v>
          </cell>
          <cell r="GO311">
            <v>0</v>
          </cell>
          <cell r="GP311">
            <v>0</v>
          </cell>
          <cell r="GQ311">
            <v>0</v>
          </cell>
          <cell r="GR311">
            <v>0</v>
          </cell>
          <cell r="GS311">
            <v>0</v>
          </cell>
          <cell r="GT311">
            <v>0</v>
          </cell>
          <cell r="GU311">
            <v>388.86</v>
          </cell>
          <cell r="GV311">
            <v>1767.8</v>
          </cell>
          <cell r="GW311">
            <v>0.22</v>
          </cell>
          <cell r="GX311">
            <v>5.41</v>
          </cell>
          <cell r="GY311">
            <v>0</v>
          </cell>
          <cell r="GZ311">
            <v>5.41</v>
          </cell>
          <cell r="HA311">
            <v>1.19</v>
          </cell>
          <cell r="HB311">
            <v>588.72</v>
          </cell>
          <cell r="HC311">
            <v>589.91</v>
          </cell>
          <cell r="HD311" t="str">
            <v>Expense is primarily related to employee options and restricted stock grants.  Additionally, issuance fees related to non-cumulative perpetual preferred stock (Q1 and Q2 2012), and the reduction related to 3rd party buyout of a consolidated sub</v>
          </cell>
          <cell r="HE311" t="str">
            <v>Deduction from Tier 1 Capital for non-financial equity investments</v>
          </cell>
          <cell r="HF311">
            <v>536</v>
          </cell>
          <cell r="HG311">
            <v>525</v>
          </cell>
          <cell r="HH311">
            <v>849</v>
          </cell>
          <cell r="HI311">
            <v>3464</v>
          </cell>
          <cell r="HJ311">
            <v>3276</v>
          </cell>
          <cell r="HK311" t="str">
            <v>Line 69  equates to HI-A line 12.  Sum of lines 72 and 73 equates to HI-A line 9.  Sum of lines 75 and 76 equate to HI-A line10.</v>
          </cell>
          <cell r="HL311">
            <v>4</v>
          </cell>
          <cell r="HM311">
            <v>2013</v>
          </cell>
          <cell r="HN311">
            <v>0</v>
          </cell>
          <cell r="HO311">
            <v>-3.61</v>
          </cell>
          <cell r="HR311">
            <v>19015</v>
          </cell>
        </row>
        <row r="312">
          <cell r="A312" t="str">
            <v>1119794Q3 2011Supervisory Stress</v>
          </cell>
          <cell r="B312" t="str">
            <v>USB</v>
          </cell>
          <cell r="C312" t="str">
            <v>Q3 2011</v>
          </cell>
          <cell r="D312" t="str">
            <v>Supervisory Stress</v>
          </cell>
          <cell r="E312" t="str">
            <v>BHC</v>
          </cell>
          <cell r="F312" t="str">
            <v>US BC</v>
          </cell>
          <cell r="G312">
            <v>1119794</v>
          </cell>
          <cell r="H312" t="str">
            <v>Actual</v>
          </cell>
          <cell r="I312">
            <v>40931</v>
          </cell>
          <cell r="J312">
            <v>40931.468182870369</v>
          </cell>
          <cell r="K312" t="str">
            <v>The supervisory stress scenario features a deep recession that begins in 4Q2011.  A steep drop in GDP, high levels of unemployment and immediate asset price decline defines this scenario.</v>
          </cell>
          <cell r="L312">
            <v>122</v>
          </cell>
          <cell r="M312">
            <v>74</v>
          </cell>
          <cell r="N312">
            <v>26</v>
          </cell>
          <cell r="O312">
            <v>48</v>
          </cell>
          <cell r="P312">
            <v>99</v>
          </cell>
          <cell r="Q312">
            <v>58</v>
          </cell>
          <cell r="R312">
            <v>25</v>
          </cell>
          <cell r="S312">
            <v>16</v>
          </cell>
          <cell r="T312">
            <v>125</v>
          </cell>
          <cell r="U312">
            <v>57</v>
          </cell>
          <cell r="V312">
            <v>18</v>
          </cell>
          <cell r="W312">
            <v>50</v>
          </cell>
          <cell r="X312">
            <v>178</v>
          </cell>
          <cell r="Y312">
            <v>68</v>
          </cell>
          <cell r="Z312">
            <v>7</v>
          </cell>
          <cell r="AA312">
            <v>4</v>
          </cell>
          <cell r="AB312">
            <v>57</v>
          </cell>
          <cell r="AC312">
            <v>3</v>
          </cell>
          <cell r="AD312">
            <v>0</v>
          </cell>
          <cell r="AE312">
            <v>0</v>
          </cell>
          <cell r="AF312">
            <v>0</v>
          </cell>
          <cell r="AG312">
            <v>0</v>
          </cell>
          <cell r="AH312">
            <v>3</v>
          </cell>
          <cell r="AI312">
            <v>669</v>
          </cell>
          <cell r="AJ312">
            <v>0</v>
          </cell>
          <cell r="AK312">
            <v>0</v>
          </cell>
          <cell r="AL312">
            <v>0</v>
          </cell>
          <cell r="AM312">
            <v>0</v>
          </cell>
          <cell r="AN312">
            <v>0</v>
          </cell>
          <cell r="AO312">
            <v>0</v>
          </cell>
          <cell r="AP312">
            <v>0</v>
          </cell>
          <cell r="AQ312">
            <v>0</v>
          </cell>
          <cell r="AR312">
            <v>0</v>
          </cell>
          <cell r="AS312">
            <v>0</v>
          </cell>
          <cell r="AT312">
            <v>669</v>
          </cell>
          <cell r="AU312">
            <v>5071</v>
          </cell>
          <cell r="AV312">
            <v>519</v>
          </cell>
          <cell r="AW312">
            <v>669</v>
          </cell>
          <cell r="AX312">
            <v>29</v>
          </cell>
          <cell r="AY312">
            <v>4950</v>
          </cell>
          <cell r="AZ312">
            <v>2565.5</v>
          </cell>
          <cell r="BA312">
            <v>2170.5</v>
          </cell>
          <cell r="BB312">
            <v>2466.4</v>
          </cell>
          <cell r="BC312">
            <v>2269.6</v>
          </cell>
          <cell r="BD312">
            <v>2269.6</v>
          </cell>
          <cell r="BE312">
            <v>519</v>
          </cell>
          <cell r="BF312">
            <v>0</v>
          </cell>
          <cell r="BG312">
            <v>0</v>
          </cell>
          <cell r="BH312">
            <v>0</v>
          </cell>
          <cell r="BI312">
            <v>0</v>
          </cell>
          <cell r="BJ312">
            <v>-9</v>
          </cell>
          <cell r="BK312">
            <v>3</v>
          </cell>
          <cell r="BL312">
            <v>1742</v>
          </cell>
          <cell r="BM312">
            <v>490</v>
          </cell>
          <cell r="BN312">
            <v>1252</v>
          </cell>
          <cell r="BO312">
            <v>0</v>
          </cell>
          <cell r="BP312">
            <v>1252</v>
          </cell>
          <cell r="BQ312">
            <v>-21</v>
          </cell>
          <cell r="BR312">
            <v>1273</v>
          </cell>
          <cell r="BS312">
            <v>28.128588000000001</v>
          </cell>
          <cell r="BT312">
            <v>173</v>
          </cell>
          <cell r="BU312">
            <v>19.899999999999999</v>
          </cell>
          <cell r="BV312">
            <v>31.2</v>
          </cell>
          <cell r="BW312">
            <v>161.69999999999999</v>
          </cell>
          <cell r="BX312" t="str">
            <v>Non-Interest Income - Retail and Small Business</v>
          </cell>
          <cell r="BY312">
            <v>16269</v>
          </cell>
          <cell r="BZ312">
            <v>52109</v>
          </cell>
          <cell r="CA312">
            <v>68378</v>
          </cell>
          <cell r="CB312">
            <v>104483</v>
          </cell>
          <cell r="CC312">
            <v>45650</v>
          </cell>
          <cell r="CD312">
            <v>19288</v>
          </cell>
          <cell r="CE312">
            <v>2217</v>
          </cell>
          <cell r="CF312">
            <v>17071</v>
          </cell>
          <cell r="CG312">
            <v>38815</v>
          </cell>
          <cell r="CH312">
            <v>8806</v>
          </cell>
          <cell r="CI312">
            <v>4035</v>
          </cell>
          <cell r="CJ312">
            <v>25974</v>
          </cell>
          <cell r="CK312">
            <v>9627</v>
          </cell>
          <cell r="CL312">
            <v>720</v>
          </cell>
          <cell r="CM312">
            <v>10</v>
          </cell>
          <cell r="CN312">
            <v>40935</v>
          </cell>
          <cell r="CO312">
            <v>34136.5</v>
          </cell>
          <cell r="CP312">
            <v>2209</v>
          </cell>
          <cell r="CQ312">
            <v>4589.5</v>
          </cell>
          <cell r="CR312">
            <v>16337</v>
          </cell>
          <cell r="CS312">
            <v>29165</v>
          </cell>
          <cell r="CT312">
            <v>11453</v>
          </cell>
          <cell r="CU312">
            <v>4952</v>
          </cell>
          <cell r="CV312">
            <v>12760</v>
          </cell>
          <cell r="CW312">
            <v>16783</v>
          </cell>
          <cell r="CX312">
            <v>0</v>
          </cell>
          <cell r="CY312">
            <v>908</v>
          </cell>
          <cell r="CZ312">
            <v>825</v>
          </cell>
          <cell r="DA312">
            <v>1621</v>
          </cell>
          <cell r="DB312">
            <v>13429</v>
          </cell>
          <cell r="DC312">
            <v>207703</v>
          </cell>
          <cell r="DD312">
            <v>0</v>
          </cell>
          <cell r="DE312">
            <v>4950</v>
          </cell>
          <cell r="DF312">
            <v>202753</v>
          </cell>
          <cell r="DG312">
            <v>2457</v>
          </cell>
          <cell r="DH312">
            <v>8933</v>
          </cell>
          <cell r="DI312">
            <v>1466</v>
          </cell>
          <cell r="DJ312">
            <v>244</v>
          </cell>
          <cell r="DK312">
            <v>965</v>
          </cell>
          <cell r="DL312">
            <v>11608</v>
          </cell>
          <cell r="DM312">
            <v>44945</v>
          </cell>
          <cell r="DN312">
            <v>330141</v>
          </cell>
          <cell r="DO312">
            <v>222632</v>
          </cell>
          <cell r="DP312">
            <v>1420</v>
          </cell>
          <cell r="DQ312">
            <v>2691</v>
          </cell>
          <cell r="DR312">
            <v>69188</v>
          </cell>
          <cell r="DS312">
            <v>240</v>
          </cell>
          <cell r="DT312">
            <v>295931</v>
          </cell>
          <cell r="DU312">
            <v>2606</v>
          </cell>
          <cell r="DV312">
            <v>21</v>
          </cell>
          <cell r="DW312">
            <v>8248</v>
          </cell>
          <cell r="DX312">
            <v>29704</v>
          </cell>
          <cell r="DY312">
            <v>-930</v>
          </cell>
          <cell r="DZ312">
            <v>-6419</v>
          </cell>
          <cell r="EA312">
            <v>33230</v>
          </cell>
          <cell r="EB312">
            <v>980</v>
          </cell>
          <cell r="EC312">
            <v>34210</v>
          </cell>
          <cell r="ED312">
            <v>110882</v>
          </cell>
          <cell r="EE312">
            <v>32452</v>
          </cell>
          <cell r="EF312">
            <v>0</v>
          </cell>
          <cell r="EG312">
            <v>32452</v>
          </cell>
          <cell r="EH312">
            <v>1273</v>
          </cell>
          <cell r="EI312">
            <v>0</v>
          </cell>
          <cell r="EJ312">
            <v>0</v>
          </cell>
          <cell r="EK312">
            <v>0</v>
          </cell>
          <cell r="EL312">
            <v>0</v>
          </cell>
          <cell r="EM312">
            <v>23</v>
          </cell>
          <cell r="EN312">
            <v>320</v>
          </cell>
          <cell r="EO312">
            <v>0</v>
          </cell>
          <cell r="EP312">
            <v>30</v>
          </cell>
          <cell r="EQ312">
            <v>240</v>
          </cell>
          <cell r="ER312">
            <v>47</v>
          </cell>
          <cell r="ES312">
            <v>0</v>
          </cell>
          <cell r="ET312">
            <v>25</v>
          </cell>
          <cell r="EU312">
            <v>33230</v>
          </cell>
          <cell r="EV312">
            <v>33230</v>
          </cell>
          <cell r="EW312">
            <v>382</v>
          </cell>
          <cell r="EX312">
            <v>0</v>
          </cell>
          <cell r="EY312">
            <v>-1263</v>
          </cell>
          <cell r="EZ312">
            <v>0</v>
          </cell>
          <cell r="FA312">
            <v>0</v>
          </cell>
          <cell r="FB312">
            <v>3370</v>
          </cell>
          <cell r="FC312">
            <v>0</v>
          </cell>
          <cell r="FD312">
            <v>9230</v>
          </cell>
          <cell r="FE312">
            <v>0</v>
          </cell>
          <cell r="FF312">
            <v>28251</v>
          </cell>
          <cell r="FG312">
            <v>146</v>
          </cell>
          <cell r="FH312">
            <v>0</v>
          </cell>
          <cell r="FI312">
            <v>-24</v>
          </cell>
          <cell r="FJ312">
            <v>28081</v>
          </cell>
          <cell r="FK312">
            <v>261115</v>
          </cell>
          <cell r="FL312">
            <v>22105</v>
          </cell>
          <cell r="FM312">
            <v>28081</v>
          </cell>
          <cell r="FN312">
            <v>35369</v>
          </cell>
          <cell r="FO312">
            <v>261115</v>
          </cell>
          <cell r="FP312">
            <v>311827</v>
          </cell>
          <cell r="FQ312">
            <v>8.4656000000000002</v>
          </cell>
          <cell r="FR312">
            <v>10.754300000000001</v>
          </cell>
          <cell r="FS312">
            <v>13.545400000000001</v>
          </cell>
          <cell r="FT312">
            <v>9.0053000000000001</v>
          </cell>
          <cell r="FU312">
            <v>2606</v>
          </cell>
          <cell r="FV312">
            <v>667</v>
          </cell>
          <cell r="FW312">
            <v>0</v>
          </cell>
          <cell r="FX312">
            <v>0</v>
          </cell>
          <cell r="FY312">
            <v>6419</v>
          </cell>
          <cell r="FZ312">
            <v>0</v>
          </cell>
          <cell r="GA312">
            <v>695</v>
          </cell>
          <cell r="GB312">
            <v>0</v>
          </cell>
          <cell r="GC312">
            <v>2675</v>
          </cell>
          <cell r="GD312">
            <v>8265</v>
          </cell>
          <cell r="GE312">
            <v>0</v>
          </cell>
          <cell r="GF312">
            <v>750</v>
          </cell>
          <cell r="GG312">
            <v>1912675.2</v>
          </cell>
          <cell r="GH312">
            <v>0</v>
          </cell>
          <cell r="GI312">
            <v>0</v>
          </cell>
          <cell r="GJ312">
            <v>28251</v>
          </cell>
          <cell r="GK312">
            <v>2825.1</v>
          </cell>
          <cell r="GL312">
            <v>0</v>
          </cell>
          <cell r="GM312">
            <v>0</v>
          </cell>
          <cell r="GN312">
            <v>1909</v>
          </cell>
          <cell r="GO312">
            <v>0</v>
          </cell>
          <cell r="GP312">
            <v>0</v>
          </cell>
          <cell r="GQ312">
            <v>2825.1</v>
          </cell>
          <cell r="GR312">
            <v>0</v>
          </cell>
          <cell r="GS312">
            <v>0</v>
          </cell>
          <cell r="GT312">
            <v>0</v>
          </cell>
          <cell r="GU312">
            <v>240</v>
          </cell>
          <cell r="GV312">
            <v>1912.68</v>
          </cell>
          <cell r="GW312">
            <v>0.12547839</v>
          </cell>
          <cell r="GX312">
            <v>23.5</v>
          </cell>
          <cell r="GY312">
            <v>0</v>
          </cell>
          <cell r="GZ312">
            <v>23.5</v>
          </cell>
          <cell r="HA312">
            <v>0.59</v>
          </cell>
          <cell r="HB312">
            <v>319.41000000000003</v>
          </cell>
          <cell r="HC312">
            <v>320</v>
          </cell>
          <cell r="HD312" t="str">
            <v>Expense is primarily related to employee options and restricted stock grants.  Additionally, issuance fees related to non-cumulative perpetual preferred stock (Q1 and Q2 2012), and the reduction related to 3rd party buyout of a consolidated sub</v>
          </cell>
          <cell r="HE312" t="str">
            <v>Deduction from Tier 1 Capital for non-financial equity investments</v>
          </cell>
          <cell r="HF312">
            <v>536</v>
          </cell>
          <cell r="HG312">
            <v>525</v>
          </cell>
          <cell r="HH312">
            <v>849</v>
          </cell>
          <cell r="HI312">
            <v>3464</v>
          </cell>
          <cell r="HJ312">
            <v>3276</v>
          </cell>
          <cell r="HK312" t="str">
            <v>Line 69  equates to HI-A line 12.  Sum of lines 72 and 73 equates to HI-A line 9.  Sum of lines 75 and 76 equate to HI-A line10.</v>
          </cell>
          <cell r="HL312">
            <v>3</v>
          </cell>
          <cell r="HM312">
            <v>2011</v>
          </cell>
          <cell r="HN312">
            <v>0</v>
          </cell>
          <cell r="HO312">
            <v>-9</v>
          </cell>
          <cell r="HR312">
            <v>19015</v>
          </cell>
        </row>
        <row r="313">
          <cell r="A313" t="str">
            <v>1119794Q4 2011Supervisory Stress</v>
          </cell>
          <cell r="B313" t="str">
            <v>USB</v>
          </cell>
          <cell r="C313" t="str">
            <v>Q4 2011</v>
          </cell>
          <cell r="D313" t="str">
            <v>Supervisory Stress</v>
          </cell>
          <cell r="E313" t="str">
            <v>BHC</v>
          </cell>
          <cell r="F313" t="str">
            <v>US BC</v>
          </cell>
          <cell r="G313">
            <v>1119794</v>
          </cell>
          <cell r="H313" t="str">
            <v>Projected</v>
          </cell>
          <cell r="I313">
            <v>40931</v>
          </cell>
          <cell r="J313">
            <v>40931.468182870369</v>
          </cell>
          <cell r="K313" t="str">
            <v>The supervisory stress scenario features a deep recession that begins in 4Q2011.  A steep drop in GDP, high levels of unemployment and immediate asset price decline defines this scenario.</v>
          </cell>
          <cell r="L313">
            <v>138</v>
          </cell>
          <cell r="M313">
            <v>77</v>
          </cell>
          <cell r="N313">
            <v>26</v>
          </cell>
          <cell r="O313">
            <v>51</v>
          </cell>
          <cell r="P313">
            <v>170</v>
          </cell>
          <cell r="Q313">
            <v>92</v>
          </cell>
          <cell r="R313">
            <v>32</v>
          </cell>
          <cell r="S313">
            <v>46</v>
          </cell>
          <cell r="T313">
            <v>146</v>
          </cell>
          <cell r="U313">
            <v>68</v>
          </cell>
          <cell r="V313">
            <v>11</v>
          </cell>
          <cell r="W313">
            <v>67</v>
          </cell>
          <cell r="X313">
            <v>260</v>
          </cell>
          <cell r="Y313">
            <v>87</v>
          </cell>
          <cell r="Z313">
            <v>14</v>
          </cell>
          <cell r="AA313">
            <v>5</v>
          </cell>
          <cell r="AB313">
            <v>68</v>
          </cell>
          <cell r="AC313">
            <v>8</v>
          </cell>
          <cell r="AD313">
            <v>0</v>
          </cell>
          <cell r="AE313">
            <v>2</v>
          </cell>
          <cell r="AF313">
            <v>0</v>
          </cell>
          <cell r="AG313">
            <v>3</v>
          </cell>
          <cell r="AH313">
            <v>3</v>
          </cell>
          <cell r="AI313">
            <v>886</v>
          </cell>
          <cell r="AJ313">
            <v>0</v>
          </cell>
          <cell r="AK313">
            <v>-0.24</v>
          </cell>
          <cell r="AL313">
            <v>-42.29</v>
          </cell>
          <cell r="AM313">
            <v>-42.53</v>
          </cell>
          <cell r="AN313">
            <v>0</v>
          </cell>
          <cell r="AO313">
            <v>0</v>
          </cell>
          <cell r="AP313">
            <v>0</v>
          </cell>
          <cell r="AQ313">
            <v>0</v>
          </cell>
          <cell r="AR313">
            <v>0</v>
          </cell>
          <cell r="AS313">
            <v>0</v>
          </cell>
          <cell r="AT313">
            <v>843.47</v>
          </cell>
          <cell r="AU313">
            <v>4950</v>
          </cell>
          <cell r="AV313">
            <v>1186</v>
          </cell>
          <cell r="AW313">
            <v>886</v>
          </cell>
          <cell r="AX313">
            <v>-2</v>
          </cell>
          <cell r="AY313">
            <v>5248</v>
          </cell>
          <cell r="AZ313">
            <v>2612.5300000000002</v>
          </cell>
          <cell r="BA313">
            <v>1944.23</v>
          </cell>
          <cell r="BB313">
            <v>2535.56</v>
          </cell>
          <cell r="BC313">
            <v>2021.21</v>
          </cell>
          <cell r="BD313">
            <v>2021.21</v>
          </cell>
          <cell r="BE313">
            <v>1186</v>
          </cell>
          <cell r="BF313">
            <v>0</v>
          </cell>
          <cell r="BG313">
            <v>0</v>
          </cell>
          <cell r="BH313">
            <v>262.5</v>
          </cell>
          <cell r="BI313">
            <v>0</v>
          </cell>
          <cell r="BJ313">
            <v>-4.8</v>
          </cell>
          <cell r="BK313">
            <v>2</v>
          </cell>
          <cell r="BL313">
            <v>1092.9100000000001</v>
          </cell>
          <cell r="BM313">
            <v>228.18</v>
          </cell>
          <cell r="BN313">
            <v>864.72</v>
          </cell>
          <cell r="BO313">
            <v>0</v>
          </cell>
          <cell r="BP313">
            <v>864.72</v>
          </cell>
          <cell r="BQ313">
            <v>-24.24</v>
          </cell>
          <cell r="BR313">
            <v>888.96</v>
          </cell>
          <cell r="BS313">
            <v>20.878205999999999</v>
          </cell>
          <cell r="BT313">
            <v>161.69999999999999</v>
          </cell>
          <cell r="BU313">
            <v>29.5</v>
          </cell>
          <cell r="BV313">
            <v>33</v>
          </cell>
          <cell r="BW313">
            <v>158.19999999999999</v>
          </cell>
          <cell r="BX313" t="str">
            <v>Non-Interest Income - Retail and Small Business</v>
          </cell>
          <cell r="BY313">
            <v>17891</v>
          </cell>
          <cell r="BZ313">
            <v>52109</v>
          </cell>
          <cell r="CA313">
            <v>70000</v>
          </cell>
          <cell r="CB313">
            <v>105658.17</v>
          </cell>
          <cell r="CC313">
            <v>47146.61</v>
          </cell>
          <cell r="CD313">
            <v>19085.39</v>
          </cell>
          <cell r="CE313">
            <v>2156.08</v>
          </cell>
          <cell r="CF313">
            <v>16929.310000000001</v>
          </cell>
          <cell r="CG313">
            <v>38703.480000000003</v>
          </cell>
          <cell r="CH313">
            <v>8771.36</v>
          </cell>
          <cell r="CI313">
            <v>4025.2</v>
          </cell>
          <cell r="CJ313">
            <v>25906.93</v>
          </cell>
          <cell r="CK313">
            <v>9603.7000000000007</v>
          </cell>
          <cell r="CL313">
            <v>716.86</v>
          </cell>
          <cell r="CM313">
            <v>5.83</v>
          </cell>
          <cell r="CN313">
            <v>41226.589999999997</v>
          </cell>
          <cell r="CO313">
            <v>34443.589999999997</v>
          </cell>
          <cell r="CP313">
            <v>2214</v>
          </cell>
          <cell r="CQ313">
            <v>4569</v>
          </cell>
          <cell r="CR313">
            <v>16908.96</v>
          </cell>
          <cell r="CS313">
            <v>28965.439999999999</v>
          </cell>
          <cell r="CT313">
            <v>11371.53</v>
          </cell>
          <cell r="CU313">
            <v>4865.12</v>
          </cell>
          <cell r="CV313">
            <v>12728.78</v>
          </cell>
          <cell r="CW313">
            <v>16820.86</v>
          </cell>
          <cell r="CX313">
            <v>0</v>
          </cell>
          <cell r="CY313">
            <v>954.95</v>
          </cell>
          <cell r="CZ313">
            <v>726.84</v>
          </cell>
          <cell r="DA313">
            <v>1513.56</v>
          </cell>
          <cell r="DB313">
            <v>13625.51</v>
          </cell>
          <cell r="DC313">
            <v>209580.02</v>
          </cell>
          <cell r="DD313">
            <v>0</v>
          </cell>
          <cell r="DE313">
            <v>5248</v>
          </cell>
          <cell r="DF313">
            <v>204332.02</v>
          </cell>
          <cell r="DG313">
            <v>2702.19</v>
          </cell>
          <cell r="DH313">
            <v>8943.0400000000009</v>
          </cell>
          <cell r="DI313">
            <v>1549.55</v>
          </cell>
          <cell r="DJ313">
            <v>307.20999999999998</v>
          </cell>
          <cell r="DK313">
            <v>911.25</v>
          </cell>
          <cell r="DL313">
            <v>11711.05</v>
          </cell>
          <cell r="DM313">
            <v>39364.1</v>
          </cell>
          <cell r="DN313">
            <v>328109.37</v>
          </cell>
          <cell r="DO313">
            <v>220774.68</v>
          </cell>
          <cell r="DP313">
            <v>1420</v>
          </cell>
          <cell r="DQ313">
            <v>1896</v>
          </cell>
          <cell r="DR313">
            <v>69961.17</v>
          </cell>
          <cell r="DS313">
            <v>242</v>
          </cell>
          <cell r="DT313">
            <v>294051.84999999998</v>
          </cell>
          <cell r="DU313">
            <v>2606.4699999999998</v>
          </cell>
          <cell r="DV313">
            <v>21.26</v>
          </cell>
          <cell r="DW313">
            <v>8239.89</v>
          </cell>
          <cell r="DX313">
            <v>30325.16</v>
          </cell>
          <cell r="DY313">
            <v>-1494.93</v>
          </cell>
          <cell r="DZ313">
            <v>-6662.62</v>
          </cell>
          <cell r="EA313">
            <v>33035.22</v>
          </cell>
          <cell r="EB313">
            <v>1022.3</v>
          </cell>
          <cell r="EC313">
            <v>34057.519999999997</v>
          </cell>
          <cell r="ED313">
            <v>113486.8</v>
          </cell>
          <cell r="EE313">
            <v>33230</v>
          </cell>
          <cell r="EF313">
            <v>0</v>
          </cell>
          <cell r="EG313">
            <v>33230</v>
          </cell>
          <cell r="EH313">
            <v>888.96</v>
          </cell>
          <cell r="EI313">
            <v>0</v>
          </cell>
          <cell r="EJ313">
            <v>0</v>
          </cell>
          <cell r="EK313">
            <v>0</v>
          </cell>
          <cell r="EL313">
            <v>0</v>
          </cell>
          <cell r="EM313">
            <v>54.12</v>
          </cell>
          <cell r="EN313">
            <v>321.39999999999998</v>
          </cell>
          <cell r="EO313">
            <v>0</v>
          </cell>
          <cell r="EP313">
            <v>30.2</v>
          </cell>
          <cell r="EQ313">
            <v>237.75</v>
          </cell>
          <cell r="ER313">
            <v>-564.84</v>
          </cell>
          <cell r="ES313">
            <v>0</v>
          </cell>
          <cell r="ET313">
            <v>16.329999999999998</v>
          </cell>
          <cell r="EU313">
            <v>33035.22</v>
          </cell>
          <cell r="EV313">
            <v>33035.22</v>
          </cell>
          <cell r="EW313">
            <v>74.47</v>
          </cell>
          <cell r="EX313">
            <v>0</v>
          </cell>
          <cell r="EY313">
            <v>-1526.16</v>
          </cell>
          <cell r="EZ313">
            <v>0</v>
          </cell>
          <cell r="FA313">
            <v>0</v>
          </cell>
          <cell r="FB313">
            <v>3364.87</v>
          </cell>
          <cell r="FC313">
            <v>0</v>
          </cell>
          <cell r="FD313">
            <v>9163.9699999999993</v>
          </cell>
          <cell r="FE313">
            <v>0</v>
          </cell>
          <cell r="FF313">
            <v>28687.82</v>
          </cell>
          <cell r="FG313">
            <v>154.94999999999999</v>
          </cell>
          <cell r="FH313">
            <v>0</v>
          </cell>
          <cell r="FI313">
            <v>-22.01</v>
          </cell>
          <cell r="FJ313">
            <v>28510.85</v>
          </cell>
          <cell r="FK313">
            <v>265032.62</v>
          </cell>
          <cell r="FL313">
            <v>22539.51</v>
          </cell>
          <cell r="FM313">
            <v>28510.85</v>
          </cell>
          <cell r="FN313">
            <v>35314.26</v>
          </cell>
          <cell r="FO313">
            <v>265032.62</v>
          </cell>
          <cell r="FP313">
            <v>320279.89</v>
          </cell>
          <cell r="FQ313">
            <v>8.5044000000000004</v>
          </cell>
          <cell r="FR313">
            <v>10.7575</v>
          </cell>
          <cell r="FS313">
            <v>13.3245</v>
          </cell>
          <cell r="FT313">
            <v>8.9018999999999995</v>
          </cell>
          <cell r="FU313">
            <v>2606.4699999999998</v>
          </cell>
          <cell r="FV313">
            <v>667</v>
          </cell>
          <cell r="FW313">
            <v>0</v>
          </cell>
          <cell r="FX313">
            <v>0</v>
          </cell>
          <cell r="FY313">
            <v>6662.62</v>
          </cell>
          <cell r="FZ313">
            <v>0</v>
          </cell>
          <cell r="GA313">
            <v>689.87</v>
          </cell>
          <cell r="GB313">
            <v>0</v>
          </cell>
          <cell r="GC313">
            <v>2675</v>
          </cell>
          <cell r="GD313">
            <v>8252.7199999999993</v>
          </cell>
          <cell r="GE313">
            <v>0</v>
          </cell>
          <cell r="GF313">
            <v>510</v>
          </cell>
          <cell r="GG313">
            <v>1902517.3</v>
          </cell>
          <cell r="GH313">
            <v>0</v>
          </cell>
          <cell r="GI313">
            <v>0</v>
          </cell>
          <cell r="GJ313">
            <v>28687.82</v>
          </cell>
          <cell r="GK313">
            <v>2868.78</v>
          </cell>
          <cell r="GL313">
            <v>0</v>
          </cell>
          <cell r="GM313">
            <v>0</v>
          </cell>
          <cell r="GN313">
            <v>1943</v>
          </cell>
          <cell r="GO313">
            <v>0</v>
          </cell>
          <cell r="GP313">
            <v>0</v>
          </cell>
          <cell r="GQ313">
            <v>0</v>
          </cell>
          <cell r="GR313">
            <v>0</v>
          </cell>
          <cell r="GS313">
            <v>0</v>
          </cell>
          <cell r="GT313">
            <v>0</v>
          </cell>
          <cell r="GU313">
            <v>237.75</v>
          </cell>
          <cell r="GV313">
            <v>1902.52</v>
          </cell>
          <cell r="GW313">
            <v>0.12</v>
          </cell>
          <cell r="GX313">
            <v>54.12</v>
          </cell>
          <cell r="GY313">
            <v>0</v>
          </cell>
          <cell r="GZ313">
            <v>54.12</v>
          </cell>
          <cell r="HA313">
            <v>0.86</v>
          </cell>
          <cell r="HB313">
            <v>320.54000000000002</v>
          </cell>
          <cell r="HC313">
            <v>321.39999999999998</v>
          </cell>
          <cell r="HD313" t="str">
            <v>Expense is primarily related to employee options and restricted stock grants.  Additionally, issuance fees related to non-cumulative perpetual preferred stock (Q1 and Q2 2012), and the reduction related to 3rd party buyout of a consolidated sub</v>
          </cell>
          <cell r="HE313" t="str">
            <v>Deduction from Tier 1 Capital for non-financial equity investments</v>
          </cell>
          <cell r="HF313">
            <v>536</v>
          </cell>
          <cell r="HG313">
            <v>525</v>
          </cell>
          <cell r="HH313">
            <v>849</v>
          </cell>
          <cell r="HI313">
            <v>3464</v>
          </cell>
          <cell r="HJ313">
            <v>3276</v>
          </cell>
          <cell r="HK313" t="str">
            <v>Line 69  equates to HI-A line 12.  Sum of lines 72 and 73 equates to HI-A line 9.  Sum of lines 75 and 76 equate to HI-A line10.</v>
          </cell>
          <cell r="HL313">
            <v>4</v>
          </cell>
          <cell r="HM313">
            <v>2011</v>
          </cell>
          <cell r="HN313">
            <v>0</v>
          </cell>
          <cell r="HO313">
            <v>-4.8</v>
          </cell>
          <cell r="HR313">
            <v>19015</v>
          </cell>
        </row>
        <row r="314">
          <cell r="A314" t="str">
            <v>1119794Q1 2012Supervisory Stress</v>
          </cell>
          <cell r="B314" t="str">
            <v>USB</v>
          </cell>
          <cell r="C314" t="str">
            <v>Q1 2012</v>
          </cell>
          <cell r="D314" t="str">
            <v>Supervisory Stress</v>
          </cell>
          <cell r="E314" t="str">
            <v>BHC</v>
          </cell>
          <cell r="F314" t="str">
            <v>US BC</v>
          </cell>
          <cell r="G314">
            <v>1119794</v>
          </cell>
          <cell r="H314" t="str">
            <v>Projected</v>
          </cell>
          <cell r="I314">
            <v>40931</v>
          </cell>
          <cell r="J314">
            <v>40931.468182870369</v>
          </cell>
          <cell r="K314" t="str">
            <v>The supervisory stress scenario features a deep recession that begins in 4Q2011.  A steep drop in GDP, high levels of unemployment and immediate asset price decline defines this scenario.</v>
          </cell>
          <cell r="L314">
            <v>160</v>
          </cell>
          <cell r="M314">
            <v>81</v>
          </cell>
          <cell r="N314">
            <v>25</v>
          </cell>
          <cell r="O314">
            <v>56</v>
          </cell>
          <cell r="P314">
            <v>208</v>
          </cell>
          <cell r="Q314">
            <v>107</v>
          </cell>
          <cell r="R314">
            <v>45</v>
          </cell>
          <cell r="S314">
            <v>56</v>
          </cell>
          <cell r="T314">
            <v>175</v>
          </cell>
          <cell r="U314">
            <v>95</v>
          </cell>
          <cell r="V314">
            <v>10</v>
          </cell>
          <cell r="W314">
            <v>70</v>
          </cell>
          <cell r="X314">
            <v>324</v>
          </cell>
          <cell r="Y314">
            <v>101</v>
          </cell>
          <cell r="Z314">
            <v>21</v>
          </cell>
          <cell r="AA314">
            <v>5</v>
          </cell>
          <cell r="AB314">
            <v>75</v>
          </cell>
          <cell r="AC314">
            <v>9</v>
          </cell>
          <cell r="AD314">
            <v>0</v>
          </cell>
          <cell r="AE314">
            <v>2</v>
          </cell>
          <cell r="AF314">
            <v>0</v>
          </cell>
          <cell r="AG314">
            <v>2</v>
          </cell>
          <cell r="AH314">
            <v>5</v>
          </cell>
          <cell r="AI314">
            <v>1058</v>
          </cell>
          <cell r="AJ314">
            <v>0</v>
          </cell>
          <cell r="AK314">
            <v>-0.45</v>
          </cell>
          <cell r="AL314">
            <v>-109.08</v>
          </cell>
          <cell r="AM314">
            <v>-109.53</v>
          </cell>
          <cell r="AN314">
            <v>0</v>
          </cell>
          <cell r="AO314">
            <v>0</v>
          </cell>
          <cell r="AP314">
            <v>0</v>
          </cell>
          <cell r="AQ314">
            <v>0</v>
          </cell>
          <cell r="AR314">
            <v>0</v>
          </cell>
          <cell r="AS314">
            <v>0</v>
          </cell>
          <cell r="AT314">
            <v>948.47</v>
          </cell>
          <cell r="AU314">
            <v>5248</v>
          </cell>
          <cell r="AV314">
            <v>1608</v>
          </cell>
          <cell r="AW314">
            <v>1058</v>
          </cell>
          <cell r="AX314">
            <v>4</v>
          </cell>
          <cell r="AY314">
            <v>5802</v>
          </cell>
          <cell r="AZ314">
            <v>2476.44</v>
          </cell>
          <cell r="BA314">
            <v>1754.74</v>
          </cell>
          <cell r="BB314">
            <v>2441.79</v>
          </cell>
          <cell r="BC314">
            <v>1789.38</v>
          </cell>
          <cell r="BD314">
            <v>1789.38</v>
          </cell>
          <cell r="BE314">
            <v>1608</v>
          </cell>
          <cell r="BF314">
            <v>0</v>
          </cell>
          <cell r="BG314">
            <v>0</v>
          </cell>
          <cell r="BH314">
            <v>0</v>
          </cell>
          <cell r="BI314">
            <v>-0.02</v>
          </cell>
          <cell r="BJ314">
            <v>-66.7</v>
          </cell>
          <cell r="BK314">
            <v>-4</v>
          </cell>
          <cell r="BL314">
            <v>114.67</v>
          </cell>
          <cell r="BM314">
            <v>-113.44</v>
          </cell>
          <cell r="BN314">
            <v>228.11</v>
          </cell>
          <cell r="BO314">
            <v>0</v>
          </cell>
          <cell r="BP314">
            <v>228.11</v>
          </cell>
          <cell r="BQ314">
            <v>-36.549999999999997</v>
          </cell>
          <cell r="BR314">
            <v>264.66000000000003</v>
          </cell>
          <cell r="BS314">
            <v>-98.927357000000001</v>
          </cell>
          <cell r="BT314">
            <v>158.19999999999999</v>
          </cell>
          <cell r="BU314">
            <v>13.6</v>
          </cell>
          <cell r="BV314">
            <v>31.9</v>
          </cell>
          <cell r="BW314">
            <v>139.9</v>
          </cell>
          <cell r="BX314" t="str">
            <v>Non-Interest Income - Retail and Small Business</v>
          </cell>
          <cell r="BY314">
            <v>18641</v>
          </cell>
          <cell r="BZ314">
            <v>52109</v>
          </cell>
          <cell r="CA314">
            <v>70750</v>
          </cell>
          <cell r="CB314">
            <v>100959.35</v>
          </cell>
          <cell r="CC314">
            <v>45729.69</v>
          </cell>
          <cell r="CD314">
            <v>17911.66</v>
          </cell>
          <cell r="CE314">
            <v>1967.46</v>
          </cell>
          <cell r="CF314">
            <v>15944.2</v>
          </cell>
          <cell r="CG314">
            <v>36647.410000000003</v>
          </cell>
          <cell r="CH314">
            <v>8859.64</v>
          </cell>
          <cell r="CI314">
            <v>3736.83</v>
          </cell>
          <cell r="CJ314">
            <v>24050.94</v>
          </cell>
          <cell r="CK314">
            <v>8915.69</v>
          </cell>
          <cell r="CL314">
            <v>665.5</v>
          </cell>
          <cell r="CM314">
            <v>5.09</v>
          </cell>
          <cell r="CN314">
            <v>38636.769999999997</v>
          </cell>
          <cell r="CO314">
            <v>31848.77</v>
          </cell>
          <cell r="CP314">
            <v>2219</v>
          </cell>
          <cell r="CQ314">
            <v>4569</v>
          </cell>
          <cell r="CR314">
            <v>17478.189999999999</v>
          </cell>
          <cell r="CS314">
            <v>27504.03</v>
          </cell>
          <cell r="CT314">
            <v>10657.52</v>
          </cell>
          <cell r="CU314">
            <v>4882.8900000000003</v>
          </cell>
          <cell r="CV314">
            <v>11963.62</v>
          </cell>
          <cell r="CW314">
            <v>15911.03</v>
          </cell>
          <cell r="CX314">
            <v>0</v>
          </cell>
          <cell r="CY314">
            <v>916.13</v>
          </cell>
          <cell r="CZ314">
            <v>697.12</v>
          </cell>
          <cell r="DA314">
            <v>1274.03</v>
          </cell>
          <cell r="DB314">
            <v>13023.75</v>
          </cell>
          <cell r="DC314">
            <v>200489.38</v>
          </cell>
          <cell r="DD314">
            <v>0</v>
          </cell>
          <cell r="DE314">
            <v>5802</v>
          </cell>
          <cell r="DF314">
            <v>194687.38</v>
          </cell>
          <cell r="DG314">
            <v>2597.19</v>
          </cell>
          <cell r="DH314">
            <v>8946.0400000000009</v>
          </cell>
          <cell r="DI314">
            <v>1563.86</v>
          </cell>
          <cell r="DJ314">
            <v>290.16000000000003</v>
          </cell>
          <cell r="DK314">
            <v>882.66</v>
          </cell>
          <cell r="DL314">
            <v>11682.73</v>
          </cell>
          <cell r="DM314">
            <v>37623.699999999997</v>
          </cell>
          <cell r="DN314">
            <v>317341</v>
          </cell>
          <cell r="DO314">
            <v>214701.8</v>
          </cell>
          <cell r="DP314">
            <v>1420</v>
          </cell>
          <cell r="DQ314">
            <v>596</v>
          </cell>
          <cell r="DR314">
            <v>66152.95</v>
          </cell>
          <cell r="DS314">
            <v>238</v>
          </cell>
          <cell r="DT314">
            <v>282870.76</v>
          </cell>
          <cell r="DU314">
            <v>3706.47</v>
          </cell>
          <cell r="DV314">
            <v>21.26</v>
          </cell>
          <cell r="DW314">
            <v>8231.15</v>
          </cell>
          <cell r="DX314">
            <v>30185.08</v>
          </cell>
          <cell r="DY314">
            <v>-1579.57</v>
          </cell>
          <cell r="DZ314">
            <v>-7116.44</v>
          </cell>
          <cell r="EA314">
            <v>33447.94</v>
          </cell>
          <cell r="EB314">
            <v>1022.3</v>
          </cell>
          <cell r="EC314">
            <v>34470.239999999998</v>
          </cell>
          <cell r="ED314">
            <v>118259.29</v>
          </cell>
          <cell r="EE314">
            <v>33035.22</v>
          </cell>
          <cell r="EF314">
            <v>0</v>
          </cell>
          <cell r="EG314">
            <v>33035.22</v>
          </cell>
          <cell r="EH314">
            <v>264.66000000000003</v>
          </cell>
          <cell r="EI314">
            <v>1100</v>
          </cell>
          <cell r="EJ314">
            <v>0</v>
          </cell>
          <cell r="EK314">
            <v>0</v>
          </cell>
          <cell r="EL314">
            <v>0</v>
          </cell>
          <cell r="EM314">
            <v>4.5199999999999996</v>
          </cell>
          <cell r="EN314">
            <v>483.35</v>
          </cell>
          <cell r="EO314">
            <v>0</v>
          </cell>
          <cell r="EP314">
            <v>36.74</v>
          </cell>
          <cell r="EQ314">
            <v>367.94</v>
          </cell>
          <cell r="ER314">
            <v>-84.64</v>
          </cell>
          <cell r="ES314">
            <v>0</v>
          </cell>
          <cell r="ET314">
            <v>16.2</v>
          </cell>
          <cell r="EU314">
            <v>33447.94</v>
          </cell>
          <cell r="EV314">
            <v>33447.94</v>
          </cell>
          <cell r="EW314">
            <v>-38.17</v>
          </cell>
          <cell r="EX314">
            <v>0</v>
          </cell>
          <cell r="EY314">
            <v>-1498.16</v>
          </cell>
          <cell r="EZ314">
            <v>0</v>
          </cell>
          <cell r="FA314">
            <v>0</v>
          </cell>
          <cell r="FB314">
            <v>2489.87</v>
          </cell>
          <cell r="FC314">
            <v>0</v>
          </cell>
          <cell r="FD314">
            <v>9116.82</v>
          </cell>
          <cell r="FE314">
            <v>0</v>
          </cell>
          <cell r="FF314">
            <v>28357.32</v>
          </cell>
          <cell r="FG314">
            <v>156.38999999999999</v>
          </cell>
          <cell r="FH314">
            <v>0</v>
          </cell>
          <cell r="FI314">
            <v>-22.01</v>
          </cell>
          <cell r="FJ314">
            <v>28178.92</v>
          </cell>
          <cell r="FK314">
            <v>256027.75</v>
          </cell>
          <cell r="FL314">
            <v>21982.59</v>
          </cell>
          <cell r="FM314">
            <v>28178.92</v>
          </cell>
          <cell r="FN314">
            <v>35662.57</v>
          </cell>
          <cell r="FO314">
            <v>256027.75</v>
          </cell>
          <cell r="FP314">
            <v>319107.74</v>
          </cell>
          <cell r="FQ314">
            <v>8.5860000000000003</v>
          </cell>
          <cell r="FR314">
            <v>11.0062</v>
          </cell>
          <cell r="FS314">
            <v>13.9292</v>
          </cell>
          <cell r="FT314">
            <v>8.8305000000000007</v>
          </cell>
          <cell r="FU314">
            <v>3706.47</v>
          </cell>
          <cell r="FV314">
            <v>667</v>
          </cell>
          <cell r="FW314">
            <v>0</v>
          </cell>
          <cell r="FX314">
            <v>0</v>
          </cell>
          <cell r="FY314">
            <v>7116.44</v>
          </cell>
          <cell r="FZ314">
            <v>0</v>
          </cell>
          <cell r="GA314">
            <v>689.87</v>
          </cell>
          <cell r="GB314">
            <v>0</v>
          </cell>
          <cell r="GC314">
            <v>1800</v>
          </cell>
          <cell r="GD314">
            <v>8234.16</v>
          </cell>
          <cell r="GE314">
            <v>0</v>
          </cell>
          <cell r="GF314">
            <v>75</v>
          </cell>
          <cell r="GG314">
            <v>1884954.5</v>
          </cell>
          <cell r="GH314">
            <v>0</v>
          </cell>
          <cell r="GI314">
            <v>0</v>
          </cell>
          <cell r="GJ314">
            <v>28357.32</v>
          </cell>
          <cell r="GK314">
            <v>2835.73</v>
          </cell>
          <cell r="GL314">
            <v>0</v>
          </cell>
          <cell r="GM314">
            <v>0</v>
          </cell>
          <cell r="GN314">
            <v>1522</v>
          </cell>
          <cell r="GO314">
            <v>0</v>
          </cell>
          <cell r="GP314">
            <v>0</v>
          </cell>
          <cell r="GQ314">
            <v>0</v>
          </cell>
          <cell r="GR314">
            <v>0</v>
          </cell>
          <cell r="GS314">
            <v>0</v>
          </cell>
          <cell r="GT314">
            <v>0</v>
          </cell>
          <cell r="GU314">
            <v>367.94</v>
          </cell>
          <cell r="GV314">
            <v>1884.95</v>
          </cell>
          <cell r="GW314">
            <v>0.2</v>
          </cell>
          <cell r="GX314">
            <v>4.5199999999999996</v>
          </cell>
          <cell r="GY314">
            <v>0</v>
          </cell>
          <cell r="GZ314">
            <v>4.5199999999999996</v>
          </cell>
          <cell r="HA314">
            <v>23.19</v>
          </cell>
          <cell r="HB314">
            <v>460.16</v>
          </cell>
          <cell r="HC314">
            <v>483.35</v>
          </cell>
          <cell r="HD314" t="str">
            <v>Expense is primarily related to employee options and restricted stock grants.  Additionally, issuance fees related to non-cumulative perpetual preferred stock (Q1 and Q2 2012), and the reduction related to 3rd party buyout of a consolidated sub</v>
          </cell>
          <cell r="HE314" t="str">
            <v>Deduction from Tier 1 Capital for non-financial equity investments</v>
          </cell>
          <cell r="HF314">
            <v>536</v>
          </cell>
          <cell r="HG314">
            <v>525</v>
          </cell>
          <cell r="HH314">
            <v>849</v>
          </cell>
          <cell r="HI314">
            <v>3464</v>
          </cell>
          <cell r="HJ314">
            <v>3276</v>
          </cell>
          <cell r="HK314" t="str">
            <v>Line 69  equates to HI-A line 12.  Sum of lines 72 and 73 equates to HI-A line 9.  Sum of lines 75 and 76 equate to HI-A line10.</v>
          </cell>
          <cell r="HL314">
            <v>1</v>
          </cell>
          <cell r="HM314">
            <v>2012</v>
          </cell>
          <cell r="HN314">
            <v>0</v>
          </cell>
          <cell r="HO314">
            <v>-66.72</v>
          </cell>
          <cell r="HR314">
            <v>19015</v>
          </cell>
        </row>
        <row r="315">
          <cell r="A315" t="str">
            <v>1119794Q2 2012Supervisory Stress</v>
          </cell>
          <cell r="B315" t="str">
            <v>USB</v>
          </cell>
          <cell r="C315" t="str">
            <v>Q2 2012</v>
          </cell>
          <cell r="D315" t="str">
            <v>Supervisory Stress</v>
          </cell>
          <cell r="E315" t="str">
            <v>BHC</v>
          </cell>
          <cell r="F315" t="str">
            <v>US BC</v>
          </cell>
          <cell r="G315">
            <v>1119794</v>
          </cell>
          <cell r="H315" t="str">
            <v>Projected</v>
          </cell>
          <cell r="I315">
            <v>40931</v>
          </cell>
          <cell r="J315">
            <v>40931.468182870369</v>
          </cell>
          <cell r="K315" t="str">
            <v>The supervisory stress scenario features a deep recession that begins in 4Q2011.  A steep drop in GDP, high levels of unemployment and immediate asset price decline defines this scenario.</v>
          </cell>
          <cell r="L315">
            <v>181</v>
          </cell>
          <cell r="M315">
            <v>86</v>
          </cell>
          <cell r="N315">
            <v>26</v>
          </cell>
          <cell r="O315">
            <v>60</v>
          </cell>
          <cell r="P315">
            <v>236</v>
          </cell>
          <cell r="Q315">
            <v>123</v>
          </cell>
          <cell r="R315">
            <v>52</v>
          </cell>
          <cell r="S315">
            <v>61</v>
          </cell>
          <cell r="T315">
            <v>197</v>
          </cell>
          <cell r="U315">
            <v>114</v>
          </cell>
          <cell r="V315">
            <v>11</v>
          </cell>
          <cell r="W315">
            <v>72</v>
          </cell>
          <cell r="X315">
            <v>388</v>
          </cell>
          <cell r="Y315">
            <v>118</v>
          </cell>
          <cell r="Z315">
            <v>29</v>
          </cell>
          <cell r="AA315">
            <v>5</v>
          </cell>
          <cell r="AB315">
            <v>84</v>
          </cell>
          <cell r="AC315">
            <v>11</v>
          </cell>
          <cell r="AD315">
            <v>0</v>
          </cell>
          <cell r="AE315">
            <v>2</v>
          </cell>
          <cell r="AF315">
            <v>0</v>
          </cell>
          <cell r="AG315">
            <v>3</v>
          </cell>
          <cell r="AH315">
            <v>6</v>
          </cell>
          <cell r="AI315">
            <v>1217</v>
          </cell>
          <cell r="AJ315">
            <v>0</v>
          </cell>
          <cell r="AK315">
            <v>-0.52</v>
          </cell>
          <cell r="AL315">
            <v>-80.739999999999995</v>
          </cell>
          <cell r="AM315">
            <v>-81.260000000000005</v>
          </cell>
          <cell r="AN315">
            <v>0</v>
          </cell>
          <cell r="AO315">
            <v>0</v>
          </cell>
          <cell r="AP315">
            <v>0</v>
          </cell>
          <cell r="AQ315">
            <v>0</v>
          </cell>
          <cell r="AR315">
            <v>0</v>
          </cell>
          <cell r="AS315">
            <v>0</v>
          </cell>
          <cell r="AT315">
            <v>1135.74</v>
          </cell>
          <cell r="AU315">
            <v>5802</v>
          </cell>
          <cell r="AV315">
            <v>1692</v>
          </cell>
          <cell r="AW315">
            <v>1217</v>
          </cell>
          <cell r="AX315">
            <v>4</v>
          </cell>
          <cell r="AY315">
            <v>6281</v>
          </cell>
          <cell r="AZ315">
            <v>2423.63</v>
          </cell>
          <cell r="BA315">
            <v>1774.03</v>
          </cell>
          <cell r="BB315">
            <v>2388.4499999999998</v>
          </cell>
          <cell r="BC315">
            <v>1809.21</v>
          </cell>
          <cell r="BD315">
            <v>1809.21</v>
          </cell>
          <cell r="BE315">
            <v>1692</v>
          </cell>
          <cell r="BF315">
            <v>0</v>
          </cell>
          <cell r="BG315">
            <v>0</v>
          </cell>
          <cell r="BH315">
            <v>0</v>
          </cell>
          <cell r="BI315">
            <v>-0.1</v>
          </cell>
          <cell r="BJ315">
            <v>-39.28</v>
          </cell>
          <cell r="BK315">
            <v>-4</v>
          </cell>
          <cell r="BL315">
            <v>77.819999999999993</v>
          </cell>
          <cell r="BM315">
            <v>-127.67</v>
          </cell>
          <cell r="BN315">
            <v>205.49</v>
          </cell>
          <cell r="BO315">
            <v>0</v>
          </cell>
          <cell r="BP315">
            <v>205.49</v>
          </cell>
          <cell r="BQ315">
            <v>-35.6</v>
          </cell>
          <cell r="BR315">
            <v>241.1</v>
          </cell>
          <cell r="BS315">
            <v>-164.05807999999999</v>
          </cell>
          <cell r="BT315">
            <v>139.9</v>
          </cell>
          <cell r="BU315">
            <v>22.1</v>
          </cell>
          <cell r="BV315">
            <v>24.1</v>
          </cell>
          <cell r="BW315">
            <v>137.9</v>
          </cell>
          <cell r="BX315" t="str">
            <v>Non-Interest Income - Retail and Small Business</v>
          </cell>
          <cell r="BY315">
            <v>19391</v>
          </cell>
          <cell r="BZ315">
            <v>52109</v>
          </cell>
          <cell r="CA315">
            <v>71500</v>
          </cell>
          <cell r="CB315">
            <v>99243.39</v>
          </cell>
          <cell r="CC315">
            <v>45956.77</v>
          </cell>
          <cell r="CD315">
            <v>17286.43</v>
          </cell>
          <cell r="CE315">
            <v>1859.74</v>
          </cell>
          <cell r="CF315">
            <v>15426.69</v>
          </cell>
          <cell r="CG315">
            <v>35364.47</v>
          </cell>
          <cell r="CH315">
            <v>9013.01</v>
          </cell>
          <cell r="CI315">
            <v>3543.68</v>
          </cell>
          <cell r="CJ315">
            <v>22807.79</v>
          </cell>
          <cell r="CK315">
            <v>8454.85</v>
          </cell>
          <cell r="CL315">
            <v>631.1</v>
          </cell>
          <cell r="CM315">
            <v>4.6100000000000003</v>
          </cell>
          <cell r="CN315">
            <v>36760.03</v>
          </cell>
          <cell r="CO315">
            <v>29967.03</v>
          </cell>
          <cell r="CP315">
            <v>2224</v>
          </cell>
          <cell r="CQ315">
            <v>4569</v>
          </cell>
          <cell r="CR315">
            <v>18725.89</v>
          </cell>
          <cell r="CS315">
            <v>27295.94</v>
          </cell>
          <cell r="CT315">
            <v>10588.37</v>
          </cell>
          <cell r="CU315">
            <v>4811.0600000000004</v>
          </cell>
          <cell r="CV315">
            <v>11896.5</v>
          </cell>
          <cell r="CW315">
            <v>15655.81</v>
          </cell>
          <cell r="CX315">
            <v>0</v>
          </cell>
          <cell r="CY315">
            <v>916.08</v>
          </cell>
          <cell r="CZ315">
            <v>696.98</v>
          </cell>
          <cell r="DA315">
            <v>1299.76</v>
          </cell>
          <cell r="DB315">
            <v>12742.99</v>
          </cell>
          <cell r="DC315">
            <v>197681.05</v>
          </cell>
          <cell r="DD315">
            <v>0</v>
          </cell>
          <cell r="DE315">
            <v>6281</v>
          </cell>
          <cell r="DF315">
            <v>191400.05</v>
          </cell>
          <cell r="DG315">
            <v>2597.19</v>
          </cell>
          <cell r="DH315">
            <v>8946.0400000000009</v>
          </cell>
          <cell r="DI315">
            <v>1544.23</v>
          </cell>
          <cell r="DJ315">
            <v>273.37</v>
          </cell>
          <cell r="DK315">
            <v>829.7</v>
          </cell>
          <cell r="DL315">
            <v>11593.35</v>
          </cell>
          <cell r="DM315">
            <v>38066.559999999998</v>
          </cell>
          <cell r="DN315">
            <v>315157.15000000002</v>
          </cell>
          <cell r="DO315">
            <v>214133.35</v>
          </cell>
          <cell r="DP315">
            <v>1420</v>
          </cell>
          <cell r="DQ315">
            <v>596</v>
          </cell>
          <cell r="DR315">
            <v>64078.62</v>
          </cell>
          <cell r="DS315">
            <v>234</v>
          </cell>
          <cell r="DT315">
            <v>280227.96999999997</v>
          </cell>
          <cell r="DU315">
            <v>4781.47</v>
          </cell>
          <cell r="DV315">
            <v>21.26</v>
          </cell>
          <cell r="DW315">
            <v>8233.7800000000007</v>
          </cell>
          <cell r="DX315">
            <v>30004.46</v>
          </cell>
          <cell r="DY315">
            <v>-1545.21</v>
          </cell>
          <cell r="DZ315">
            <v>-7588.87</v>
          </cell>
          <cell r="EA315">
            <v>33906.89</v>
          </cell>
          <cell r="EB315">
            <v>1022.3</v>
          </cell>
          <cell r="EC315">
            <v>34929.19</v>
          </cell>
          <cell r="ED315">
            <v>121629.29</v>
          </cell>
          <cell r="EE315">
            <v>33447.94</v>
          </cell>
          <cell r="EF315">
            <v>0</v>
          </cell>
          <cell r="EG315">
            <v>33447.94</v>
          </cell>
          <cell r="EH315">
            <v>241.1</v>
          </cell>
          <cell r="EI315">
            <v>1075</v>
          </cell>
          <cell r="EJ315">
            <v>0</v>
          </cell>
          <cell r="EK315">
            <v>0</v>
          </cell>
          <cell r="EL315">
            <v>0</v>
          </cell>
          <cell r="EM315">
            <v>18.899999999999999</v>
          </cell>
          <cell r="EN315">
            <v>495.64</v>
          </cell>
          <cell r="EO315">
            <v>0</v>
          </cell>
          <cell r="EP315">
            <v>57.21</v>
          </cell>
          <cell r="EQ315">
            <v>364.44</v>
          </cell>
          <cell r="ER315">
            <v>34.36</v>
          </cell>
          <cell r="ES315">
            <v>0</v>
          </cell>
          <cell r="ET315">
            <v>6.89</v>
          </cell>
          <cell r="EU315">
            <v>33906.89</v>
          </cell>
          <cell r="EV315">
            <v>33906.89</v>
          </cell>
          <cell r="EW315">
            <v>-31.81</v>
          </cell>
          <cell r="EX315">
            <v>0</v>
          </cell>
          <cell r="EY315">
            <v>-1470.16</v>
          </cell>
          <cell r="EZ315">
            <v>0</v>
          </cell>
          <cell r="FA315">
            <v>0</v>
          </cell>
          <cell r="FB315">
            <v>2489.87</v>
          </cell>
          <cell r="FC315">
            <v>0</v>
          </cell>
          <cell r="FD315">
            <v>9042.2900000000009</v>
          </cell>
          <cell r="FE315">
            <v>0</v>
          </cell>
          <cell r="FF315">
            <v>28856.44</v>
          </cell>
          <cell r="FG315">
            <v>154.41999999999999</v>
          </cell>
          <cell r="FH315">
            <v>0</v>
          </cell>
          <cell r="FI315">
            <v>-22.01</v>
          </cell>
          <cell r="FJ315">
            <v>28680</v>
          </cell>
          <cell r="FK315">
            <v>251592.47</v>
          </cell>
          <cell r="FL315">
            <v>21408.66</v>
          </cell>
          <cell r="FM315">
            <v>28680</v>
          </cell>
          <cell r="FN315">
            <v>35123.879999999997</v>
          </cell>
          <cell r="FO315">
            <v>251592.47</v>
          </cell>
          <cell r="FP315">
            <v>323932.18</v>
          </cell>
          <cell r="FQ315">
            <v>8.5092999999999996</v>
          </cell>
          <cell r="FR315">
            <v>11.3994</v>
          </cell>
          <cell r="FS315">
            <v>13.960599999999999</v>
          </cell>
          <cell r="FT315">
            <v>8.8536999999999999</v>
          </cell>
          <cell r="FU315">
            <v>4781.47</v>
          </cell>
          <cell r="FV315">
            <v>667</v>
          </cell>
          <cell r="FW315">
            <v>0</v>
          </cell>
          <cell r="FX315">
            <v>0</v>
          </cell>
          <cell r="FY315">
            <v>7588.87</v>
          </cell>
          <cell r="FZ315">
            <v>0</v>
          </cell>
          <cell r="GA315">
            <v>689.87</v>
          </cell>
          <cell r="GB315">
            <v>0</v>
          </cell>
          <cell r="GC315">
            <v>1800</v>
          </cell>
          <cell r="GD315">
            <v>8212.6</v>
          </cell>
          <cell r="GE315">
            <v>284</v>
          </cell>
          <cell r="GF315">
            <v>0</v>
          </cell>
          <cell r="GG315">
            <v>1867055.6</v>
          </cell>
          <cell r="GH315">
            <v>0</v>
          </cell>
          <cell r="GI315">
            <v>0</v>
          </cell>
          <cell r="GJ315">
            <v>28856.44</v>
          </cell>
          <cell r="GK315">
            <v>2885.64</v>
          </cell>
          <cell r="GL315">
            <v>128</v>
          </cell>
          <cell r="GM315">
            <v>156</v>
          </cell>
          <cell r="GN315">
            <v>1549</v>
          </cell>
          <cell r="GO315">
            <v>0</v>
          </cell>
          <cell r="GP315">
            <v>0</v>
          </cell>
          <cell r="GQ315">
            <v>0</v>
          </cell>
          <cell r="GR315">
            <v>0</v>
          </cell>
          <cell r="GS315">
            <v>0</v>
          </cell>
          <cell r="GT315">
            <v>0</v>
          </cell>
          <cell r="GU315">
            <v>364.44</v>
          </cell>
          <cell r="GV315">
            <v>1867.06</v>
          </cell>
          <cell r="GW315">
            <v>0.2</v>
          </cell>
          <cell r="GX315">
            <v>18.899999999999999</v>
          </cell>
          <cell r="GY315">
            <v>0</v>
          </cell>
          <cell r="GZ315">
            <v>18.899999999999999</v>
          </cell>
          <cell r="HA315">
            <v>0.87</v>
          </cell>
          <cell r="HB315">
            <v>494.77</v>
          </cell>
          <cell r="HC315">
            <v>495.64</v>
          </cell>
          <cell r="HD315" t="str">
            <v>Expense is primarily related to employee options and restricted stock grants.  Additionally, issuance fees related to non-cumulative perpetual preferred stock (Q1 and Q2 2012), and the reduction related to 3rd party buyout of a consolidated sub</v>
          </cell>
          <cell r="HE315" t="str">
            <v>Deduction from Tier 1 Capital for non-financial equity investments</v>
          </cell>
          <cell r="HF315">
            <v>536</v>
          </cell>
          <cell r="HG315">
            <v>525</v>
          </cell>
          <cell r="HH315">
            <v>849</v>
          </cell>
          <cell r="HI315">
            <v>3464</v>
          </cell>
          <cell r="HJ315">
            <v>3276</v>
          </cell>
          <cell r="HK315" t="str">
            <v>Line 69  equates to HI-A line 12.  Sum of lines 72 and 73 equates to HI-A line 9.  Sum of lines 75 and 76 equate to HI-A line10.</v>
          </cell>
          <cell r="HL315">
            <v>2</v>
          </cell>
          <cell r="HM315">
            <v>2012</v>
          </cell>
          <cell r="HN315">
            <v>0</v>
          </cell>
          <cell r="HO315">
            <v>-39.380000000000003</v>
          </cell>
          <cell r="HR315">
            <v>19015</v>
          </cell>
        </row>
        <row r="316">
          <cell r="A316" t="str">
            <v>1119794Q3 2012Supervisory Stress</v>
          </cell>
          <cell r="B316" t="str">
            <v>USB</v>
          </cell>
          <cell r="C316" t="str">
            <v>Q3 2012</v>
          </cell>
          <cell r="D316" t="str">
            <v>Supervisory Stress</v>
          </cell>
          <cell r="E316" t="str">
            <v>BHC</v>
          </cell>
          <cell r="F316" t="str">
            <v>US BC</v>
          </cell>
          <cell r="G316">
            <v>1119794</v>
          </cell>
          <cell r="H316" t="str">
            <v>Projected</v>
          </cell>
          <cell r="I316">
            <v>40931</v>
          </cell>
          <cell r="J316">
            <v>40931.468182870369</v>
          </cell>
          <cell r="K316" t="str">
            <v>The supervisory stress scenario features a deep recession that begins in 4Q2011.  A steep drop in GDP, high levels of unemployment and immediate asset price decline defines this scenario.</v>
          </cell>
          <cell r="L316">
            <v>206</v>
          </cell>
          <cell r="M316">
            <v>93</v>
          </cell>
          <cell r="N316">
            <v>28</v>
          </cell>
          <cell r="O316">
            <v>65</v>
          </cell>
          <cell r="P316">
            <v>294</v>
          </cell>
          <cell r="Q316">
            <v>166</v>
          </cell>
          <cell r="R316">
            <v>60</v>
          </cell>
          <cell r="S316">
            <v>68</v>
          </cell>
          <cell r="T316">
            <v>226</v>
          </cell>
          <cell r="U316">
            <v>139</v>
          </cell>
          <cell r="V316">
            <v>11</v>
          </cell>
          <cell r="W316">
            <v>76</v>
          </cell>
          <cell r="X316">
            <v>445</v>
          </cell>
          <cell r="Y316">
            <v>131</v>
          </cell>
          <cell r="Z316">
            <v>35</v>
          </cell>
          <cell r="AA316">
            <v>5</v>
          </cell>
          <cell r="AB316">
            <v>91</v>
          </cell>
          <cell r="AC316">
            <v>15</v>
          </cell>
          <cell r="AD316">
            <v>0</v>
          </cell>
          <cell r="AE316">
            <v>4</v>
          </cell>
          <cell r="AF316">
            <v>0</v>
          </cell>
          <cell r="AG316">
            <v>4</v>
          </cell>
          <cell r="AH316">
            <v>7</v>
          </cell>
          <cell r="AI316">
            <v>1410</v>
          </cell>
          <cell r="AJ316">
            <v>0</v>
          </cell>
          <cell r="AK316">
            <v>-0.73</v>
          </cell>
          <cell r="AL316">
            <v>-185.81</v>
          </cell>
          <cell r="AM316">
            <v>-186.54</v>
          </cell>
          <cell r="AN316">
            <v>0</v>
          </cell>
          <cell r="AO316">
            <v>0</v>
          </cell>
          <cell r="AP316">
            <v>0</v>
          </cell>
          <cell r="AQ316">
            <v>0</v>
          </cell>
          <cell r="AR316">
            <v>0</v>
          </cell>
          <cell r="AS316">
            <v>0</v>
          </cell>
          <cell r="AT316">
            <v>1223.46</v>
          </cell>
          <cell r="AU316">
            <v>6281</v>
          </cell>
          <cell r="AV316">
            <v>1810</v>
          </cell>
          <cell r="AW316">
            <v>1410</v>
          </cell>
          <cell r="AX316">
            <v>0</v>
          </cell>
          <cell r="AY316">
            <v>6681</v>
          </cell>
          <cell r="AZ316">
            <v>2478.4499999999998</v>
          </cell>
          <cell r="BA316">
            <v>1767.33</v>
          </cell>
          <cell r="BB316">
            <v>2402.14</v>
          </cell>
          <cell r="BC316">
            <v>1843.63</v>
          </cell>
          <cell r="BD316">
            <v>1843.63</v>
          </cell>
          <cell r="BE316">
            <v>1810</v>
          </cell>
          <cell r="BF316">
            <v>0</v>
          </cell>
          <cell r="BG316">
            <v>0</v>
          </cell>
          <cell r="BH316">
            <v>0</v>
          </cell>
          <cell r="BI316">
            <v>-0.32</v>
          </cell>
          <cell r="BJ316">
            <v>-145.19</v>
          </cell>
          <cell r="BK316">
            <v>0</v>
          </cell>
          <cell r="BL316">
            <v>-111.88</v>
          </cell>
          <cell r="BM316">
            <v>-201.58</v>
          </cell>
          <cell r="BN316">
            <v>89.7</v>
          </cell>
          <cell r="BO316">
            <v>0</v>
          </cell>
          <cell r="BP316">
            <v>89.7</v>
          </cell>
          <cell r="BQ316">
            <v>-36.03</v>
          </cell>
          <cell r="BR316">
            <v>125.73</v>
          </cell>
          <cell r="BS316">
            <v>180.17518999999999</v>
          </cell>
          <cell r="BT316">
            <v>137.9</v>
          </cell>
          <cell r="BU316">
            <v>19.2</v>
          </cell>
          <cell r="BV316">
            <v>19.100000000000001</v>
          </cell>
          <cell r="BW316">
            <v>138</v>
          </cell>
          <cell r="BX316" t="str">
            <v>Non-Interest Income - Retail and Small Business</v>
          </cell>
          <cell r="BY316">
            <v>20141</v>
          </cell>
          <cell r="BZ316">
            <v>52109</v>
          </cell>
          <cell r="CA316">
            <v>72250</v>
          </cell>
          <cell r="CB316">
            <v>99433.39</v>
          </cell>
          <cell r="CC316">
            <v>46611.59</v>
          </cell>
          <cell r="CD316">
            <v>17035.189999999999</v>
          </cell>
          <cell r="CE316">
            <v>1784.43</v>
          </cell>
          <cell r="CF316">
            <v>15250.76</v>
          </cell>
          <cell r="CG316">
            <v>35166.67</v>
          </cell>
          <cell r="CH316">
            <v>9465.27</v>
          </cell>
          <cell r="CI316">
            <v>3456.26</v>
          </cell>
          <cell r="CJ316">
            <v>22245.14</v>
          </cell>
          <cell r="CK316">
            <v>8246.27</v>
          </cell>
          <cell r="CL316">
            <v>615.53</v>
          </cell>
          <cell r="CM316">
            <v>4.4000000000000004</v>
          </cell>
          <cell r="CN316">
            <v>37070.76</v>
          </cell>
          <cell r="CO316">
            <v>30272.76</v>
          </cell>
          <cell r="CP316">
            <v>2229</v>
          </cell>
          <cell r="CQ316">
            <v>4569</v>
          </cell>
          <cell r="CR316">
            <v>19155.23</v>
          </cell>
          <cell r="CS316">
            <v>27506.1</v>
          </cell>
          <cell r="CT316">
            <v>10710.1</v>
          </cell>
          <cell r="CU316">
            <v>4743.87</v>
          </cell>
          <cell r="CV316">
            <v>12052.12</v>
          </cell>
          <cell r="CW316">
            <v>15929.07</v>
          </cell>
          <cell r="CX316">
            <v>0</v>
          </cell>
          <cell r="CY316">
            <v>967.94</v>
          </cell>
          <cell r="CZ316">
            <v>735.5</v>
          </cell>
          <cell r="DA316">
            <v>1298.95</v>
          </cell>
          <cell r="DB316">
            <v>12926.67</v>
          </cell>
          <cell r="DC316">
            <v>199094.55</v>
          </cell>
          <cell r="DD316">
            <v>0</v>
          </cell>
          <cell r="DE316">
            <v>6681</v>
          </cell>
          <cell r="DF316">
            <v>192413.55</v>
          </cell>
          <cell r="DG316">
            <v>2597.19</v>
          </cell>
          <cell r="DH316">
            <v>8946.0400000000009</v>
          </cell>
          <cell r="DI316">
            <v>1585.26</v>
          </cell>
          <cell r="DJ316">
            <v>256.83</v>
          </cell>
          <cell r="DK316">
            <v>777.64</v>
          </cell>
          <cell r="DL316">
            <v>11565.78</v>
          </cell>
          <cell r="DM316">
            <v>39167.449999999997</v>
          </cell>
          <cell r="DN316">
            <v>317993.96000000002</v>
          </cell>
          <cell r="DO316">
            <v>217913.43</v>
          </cell>
          <cell r="DP316">
            <v>1420</v>
          </cell>
          <cell r="DQ316">
            <v>596</v>
          </cell>
          <cell r="DR316">
            <v>64046.41</v>
          </cell>
          <cell r="DS316">
            <v>234</v>
          </cell>
          <cell r="DT316">
            <v>283975.84000000003</v>
          </cell>
          <cell r="DU316">
            <v>4781.47</v>
          </cell>
          <cell r="DV316">
            <v>21.26</v>
          </cell>
          <cell r="DW316">
            <v>8253.26</v>
          </cell>
          <cell r="DX316">
            <v>29698.639999999999</v>
          </cell>
          <cell r="DY316">
            <v>-1685.96</v>
          </cell>
          <cell r="DZ316">
            <v>-8072.85</v>
          </cell>
          <cell r="EA316">
            <v>32995.82</v>
          </cell>
          <cell r="EB316">
            <v>1022.3</v>
          </cell>
          <cell r="EC316">
            <v>34018.120000000003</v>
          </cell>
          <cell r="ED316">
            <v>123656.64</v>
          </cell>
          <cell r="EE316">
            <v>33906.89</v>
          </cell>
          <cell r="EF316">
            <v>0</v>
          </cell>
          <cell r="EG316">
            <v>33906.89</v>
          </cell>
          <cell r="EH316">
            <v>125.73</v>
          </cell>
          <cell r="EI316">
            <v>0</v>
          </cell>
          <cell r="EJ316">
            <v>0</v>
          </cell>
          <cell r="EK316">
            <v>0</v>
          </cell>
          <cell r="EL316">
            <v>0</v>
          </cell>
          <cell r="EM316">
            <v>2.88</v>
          </cell>
          <cell r="EN316">
            <v>487.23</v>
          </cell>
          <cell r="EO316">
            <v>0</v>
          </cell>
          <cell r="EP316">
            <v>70.98</v>
          </cell>
          <cell r="EQ316">
            <v>360.52</v>
          </cell>
          <cell r="ER316">
            <v>-140.75</v>
          </cell>
          <cell r="ES316">
            <v>0</v>
          </cell>
          <cell r="ET316">
            <v>19.8</v>
          </cell>
          <cell r="EU316">
            <v>32995.82</v>
          </cell>
          <cell r="EV316">
            <v>32995.82</v>
          </cell>
          <cell r="EW316">
            <v>-200.56</v>
          </cell>
          <cell r="EX316">
            <v>0</v>
          </cell>
          <cell r="EY316">
            <v>-1442.16</v>
          </cell>
          <cell r="EZ316">
            <v>0</v>
          </cell>
          <cell r="FA316">
            <v>0</v>
          </cell>
          <cell r="FB316">
            <v>1189.8699999999999</v>
          </cell>
          <cell r="FC316">
            <v>0</v>
          </cell>
          <cell r="FD316">
            <v>8968.67</v>
          </cell>
          <cell r="FE316">
            <v>0</v>
          </cell>
          <cell r="FF316">
            <v>26859.75</v>
          </cell>
          <cell r="FG316">
            <v>158.53</v>
          </cell>
          <cell r="FH316">
            <v>0</v>
          </cell>
          <cell r="FI316">
            <v>-22.01</v>
          </cell>
          <cell r="FJ316">
            <v>26679.200000000001</v>
          </cell>
          <cell r="FK316">
            <v>252622.49</v>
          </cell>
          <cell r="FL316">
            <v>20707.87</v>
          </cell>
          <cell r="FM316">
            <v>26679.200000000001</v>
          </cell>
          <cell r="FN316">
            <v>33140.730000000003</v>
          </cell>
          <cell r="FO316">
            <v>252622.49</v>
          </cell>
          <cell r="FP316">
            <v>329424.59000000003</v>
          </cell>
          <cell r="FQ316">
            <v>8.1972000000000005</v>
          </cell>
          <cell r="FR316">
            <v>10.5609</v>
          </cell>
          <cell r="FS316">
            <v>13.1187</v>
          </cell>
          <cell r="FT316">
            <v>8.0986999999999991</v>
          </cell>
          <cell r="FU316">
            <v>4781.47</v>
          </cell>
          <cell r="FV316">
            <v>667</v>
          </cell>
          <cell r="FW316">
            <v>0</v>
          </cell>
          <cell r="FX316">
            <v>0</v>
          </cell>
          <cell r="FY316">
            <v>8072.85</v>
          </cell>
          <cell r="FZ316">
            <v>0</v>
          </cell>
          <cell r="GA316">
            <v>689.87</v>
          </cell>
          <cell r="GB316">
            <v>0</v>
          </cell>
          <cell r="GC316">
            <v>500</v>
          </cell>
          <cell r="GD316">
            <v>8191.03</v>
          </cell>
          <cell r="GE316">
            <v>777</v>
          </cell>
          <cell r="GF316">
            <v>0</v>
          </cell>
          <cell r="GG316">
            <v>1849138.3</v>
          </cell>
          <cell r="GH316">
            <v>0</v>
          </cell>
          <cell r="GI316">
            <v>0</v>
          </cell>
          <cell r="GJ316">
            <v>26859.75</v>
          </cell>
          <cell r="GK316">
            <v>2685.97</v>
          </cell>
          <cell r="GL316">
            <v>440</v>
          </cell>
          <cell r="GM316">
            <v>337</v>
          </cell>
          <cell r="GN316">
            <v>1556</v>
          </cell>
          <cell r="GO316">
            <v>0</v>
          </cell>
          <cell r="GP316">
            <v>0</v>
          </cell>
          <cell r="GQ316">
            <v>0</v>
          </cell>
          <cell r="GR316">
            <v>0</v>
          </cell>
          <cell r="GS316">
            <v>0</v>
          </cell>
          <cell r="GT316">
            <v>0</v>
          </cell>
          <cell r="GU316">
            <v>360.52</v>
          </cell>
          <cell r="GV316">
            <v>1849.14</v>
          </cell>
          <cell r="GW316">
            <v>0.19</v>
          </cell>
          <cell r="GX316">
            <v>2.88</v>
          </cell>
          <cell r="GY316">
            <v>0</v>
          </cell>
          <cell r="GZ316">
            <v>2.88</v>
          </cell>
          <cell r="HA316">
            <v>0.5</v>
          </cell>
          <cell r="HB316">
            <v>486.73</v>
          </cell>
          <cell r="HC316">
            <v>487.23</v>
          </cell>
          <cell r="HD316" t="str">
            <v>Expense is primarily related to employee options and restricted stock grants.  Additionally, issuance fees related to non-cumulative perpetual preferred stock (Q1 and Q2 2012), and the reduction related to 3rd party buyout of a consolidated sub</v>
          </cell>
          <cell r="HE316" t="str">
            <v>Deduction from Tier 1 Capital for non-financial equity investments</v>
          </cell>
          <cell r="HF316">
            <v>536</v>
          </cell>
          <cell r="HG316">
            <v>525</v>
          </cell>
          <cell r="HH316">
            <v>849</v>
          </cell>
          <cell r="HI316">
            <v>3464</v>
          </cell>
          <cell r="HJ316">
            <v>3276</v>
          </cell>
          <cell r="HK316" t="str">
            <v>Line 69  equates to HI-A line 12.  Sum of lines 72 and 73 equates to HI-A line 9.  Sum of lines 75 and 76 equate to HI-A line10.</v>
          </cell>
          <cell r="HL316">
            <v>3</v>
          </cell>
          <cell r="HM316">
            <v>2012</v>
          </cell>
          <cell r="HN316">
            <v>0</v>
          </cell>
          <cell r="HO316">
            <v>-145.51</v>
          </cell>
          <cell r="HR316">
            <v>19015</v>
          </cell>
        </row>
        <row r="317">
          <cell r="A317" t="str">
            <v>1119794Q4 2012Supervisory Stress</v>
          </cell>
          <cell r="B317" t="str">
            <v>USB</v>
          </cell>
          <cell r="C317" t="str">
            <v>Q4 2012</v>
          </cell>
          <cell r="D317" t="str">
            <v>Supervisory Stress</v>
          </cell>
          <cell r="E317" t="str">
            <v>BHC</v>
          </cell>
          <cell r="F317" t="str">
            <v>US BC</v>
          </cell>
          <cell r="G317">
            <v>1119794</v>
          </cell>
          <cell r="H317" t="str">
            <v>Projected</v>
          </cell>
          <cell r="I317">
            <v>40931</v>
          </cell>
          <cell r="J317">
            <v>40931.468182870369</v>
          </cell>
          <cell r="K317" t="str">
            <v>The supervisory stress scenario features a deep recession that begins in 4Q2011.  A steep drop in GDP, high levels of unemployment and immediate asset price decline defines this scenario.</v>
          </cell>
          <cell r="L317">
            <v>227</v>
          </cell>
          <cell r="M317">
            <v>97</v>
          </cell>
          <cell r="N317">
            <v>28</v>
          </cell>
          <cell r="O317">
            <v>69</v>
          </cell>
          <cell r="P317">
            <v>353</v>
          </cell>
          <cell r="Q317">
            <v>217</v>
          </cell>
          <cell r="R317">
            <v>66</v>
          </cell>
          <cell r="S317">
            <v>70</v>
          </cell>
          <cell r="T317">
            <v>254</v>
          </cell>
          <cell r="U317">
            <v>163</v>
          </cell>
          <cell r="V317">
            <v>12</v>
          </cell>
          <cell r="W317">
            <v>79</v>
          </cell>
          <cell r="X317">
            <v>483</v>
          </cell>
          <cell r="Y317">
            <v>143</v>
          </cell>
          <cell r="Z317">
            <v>39</v>
          </cell>
          <cell r="AA317">
            <v>7</v>
          </cell>
          <cell r="AB317">
            <v>97</v>
          </cell>
          <cell r="AC317">
            <v>19</v>
          </cell>
          <cell r="AD317">
            <v>0</v>
          </cell>
          <cell r="AE317">
            <v>5</v>
          </cell>
          <cell r="AF317">
            <v>0</v>
          </cell>
          <cell r="AG317">
            <v>5</v>
          </cell>
          <cell r="AH317">
            <v>9</v>
          </cell>
          <cell r="AI317">
            <v>1576</v>
          </cell>
          <cell r="AJ317">
            <v>0</v>
          </cell>
          <cell r="AK317">
            <v>-0.77</v>
          </cell>
          <cell r="AL317">
            <v>-75.849999999999994</v>
          </cell>
          <cell r="AM317">
            <v>-76.62</v>
          </cell>
          <cell r="AN317">
            <v>0</v>
          </cell>
          <cell r="AO317">
            <v>0</v>
          </cell>
          <cell r="AP317">
            <v>0</v>
          </cell>
          <cell r="AQ317">
            <v>0</v>
          </cell>
          <cell r="AR317">
            <v>0</v>
          </cell>
          <cell r="AS317">
            <v>0</v>
          </cell>
          <cell r="AT317">
            <v>1499.38</v>
          </cell>
          <cell r="AU317">
            <v>6681</v>
          </cell>
          <cell r="AV317">
            <v>1901</v>
          </cell>
          <cell r="AW317">
            <v>1576</v>
          </cell>
          <cell r="AX317">
            <v>-1</v>
          </cell>
          <cell r="AY317">
            <v>7005</v>
          </cell>
          <cell r="AZ317">
            <v>2472.5</v>
          </cell>
          <cell r="BA317">
            <v>1739.07</v>
          </cell>
          <cell r="BB317">
            <v>2385.9499999999998</v>
          </cell>
          <cell r="BC317">
            <v>1825.62</v>
          </cell>
          <cell r="BD317">
            <v>1825.62</v>
          </cell>
          <cell r="BE317">
            <v>1901</v>
          </cell>
          <cell r="BF317">
            <v>0</v>
          </cell>
          <cell r="BG317">
            <v>0</v>
          </cell>
          <cell r="BH317">
            <v>0</v>
          </cell>
          <cell r="BI317">
            <v>-0.38</v>
          </cell>
          <cell r="BJ317">
            <v>-36.54</v>
          </cell>
          <cell r="BK317">
            <v>1</v>
          </cell>
          <cell r="BL317">
            <v>-112.3</v>
          </cell>
          <cell r="BM317">
            <v>-205.28</v>
          </cell>
          <cell r="BN317">
            <v>92.98</v>
          </cell>
          <cell r="BO317">
            <v>0</v>
          </cell>
          <cell r="BP317">
            <v>92.98</v>
          </cell>
          <cell r="BQ317">
            <v>-37.159999999999997</v>
          </cell>
          <cell r="BR317">
            <v>130.13999999999999</v>
          </cell>
          <cell r="BS317">
            <v>182.79607999999999</v>
          </cell>
          <cell r="BT317">
            <v>138</v>
          </cell>
          <cell r="BU317">
            <v>13</v>
          </cell>
          <cell r="BV317">
            <v>16.7</v>
          </cell>
          <cell r="BW317">
            <v>134.30000000000001</v>
          </cell>
          <cell r="BX317" t="str">
            <v>Non-Interest Income - Retail and Small Business</v>
          </cell>
          <cell r="BY317">
            <v>20891</v>
          </cell>
          <cell r="BZ317">
            <v>52109</v>
          </cell>
          <cell r="CA317">
            <v>73000</v>
          </cell>
          <cell r="CB317">
            <v>98615.73</v>
          </cell>
          <cell r="CC317">
            <v>46351.19</v>
          </cell>
          <cell r="CD317">
            <v>16687.37</v>
          </cell>
          <cell r="CE317">
            <v>1708.3</v>
          </cell>
          <cell r="CF317">
            <v>14979.07</v>
          </cell>
          <cell r="CG317">
            <v>34969.18</v>
          </cell>
          <cell r="CH317">
            <v>9759.6</v>
          </cell>
          <cell r="CI317">
            <v>3390.12</v>
          </cell>
          <cell r="CJ317">
            <v>21819.45</v>
          </cell>
          <cell r="CK317">
            <v>8088.47</v>
          </cell>
          <cell r="CL317">
            <v>603.75</v>
          </cell>
          <cell r="CM317">
            <v>4.24</v>
          </cell>
          <cell r="CN317">
            <v>37179.050000000003</v>
          </cell>
          <cell r="CO317">
            <v>30376.05</v>
          </cell>
          <cell r="CP317">
            <v>2234</v>
          </cell>
          <cell r="CQ317">
            <v>4569</v>
          </cell>
          <cell r="CR317">
            <v>19653.86</v>
          </cell>
          <cell r="CS317">
            <v>27354</v>
          </cell>
          <cell r="CT317">
            <v>10672.32</v>
          </cell>
          <cell r="CU317">
            <v>4688.42</v>
          </cell>
          <cell r="CV317">
            <v>11993.26</v>
          </cell>
          <cell r="CW317">
            <v>15984.15</v>
          </cell>
          <cell r="CX317">
            <v>0</v>
          </cell>
          <cell r="CY317">
            <v>1003.68</v>
          </cell>
          <cell r="CZ317">
            <v>761.86</v>
          </cell>
          <cell r="DA317">
            <v>1170.19</v>
          </cell>
          <cell r="DB317">
            <v>13048.41</v>
          </cell>
          <cell r="DC317">
            <v>198786.8</v>
          </cell>
          <cell r="DD317">
            <v>0</v>
          </cell>
          <cell r="DE317">
            <v>7005</v>
          </cell>
          <cell r="DF317">
            <v>191781.8</v>
          </cell>
          <cell r="DG317">
            <v>2597.19</v>
          </cell>
          <cell r="DH317">
            <v>8946.0400000000009</v>
          </cell>
          <cell r="DI317">
            <v>1675.54</v>
          </cell>
          <cell r="DJ317">
            <v>240.53</v>
          </cell>
          <cell r="DK317">
            <v>725.86</v>
          </cell>
          <cell r="DL317">
            <v>11587.98</v>
          </cell>
          <cell r="DM317">
            <v>37401.339999999997</v>
          </cell>
          <cell r="DN317">
            <v>316368.32</v>
          </cell>
          <cell r="DO317">
            <v>218333.7</v>
          </cell>
          <cell r="DP317">
            <v>1420</v>
          </cell>
          <cell r="DQ317">
            <v>596</v>
          </cell>
          <cell r="DR317">
            <v>63171.86</v>
          </cell>
          <cell r="DS317">
            <v>235</v>
          </cell>
          <cell r="DT317">
            <v>283521.56</v>
          </cell>
          <cell r="DU317">
            <v>4781.47</v>
          </cell>
          <cell r="DV317">
            <v>21.26</v>
          </cell>
          <cell r="DW317">
            <v>8247.07</v>
          </cell>
          <cell r="DX317">
            <v>29399.79</v>
          </cell>
          <cell r="DY317">
            <v>-2198</v>
          </cell>
          <cell r="DZ317">
            <v>-8427.1200000000008</v>
          </cell>
          <cell r="EA317">
            <v>31824.46</v>
          </cell>
          <cell r="EB317">
            <v>1022.3</v>
          </cell>
          <cell r="EC317">
            <v>32846.75</v>
          </cell>
          <cell r="ED317">
            <v>132776.70000000001</v>
          </cell>
          <cell r="EE317">
            <v>32995.82</v>
          </cell>
          <cell r="EF317">
            <v>0</v>
          </cell>
          <cell r="EG317">
            <v>32995.82</v>
          </cell>
          <cell r="EH317">
            <v>130.13999999999999</v>
          </cell>
          <cell r="EI317">
            <v>0</v>
          </cell>
          <cell r="EJ317">
            <v>0</v>
          </cell>
          <cell r="EK317">
            <v>0</v>
          </cell>
          <cell r="EL317">
            <v>0</v>
          </cell>
          <cell r="EM317">
            <v>120.65</v>
          </cell>
          <cell r="EN317">
            <v>500.7</v>
          </cell>
          <cell r="EO317">
            <v>0</v>
          </cell>
          <cell r="EP317">
            <v>70.98</v>
          </cell>
          <cell r="EQ317">
            <v>357.96</v>
          </cell>
          <cell r="ER317">
            <v>-512.04</v>
          </cell>
          <cell r="ES317">
            <v>0</v>
          </cell>
          <cell r="ET317">
            <v>19.52</v>
          </cell>
          <cell r="EU317">
            <v>31824.46</v>
          </cell>
          <cell r="EV317">
            <v>31824.46</v>
          </cell>
          <cell r="EW317">
            <v>10.39</v>
          </cell>
          <cell r="EX317">
            <v>0</v>
          </cell>
          <cell r="EY317">
            <v>-2165.16</v>
          </cell>
          <cell r="EZ317">
            <v>0</v>
          </cell>
          <cell r="FA317">
            <v>0</v>
          </cell>
          <cell r="FB317">
            <v>1189.8699999999999</v>
          </cell>
          <cell r="FC317">
            <v>0</v>
          </cell>
          <cell r="FD317">
            <v>8895.33</v>
          </cell>
          <cell r="FE317">
            <v>0</v>
          </cell>
          <cell r="FF317">
            <v>26273.759999999998</v>
          </cell>
          <cell r="FG317">
            <v>167.55</v>
          </cell>
          <cell r="FH317">
            <v>0</v>
          </cell>
          <cell r="FI317">
            <v>-22.01</v>
          </cell>
          <cell r="FJ317">
            <v>26084.2</v>
          </cell>
          <cell r="FK317">
            <v>251496.82</v>
          </cell>
          <cell r="FL317">
            <v>20112.86</v>
          </cell>
          <cell r="FM317">
            <v>26084.2</v>
          </cell>
          <cell r="FN317">
            <v>32253.14</v>
          </cell>
          <cell r="FO317">
            <v>251496.82</v>
          </cell>
          <cell r="FP317">
            <v>336441.97</v>
          </cell>
          <cell r="FQ317">
            <v>7.9973000000000001</v>
          </cell>
          <cell r="FR317">
            <v>10.371600000000001</v>
          </cell>
          <cell r="FS317">
            <v>12.8245</v>
          </cell>
          <cell r="FT317">
            <v>7.7530000000000001</v>
          </cell>
          <cell r="FU317">
            <v>4781.47</v>
          </cell>
          <cell r="FV317">
            <v>667</v>
          </cell>
          <cell r="FW317">
            <v>0</v>
          </cell>
          <cell r="FX317">
            <v>0</v>
          </cell>
          <cell r="FY317">
            <v>8427.1200000000008</v>
          </cell>
          <cell r="FZ317">
            <v>0</v>
          </cell>
          <cell r="GA317">
            <v>689.87</v>
          </cell>
          <cell r="GB317">
            <v>0</v>
          </cell>
          <cell r="GC317">
            <v>500</v>
          </cell>
          <cell r="GD317">
            <v>8169.47</v>
          </cell>
          <cell r="GE317">
            <v>1079</v>
          </cell>
          <cell r="GF317">
            <v>0</v>
          </cell>
          <cell r="GG317">
            <v>1835977.2</v>
          </cell>
          <cell r="GH317">
            <v>0</v>
          </cell>
          <cell r="GI317">
            <v>0</v>
          </cell>
          <cell r="GJ317">
            <v>26273.759999999998</v>
          </cell>
          <cell r="GK317">
            <v>2627.38</v>
          </cell>
          <cell r="GL317">
            <v>795</v>
          </cell>
          <cell r="GM317">
            <v>284</v>
          </cell>
          <cell r="GN317">
            <v>1527</v>
          </cell>
          <cell r="GO317">
            <v>0</v>
          </cell>
          <cell r="GP317">
            <v>0</v>
          </cell>
          <cell r="GQ317">
            <v>0</v>
          </cell>
          <cell r="GR317">
            <v>0</v>
          </cell>
          <cell r="GS317">
            <v>0</v>
          </cell>
          <cell r="GT317">
            <v>0</v>
          </cell>
          <cell r="GU317">
            <v>357.96</v>
          </cell>
          <cell r="GV317">
            <v>1835.98</v>
          </cell>
          <cell r="GW317">
            <v>0.19</v>
          </cell>
          <cell r="GX317">
            <v>120.65</v>
          </cell>
          <cell r="GY317">
            <v>0</v>
          </cell>
          <cell r="GZ317">
            <v>120.65</v>
          </cell>
          <cell r="HA317">
            <v>1.01</v>
          </cell>
          <cell r="HB317">
            <v>499.7</v>
          </cell>
          <cell r="HC317">
            <v>500.7</v>
          </cell>
          <cell r="HD317" t="str">
            <v>Expense is primarily related to employee options and restricted stock grants.  Additionally, issuance fees related to non-cumulative perpetual preferred stock (Q1 and Q2 2012), and the reduction related to 3rd party buyout of a consolidated sub</v>
          </cell>
          <cell r="HE317" t="str">
            <v>Deduction from Tier 1 Capital for non-financial equity investments</v>
          </cell>
          <cell r="HF317">
            <v>536</v>
          </cell>
          <cell r="HG317">
            <v>525</v>
          </cell>
          <cell r="HH317">
            <v>849</v>
          </cell>
          <cell r="HI317">
            <v>3464</v>
          </cell>
          <cell r="HJ317">
            <v>3276</v>
          </cell>
          <cell r="HK317" t="str">
            <v>Line 69  equates to HI-A line 12.  Sum of lines 72 and 73 equates to HI-A line 9.  Sum of lines 75 and 76 equate to HI-A line10.</v>
          </cell>
          <cell r="HL317">
            <v>4</v>
          </cell>
          <cell r="HM317">
            <v>2012</v>
          </cell>
          <cell r="HN317">
            <v>0</v>
          </cell>
          <cell r="HO317">
            <v>-36.92</v>
          </cell>
          <cell r="HR317">
            <v>19015</v>
          </cell>
        </row>
        <row r="318">
          <cell r="A318" t="str">
            <v>1119794Q1 2013Supervisory Stress</v>
          </cell>
          <cell r="B318" t="str">
            <v>USB</v>
          </cell>
          <cell r="C318" t="str">
            <v>Q1 2013</v>
          </cell>
          <cell r="D318" t="str">
            <v>Supervisory Stress</v>
          </cell>
          <cell r="E318" t="str">
            <v>BHC</v>
          </cell>
          <cell r="F318" t="str">
            <v>US BC</v>
          </cell>
          <cell r="G318">
            <v>1119794</v>
          </cell>
          <cell r="H318" t="str">
            <v>Projected</v>
          </cell>
          <cell r="I318">
            <v>40931</v>
          </cell>
          <cell r="J318">
            <v>40931.468182870369</v>
          </cell>
          <cell r="K318" t="str">
            <v>The supervisory stress scenario features a deep recession that begins in 4Q2011.  A steep drop in GDP, high levels of unemployment and immediate asset price decline defines this scenario.</v>
          </cell>
          <cell r="L318">
            <v>238</v>
          </cell>
          <cell r="M318">
            <v>97</v>
          </cell>
          <cell r="N318">
            <v>27</v>
          </cell>
          <cell r="O318">
            <v>70</v>
          </cell>
          <cell r="P318">
            <v>374</v>
          </cell>
          <cell r="Q318">
            <v>236</v>
          </cell>
          <cell r="R318">
            <v>69</v>
          </cell>
          <cell r="S318">
            <v>69</v>
          </cell>
          <cell r="T318">
            <v>261</v>
          </cell>
          <cell r="U318">
            <v>170</v>
          </cell>
          <cell r="V318">
            <v>12</v>
          </cell>
          <cell r="W318">
            <v>79</v>
          </cell>
          <cell r="X318">
            <v>491</v>
          </cell>
          <cell r="Y318">
            <v>148</v>
          </cell>
          <cell r="Z318">
            <v>43</v>
          </cell>
          <cell r="AA318">
            <v>7</v>
          </cell>
          <cell r="AB318">
            <v>98</v>
          </cell>
          <cell r="AC318">
            <v>40</v>
          </cell>
          <cell r="AD318">
            <v>0</v>
          </cell>
          <cell r="AE318">
            <v>5</v>
          </cell>
          <cell r="AF318">
            <v>0</v>
          </cell>
          <cell r="AG318">
            <v>26</v>
          </cell>
          <cell r="AH318">
            <v>9</v>
          </cell>
          <cell r="AI318">
            <v>1649</v>
          </cell>
          <cell r="AJ318">
            <v>0</v>
          </cell>
          <cell r="AK318">
            <v>-0.74</v>
          </cell>
          <cell r="AL318">
            <v>-73.56</v>
          </cell>
          <cell r="AM318">
            <v>-74.3</v>
          </cell>
          <cell r="AN318">
            <v>0</v>
          </cell>
          <cell r="AO318">
            <v>0</v>
          </cell>
          <cell r="AP318">
            <v>0</v>
          </cell>
          <cell r="AQ318">
            <v>0</v>
          </cell>
          <cell r="AR318">
            <v>0</v>
          </cell>
          <cell r="AS318">
            <v>0</v>
          </cell>
          <cell r="AT318">
            <v>1574.7</v>
          </cell>
          <cell r="AU318">
            <v>7005</v>
          </cell>
          <cell r="AV318">
            <v>1899</v>
          </cell>
          <cell r="AW318">
            <v>1649</v>
          </cell>
          <cell r="AX318">
            <v>-1</v>
          </cell>
          <cell r="AY318">
            <v>7254</v>
          </cell>
          <cell r="AZ318">
            <v>2388.1799999999998</v>
          </cell>
          <cell r="BA318">
            <v>1660.57</v>
          </cell>
          <cell r="BB318">
            <v>2416.65</v>
          </cell>
          <cell r="BC318">
            <v>1632.1</v>
          </cell>
          <cell r="BD318">
            <v>1632.1</v>
          </cell>
          <cell r="BE318">
            <v>1899</v>
          </cell>
          <cell r="BF318">
            <v>0</v>
          </cell>
          <cell r="BG318">
            <v>0</v>
          </cell>
          <cell r="BH318">
            <v>0</v>
          </cell>
          <cell r="BI318">
            <v>-0.38</v>
          </cell>
          <cell r="BJ318">
            <v>-37.479999999999997</v>
          </cell>
          <cell r="BK318">
            <v>1</v>
          </cell>
          <cell r="BL318">
            <v>-304.76</v>
          </cell>
          <cell r="BM318">
            <v>-230.67</v>
          </cell>
          <cell r="BN318">
            <v>-74.09</v>
          </cell>
          <cell r="BO318">
            <v>0</v>
          </cell>
          <cell r="BP318">
            <v>-74.09</v>
          </cell>
          <cell r="BQ318">
            <v>-35.26</v>
          </cell>
          <cell r="BR318">
            <v>-38.83</v>
          </cell>
          <cell r="BS318">
            <v>75.689066999999994</v>
          </cell>
          <cell r="BT318">
            <v>134.30000000000001</v>
          </cell>
          <cell r="BU318">
            <v>15.9</v>
          </cell>
          <cell r="BV318">
            <v>15.2</v>
          </cell>
          <cell r="BW318">
            <v>135</v>
          </cell>
          <cell r="BX318" t="str">
            <v>Non-Interest Income - Retail and Small Business</v>
          </cell>
          <cell r="BY318">
            <v>20891</v>
          </cell>
          <cell r="BZ318">
            <v>52109</v>
          </cell>
          <cell r="CA318">
            <v>73000</v>
          </cell>
          <cell r="CB318">
            <v>99972.1</v>
          </cell>
          <cell r="CC318">
            <v>47356.72</v>
          </cell>
          <cell r="CD318">
            <v>16605.080000000002</v>
          </cell>
          <cell r="CE318">
            <v>1631.14</v>
          </cell>
          <cell r="CF318">
            <v>14973.94</v>
          </cell>
          <cell r="CG318">
            <v>35392.33</v>
          </cell>
          <cell r="CH318">
            <v>9772.19</v>
          </cell>
          <cell r="CI318">
            <v>3445.33</v>
          </cell>
          <cell r="CJ318">
            <v>22174.81</v>
          </cell>
          <cell r="CK318">
            <v>8220.2000000000007</v>
          </cell>
          <cell r="CL318">
            <v>613.59</v>
          </cell>
          <cell r="CM318">
            <v>4.38</v>
          </cell>
          <cell r="CN318">
            <v>37795.480000000003</v>
          </cell>
          <cell r="CO318">
            <v>30987.48</v>
          </cell>
          <cell r="CP318">
            <v>2239</v>
          </cell>
          <cell r="CQ318">
            <v>4569</v>
          </cell>
          <cell r="CR318">
            <v>19178.27</v>
          </cell>
          <cell r="CS318">
            <v>27664.86</v>
          </cell>
          <cell r="CT318">
            <v>10894.21</v>
          </cell>
          <cell r="CU318">
            <v>4491.28</v>
          </cell>
          <cell r="CV318">
            <v>12279.37</v>
          </cell>
          <cell r="CW318">
            <v>15737.8</v>
          </cell>
          <cell r="CX318">
            <v>0</v>
          </cell>
          <cell r="CY318">
            <v>960.94</v>
          </cell>
          <cell r="CZ318">
            <v>730.59</v>
          </cell>
          <cell r="DA318">
            <v>1207.95</v>
          </cell>
          <cell r="DB318">
            <v>12838.32</v>
          </cell>
          <cell r="DC318">
            <v>200348.51</v>
          </cell>
          <cell r="DD318">
            <v>0</v>
          </cell>
          <cell r="DE318">
            <v>7254</v>
          </cell>
          <cell r="DF318">
            <v>193094.51</v>
          </cell>
          <cell r="DG318">
            <v>2597.19</v>
          </cell>
          <cell r="DH318">
            <v>8946.0400000000009</v>
          </cell>
          <cell r="DI318">
            <v>1691.13</v>
          </cell>
          <cell r="DJ318">
            <v>225.86</v>
          </cell>
          <cell r="DK318">
            <v>683.04</v>
          </cell>
          <cell r="DL318">
            <v>11546.07</v>
          </cell>
          <cell r="DM318">
            <v>39742.769999999997</v>
          </cell>
          <cell r="DN318">
            <v>319980.55</v>
          </cell>
          <cell r="DO318">
            <v>220453.57</v>
          </cell>
          <cell r="DP318">
            <v>1420</v>
          </cell>
          <cell r="DQ318">
            <v>0</v>
          </cell>
          <cell r="DR318">
            <v>66172.94</v>
          </cell>
          <cell r="DS318">
            <v>236</v>
          </cell>
          <cell r="DT318">
            <v>288046.51</v>
          </cell>
          <cell r="DU318">
            <v>4781.47</v>
          </cell>
          <cell r="DV318">
            <v>21.26</v>
          </cell>
          <cell r="DW318">
            <v>8241.73</v>
          </cell>
          <cell r="DX318">
            <v>28889.759999999998</v>
          </cell>
          <cell r="DY318">
            <v>-2149.39</v>
          </cell>
          <cell r="DZ318">
            <v>-8873.08</v>
          </cell>
          <cell r="EA318">
            <v>30911.74</v>
          </cell>
          <cell r="EB318">
            <v>1022.3</v>
          </cell>
          <cell r="EC318">
            <v>31934.04</v>
          </cell>
          <cell r="ED318">
            <v>136545.35</v>
          </cell>
          <cell r="EE318">
            <v>31824.46</v>
          </cell>
          <cell r="EF318">
            <v>0</v>
          </cell>
          <cell r="EG318">
            <v>31824.46</v>
          </cell>
          <cell r="EH318">
            <v>-38.83</v>
          </cell>
          <cell r="EI318">
            <v>0</v>
          </cell>
          <cell r="EJ318">
            <v>0</v>
          </cell>
          <cell r="EK318">
            <v>0</v>
          </cell>
          <cell r="EL318">
            <v>0</v>
          </cell>
          <cell r="EM318">
            <v>5.48</v>
          </cell>
          <cell r="EN318">
            <v>486.98</v>
          </cell>
          <cell r="EO318">
            <v>0</v>
          </cell>
          <cell r="EP318">
            <v>70.319999999999993</v>
          </cell>
          <cell r="EQ318">
            <v>400.82</v>
          </cell>
          <cell r="ER318">
            <v>48.62</v>
          </cell>
          <cell r="ES318">
            <v>0</v>
          </cell>
          <cell r="ET318">
            <v>30.14</v>
          </cell>
          <cell r="EU318">
            <v>30911.74</v>
          </cell>
          <cell r="EV318">
            <v>30911.74</v>
          </cell>
          <cell r="EW318">
            <v>28.51</v>
          </cell>
          <cell r="EX318">
            <v>0</v>
          </cell>
          <cell r="EY318">
            <v>-2134.66</v>
          </cell>
          <cell r="EZ318">
            <v>0</v>
          </cell>
          <cell r="FA318">
            <v>0</v>
          </cell>
          <cell r="FB318">
            <v>689.87</v>
          </cell>
          <cell r="FC318">
            <v>0</v>
          </cell>
          <cell r="FD318">
            <v>8830.94</v>
          </cell>
          <cell r="FE318">
            <v>0</v>
          </cell>
          <cell r="FF318">
            <v>24876.82</v>
          </cell>
          <cell r="FG318">
            <v>169.11</v>
          </cell>
          <cell r="FH318">
            <v>0</v>
          </cell>
          <cell r="FI318">
            <v>-22.01</v>
          </cell>
          <cell r="FJ318">
            <v>24685.69</v>
          </cell>
          <cell r="FK318">
            <v>253864.95999999999</v>
          </cell>
          <cell r="FL318">
            <v>19214.36</v>
          </cell>
          <cell r="FM318">
            <v>24685.69</v>
          </cell>
          <cell r="FN318">
            <v>30594.29</v>
          </cell>
          <cell r="FO318">
            <v>253864.95999999999</v>
          </cell>
          <cell r="FP318">
            <v>336719.39</v>
          </cell>
          <cell r="FQ318">
            <v>7.5686999999999998</v>
          </cell>
          <cell r="FR318">
            <v>9.7239000000000004</v>
          </cell>
          <cell r="FS318">
            <v>12.051399999999999</v>
          </cell>
          <cell r="FT318">
            <v>7.3311999999999999</v>
          </cell>
          <cell r="FU318">
            <v>4781.47</v>
          </cell>
          <cell r="FV318">
            <v>667</v>
          </cell>
          <cell r="FW318">
            <v>0</v>
          </cell>
          <cell r="FX318">
            <v>0</v>
          </cell>
          <cell r="FY318">
            <v>8873.08</v>
          </cell>
          <cell r="FZ318">
            <v>0</v>
          </cell>
          <cell r="GA318">
            <v>689.87</v>
          </cell>
          <cell r="GB318">
            <v>0</v>
          </cell>
          <cell r="GC318">
            <v>0</v>
          </cell>
          <cell r="GD318">
            <v>8147.91</v>
          </cell>
          <cell r="GE318">
            <v>1338</v>
          </cell>
          <cell r="GF318">
            <v>0</v>
          </cell>
          <cell r="GG318">
            <v>1820244.4</v>
          </cell>
          <cell r="GH318">
            <v>0</v>
          </cell>
          <cell r="GI318">
            <v>0</v>
          </cell>
          <cell r="GJ318">
            <v>24876.82</v>
          </cell>
          <cell r="GK318">
            <v>2487.6799999999998</v>
          </cell>
          <cell r="GL318">
            <v>1142</v>
          </cell>
          <cell r="GM318">
            <v>196</v>
          </cell>
          <cell r="GN318">
            <v>1002</v>
          </cell>
          <cell r="GO318">
            <v>140</v>
          </cell>
          <cell r="GP318">
            <v>140</v>
          </cell>
          <cell r="GQ318">
            <v>140</v>
          </cell>
          <cell r="GR318">
            <v>0</v>
          </cell>
          <cell r="GS318">
            <v>1416.25</v>
          </cell>
          <cell r="GT318">
            <v>5808.75</v>
          </cell>
          <cell r="GU318">
            <v>400.82</v>
          </cell>
          <cell r="GV318">
            <v>1820.24</v>
          </cell>
          <cell r="GW318">
            <v>0.22</v>
          </cell>
          <cell r="GX318">
            <v>5.48</v>
          </cell>
          <cell r="GY318">
            <v>0</v>
          </cell>
          <cell r="GZ318">
            <v>5.48</v>
          </cell>
          <cell r="HA318">
            <v>27.81</v>
          </cell>
          <cell r="HB318">
            <v>459.17</v>
          </cell>
          <cell r="HC318">
            <v>486.98</v>
          </cell>
          <cell r="HD318" t="str">
            <v>Expense is primarily related to employee options and restricted stock grants.  Additionally, issuance fees related to non-cumulative perpetual preferred stock (Q1 and Q2 2012), and the reduction related to 3rd party buyout of a consolidated sub</v>
          </cell>
          <cell r="HE318" t="str">
            <v>Deduction from Tier 1 Capital for non-financial equity investments</v>
          </cell>
          <cell r="HF318">
            <v>536</v>
          </cell>
          <cell r="HG318">
            <v>525</v>
          </cell>
          <cell r="HH318">
            <v>849</v>
          </cell>
          <cell r="HI318">
            <v>3464</v>
          </cell>
          <cell r="HJ318">
            <v>3276</v>
          </cell>
          <cell r="HK318" t="str">
            <v>Line 69  equates to HI-A line 12.  Sum of lines 72 and 73 equates to HI-A line 9.  Sum of lines 75 and 76 equate to HI-A line10.</v>
          </cell>
          <cell r="HL318">
            <v>1</v>
          </cell>
          <cell r="HM318">
            <v>2013</v>
          </cell>
          <cell r="HN318">
            <v>0</v>
          </cell>
          <cell r="HO318">
            <v>-37.86</v>
          </cell>
          <cell r="HR318">
            <v>19015</v>
          </cell>
        </row>
        <row r="319">
          <cell r="A319" t="str">
            <v>1119794Q2 2013Supervisory Stress</v>
          </cell>
          <cell r="B319" t="str">
            <v>USB</v>
          </cell>
          <cell r="C319" t="str">
            <v>Q2 2013</v>
          </cell>
          <cell r="D319" t="str">
            <v>Supervisory Stress</v>
          </cell>
          <cell r="E319" t="str">
            <v>BHC</v>
          </cell>
          <cell r="F319" t="str">
            <v>US BC</v>
          </cell>
          <cell r="G319">
            <v>1119794</v>
          </cell>
          <cell r="H319" t="str">
            <v>Projected</v>
          </cell>
          <cell r="I319">
            <v>40931</v>
          </cell>
          <cell r="J319">
            <v>40931.468182870369</v>
          </cell>
          <cell r="K319" t="str">
            <v>The supervisory stress scenario features a deep recession that begins in 4Q2011.  A steep drop in GDP, high levels of unemployment and immediate asset price decline defines this scenario.</v>
          </cell>
          <cell r="L319">
            <v>251</v>
          </cell>
          <cell r="M319">
            <v>98</v>
          </cell>
          <cell r="N319">
            <v>27</v>
          </cell>
          <cell r="O319">
            <v>71</v>
          </cell>
          <cell r="P319">
            <v>382</v>
          </cell>
          <cell r="Q319">
            <v>242</v>
          </cell>
          <cell r="R319">
            <v>71</v>
          </cell>
          <cell r="S319">
            <v>69</v>
          </cell>
          <cell r="T319">
            <v>271</v>
          </cell>
          <cell r="U319">
            <v>178</v>
          </cell>
          <cell r="V319">
            <v>12</v>
          </cell>
          <cell r="W319">
            <v>81</v>
          </cell>
          <cell r="X319">
            <v>509</v>
          </cell>
          <cell r="Y319">
            <v>156</v>
          </cell>
          <cell r="Z319">
            <v>47</v>
          </cell>
          <cell r="AA319">
            <v>7</v>
          </cell>
          <cell r="AB319">
            <v>102</v>
          </cell>
          <cell r="AC319">
            <v>21</v>
          </cell>
          <cell r="AD319">
            <v>0</v>
          </cell>
          <cell r="AE319">
            <v>5</v>
          </cell>
          <cell r="AF319">
            <v>0</v>
          </cell>
          <cell r="AG319">
            <v>6</v>
          </cell>
          <cell r="AH319">
            <v>10</v>
          </cell>
          <cell r="AI319">
            <v>1688</v>
          </cell>
          <cell r="AJ319">
            <v>0</v>
          </cell>
          <cell r="AK319">
            <v>-0.71</v>
          </cell>
          <cell r="AL319">
            <v>-62.66</v>
          </cell>
          <cell r="AM319">
            <v>-63.36</v>
          </cell>
          <cell r="AN319">
            <v>0</v>
          </cell>
          <cell r="AO319">
            <v>0</v>
          </cell>
          <cell r="AP319">
            <v>0</v>
          </cell>
          <cell r="AQ319">
            <v>0</v>
          </cell>
          <cell r="AR319">
            <v>0</v>
          </cell>
          <cell r="AS319">
            <v>0</v>
          </cell>
          <cell r="AT319">
            <v>1624.64</v>
          </cell>
          <cell r="AU319">
            <v>7254</v>
          </cell>
          <cell r="AV319">
            <v>1863</v>
          </cell>
          <cell r="AW319">
            <v>1688</v>
          </cell>
          <cell r="AX319">
            <v>0</v>
          </cell>
          <cell r="AY319">
            <v>7429</v>
          </cell>
          <cell r="AZ319">
            <v>2402.5300000000002</v>
          </cell>
          <cell r="BA319">
            <v>1808.2</v>
          </cell>
          <cell r="BB319">
            <v>2417.9899999999998</v>
          </cell>
          <cell r="BC319">
            <v>1792.75</v>
          </cell>
          <cell r="BD319">
            <v>1792.75</v>
          </cell>
          <cell r="BE319">
            <v>1863</v>
          </cell>
          <cell r="BF319">
            <v>0</v>
          </cell>
          <cell r="BG319">
            <v>0</v>
          </cell>
          <cell r="BH319">
            <v>0</v>
          </cell>
          <cell r="BI319">
            <v>-0.41</v>
          </cell>
          <cell r="BJ319">
            <v>-32.299999999999997</v>
          </cell>
          <cell r="BK319">
            <v>0</v>
          </cell>
          <cell r="BL319">
            <v>-102.96</v>
          </cell>
          <cell r="BM319">
            <v>-161.58000000000001</v>
          </cell>
          <cell r="BN319">
            <v>58.62</v>
          </cell>
          <cell r="BO319">
            <v>0</v>
          </cell>
          <cell r="BP319">
            <v>58.62</v>
          </cell>
          <cell r="BQ319">
            <v>-36.130000000000003</v>
          </cell>
          <cell r="BR319">
            <v>94.75</v>
          </cell>
          <cell r="BS319">
            <v>156.93473</v>
          </cell>
          <cell r="BT319">
            <v>135</v>
          </cell>
          <cell r="BU319">
            <v>17.3</v>
          </cell>
          <cell r="BV319">
            <v>16.5</v>
          </cell>
          <cell r="BW319">
            <v>135.80000000000001</v>
          </cell>
          <cell r="BX319" t="str">
            <v>Non-Interest Income - Retail and Small Business</v>
          </cell>
          <cell r="BY319">
            <v>20891</v>
          </cell>
          <cell r="BZ319">
            <v>52109</v>
          </cell>
          <cell r="CA319">
            <v>73000</v>
          </cell>
          <cell r="CB319">
            <v>101355.18</v>
          </cell>
          <cell r="CC319">
            <v>48058.16</v>
          </cell>
          <cell r="CD319">
            <v>16609.5</v>
          </cell>
          <cell r="CE319">
            <v>1570.78</v>
          </cell>
          <cell r="CF319">
            <v>15038.71</v>
          </cell>
          <cell r="CG319">
            <v>36063.800000000003</v>
          </cell>
          <cell r="CH319">
            <v>10207.23</v>
          </cell>
          <cell r="CI319">
            <v>3477.13</v>
          </cell>
          <cell r="CJ319">
            <v>22379.439999999999</v>
          </cell>
          <cell r="CK319">
            <v>8296.06</v>
          </cell>
          <cell r="CL319">
            <v>619.25</v>
          </cell>
          <cell r="CM319">
            <v>4.47</v>
          </cell>
          <cell r="CN319">
            <v>38756.379999999997</v>
          </cell>
          <cell r="CO319">
            <v>31943.38</v>
          </cell>
          <cell r="CP319">
            <v>2244</v>
          </cell>
          <cell r="CQ319">
            <v>4569</v>
          </cell>
          <cell r="CR319">
            <v>19611.22</v>
          </cell>
          <cell r="CS319">
            <v>28056.98</v>
          </cell>
          <cell r="CT319">
            <v>11119.26</v>
          </cell>
          <cell r="CU319">
            <v>4383.5200000000004</v>
          </cell>
          <cell r="CV319">
            <v>12554.21</v>
          </cell>
          <cell r="CW319">
            <v>15947.39</v>
          </cell>
          <cell r="CX319">
            <v>0</v>
          </cell>
          <cell r="CY319">
            <v>976.72</v>
          </cell>
          <cell r="CZ319">
            <v>742.57</v>
          </cell>
          <cell r="DA319">
            <v>1295.1500000000001</v>
          </cell>
          <cell r="DB319">
            <v>12932.95</v>
          </cell>
          <cell r="DC319">
            <v>203727.16</v>
          </cell>
          <cell r="DD319">
            <v>0</v>
          </cell>
          <cell r="DE319">
            <v>7429</v>
          </cell>
          <cell r="DF319">
            <v>196298.16</v>
          </cell>
          <cell r="DG319">
            <v>2597.19</v>
          </cell>
          <cell r="DH319">
            <v>8946.0400000000009</v>
          </cell>
          <cell r="DI319">
            <v>1763.35</v>
          </cell>
          <cell r="DJ319">
            <v>211.43</v>
          </cell>
          <cell r="DK319">
            <v>641.33000000000004</v>
          </cell>
          <cell r="DL319">
            <v>11562.15</v>
          </cell>
          <cell r="DM319">
            <v>39906.67</v>
          </cell>
          <cell r="DN319">
            <v>323364.17</v>
          </cell>
          <cell r="DO319">
            <v>222637.02</v>
          </cell>
          <cell r="DP319">
            <v>1420</v>
          </cell>
          <cell r="DQ319">
            <v>0</v>
          </cell>
          <cell r="DR319">
            <v>68255.960000000006</v>
          </cell>
          <cell r="DS319">
            <v>236</v>
          </cell>
          <cell r="DT319">
            <v>292312.98</v>
          </cell>
          <cell r="DU319">
            <v>4781.47</v>
          </cell>
          <cell r="DV319">
            <v>21.26</v>
          </cell>
          <cell r="DW319">
            <v>8261.59</v>
          </cell>
          <cell r="DX319">
            <v>28517.08</v>
          </cell>
          <cell r="DY319">
            <v>-2124.14</v>
          </cell>
          <cell r="DZ319">
            <v>-9428.35</v>
          </cell>
          <cell r="EA319">
            <v>30028.89</v>
          </cell>
          <cell r="EB319">
            <v>1022.3</v>
          </cell>
          <cell r="EC319">
            <v>31051.19</v>
          </cell>
          <cell r="ED319">
            <v>140217.1</v>
          </cell>
          <cell r="EE319">
            <v>30911.74</v>
          </cell>
          <cell r="EF319">
            <v>0</v>
          </cell>
          <cell r="EG319">
            <v>30911.74</v>
          </cell>
          <cell r="EH319">
            <v>94.75</v>
          </cell>
          <cell r="EI319">
            <v>0</v>
          </cell>
          <cell r="EJ319">
            <v>0</v>
          </cell>
          <cell r="EK319">
            <v>0</v>
          </cell>
          <cell r="EL319">
            <v>0</v>
          </cell>
          <cell r="EM319">
            <v>7.21</v>
          </cell>
          <cell r="EN319">
            <v>563.19000000000005</v>
          </cell>
          <cell r="EO319">
            <v>0</v>
          </cell>
          <cell r="EP319">
            <v>70.650000000000006</v>
          </cell>
          <cell r="EQ319">
            <v>396.72</v>
          </cell>
          <cell r="ER319">
            <v>25.25</v>
          </cell>
          <cell r="ES319">
            <v>0</v>
          </cell>
          <cell r="ET319">
            <v>20.5</v>
          </cell>
          <cell r="EU319">
            <v>30028.89</v>
          </cell>
          <cell r="EV319">
            <v>30028.89</v>
          </cell>
          <cell r="EW319">
            <v>23.26</v>
          </cell>
          <cell r="EX319">
            <v>0</v>
          </cell>
          <cell r="EY319">
            <v>-2104.16</v>
          </cell>
          <cell r="EZ319">
            <v>0</v>
          </cell>
          <cell r="FA319">
            <v>0</v>
          </cell>
          <cell r="FB319">
            <v>689.87</v>
          </cell>
          <cell r="FC319">
            <v>0</v>
          </cell>
          <cell r="FD319">
            <v>8767.67</v>
          </cell>
          <cell r="FE319">
            <v>0</v>
          </cell>
          <cell r="FF319">
            <v>24032</v>
          </cell>
          <cell r="FG319">
            <v>176.33</v>
          </cell>
          <cell r="FH319">
            <v>0</v>
          </cell>
          <cell r="FI319">
            <v>-22.01</v>
          </cell>
          <cell r="FJ319">
            <v>23833.65</v>
          </cell>
          <cell r="FK319">
            <v>257097.35</v>
          </cell>
          <cell r="FL319">
            <v>18362.310000000001</v>
          </cell>
          <cell r="FM319">
            <v>23833.65</v>
          </cell>
          <cell r="FN319">
            <v>29684.31</v>
          </cell>
          <cell r="FO319">
            <v>257097.35</v>
          </cell>
          <cell r="FP319">
            <v>340558.39</v>
          </cell>
          <cell r="FQ319">
            <v>7.1421999999999999</v>
          </cell>
          <cell r="FR319">
            <v>9.2703000000000007</v>
          </cell>
          <cell r="FS319">
            <v>11.5459</v>
          </cell>
          <cell r="FT319">
            <v>6.9984000000000002</v>
          </cell>
          <cell r="FU319">
            <v>4781.47</v>
          </cell>
          <cell r="FV319">
            <v>667</v>
          </cell>
          <cell r="FW319">
            <v>0</v>
          </cell>
          <cell r="FX319">
            <v>0</v>
          </cell>
          <cell r="FY319">
            <v>9428.35</v>
          </cell>
          <cell r="FZ319">
            <v>0</v>
          </cell>
          <cell r="GA319">
            <v>689.87</v>
          </cell>
          <cell r="GB319">
            <v>0</v>
          </cell>
          <cell r="GC319">
            <v>0</v>
          </cell>
          <cell r="GD319">
            <v>8126.34</v>
          </cell>
          <cell r="GE319">
            <v>1539</v>
          </cell>
          <cell r="GF319">
            <v>0</v>
          </cell>
          <cell r="GG319">
            <v>1801623.2</v>
          </cell>
          <cell r="GH319">
            <v>0</v>
          </cell>
          <cell r="GI319">
            <v>0</v>
          </cell>
          <cell r="GJ319">
            <v>24032</v>
          </cell>
          <cell r="GK319">
            <v>2403.1999999999998</v>
          </cell>
          <cell r="GL319">
            <v>1417</v>
          </cell>
          <cell r="GM319">
            <v>122</v>
          </cell>
          <cell r="GN319">
            <v>1002</v>
          </cell>
          <cell r="GO319">
            <v>415</v>
          </cell>
          <cell r="GP319">
            <v>415</v>
          </cell>
          <cell r="GQ319">
            <v>415</v>
          </cell>
          <cell r="GR319">
            <v>0</v>
          </cell>
          <cell r="GS319">
            <v>1477.5</v>
          </cell>
          <cell r="GT319">
            <v>6000.5</v>
          </cell>
          <cell r="GU319">
            <v>396.72</v>
          </cell>
          <cell r="GV319">
            <v>1801.62</v>
          </cell>
          <cell r="GW319">
            <v>0.22</v>
          </cell>
          <cell r="GX319">
            <v>7.21</v>
          </cell>
          <cell r="GY319">
            <v>0</v>
          </cell>
          <cell r="GZ319">
            <v>7.21</v>
          </cell>
          <cell r="HA319">
            <v>0.68</v>
          </cell>
          <cell r="HB319">
            <v>562.51</v>
          </cell>
          <cell r="HC319">
            <v>563.19000000000005</v>
          </cell>
          <cell r="HD319" t="str">
            <v>Expense is primarily related to employee options and restricted stock grants.  Additionally, issuance fees related to non-cumulative perpetual preferred stock (Q1 and Q2 2012), and the reduction related to 3rd party buyout of a consolidated sub</v>
          </cell>
          <cell r="HE319" t="str">
            <v>Deduction from Tier 1 Capital for non-financial equity investments</v>
          </cell>
          <cell r="HF319">
            <v>536</v>
          </cell>
          <cell r="HG319">
            <v>525</v>
          </cell>
          <cell r="HH319">
            <v>849</v>
          </cell>
          <cell r="HI319">
            <v>3464</v>
          </cell>
          <cell r="HJ319">
            <v>3276</v>
          </cell>
          <cell r="HK319" t="str">
            <v>Line 69  equates to HI-A line 12.  Sum of lines 72 and 73 equates to HI-A line 9.  Sum of lines 75 and 76 equate to HI-A line10.</v>
          </cell>
          <cell r="HL319">
            <v>2</v>
          </cell>
          <cell r="HM319">
            <v>2013</v>
          </cell>
          <cell r="HN319">
            <v>0</v>
          </cell>
          <cell r="HO319">
            <v>-32.71</v>
          </cell>
          <cell r="HR319">
            <v>19015</v>
          </cell>
        </row>
        <row r="320">
          <cell r="A320" t="str">
            <v>1119794Q3 2013Supervisory Stress</v>
          </cell>
          <cell r="B320" t="str">
            <v>USB</v>
          </cell>
          <cell r="C320" t="str">
            <v>Q3 2013</v>
          </cell>
          <cell r="D320" t="str">
            <v>Supervisory Stress</v>
          </cell>
          <cell r="E320" t="str">
            <v>BHC</v>
          </cell>
          <cell r="F320" t="str">
            <v>US BC</v>
          </cell>
          <cell r="G320">
            <v>1119794</v>
          </cell>
          <cell r="H320" t="str">
            <v>Projected</v>
          </cell>
          <cell r="I320">
            <v>40931</v>
          </cell>
          <cell r="J320">
            <v>40931.468182870369</v>
          </cell>
          <cell r="K320" t="str">
            <v>The supervisory stress scenario features a deep recession that begins in 4Q2011.  A steep drop in GDP, high levels of unemployment and immediate asset price decline defines this scenario.</v>
          </cell>
          <cell r="L320">
            <v>259</v>
          </cell>
          <cell r="M320">
            <v>97</v>
          </cell>
          <cell r="N320">
            <v>25</v>
          </cell>
          <cell r="O320">
            <v>72</v>
          </cell>
          <cell r="P320">
            <v>385</v>
          </cell>
          <cell r="Q320">
            <v>245</v>
          </cell>
          <cell r="R320">
            <v>73</v>
          </cell>
          <cell r="S320">
            <v>67</v>
          </cell>
          <cell r="T320">
            <v>282</v>
          </cell>
          <cell r="U320">
            <v>189</v>
          </cell>
          <cell r="V320">
            <v>12</v>
          </cell>
          <cell r="W320">
            <v>81</v>
          </cell>
          <cell r="X320">
            <v>528</v>
          </cell>
          <cell r="Y320">
            <v>165</v>
          </cell>
          <cell r="Z320">
            <v>52</v>
          </cell>
          <cell r="AA320">
            <v>7</v>
          </cell>
          <cell r="AB320">
            <v>106</v>
          </cell>
          <cell r="AC320">
            <v>23</v>
          </cell>
          <cell r="AD320">
            <v>0</v>
          </cell>
          <cell r="AE320">
            <v>5</v>
          </cell>
          <cell r="AF320">
            <v>0</v>
          </cell>
          <cell r="AG320">
            <v>7</v>
          </cell>
          <cell r="AH320">
            <v>11</v>
          </cell>
          <cell r="AI320">
            <v>1739</v>
          </cell>
          <cell r="AJ320">
            <v>0</v>
          </cell>
          <cell r="AK320">
            <v>-0.57999999999999996</v>
          </cell>
          <cell r="AL320">
            <v>-51.92</v>
          </cell>
          <cell r="AM320">
            <v>-52.5</v>
          </cell>
          <cell r="AN320">
            <v>0</v>
          </cell>
          <cell r="AO320">
            <v>0</v>
          </cell>
          <cell r="AP320">
            <v>0</v>
          </cell>
          <cell r="AQ320">
            <v>0</v>
          </cell>
          <cell r="AR320">
            <v>0</v>
          </cell>
          <cell r="AS320">
            <v>0</v>
          </cell>
          <cell r="AT320">
            <v>1686.5</v>
          </cell>
          <cell r="AU320">
            <v>7429</v>
          </cell>
          <cell r="AV320">
            <v>1839</v>
          </cell>
          <cell r="AW320">
            <v>1739</v>
          </cell>
          <cell r="AX320">
            <v>-1</v>
          </cell>
          <cell r="AY320">
            <v>7528</v>
          </cell>
          <cell r="AZ320">
            <v>2446.15</v>
          </cell>
          <cell r="BA320">
            <v>1852.61</v>
          </cell>
          <cell r="BB320">
            <v>2450.58</v>
          </cell>
          <cell r="BC320">
            <v>1848.19</v>
          </cell>
          <cell r="BD320">
            <v>1848.19</v>
          </cell>
          <cell r="BE320">
            <v>1839</v>
          </cell>
          <cell r="BF320">
            <v>0</v>
          </cell>
          <cell r="BG320">
            <v>0</v>
          </cell>
          <cell r="BH320">
            <v>0</v>
          </cell>
          <cell r="BI320">
            <v>-0.34</v>
          </cell>
          <cell r="BJ320">
            <v>-26.73</v>
          </cell>
          <cell r="BK320">
            <v>1</v>
          </cell>
          <cell r="BL320">
            <v>-17.88</v>
          </cell>
          <cell r="BM320">
            <v>-136.47</v>
          </cell>
          <cell r="BN320">
            <v>118.6</v>
          </cell>
          <cell r="BO320">
            <v>0</v>
          </cell>
          <cell r="BP320">
            <v>118.6</v>
          </cell>
          <cell r="BQ320">
            <v>-37.46</v>
          </cell>
          <cell r="BR320">
            <v>156.06</v>
          </cell>
          <cell r="BS320">
            <v>763.25503000000003</v>
          </cell>
          <cell r="BT320">
            <v>135.80000000000001</v>
          </cell>
          <cell r="BU320">
            <v>14.2</v>
          </cell>
          <cell r="BV320">
            <v>18</v>
          </cell>
          <cell r="BW320">
            <v>132</v>
          </cell>
          <cell r="BX320" t="str">
            <v>Non-Interest Income - Retail and Small Business</v>
          </cell>
          <cell r="BY320">
            <v>20891</v>
          </cell>
          <cell r="BZ320">
            <v>52109</v>
          </cell>
          <cell r="CA320">
            <v>73000</v>
          </cell>
          <cell r="CB320">
            <v>102465.69</v>
          </cell>
          <cell r="CC320">
            <v>48637.09</v>
          </cell>
          <cell r="CD320">
            <v>16621.13</v>
          </cell>
          <cell r="CE320">
            <v>1511.47</v>
          </cell>
          <cell r="CF320">
            <v>15109.66</v>
          </cell>
          <cell r="CG320">
            <v>36581.74</v>
          </cell>
          <cell r="CH320">
            <v>10642.79</v>
          </cell>
          <cell r="CI320">
            <v>3488.21</v>
          </cell>
          <cell r="CJ320">
            <v>22450.74</v>
          </cell>
          <cell r="CK320">
            <v>8322.49</v>
          </cell>
          <cell r="CL320">
            <v>621.22</v>
          </cell>
          <cell r="CM320">
            <v>4.5199999999999996</v>
          </cell>
          <cell r="CN320">
            <v>39806.239999999998</v>
          </cell>
          <cell r="CO320">
            <v>32988.239999999998</v>
          </cell>
          <cell r="CP320">
            <v>2249</v>
          </cell>
          <cell r="CQ320">
            <v>4569</v>
          </cell>
          <cell r="CR320">
            <v>19907.39</v>
          </cell>
          <cell r="CS320">
            <v>28700.51</v>
          </cell>
          <cell r="CT320">
            <v>11483.46</v>
          </cell>
          <cell r="CU320">
            <v>4309.34</v>
          </cell>
          <cell r="CV320">
            <v>12907.7</v>
          </cell>
          <cell r="CW320">
            <v>16133.98</v>
          </cell>
          <cell r="CX320">
            <v>0</v>
          </cell>
          <cell r="CY320">
            <v>984.13</v>
          </cell>
          <cell r="CZ320">
            <v>748.58</v>
          </cell>
          <cell r="DA320">
            <v>1368.37</v>
          </cell>
          <cell r="DB320">
            <v>13032.9</v>
          </cell>
          <cell r="DC320">
            <v>207013.8</v>
          </cell>
          <cell r="DD320">
            <v>0</v>
          </cell>
          <cell r="DE320">
            <v>7528</v>
          </cell>
          <cell r="DF320">
            <v>199485.8</v>
          </cell>
          <cell r="DG320">
            <v>2597.19</v>
          </cell>
          <cell r="DH320">
            <v>8946.0400000000009</v>
          </cell>
          <cell r="DI320">
            <v>1879.95</v>
          </cell>
          <cell r="DJ320">
            <v>197.24</v>
          </cell>
          <cell r="DK320">
            <v>600.13</v>
          </cell>
          <cell r="DL320">
            <v>11623.37</v>
          </cell>
          <cell r="DM320">
            <v>38065.040000000001</v>
          </cell>
          <cell r="DN320">
            <v>324771.40000000002</v>
          </cell>
          <cell r="DO320">
            <v>228593.95</v>
          </cell>
          <cell r="DP320">
            <v>1420</v>
          </cell>
          <cell r="DQ320">
            <v>0</v>
          </cell>
          <cell r="DR320">
            <v>64487.05</v>
          </cell>
          <cell r="DS320">
            <v>237</v>
          </cell>
          <cell r="DT320">
            <v>294501</v>
          </cell>
          <cell r="DU320">
            <v>4781.47</v>
          </cell>
          <cell r="DV320">
            <v>21.26</v>
          </cell>
          <cell r="DW320">
            <v>8281.58</v>
          </cell>
          <cell r="DX320">
            <v>28209.3</v>
          </cell>
          <cell r="DY320">
            <v>-2119.15</v>
          </cell>
          <cell r="DZ320">
            <v>-9926.36</v>
          </cell>
          <cell r="EA320">
            <v>29248.1</v>
          </cell>
          <cell r="EB320">
            <v>1022.3</v>
          </cell>
          <cell r="EC320">
            <v>30270.400000000001</v>
          </cell>
          <cell r="ED320">
            <v>143828.39000000001</v>
          </cell>
          <cell r="EE320">
            <v>30028.89</v>
          </cell>
          <cell r="EF320">
            <v>0</v>
          </cell>
          <cell r="EG320">
            <v>30028.89</v>
          </cell>
          <cell r="EH320">
            <v>156.06</v>
          </cell>
          <cell r="EI320">
            <v>0</v>
          </cell>
          <cell r="EJ320">
            <v>0</v>
          </cell>
          <cell r="EK320">
            <v>0</v>
          </cell>
          <cell r="EL320">
            <v>0</v>
          </cell>
          <cell r="EM320">
            <v>3.29</v>
          </cell>
          <cell r="EN320">
            <v>501.15</v>
          </cell>
          <cell r="EO320">
            <v>0</v>
          </cell>
          <cell r="EP320">
            <v>70.98</v>
          </cell>
          <cell r="EQ320">
            <v>392.79</v>
          </cell>
          <cell r="ER320">
            <v>4.99</v>
          </cell>
          <cell r="ES320">
            <v>0</v>
          </cell>
          <cell r="ET320">
            <v>19.8</v>
          </cell>
          <cell r="EU320">
            <v>29248.1</v>
          </cell>
          <cell r="EV320">
            <v>29248.1</v>
          </cell>
          <cell r="EW320">
            <v>-2.25</v>
          </cell>
          <cell r="EX320">
            <v>0</v>
          </cell>
          <cell r="EY320">
            <v>-2073.66</v>
          </cell>
          <cell r="EZ320">
            <v>0</v>
          </cell>
          <cell r="FA320">
            <v>0</v>
          </cell>
          <cell r="FB320">
            <v>689.87</v>
          </cell>
          <cell r="FC320">
            <v>0</v>
          </cell>
          <cell r="FD320">
            <v>8704.91</v>
          </cell>
          <cell r="FE320">
            <v>0</v>
          </cell>
          <cell r="FF320">
            <v>23308.97</v>
          </cell>
          <cell r="FG320">
            <v>187.99</v>
          </cell>
          <cell r="FH320">
            <v>0</v>
          </cell>
          <cell r="FI320">
            <v>-22.01</v>
          </cell>
          <cell r="FJ320">
            <v>23098.959999999999</v>
          </cell>
          <cell r="FK320">
            <v>259301.39</v>
          </cell>
          <cell r="FL320">
            <v>17627.62</v>
          </cell>
          <cell r="FM320">
            <v>23098.959999999999</v>
          </cell>
          <cell r="FN320">
            <v>28978.07</v>
          </cell>
          <cell r="FO320">
            <v>259301.39</v>
          </cell>
          <cell r="FP320">
            <v>343634.9</v>
          </cell>
          <cell r="FQ320">
            <v>6.7980999999999998</v>
          </cell>
          <cell r="FR320">
            <v>8.9082000000000008</v>
          </cell>
          <cell r="FS320">
            <v>11.1754</v>
          </cell>
          <cell r="FT320">
            <v>6.7218999999999998</v>
          </cell>
          <cell r="FU320">
            <v>4781.47</v>
          </cell>
          <cell r="FV320">
            <v>667</v>
          </cell>
          <cell r="FW320">
            <v>0</v>
          </cell>
          <cell r="FX320">
            <v>0</v>
          </cell>
          <cell r="FY320">
            <v>9926.36</v>
          </cell>
          <cell r="FZ320">
            <v>0</v>
          </cell>
          <cell r="GA320">
            <v>689.87</v>
          </cell>
          <cell r="GB320">
            <v>0</v>
          </cell>
          <cell r="GC320">
            <v>0</v>
          </cell>
          <cell r="GD320">
            <v>8104.78</v>
          </cell>
          <cell r="GE320">
            <v>1724</v>
          </cell>
          <cell r="GF320">
            <v>0</v>
          </cell>
          <cell r="GG320">
            <v>1785689.4</v>
          </cell>
          <cell r="GH320">
            <v>0</v>
          </cell>
          <cell r="GI320">
            <v>0</v>
          </cell>
          <cell r="GJ320">
            <v>23308.97</v>
          </cell>
          <cell r="GK320">
            <v>2330.9</v>
          </cell>
          <cell r="GL320">
            <v>1663</v>
          </cell>
          <cell r="GM320">
            <v>61</v>
          </cell>
          <cell r="GN320">
            <v>1002</v>
          </cell>
          <cell r="GO320">
            <v>661</v>
          </cell>
          <cell r="GP320">
            <v>661</v>
          </cell>
          <cell r="GQ320">
            <v>661</v>
          </cell>
          <cell r="GR320">
            <v>0</v>
          </cell>
          <cell r="GS320">
            <v>1538.75</v>
          </cell>
          <cell r="GT320">
            <v>6192.25</v>
          </cell>
          <cell r="GU320">
            <v>392.79</v>
          </cell>
          <cell r="GV320">
            <v>1785.69</v>
          </cell>
          <cell r="GW320">
            <v>0.22</v>
          </cell>
          <cell r="GX320">
            <v>3.29</v>
          </cell>
          <cell r="GY320">
            <v>0</v>
          </cell>
          <cell r="GZ320">
            <v>3.29</v>
          </cell>
          <cell r="HA320">
            <v>0.55000000000000004</v>
          </cell>
          <cell r="HB320">
            <v>500.6</v>
          </cell>
          <cell r="HC320">
            <v>501.15</v>
          </cell>
          <cell r="HD320" t="str">
            <v>Expense is primarily related to employee options and restricted stock grants.  Additionally, issuance fees related to non-cumulative perpetual preferred stock (Q1 and Q2 2012), and the reduction related to 3rd party buyout of a consolidated sub</v>
          </cell>
          <cell r="HE320" t="str">
            <v>Deduction from Tier 1 Capital for non-financial equity investments</v>
          </cell>
          <cell r="HF320">
            <v>536</v>
          </cell>
          <cell r="HG320">
            <v>525</v>
          </cell>
          <cell r="HH320">
            <v>849</v>
          </cell>
          <cell r="HI320">
            <v>3464</v>
          </cell>
          <cell r="HJ320">
            <v>3276</v>
          </cell>
          <cell r="HK320" t="str">
            <v>Line 69  equates to HI-A line 12.  Sum of lines 72 and 73 equates to HI-A line 9.  Sum of lines 75 and 76 equate to HI-A line10.</v>
          </cell>
          <cell r="HL320">
            <v>3</v>
          </cell>
          <cell r="HM320">
            <v>2013</v>
          </cell>
          <cell r="HN320">
            <v>0</v>
          </cell>
          <cell r="HO320">
            <v>-27.07</v>
          </cell>
          <cell r="HR320">
            <v>19015</v>
          </cell>
        </row>
        <row r="321">
          <cell r="A321" t="str">
            <v>1119794Q4 2013Supervisory Stress</v>
          </cell>
          <cell r="B321" t="str">
            <v>USB</v>
          </cell>
          <cell r="C321" t="str">
            <v>Q4 2013</v>
          </cell>
          <cell r="D321" t="str">
            <v>Supervisory Stress</v>
          </cell>
          <cell r="E321" t="str">
            <v>BHC</v>
          </cell>
          <cell r="F321" t="str">
            <v>US BC</v>
          </cell>
          <cell r="G321">
            <v>1119794</v>
          </cell>
          <cell r="H321" t="str">
            <v>Projected</v>
          </cell>
          <cell r="I321">
            <v>40931</v>
          </cell>
          <cell r="J321">
            <v>40931.468182870369</v>
          </cell>
          <cell r="K321" t="str">
            <v>The supervisory stress scenario features a deep recession that begins in 4Q2011.  A steep drop in GDP, high levels of unemployment and immediate asset price decline defines this scenario.</v>
          </cell>
          <cell r="L321">
            <v>259</v>
          </cell>
          <cell r="M321">
            <v>95</v>
          </cell>
          <cell r="N321">
            <v>24</v>
          </cell>
          <cell r="O321">
            <v>71</v>
          </cell>
          <cell r="P321">
            <v>374</v>
          </cell>
          <cell r="Q321">
            <v>237</v>
          </cell>
          <cell r="R321">
            <v>72</v>
          </cell>
          <cell r="S321">
            <v>65</v>
          </cell>
          <cell r="T321">
            <v>289</v>
          </cell>
          <cell r="U321">
            <v>198</v>
          </cell>
          <cell r="V321">
            <v>12</v>
          </cell>
          <cell r="W321">
            <v>79</v>
          </cell>
          <cell r="X321">
            <v>522</v>
          </cell>
          <cell r="Y321">
            <v>168</v>
          </cell>
          <cell r="Z321">
            <v>54</v>
          </cell>
          <cell r="AA321">
            <v>7</v>
          </cell>
          <cell r="AB321">
            <v>107</v>
          </cell>
          <cell r="AC321">
            <v>22</v>
          </cell>
          <cell r="AD321">
            <v>0</v>
          </cell>
          <cell r="AE321">
            <v>5</v>
          </cell>
          <cell r="AF321">
            <v>0</v>
          </cell>
          <cell r="AG321">
            <v>6</v>
          </cell>
          <cell r="AH321">
            <v>11</v>
          </cell>
          <cell r="AI321">
            <v>1729</v>
          </cell>
          <cell r="AJ321">
            <v>0</v>
          </cell>
          <cell r="AK321">
            <v>-0.48</v>
          </cell>
          <cell r="AL321">
            <v>-42.75</v>
          </cell>
          <cell r="AM321">
            <v>-43.23</v>
          </cell>
          <cell r="AN321">
            <v>0</v>
          </cell>
          <cell r="AO321">
            <v>0</v>
          </cell>
          <cell r="AP321">
            <v>0</v>
          </cell>
          <cell r="AQ321">
            <v>0</v>
          </cell>
          <cell r="AR321">
            <v>0</v>
          </cell>
          <cell r="AS321">
            <v>0</v>
          </cell>
          <cell r="AT321">
            <v>1685.77</v>
          </cell>
          <cell r="AU321">
            <v>7528</v>
          </cell>
          <cell r="AV321">
            <v>1754</v>
          </cell>
          <cell r="AW321">
            <v>1729</v>
          </cell>
          <cell r="AX321">
            <v>-7</v>
          </cell>
          <cell r="AY321">
            <v>7546</v>
          </cell>
          <cell r="AZ321">
            <v>2466.1799999999998</v>
          </cell>
          <cell r="BA321">
            <v>1853.45</v>
          </cell>
          <cell r="BB321">
            <v>2460.9</v>
          </cell>
          <cell r="BC321">
            <v>1858.73</v>
          </cell>
          <cell r="BD321">
            <v>1858.73</v>
          </cell>
          <cell r="BE321">
            <v>1754</v>
          </cell>
          <cell r="BF321">
            <v>0</v>
          </cell>
          <cell r="BG321">
            <v>0</v>
          </cell>
          <cell r="BH321">
            <v>0</v>
          </cell>
          <cell r="BI321">
            <v>-0.27</v>
          </cell>
          <cell r="BJ321">
            <v>-21.72</v>
          </cell>
          <cell r="BK321">
            <v>7</v>
          </cell>
          <cell r="BL321">
            <v>82.74</v>
          </cell>
          <cell r="BM321">
            <v>-135.57</v>
          </cell>
          <cell r="BN321">
            <v>218.31</v>
          </cell>
          <cell r="BO321">
            <v>0</v>
          </cell>
          <cell r="BP321">
            <v>218.31</v>
          </cell>
          <cell r="BQ321">
            <v>-50.89</v>
          </cell>
          <cell r="BR321">
            <v>269.20999999999998</v>
          </cell>
          <cell r="BS321">
            <v>-163.85061999999999</v>
          </cell>
          <cell r="BT321">
            <v>132</v>
          </cell>
          <cell r="BU321">
            <v>13.3</v>
          </cell>
          <cell r="BV321">
            <v>18.899999999999999</v>
          </cell>
          <cell r="BW321">
            <v>126.4</v>
          </cell>
          <cell r="BX321" t="str">
            <v>Non-Interest Income - Retail and Small Business</v>
          </cell>
          <cell r="BY321">
            <v>20891</v>
          </cell>
          <cell r="BZ321">
            <v>52109</v>
          </cell>
          <cell r="CA321">
            <v>73000</v>
          </cell>
          <cell r="CB321">
            <v>104883.64</v>
          </cell>
          <cell r="CC321">
            <v>49532.15</v>
          </cell>
          <cell r="CD321">
            <v>17597.59</v>
          </cell>
          <cell r="CE321">
            <v>1542.34</v>
          </cell>
          <cell r="CF321">
            <v>16055.25</v>
          </cell>
          <cell r="CG321">
            <v>37124.85</v>
          </cell>
          <cell r="CH321">
            <v>11051.05</v>
          </cell>
          <cell r="CI321">
            <v>3506.34</v>
          </cell>
          <cell r="CJ321">
            <v>22567.46</v>
          </cell>
          <cell r="CK321">
            <v>8365.76</v>
          </cell>
          <cell r="CL321">
            <v>624.45000000000005</v>
          </cell>
          <cell r="CM321">
            <v>4.5999999999999996</v>
          </cell>
          <cell r="CN321">
            <v>40539.57</v>
          </cell>
          <cell r="CO321">
            <v>33716.57</v>
          </cell>
          <cell r="CP321">
            <v>2254</v>
          </cell>
          <cell r="CQ321">
            <v>4569</v>
          </cell>
          <cell r="CR321">
            <v>19178.07</v>
          </cell>
          <cell r="CS321">
            <v>30356.84</v>
          </cell>
          <cell r="CT321">
            <v>12357.57</v>
          </cell>
          <cell r="CU321">
            <v>4305.41</v>
          </cell>
          <cell r="CV321">
            <v>13693.86</v>
          </cell>
          <cell r="CW321">
            <v>15756.5</v>
          </cell>
          <cell r="CX321">
            <v>0</v>
          </cell>
          <cell r="CY321">
            <v>923.08</v>
          </cell>
          <cell r="CZ321">
            <v>704.7</v>
          </cell>
          <cell r="DA321">
            <v>1245.6600000000001</v>
          </cell>
          <cell r="DB321">
            <v>12883.06</v>
          </cell>
          <cell r="DC321">
            <v>210714.62</v>
          </cell>
          <cell r="DD321">
            <v>0</v>
          </cell>
          <cell r="DE321">
            <v>7546</v>
          </cell>
          <cell r="DF321">
            <v>203168.62</v>
          </cell>
          <cell r="DG321">
            <v>2597.19</v>
          </cell>
          <cell r="DH321">
            <v>8946.0400000000009</v>
          </cell>
          <cell r="DI321">
            <v>1934.41</v>
          </cell>
          <cell r="DJ321">
            <v>183.29</v>
          </cell>
          <cell r="DK321">
            <v>559.41999999999996</v>
          </cell>
          <cell r="DL321">
            <v>11623.17</v>
          </cell>
          <cell r="DM321">
            <v>39074.050000000003</v>
          </cell>
          <cell r="DN321">
            <v>329463.03000000003</v>
          </cell>
          <cell r="DO321">
            <v>229000.33</v>
          </cell>
          <cell r="DP321">
            <v>1420</v>
          </cell>
          <cell r="DQ321">
            <v>0</v>
          </cell>
          <cell r="DR321">
            <v>69247.17</v>
          </cell>
          <cell r="DS321">
            <v>244</v>
          </cell>
          <cell r="DT321">
            <v>299667.5</v>
          </cell>
          <cell r="DU321">
            <v>4781.47</v>
          </cell>
          <cell r="DV321">
            <v>21.26</v>
          </cell>
          <cell r="DW321">
            <v>8301.57</v>
          </cell>
          <cell r="DX321">
            <v>28018.62</v>
          </cell>
          <cell r="DY321">
            <v>-1838.41</v>
          </cell>
          <cell r="DZ321">
            <v>-10511.27</v>
          </cell>
          <cell r="EA321">
            <v>28773.22</v>
          </cell>
          <cell r="EB321">
            <v>1022.3</v>
          </cell>
          <cell r="EC321">
            <v>29795.52</v>
          </cell>
          <cell r="ED321">
            <v>150358.43</v>
          </cell>
          <cell r="EE321">
            <v>29248.1</v>
          </cell>
          <cell r="EF321">
            <v>0</v>
          </cell>
          <cell r="EG321">
            <v>29248.1</v>
          </cell>
          <cell r="EH321">
            <v>269.20999999999998</v>
          </cell>
          <cell r="EI321">
            <v>0</v>
          </cell>
          <cell r="EJ321">
            <v>0</v>
          </cell>
          <cell r="EK321">
            <v>0</v>
          </cell>
          <cell r="EL321">
            <v>0</v>
          </cell>
          <cell r="EM321">
            <v>5.41</v>
          </cell>
          <cell r="EN321">
            <v>589.91</v>
          </cell>
          <cell r="EO321">
            <v>0</v>
          </cell>
          <cell r="EP321">
            <v>70.98</v>
          </cell>
          <cell r="EQ321">
            <v>388.86</v>
          </cell>
          <cell r="ER321">
            <v>280.73</v>
          </cell>
          <cell r="ES321">
            <v>0</v>
          </cell>
          <cell r="ET321">
            <v>19.52</v>
          </cell>
          <cell r="EU321">
            <v>28773.22</v>
          </cell>
          <cell r="EV321">
            <v>28773.22</v>
          </cell>
          <cell r="EW321">
            <v>11.98</v>
          </cell>
          <cell r="EX321">
            <v>0</v>
          </cell>
          <cell r="EY321">
            <v>-1807.16</v>
          </cell>
          <cell r="EZ321">
            <v>0</v>
          </cell>
          <cell r="FA321">
            <v>0</v>
          </cell>
          <cell r="FB321">
            <v>689.87</v>
          </cell>
          <cell r="FC321">
            <v>0</v>
          </cell>
          <cell r="FD321">
            <v>8642.64</v>
          </cell>
          <cell r="FE321">
            <v>0</v>
          </cell>
          <cell r="FF321">
            <v>22615.63</v>
          </cell>
          <cell r="FG321">
            <v>193.44</v>
          </cell>
          <cell r="FH321">
            <v>0</v>
          </cell>
          <cell r="FI321">
            <v>-22.01</v>
          </cell>
          <cell r="FJ321">
            <v>22400.18</v>
          </cell>
          <cell r="FK321">
            <v>265349.03000000003</v>
          </cell>
          <cell r="FL321">
            <v>16928.84</v>
          </cell>
          <cell r="FM321">
            <v>22400.18</v>
          </cell>
          <cell r="FN321">
            <v>28072.68</v>
          </cell>
          <cell r="FO321">
            <v>265349.03000000003</v>
          </cell>
          <cell r="FP321">
            <v>351900.6</v>
          </cell>
          <cell r="FQ321">
            <v>6.3798000000000004</v>
          </cell>
          <cell r="FR321">
            <v>8.4418000000000006</v>
          </cell>
          <cell r="FS321">
            <v>10.579499999999999</v>
          </cell>
          <cell r="FT321">
            <v>6.3654999999999999</v>
          </cell>
          <cell r="FU321">
            <v>4781.47</v>
          </cell>
          <cell r="FV321">
            <v>667</v>
          </cell>
          <cell r="FW321">
            <v>0</v>
          </cell>
          <cell r="FX321">
            <v>0</v>
          </cell>
          <cell r="FY321">
            <v>10511.27</v>
          </cell>
          <cell r="FZ321">
            <v>0</v>
          </cell>
          <cell r="GA321">
            <v>689.87</v>
          </cell>
          <cell r="GB321">
            <v>0</v>
          </cell>
          <cell r="GC321">
            <v>0</v>
          </cell>
          <cell r="GD321">
            <v>8083.22</v>
          </cell>
          <cell r="GE321">
            <v>1888</v>
          </cell>
          <cell r="GF321">
            <v>0</v>
          </cell>
          <cell r="GG321">
            <v>1767803.1</v>
          </cell>
          <cell r="GH321">
            <v>0</v>
          </cell>
          <cell r="GI321">
            <v>0</v>
          </cell>
          <cell r="GJ321">
            <v>22615.63</v>
          </cell>
          <cell r="GK321">
            <v>2261.56</v>
          </cell>
          <cell r="GL321">
            <v>1912</v>
          </cell>
          <cell r="GM321">
            <v>-24</v>
          </cell>
          <cell r="GN321">
            <v>1002</v>
          </cell>
          <cell r="GO321">
            <v>910</v>
          </cell>
          <cell r="GP321">
            <v>910</v>
          </cell>
          <cell r="GQ321">
            <v>910</v>
          </cell>
          <cell r="GR321">
            <v>0</v>
          </cell>
          <cell r="GS321">
            <v>1600</v>
          </cell>
          <cell r="GT321">
            <v>6384</v>
          </cell>
          <cell r="GU321">
            <v>388.86</v>
          </cell>
          <cell r="GV321">
            <v>1767.8</v>
          </cell>
          <cell r="GW321">
            <v>0.22</v>
          </cell>
          <cell r="GX321">
            <v>5.41</v>
          </cell>
          <cell r="GY321">
            <v>0</v>
          </cell>
          <cell r="GZ321">
            <v>5.41</v>
          </cell>
          <cell r="HA321">
            <v>1.19</v>
          </cell>
          <cell r="HB321">
            <v>588.72</v>
          </cell>
          <cell r="HC321">
            <v>589.91</v>
          </cell>
          <cell r="HD321" t="str">
            <v>Expense is primarily related to employee options and restricted stock grants.  Additionally, issuance fees related to non-cumulative perpetual preferred stock (Q1 and Q2 2012), and the reduction related to 3rd party buyout of a consolidated sub</v>
          </cell>
          <cell r="HE321" t="str">
            <v>Deduction from Tier 1 Capital for non-financial equity investments</v>
          </cell>
          <cell r="HF321">
            <v>536</v>
          </cell>
          <cell r="HG321">
            <v>525</v>
          </cell>
          <cell r="HH321">
            <v>849</v>
          </cell>
          <cell r="HI321">
            <v>3464</v>
          </cell>
          <cell r="HJ321">
            <v>3276</v>
          </cell>
          <cell r="HK321" t="str">
            <v>Line 69  equates to HI-A line 12.  Sum of lines 72 and 73 equates to HI-A line 9.  Sum of lines 75 and 76 equate to HI-A line10.</v>
          </cell>
          <cell r="HL321">
            <v>4</v>
          </cell>
          <cell r="HM321">
            <v>2013</v>
          </cell>
          <cell r="HN321">
            <v>0</v>
          </cell>
          <cell r="HO321">
            <v>-21.99</v>
          </cell>
          <cell r="HR321">
            <v>19015</v>
          </cell>
        </row>
        <row r="322">
          <cell r="A322" t="str">
            <v>1120754Q3 2011BHC Baseline</v>
          </cell>
          <cell r="B322" t="str">
            <v>Wells</v>
          </cell>
          <cell r="C322" t="str">
            <v>Q3 2011</v>
          </cell>
          <cell r="D322" t="str">
            <v>BHC Baseline</v>
          </cell>
          <cell r="E322" t="str">
            <v>BHC</v>
          </cell>
          <cell r="F322" t="str">
            <v>WELLS FARGO and CO</v>
          </cell>
          <cell r="G322">
            <v>1120754</v>
          </cell>
          <cell r="H322" t="str">
            <v>Actual</v>
          </cell>
          <cell r="I322">
            <v>40925</v>
          </cell>
          <cell r="J322">
            <v>40925.631967592592</v>
          </cell>
          <cell r="K322" t="str">
            <v>Wells Fargo baseline scenario, as described in the Comprehensive Capital Plan.</v>
          </cell>
          <cell r="L322">
            <v>760</v>
          </cell>
          <cell r="M322">
            <v>869</v>
          </cell>
          <cell r="N322">
            <v>191</v>
          </cell>
          <cell r="O322">
            <v>678</v>
          </cell>
          <cell r="P322">
            <v>230</v>
          </cell>
          <cell r="Q322">
            <v>51</v>
          </cell>
          <cell r="R322">
            <v>37</v>
          </cell>
          <cell r="S322">
            <v>142</v>
          </cell>
          <cell r="T322">
            <v>210</v>
          </cell>
          <cell r="U322">
            <v>121</v>
          </cell>
          <cell r="V322">
            <v>1</v>
          </cell>
          <cell r="W322">
            <v>88</v>
          </cell>
          <cell r="X322">
            <v>263</v>
          </cell>
          <cell r="Y322">
            <v>259</v>
          </cell>
          <cell r="Z322">
            <v>96</v>
          </cell>
          <cell r="AA322">
            <v>30</v>
          </cell>
          <cell r="AB322">
            <v>133</v>
          </cell>
          <cell r="AC322">
            <v>20</v>
          </cell>
          <cell r="AD322">
            <v>-4</v>
          </cell>
          <cell r="AE322">
            <v>2</v>
          </cell>
          <cell r="AF322">
            <v>0</v>
          </cell>
          <cell r="AG322">
            <v>0</v>
          </cell>
          <cell r="AH322">
            <v>22</v>
          </cell>
          <cell r="AI322">
            <v>2611</v>
          </cell>
          <cell r="AJ322">
            <v>0</v>
          </cell>
          <cell r="AK322">
            <v>0</v>
          </cell>
          <cell r="AL322">
            <v>390</v>
          </cell>
          <cell r="AM322">
            <v>390</v>
          </cell>
          <cell r="AN322">
            <v>0</v>
          </cell>
          <cell r="AO322">
            <v>0</v>
          </cell>
          <cell r="AP322">
            <v>0</v>
          </cell>
          <cell r="AQ322">
            <v>0</v>
          </cell>
          <cell r="AR322">
            <v>0</v>
          </cell>
          <cell r="AS322">
            <v>0</v>
          </cell>
          <cell r="AT322">
            <v>2611</v>
          </cell>
          <cell r="AU322">
            <v>20893</v>
          </cell>
          <cell r="AV322">
            <v>1847</v>
          </cell>
          <cell r="AW322">
            <v>2611</v>
          </cell>
          <cell r="AX322">
            <v>-90</v>
          </cell>
          <cell r="AY322">
            <v>20039</v>
          </cell>
          <cell r="AZ322">
            <v>10541</v>
          </cell>
          <cell r="BA322">
            <v>9113</v>
          </cell>
          <cell r="BB322">
            <v>11659.5</v>
          </cell>
          <cell r="BC322">
            <v>7994.5</v>
          </cell>
          <cell r="BD322">
            <v>7994.5</v>
          </cell>
          <cell r="BE322">
            <v>1847</v>
          </cell>
          <cell r="BF322">
            <v>0</v>
          </cell>
          <cell r="BG322">
            <v>0</v>
          </cell>
          <cell r="BH322">
            <v>-358</v>
          </cell>
          <cell r="BI322">
            <v>0</v>
          </cell>
          <cell r="BJ322">
            <v>350</v>
          </cell>
          <cell r="BK322">
            <v>-35.79</v>
          </cell>
          <cell r="BL322">
            <v>6139.5</v>
          </cell>
          <cell r="BM322">
            <v>1998</v>
          </cell>
          <cell r="BN322">
            <v>4142</v>
          </cell>
          <cell r="BO322">
            <v>0</v>
          </cell>
          <cell r="BP322">
            <v>4142</v>
          </cell>
          <cell r="BQ322">
            <v>87</v>
          </cell>
          <cell r="BR322">
            <v>4055</v>
          </cell>
          <cell r="BS322">
            <v>32.543367000000003</v>
          </cell>
          <cell r="BT322">
            <v>1188</v>
          </cell>
          <cell r="BU322">
            <v>390</v>
          </cell>
          <cell r="BV322">
            <v>384</v>
          </cell>
          <cell r="BW322">
            <v>1194</v>
          </cell>
          <cell r="BX322" t="str">
            <v>Non-Interest Income - Retail and Small Business</v>
          </cell>
          <cell r="BY322">
            <v>0</v>
          </cell>
          <cell r="BZ322">
            <v>207176</v>
          </cell>
          <cell r="CA322">
            <v>207176</v>
          </cell>
          <cell r="CB322">
            <v>480291</v>
          </cell>
          <cell r="CC322">
            <v>242968</v>
          </cell>
          <cell r="CD322">
            <v>109556</v>
          </cell>
          <cell r="CE322">
            <v>13948</v>
          </cell>
          <cell r="CF322">
            <v>95608</v>
          </cell>
          <cell r="CG322">
            <v>122675</v>
          </cell>
          <cell r="CH322">
            <v>21042</v>
          </cell>
          <cell r="CI322">
            <v>11167</v>
          </cell>
          <cell r="CJ322">
            <v>90466</v>
          </cell>
          <cell r="CK322">
            <v>37451</v>
          </cell>
          <cell r="CL322">
            <v>2821</v>
          </cell>
          <cell r="CM322">
            <v>2271</v>
          </cell>
          <cell r="CN322">
            <v>142326</v>
          </cell>
          <cell r="CO322">
            <v>120299</v>
          </cell>
          <cell r="CP322">
            <v>13071</v>
          </cell>
          <cell r="CQ322">
            <v>8956</v>
          </cell>
          <cell r="CR322">
            <v>21728</v>
          </cell>
          <cell r="CS322">
            <v>81581</v>
          </cell>
          <cell r="CT322">
            <v>43709</v>
          </cell>
          <cell r="CU322">
            <v>25555</v>
          </cell>
          <cell r="CV322">
            <v>12317</v>
          </cell>
          <cell r="CW322">
            <v>77627</v>
          </cell>
          <cell r="CX322">
            <v>472</v>
          </cell>
          <cell r="CY322">
            <v>5646</v>
          </cell>
          <cell r="CZ322">
            <v>9895</v>
          </cell>
          <cell r="DA322">
            <v>29340</v>
          </cell>
          <cell r="DB322">
            <v>32274</v>
          </cell>
          <cell r="DC322">
            <v>803553</v>
          </cell>
          <cell r="DD322">
            <v>0</v>
          </cell>
          <cell r="DE322">
            <v>20039</v>
          </cell>
          <cell r="DF322">
            <v>783514</v>
          </cell>
          <cell r="DG322">
            <v>57786</v>
          </cell>
          <cell r="DH322">
            <v>25038</v>
          </cell>
          <cell r="DI322">
            <v>13769</v>
          </cell>
          <cell r="DJ322">
            <v>163</v>
          </cell>
          <cell r="DK322">
            <v>9247</v>
          </cell>
          <cell r="DL322">
            <v>48217</v>
          </cell>
          <cell r="DM322">
            <v>208252</v>
          </cell>
          <cell r="DN322">
            <v>1304945</v>
          </cell>
          <cell r="DO322">
            <v>895706</v>
          </cell>
          <cell r="DP322">
            <v>24155</v>
          </cell>
          <cell r="DQ322">
            <v>13033</v>
          </cell>
          <cell r="DR322">
            <v>232807</v>
          </cell>
          <cell r="DS322">
            <v>333</v>
          </cell>
          <cell r="DT322">
            <v>1165701</v>
          </cell>
          <cell r="DU322">
            <v>11643</v>
          </cell>
          <cell r="DV322">
            <v>8902</v>
          </cell>
          <cell r="DW322">
            <v>55418</v>
          </cell>
          <cell r="DX322">
            <v>61135</v>
          </cell>
          <cell r="DY322">
            <v>3828</v>
          </cell>
          <cell r="DZ322">
            <v>-3158</v>
          </cell>
          <cell r="EA322">
            <v>137768</v>
          </cell>
          <cell r="EB322">
            <v>1476</v>
          </cell>
          <cell r="EC322">
            <v>139244</v>
          </cell>
          <cell r="ED322">
            <v>269114</v>
          </cell>
          <cell r="EE322">
            <v>136401</v>
          </cell>
          <cell r="EF322">
            <v>0</v>
          </cell>
          <cell r="EG322">
            <v>136401</v>
          </cell>
          <cell r="EH322">
            <v>4055</v>
          </cell>
          <cell r="EI322">
            <v>0</v>
          </cell>
          <cell r="EJ322">
            <v>0</v>
          </cell>
          <cell r="EK322">
            <v>213</v>
          </cell>
          <cell r="EL322">
            <v>0</v>
          </cell>
          <cell r="EM322">
            <v>0</v>
          </cell>
          <cell r="EN322">
            <v>690</v>
          </cell>
          <cell r="EO322">
            <v>0</v>
          </cell>
          <cell r="EP322">
            <v>220</v>
          </cell>
          <cell r="EQ322">
            <v>636</v>
          </cell>
          <cell r="ER322">
            <v>-1594</v>
          </cell>
          <cell r="ES322">
            <v>0</v>
          </cell>
          <cell r="ET322">
            <v>239</v>
          </cell>
          <cell r="EU322">
            <v>137768</v>
          </cell>
          <cell r="EV322">
            <v>137768</v>
          </cell>
          <cell r="EW322">
            <v>4289</v>
          </cell>
          <cell r="EX322">
            <v>0</v>
          </cell>
          <cell r="EY322">
            <v>-554</v>
          </cell>
          <cell r="EZ322">
            <v>0</v>
          </cell>
          <cell r="FA322">
            <v>0</v>
          </cell>
          <cell r="FB322">
            <v>8320</v>
          </cell>
          <cell r="FC322">
            <v>0</v>
          </cell>
          <cell r="FD322">
            <v>30331</v>
          </cell>
          <cell r="FE322">
            <v>0</v>
          </cell>
          <cell r="FF322">
            <v>112022</v>
          </cell>
          <cell r="FG322">
            <v>740</v>
          </cell>
          <cell r="FH322">
            <v>0</v>
          </cell>
          <cell r="FI322">
            <v>-533</v>
          </cell>
          <cell r="FJ322">
            <v>110749</v>
          </cell>
          <cell r="FK322">
            <v>983161.9</v>
          </cell>
          <cell r="FL322">
            <v>91857</v>
          </cell>
          <cell r="FM322">
            <v>110749</v>
          </cell>
          <cell r="FN322">
            <v>146147</v>
          </cell>
          <cell r="FO322">
            <v>983161.9</v>
          </cell>
          <cell r="FP322">
            <v>1235062</v>
          </cell>
          <cell r="FQ322">
            <v>9.343</v>
          </cell>
          <cell r="FR322">
            <v>11.2646</v>
          </cell>
          <cell r="FS322">
            <v>14.865</v>
          </cell>
          <cell r="FT322">
            <v>8.9671000000000003</v>
          </cell>
          <cell r="FU322">
            <v>10572</v>
          </cell>
          <cell r="FV322">
            <v>780</v>
          </cell>
          <cell r="FW322">
            <v>0</v>
          </cell>
          <cell r="FX322">
            <v>0</v>
          </cell>
          <cell r="FY322">
            <v>2087</v>
          </cell>
          <cell r="FZ322">
            <v>0</v>
          </cell>
          <cell r="GA322">
            <v>780</v>
          </cell>
          <cell r="GB322">
            <v>0</v>
          </cell>
          <cell r="GC322">
            <v>7540</v>
          </cell>
          <cell r="GD322">
            <v>24493</v>
          </cell>
          <cell r="GE322">
            <v>0</v>
          </cell>
          <cell r="GF322">
            <v>3606</v>
          </cell>
          <cell r="GG322">
            <v>5272220.5</v>
          </cell>
          <cell r="GH322">
            <v>0</v>
          </cell>
          <cell r="GI322">
            <v>1780</v>
          </cell>
          <cell r="GJ322">
            <v>112022</v>
          </cell>
          <cell r="GK322">
            <v>11202.2</v>
          </cell>
          <cell r="GL322">
            <v>3197.23</v>
          </cell>
          <cell r="GM322">
            <v>-3197.23</v>
          </cell>
          <cell r="GN322">
            <v>3193.93</v>
          </cell>
          <cell r="GO322">
            <v>3.3</v>
          </cell>
          <cell r="GP322">
            <v>7904</v>
          </cell>
          <cell r="GQ322">
            <v>7904</v>
          </cell>
          <cell r="GR322">
            <v>0</v>
          </cell>
          <cell r="GS322">
            <v>8046</v>
          </cell>
          <cell r="GT322">
            <v>22358</v>
          </cell>
          <cell r="GU322">
            <v>636</v>
          </cell>
          <cell r="GV322">
            <v>5272.22</v>
          </cell>
          <cell r="GW322">
            <v>0.1206323</v>
          </cell>
          <cell r="GX322">
            <v>0</v>
          </cell>
          <cell r="GY322">
            <v>213</v>
          </cell>
          <cell r="GZ322">
            <v>213</v>
          </cell>
          <cell r="HA322">
            <v>0</v>
          </cell>
          <cell r="HB322">
            <v>690</v>
          </cell>
          <cell r="HC322">
            <v>690</v>
          </cell>
          <cell r="HD322" t="str">
            <v>Deferred compensation adjustments and warrant repurchases</v>
          </cell>
          <cell r="HE322" t="str">
            <v>Deduction for non-financial equity investments</v>
          </cell>
          <cell r="HF322">
            <v>0</v>
          </cell>
          <cell r="HG322">
            <v>817</v>
          </cell>
          <cell r="HH322">
            <v>2376.9299999999998</v>
          </cell>
          <cell r="HI322">
            <v>-14226.54</v>
          </cell>
          <cell r="HJ322">
            <v>11658.95</v>
          </cell>
          <cell r="HK322" t="str">
            <v>Cash dividends declared on common stock (item 65) will appear on HI-A in #11 Cash dividends declared on common stock (bhck4460). Issuance of Common Stock for Employee Compensation (item 72) and Other Issuance of Common Stock (item 73) will both</v>
          </cell>
          <cell r="HL322">
            <v>3</v>
          </cell>
          <cell r="HM322">
            <v>2011</v>
          </cell>
          <cell r="HN322">
            <v>0</v>
          </cell>
          <cell r="HO322">
            <v>350</v>
          </cell>
          <cell r="HR322">
            <v>19009</v>
          </cell>
        </row>
        <row r="323">
          <cell r="A323" t="str">
            <v>1120754Q4 2011BHC Baseline</v>
          </cell>
          <cell r="B323" t="str">
            <v>Wells</v>
          </cell>
          <cell r="C323" t="str">
            <v>Q4 2011</v>
          </cell>
          <cell r="D323" t="str">
            <v>BHC Baseline</v>
          </cell>
          <cell r="E323" t="str">
            <v>BHC</v>
          </cell>
          <cell r="F323" t="str">
            <v>WELLS FARGO and CO</v>
          </cell>
          <cell r="G323">
            <v>1120754</v>
          </cell>
          <cell r="H323" t="str">
            <v>Projected</v>
          </cell>
          <cell r="I323">
            <v>40925</v>
          </cell>
          <cell r="J323">
            <v>40925.631967592592</v>
          </cell>
          <cell r="K323" t="str">
            <v>Wells Fargo baseline scenario, as described in the Comprehensive Capital Plan.</v>
          </cell>
          <cell r="L323">
            <v>736.31</v>
          </cell>
          <cell r="M323">
            <v>912.17</v>
          </cell>
          <cell r="N323">
            <v>186.24</v>
          </cell>
          <cell r="O323">
            <v>725.93</v>
          </cell>
          <cell r="P323">
            <v>247.48</v>
          </cell>
          <cell r="Q323">
            <v>54.56</v>
          </cell>
          <cell r="R323">
            <v>50.62</v>
          </cell>
          <cell r="S323">
            <v>142.30000000000001</v>
          </cell>
          <cell r="T323">
            <v>202.71</v>
          </cell>
          <cell r="U323">
            <v>113.55</v>
          </cell>
          <cell r="V323">
            <v>8.58</v>
          </cell>
          <cell r="W323">
            <v>80.58</v>
          </cell>
          <cell r="X323">
            <v>255.87</v>
          </cell>
          <cell r="Y323">
            <v>278.49</v>
          </cell>
          <cell r="Z323">
            <v>101.03</v>
          </cell>
          <cell r="AA323">
            <v>43.86</v>
          </cell>
          <cell r="AB323">
            <v>133.59</v>
          </cell>
          <cell r="AC323">
            <v>47.63</v>
          </cell>
          <cell r="AD323">
            <v>0</v>
          </cell>
          <cell r="AE323">
            <v>10.27</v>
          </cell>
          <cell r="AF323">
            <v>0</v>
          </cell>
          <cell r="AG323">
            <v>0</v>
          </cell>
          <cell r="AH323">
            <v>37.369999999999997</v>
          </cell>
          <cell r="AI323">
            <v>2680.66</v>
          </cell>
          <cell r="AJ323">
            <v>0</v>
          </cell>
          <cell r="AK323">
            <v>0</v>
          </cell>
          <cell r="AL323">
            <v>174.15</v>
          </cell>
          <cell r="AM323">
            <v>174.15</v>
          </cell>
          <cell r="AN323">
            <v>0</v>
          </cell>
          <cell r="AO323">
            <v>0</v>
          </cell>
          <cell r="AP323">
            <v>0</v>
          </cell>
          <cell r="AQ323">
            <v>0</v>
          </cell>
          <cell r="AR323">
            <v>0</v>
          </cell>
          <cell r="AS323">
            <v>0</v>
          </cell>
          <cell r="AT323">
            <v>2854.81</v>
          </cell>
          <cell r="AU323">
            <v>20039</v>
          </cell>
          <cell r="AV323">
            <v>2080.66</v>
          </cell>
          <cell r="AW323">
            <v>2680.66</v>
          </cell>
          <cell r="AX323">
            <v>28.17</v>
          </cell>
          <cell r="AY323">
            <v>19467.18</v>
          </cell>
          <cell r="AZ323">
            <v>10611.24</v>
          </cell>
          <cell r="BA323">
            <v>9735.2000000000007</v>
          </cell>
          <cell r="BB323">
            <v>12362.83</v>
          </cell>
          <cell r="BC323">
            <v>7983.61</v>
          </cell>
          <cell r="BD323">
            <v>7983.61</v>
          </cell>
          <cell r="BE323">
            <v>2080.66</v>
          </cell>
          <cell r="BF323">
            <v>0</v>
          </cell>
          <cell r="BG323">
            <v>0</v>
          </cell>
          <cell r="BH323">
            <v>215.89</v>
          </cell>
          <cell r="BI323">
            <v>0</v>
          </cell>
          <cell r="BJ323">
            <v>-165.07</v>
          </cell>
          <cell r="BK323">
            <v>-28.17</v>
          </cell>
          <cell r="BL323">
            <v>5953.77</v>
          </cell>
          <cell r="BM323">
            <v>1827.88</v>
          </cell>
          <cell r="BN323">
            <v>4125.88</v>
          </cell>
          <cell r="BO323">
            <v>0</v>
          </cell>
          <cell r="BP323">
            <v>4125.88</v>
          </cell>
          <cell r="BQ323">
            <v>76.489999999999995</v>
          </cell>
          <cell r="BR323">
            <v>4049.39</v>
          </cell>
          <cell r="BS323">
            <v>30.701219999999999</v>
          </cell>
          <cell r="BT323">
            <v>1194</v>
          </cell>
          <cell r="BU323">
            <v>226</v>
          </cell>
          <cell r="BV323">
            <v>240</v>
          </cell>
          <cell r="BW323">
            <v>1180</v>
          </cell>
          <cell r="BX323" t="str">
            <v>Non-Interest Income - Retail and Small Business</v>
          </cell>
          <cell r="BY323">
            <v>0</v>
          </cell>
          <cell r="BZ323">
            <v>220281.38</v>
          </cell>
          <cell r="CA323">
            <v>220281.38</v>
          </cell>
          <cell r="CB323">
            <v>485939.74</v>
          </cell>
          <cell r="CC323">
            <v>242679.24</v>
          </cell>
          <cell r="CD323">
            <v>110661.94</v>
          </cell>
          <cell r="CE323">
            <v>13092.15</v>
          </cell>
          <cell r="CF323">
            <v>97569.79</v>
          </cell>
          <cell r="CG323">
            <v>127409.67</v>
          </cell>
          <cell r="CH323">
            <v>21114.69</v>
          </cell>
          <cell r="CI323">
            <v>11666.06</v>
          </cell>
          <cell r="CJ323">
            <v>94628.92</v>
          </cell>
          <cell r="CK323">
            <v>37420.400000000001</v>
          </cell>
          <cell r="CL323">
            <v>2928.16</v>
          </cell>
          <cell r="CM323">
            <v>2260.73</v>
          </cell>
          <cell r="CN323">
            <v>142800.32000000001</v>
          </cell>
          <cell r="CO323">
            <v>120906.13</v>
          </cell>
          <cell r="CP323">
            <v>13077.91</v>
          </cell>
          <cell r="CQ323">
            <v>8816.2800000000007</v>
          </cell>
          <cell r="CR323">
            <v>22091.91</v>
          </cell>
          <cell r="CS323">
            <v>80932.429999999993</v>
          </cell>
          <cell r="CT323">
            <v>43367.13</v>
          </cell>
          <cell r="CU323">
            <v>25490.58</v>
          </cell>
          <cell r="CV323">
            <v>12074.72</v>
          </cell>
          <cell r="CW323">
            <v>77893.81</v>
          </cell>
          <cell r="CX323">
            <v>444.82</v>
          </cell>
          <cell r="CY323">
            <v>5669.19</v>
          </cell>
          <cell r="CZ323">
            <v>9883.67</v>
          </cell>
          <cell r="DA323">
            <v>29489.599999999999</v>
          </cell>
          <cell r="DB323">
            <v>32406.53</v>
          </cell>
          <cell r="DC323">
            <v>809658.21</v>
          </cell>
          <cell r="DD323">
            <v>0</v>
          </cell>
          <cell r="DE323">
            <v>19467.18</v>
          </cell>
          <cell r="DF323">
            <v>790191.03</v>
          </cell>
          <cell r="DG323">
            <v>59722.06</v>
          </cell>
          <cell r="DH323">
            <v>25138</v>
          </cell>
          <cell r="DI323">
            <v>14114.41</v>
          </cell>
          <cell r="DJ323">
            <v>163</v>
          </cell>
          <cell r="DK323">
            <v>8790.5300000000007</v>
          </cell>
          <cell r="DL323">
            <v>48205.94</v>
          </cell>
          <cell r="DM323">
            <v>184201.89</v>
          </cell>
          <cell r="DN323">
            <v>1302602.3</v>
          </cell>
          <cell r="DO323">
            <v>904038.16</v>
          </cell>
          <cell r="DP323">
            <v>24545.25</v>
          </cell>
          <cell r="DQ323">
            <v>7493.53</v>
          </cell>
          <cell r="DR323">
            <v>224680.82</v>
          </cell>
          <cell r="DS323">
            <v>304.60000000000002</v>
          </cell>
          <cell r="DT323">
            <v>1160757.8</v>
          </cell>
          <cell r="DU323">
            <v>10571.78</v>
          </cell>
          <cell r="DV323">
            <v>8929.24</v>
          </cell>
          <cell r="DW323">
            <v>55857.98</v>
          </cell>
          <cell r="DX323">
            <v>64327.040000000001</v>
          </cell>
          <cell r="DY323">
            <v>3421.37</v>
          </cell>
          <cell r="DZ323">
            <v>-2747.28</v>
          </cell>
          <cell r="EA323">
            <v>140360.13</v>
          </cell>
          <cell r="EB323">
            <v>1484.41</v>
          </cell>
          <cell r="EC323">
            <v>141844.54</v>
          </cell>
          <cell r="ED323">
            <v>270787.84000000003</v>
          </cell>
          <cell r="EE323">
            <v>137768</v>
          </cell>
          <cell r="EF323">
            <v>0</v>
          </cell>
          <cell r="EG323">
            <v>137768</v>
          </cell>
          <cell r="EH323">
            <v>4049.39</v>
          </cell>
          <cell r="EI323">
            <v>0</v>
          </cell>
          <cell r="EJ323">
            <v>0</v>
          </cell>
          <cell r="EK323">
            <v>466.08</v>
          </cell>
          <cell r="EL323">
            <v>0</v>
          </cell>
          <cell r="EM323">
            <v>0</v>
          </cell>
          <cell r="EN323">
            <v>665.89</v>
          </cell>
          <cell r="EO323">
            <v>0</v>
          </cell>
          <cell r="EP323">
            <v>224.49</v>
          </cell>
          <cell r="EQ323">
            <v>632.86</v>
          </cell>
          <cell r="ER323">
            <v>-407.09</v>
          </cell>
          <cell r="ES323">
            <v>0</v>
          </cell>
          <cell r="ET323">
            <v>6.99</v>
          </cell>
          <cell r="EU323">
            <v>140360.13</v>
          </cell>
          <cell r="EV323">
            <v>140360.13</v>
          </cell>
          <cell r="EW323">
            <v>4241.67</v>
          </cell>
          <cell r="EX323">
            <v>0</v>
          </cell>
          <cell r="EY323">
            <v>-912.45</v>
          </cell>
          <cell r="EZ323">
            <v>0</v>
          </cell>
          <cell r="FA323">
            <v>0</v>
          </cell>
          <cell r="FB323">
            <v>8280</v>
          </cell>
          <cell r="FC323">
            <v>0</v>
          </cell>
          <cell r="FD323">
            <v>30045.84</v>
          </cell>
          <cell r="FE323">
            <v>0</v>
          </cell>
          <cell r="FF323">
            <v>115265.08</v>
          </cell>
          <cell r="FG323">
            <v>1086.4100000000001</v>
          </cell>
          <cell r="FH323">
            <v>0</v>
          </cell>
          <cell r="FI323">
            <v>-533</v>
          </cell>
          <cell r="FJ323">
            <v>113645.67</v>
          </cell>
          <cell r="FK323">
            <v>1004958.4</v>
          </cell>
          <cell r="FL323">
            <v>94793.88</v>
          </cell>
          <cell r="FM323">
            <v>113645.66</v>
          </cell>
          <cell r="FN323">
            <v>148071.09</v>
          </cell>
          <cell r="FO323">
            <v>1004958.4</v>
          </cell>
          <cell r="FP323">
            <v>1266643.5</v>
          </cell>
          <cell r="FQ323">
            <v>9.4326000000000008</v>
          </cell>
          <cell r="FR323">
            <v>11.3085</v>
          </cell>
          <cell r="FS323">
            <v>14.7341</v>
          </cell>
          <cell r="FT323">
            <v>8.9722000000000008</v>
          </cell>
          <cell r="FU323">
            <v>10571.78</v>
          </cell>
          <cell r="FV323">
            <v>780</v>
          </cell>
          <cell r="FW323">
            <v>0</v>
          </cell>
          <cell r="FX323">
            <v>0</v>
          </cell>
          <cell r="FY323">
            <v>2752.89</v>
          </cell>
          <cell r="FZ323">
            <v>0</v>
          </cell>
          <cell r="GA323">
            <v>780</v>
          </cell>
          <cell r="GB323">
            <v>0</v>
          </cell>
          <cell r="GC323">
            <v>7500</v>
          </cell>
          <cell r="GD323">
            <v>24509</v>
          </cell>
          <cell r="GE323">
            <v>0</v>
          </cell>
          <cell r="GF323">
            <v>2901.28</v>
          </cell>
          <cell r="GG323">
            <v>5261665.7</v>
          </cell>
          <cell r="GH323">
            <v>0</v>
          </cell>
          <cell r="GI323">
            <v>1779.21</v>
          </cell>
          <cell r="GJ323">
            <v>115265.08</v>
          </cell>
          <cell r="GK323">
            <v>11526.51</v>
          </cell>
          <cell r="GL323">
            <v>1484.77</v>
          </cell>
          <cell r="GM323">
            <v>-1484.77</v>
          </cell>
          <cell r="GN323">
            <v>5691.76</v>
          </cell>
          <cell r="GO323">
            <v>0</v>
          </cell>
          <cell r="GP323">
            <v>8227.4</v>
          </cell>
          <cell r="GQ323">
            <v>8227.4</v>
          </cell>
          <cell r="GR323">
            <v>0</v>
          </cell>
          <cell r="GS323">
            <v>8347.9699999999993</v>
          </cell>
          <cell r="GT323">
            <v>24000.28</v>
          </cell>
          <cell r="GU323">
            <v>632.86</v>
          </cell>
          <cell r="GV323">
            <v>5261.67</v>
          </cell>
          <cell r="GW323">
            <v>0.12</v>
          </cell>
          <cell r="GX323">
            <v>0</v>
          </cell>
          <cell r="GY323">
            <v>466.08</v>
          </cell>
          <cell r="GZ323">
            <v>466.08</v>
          </cell>
          <cell r="HA323">
            <v>0</v>
          </cell>
          <cell r="HB323">
            <v>665.89</v>
          </cell>
          <cell r="HC323">
            <v>665.89</v>
          </cell>
          <cell r="HD323" t="str">
            <v>Deferred compensation adjustments and warrant repurchases</v>
          </cell>
          <cell r="HE323" t="str">
            <v>Deduction for non-financial equity investments</v>
          </cell>
          <cell r="HF323">
            <v>0</v>
          </cell>
          <cell r="HG323">
            <v>817</v>
          </cell>
          <cell r="HH323">
            <v>2376.9299999999998</v>
          </cell>
          <cell r="HI323">
            <v>-14226.54</v>
          </cell>
          <cell r="HJ323">
            <v>11658.95</v>
          </cell>
          <cell r="HK323" t="str">
            <v>Cash dividends declared on common stock (item 65) will appear on HI-A in #11 Cash dividends declared on common stock (bhck4460). Issuance of Common Stock for Employee Compensation (item 72) and Other Issuance of Common Stock (item 73) will both</v>
          </cell>
          <cell r="HL323">
            <v>4</v>
          </cell>
          <cell r="HM323">
            <v>2011</v>
          </cell>
          <cell r="HN323">
            <v>0</v>
          </cell>
          <cell r="HO323">
            <v>-165.07</v>
          </cell>
          <cell r="HR323">
            <v>19009</v>
          </cell>
        </row>
        <row r="324">
          <cell r="A324" t="str">
            <v>1120754Q1 2012BHC Baseline</v>
          </cell>
          <cell r="B324" t="str">
            <v>Wells</v>
          </cell>
          <cell r="C324" t="str">
            <v>Q1 2012</v>
          </cell>
          <cell r="D324" t="str">
            <v>BHC Baseline</v>
          </cell>
          <cell r="E324" t="str">
            <v>BHC</v>
          </cell>
          <cell r="F324" t="str">
            <v>WELLS FARGO and CO</v>
          </cell>
          <cell r="G324">
            <v>1120754</v>
          </cell>
          <cell r="H324" t="str">
            <v>Projected</v>
          </cell>
          <cell r="I324">
            <v>40925</v>
          </cell>
          <cell r="J324">
            <v>40925.631967592592</v>
          </cell>
          <cell r="K324" t="str">
            <v>Wells Fargo baseline scenario, as described in the Comprehensive Capital Plan.</v>
          </cell>
          <cell r="L324">
            <v>677.81</v>
          </cell>
          <cell r="M324">
            <v>943.55</v>
          </cell>
          <cell r="N324">
            <v>182.28</v>
          </cell>
          <cell r="O324">
            <v>761.26</v>
          </cell>
          <cell r="P324">
            <v>245.58</v>
          </cell>
          <cell r="Q324">
            <v>70.16</v>
          </cell>
          <cell r="R324">
            <v>41.81</v>
          </cell>
          <cell r="S324">
            <v>133.61000000000001</v>
          </cell>
          <cell r="T324">
            <v>181.28</v>
          </cell>
          <cell r="U324">
            <v>101.55</v>
          </cell>
          <cell r="V324">
            <v>7.67</v>
          </cell>
          <cell r="W324">
            <v>72.06</v>
          </cell>
          <cell r="X324">
            <v>260.8</v>
          </cell>
          <cell r="Y324">
            <v>257.8</v>
          </cell>
          <cell r="Z324">
            <v>105.29</v>
          </cell>
          <cell r="AA324">
            <v>33.979999999999997</v>
          </cell>
          <cell r="AB324">
            <v>118.53</v>
          </cell>
          <cell r="AC324">
            <v>60.53</v>
          </cell>
          <cell r="AD324">
            <v>0</v>
          </cell>
          <cell r="AE324">
            <v>13.2</v>
          </cell>
          <cell r="AF324">
            <v>0</v>
          </cell>
          <cell r="AG324">
            <v>0</v>
          </cell>
          <cell r="AH324">
            <v>47.32</v>
          </cell>
          <cell r="AI324">
            <v>2627.35</v>
          </cell>
          <cell r="AJ324">
            <v>0</v>
          </cell>
          <cell r="AK324">
            <v>0</v>
          </cell>
          <cell r="AL324">
            <v>62.65</v>
          </cell>
          <cell r="AM324">
            <v>62.65</v>
          </cell>
          <cell r="AN324">
            <v>0</v>
          </cell>
          <cell r="AO324">
            <v>0</v>
          </cell>
          <cell r="AP324">
            <v>0</v>
          </cell>
          <cell r="AQ324">
            <v>0</v>
          </cell>
          <cell r="AR324">
            <v>0</v>
          </cell>
          <cell r="AS324">
            <v>0</v>
          </cell>
          <cell r="AT324">
            <v>2690</v>
          </cell>
          <cell r="AU324">
            <v>19467.18</v>
          </cell>
          <cell r="AV324">
            <v>1985.42</v>
          </cell>
          <cell r="AW324">
            <v>2627.35</v>
          </cell>
          <cell r="AX324">
            <v>5.39</v>
          </cell>
          <cell r="AY324">
            <v>18830.63</v>
          </cell>
          <cell r="AZ324">
            <v>10601.43</v>
          </cell>
          <cell r="BA324">
            <v>10408.700000000001</v>
          </cell>
          <cell r="BB324">
            <v>12646.29</v>
          </cell>
          <cell r="BC324">
            <v>8363.84</v>
          </cell>
          <cell r="BD324">
            <v>8363.84</v>
          </cell>
          <cell r="BE324">
            <v>1985.42</v>
          </cell>
          <cell r="BF324">
            <v>0</v>
          </cell>
          <cell r="BG324">
            <v>0</v>
          </cell>
          <cell r="BH324">
            <v>16.239999999999998</v>
          </cell>
          <cell r="BI324">
            <v>0</v>
          </cell>
          <cell r="BJ324">
            <v>-29.77</v>
          </cell>
          <cell r="BK324">
            <v>-5.39</v>
          </cell>
          <cell r="BL324">
            <v>6364.88</v>
          </cell>
          <cell r="BM324">
            <v>2141.0700000000002</v>
          </cell>
          <cell r="BN324">
            <v>4223.8100000000004</v>
          </cell>
          <cell r="BO324">
            <v>0</v>
          </cell>
          <cell r="BP324">
            <v>4223.8100000000004</v>
          </cell>
          <cell r="BQ324">
            <v>69.290000000000006</v>
          </cell>
          <cell r="BR324">
            <v>4154.53</v>
          </cell>
          <cell r="BS324">
            <v>33.638812000000001</v>
          </cell>
          <cell r="BT324">
            <v>1180</v>
          </cell>
          <cell r="BU324">
            <v>231</v>
          </cell>
          <cell r="BV324">
            <v>247</v>
          </cell>
          <cell r="BW324">
            <v>1164</v>
          </cell>
          <cell r="BX324" t="str">
            <v>Non-Interest Income - Retail and Small Business</v>
          </cell>
          <cell r="BY324">
            <v>0</v>
          </cell>
          <cell r="BZ324">
            <v>223563.17</v>
          </cell>
          <cell r="CA324">
            <v>223563.17</v>
          </cell>
          <cell r="CB324">
            <v>485470.29</v>
          </cell>
          <cell r="CC324">
            <v>243483.92</v>
          </cell>
          <cell r="CD324">
            <v>108244</v>
          </cell>
          <cell r="CE324">
            <v>12717.88</v>
          </cell>
          <cell r="CF324">
            <v>95526.12</v>
          </cell>
          <cell r="CG324">
            <v>128617.72</v>
          </cell>
          <cell r="CH324">
            <v>21346.57</v>
          </cell>
          <cell r="CI324">
            <v>11603.05</v>
          </cell>
          <cell r="CJ324">
            <v>95668.1</v>
          </cell>
          <cell r="CK324">
            <v>37831.33</v>
          </cell>
          <cell r="CL324">
            <v>2960.3</v>
          </cell>
          <cell r="CM324">
            <v>2164.34</v>
          </cell>
          <cell r="CN324">
            <v>145397.29</v>
          </cell>
          <cell r="CO324">
            <v>123595.48</v>
          </cell>
          <cell r="CP324">
            <v>13097.69</v>
          </cell>
          <cell r="CQ324">
            <v>8704.1200000000008</v>
          </cell>
          <cell r="CR324">
            <v>21419.53</v>
          </cell>
          <cell r="CS324">
            <v>81206.509999999995</v>
          </cell>
          <cell r="CT324">
            <v>43564.6</v>
          </cell>
          <cell r="CU324">
            <v>25354.44</v>
          </cell>
          <cell r="CV324">
            <v>12287.46</v>
          </cell>
          <cell r="CW324">
            <v>79673.990000000005</v>
          </cell>
          <cell r="CX324">
            <v>454.65</v>
          </cell>
          <cell r="CY324">
            <v>5794.47</v>
          </cell>
          <cell r="CZ324">
            <v>10160.83</v>
          </cell>
          <cell r="DA324">
            <v>30141.32</v>
          </cell>
          <cell r="DB324">
            <v>33122.720000000001</v>
          </cell>
          <cell r="DC324">
            <v>813167.6</v>
          </cell>
          <cell r="DD324">
            <v>0</v>
          </cell>
          <cell r="DE324">
            <v>18830.63</v>
          </cell>
          <cell r="DF324">
            <v>794336.97</v>
          </cell>
          <cell r="DG324">
            <v>59103.66</v>
          </cell>
          <cell r="DH324">
            <v>25138</v>
          </cell>
          <cell r="DI324">
            <v>15182.19</v>
          </cell>
          <cell r="DJ324">
            <v>163</v>
          </cell>
          <cell r="DK324">
            <v>8398.3700000000008</v>
          </cell>
          <cell r="DL324">
            <v>48881.56</v>
          </cell>
          <cell r="DM324">
            <v>189608.63</v>
          </cell>
          <cell r="DN324">
            <v>1315494</v>
          </cell>
          <cell r="DO324">
            <v>908039.7</v>
          </cell>
          <cell r="DP324">
            <v>25310.51</v>
          </cell>
          <cell r="DQ324">
            <v>7002.83</v>
          </cell>
          <cell r="DR324">
            <v>229844.22</v>
          </cell>
          <cell r="DS324">
            <v>299.20999999999998</v>
          </cell>
          <cell r="DT324">
            <v>1170197.3</v>
          </cell>
          <cell r="DU324">
            <v>10571.78</v>
          </cell>
          <cell r="DV324">
            <v>8977.66</v>
          </cell>
          <cell r="DW324">
            <v>56588.94</v>
          </cell>
          <cell r="DX324">
            <v>67101.81</v>
          </cell>
          <cell r="DY324">
            <v>3335.9</v>
          </cell>
          <cell r="DZ324">
            <v>-2763.77</v>
          </cell>
          <cell r="EA324">
            <v>143812.32999999999</v>
          </cell>
          <cell r="EB324">
            <v>1484.41</v>
          </cell>
          <cell r="EC324">
            <v>145296.73000000001</v>
          </cell>
          <cell r="ED324">
            <v>276360.7</v>
          </cell>
          <cell r="EE324">
            <v>140360.13</v>
          </cell>
          <cell r="EF324">
            <v>0</v>
          </cell>
          <cell r="EG324">
            <v>140360.13</v>
          </cell>
          <cell r="EH324">
            <v>4154.53</v>
          </cell>
          <cell r="EI324">
            <v>0</v>
          </cell>
          <cell r="EJ324">
            <v>0</v>
          </cell>
          <cell r="EK324">
            <v>834.5</v>
          </cell>
          <cell r="EL324">
            <v>0</v>
          </cell>
          <cell r="EM324">
            <v>0</v>
          </cell>
          <cell r="EN324">
            <v>16.489999999999998</v>
          </cell>
          <cell r="EO324">
            <v>0</v>
          </cell>
          <cell r="EP324">
            <v>219.49</v>
          </cell>
          <cell r="EQ324">
            <v>1160.26</v>
          </cell>
          <cell r="ER324">
            <v>-85.47</v>
          </cell>
          <cell r="ES324">
            <v>0</v>
          </cell>
          <cell r="ET324">
            <v>-55.13</v>
          </cell>
          <cell r="EU324">
            <v>143812.32999999999</v>
          </cell>
          <cell r="EV324">
            <v>143812.32999999999</v>
          </cell>
          <cell r="EW324">
            <v>4156.2</v>
          </cell>
          <cell r="EX324">
            <v>0</v>
          </cell>
          <cell r="EY324">
            <v>-912.45</v>
          </cell>
          <cell r="EZ324">
            <v>0</v>
          </cell>
          <cell r="FA324">
            <v>0</v>
          </cell>
          <cell r="FB324">
            <v>7405</v>
          </cell>
          <cell r="FC324">
            <v>0</v>
          </cell>
          <cell r="FD324">
            <v>29770.2</v>
          </cell>
          <cell r="FE324">
            <v>0</v>
          </cell>
          <cell r="FF324">
            <v>118203.38</v>
          </cell>
          <cell r="FG324">
            <v>1152.93</v>
          </cell>
          <cell r="FH324">
            <v>0</v>
          </cell>
          <cell r="FI324">
            <v>-533</v>
          </cell>
          <cell r="FJ324">
            <v>116517.45</v>
          </cell>
          <cell r="FK324">
            <v>1012560.6</v>
          </cell>
          <cell r="FL324">
            <v>98540.66</v>
          </cell>
          <cell r="FM324">
            <v>116517.44</v>
          </cell>
          <cell r="FN324">
            <v>149994.81</v>
          </cell>
          <cell r="FO324">
            <v>1012560.6</v>
          </cell>
          <cell r="FP324">
            <v>1269028.6000000001</v>
          </cell>
          <cell r="FQ324">
            <v>9.7317999999999998</v>
          </cell>
          <cell r="FR324">
            <v>11.507199999999999</v>
          </cell>
          <cell r="FS324">
            <v>14.8134</v>
          </cell>
          <cell r="FT324">
            <v>9.1815999999999995</v>
          </cell>
          <cell r="FU324">
            <v>10571.78</v>
          </cell>
          <cell r="FV324">
            <v>780</v>
          </cell>
          <cell r="FW324">
            <v>0</v>
          </cell>
          <cell r="FX324">
            <v>0</v>
          </cell>
          <cell r="FY324">
            <v>2769.38</v>
          </cell>
          <cell r="FZ324">
            <v>0</v>
          </cell>
          <cell r="GA324">
            <v>780</v>
          </cell>
          <cell r="GB324">
            <v>0</v>
          </cell>
          <cell r="GC324">
            <v>6625</v>
          </cell>
          <cell r="GD324">
            <v>24494</v>
          </cell>
          <cell r="GE324">
            <v>0</v>
          </cell>
          <cell r="GF324">
            <v>3378.33</v>
          </cell>
          <cell r="GG324">
            <v>5284877.7</v>
          </cell>
          <cell r="GH324">
            <v>0</v>
          </cell>
          <cell r="GI324">
            <v>1722.58</v>
          </cell>
          <cell r="GJ324">
            <v>118203.38</v>
          </cell>
          <cell r="GK324">
            <v>11820.34</v>
          </cell>
          <cell r="GL324">
            <v>944.86</v>
          </cell>
          <cell r="GM324">
            <v>-944.86</v>
          </cell>
          <cell r="GN324">
            <v>7117.52</v>
          </cell>
          <cell r="GO324">
            <v>0</v>
          </cell>
          <cell r="GP324">
            <v>8231.9599999999991</v>
          </cell>
          <cell r="GQ324">
            <v>8231.9599999999991</v>
          </cell>
          <cell r="GR324">
            <v>0</v>
          </cell>
          <cell r="GS324">
            <v>8343.11</v>
          </cell>
          <cell r="GT324">
            <v>24003.97</v>
          </cell>
          <cell r="GU324">
            <v>1160.26</v>
          </cell>
          <cell r="GV324">
            <v>5284.88</v>
          </cell>
          <cell r="GW324">
            <v>0.22</v>
          </cell>
          <cell r="GX324">
            <v>0</v>
          </cell>
          <cell r="GY324">
            <v>834.5</v>
          </cell>
          <cell r="GZ324">
            <v>834.5</v>
          </cell>
          <cell r="HA324">
            <v>0</v>
          </cell>
          <cell r="HB324">
            <v>16.489999999999998</v>
          </cell>
          <cell r="HC324">
            <v>16.489999999999998</v>
          </cell>
          <cell r="HD324" t="str">
            <v>Deferred compensation adjustments and warrant repurchases</v>
          </cell>
          <cell r="HE324" t="str">
            <v>Deduction for non-financial equity investments</v>
          </cell>
          <cell r="HF324">
            <v>0</v>
          </cell>
          <cell r="HG324">
            <v>817</v>
          </cell>
          <cell r="HH324">
            <v>2376.9299999999998</v>
          </cell>
          <cell r="HI324">
            <v>-14226.54</v>
          </cell>
          <cell r="HJ324">
            <v>11658.95</v>
          </cell>
          <cell r="HK324" t="str">
            <v>Cash dividends declared on common stock (item 65) will appear on HI-A in #11 Cash dividends declared on common stock (bhck4460). Issuance of Common Stock for Employee Compensation (item 72) and Other Issuance of Common Stock (item 73) will both</v>
          </cell>
          <cell r="HL324">
            <v>1</v>
          </cell>
          <cell r="HM324">
            <v>2012</v>
          </cell>
          <cell r="HN324">
            <v>0</v>
          </cell>
          <cell r="HO324">
            <v>-29.77</v>
          </cell>
          <cell r="HR324">
            <v>19009</v>
          </cell>
        </row>
        <row r="325">
          <cell r="A325" t="str">
            <v>1120754Q2 2012BHC Baseline</v>
          </cell>
          <cell r="B325" t="str">
            <v>Wells</v>
          </cell>
          <cell r="C325" t="str">
            <v>Q2 2012</v>
          </cell>
          <cell r="D325" t="str">
            <v>BHC Baseline</v>
          </cell>
          <cell r="E325" t="str">
            <v>BHC</v>
          </cell>
          <cell r="F325" t="str">
            <v>WELLS FARGO and CO</v>
          </cell>
          <cell r="G325">
            <v>1120754</v>
          </cell>
          <cell r="H325" t="str">
            <v>Projected</v>
          </cell>
          <cell r="I325">
            <v>40925</v>
          </cell>
          <cell r="J325">
            <v>40925.631967592592</v>
          </cell>
          <cell r="K325" t="str">
            <v>Wells Fargo baseline scenario, as described in the Comprehensive Capital Plan.</v>
          </cell>
          <cell r="L325">
            <v>647.71</v>
          </cell>
          <cell r="M325">
            <v>887.91</v>
          </cell>
          <cell r="N325">
            <v>169.81</v>
          </cell>
          <cell r="O325">
            <v>718.1</v>
          </cell>
          <cell r="P325">
            <v>221.29</v>
          </cell>
          <cell r="Q325">
            <v>48.95</v>
          </cell>
          <cell r="R325">
            <v>41.04</v>
          </cell>
          <cell r="S325">
            <v>131.30000000000001</v>
          </cell>
          <cell r="T325">
            <v>177.08</v>
          </cell>
          <cell r="U325">
            <v>99.2</v>
          </cell>
          <cell r="V325">
            <v>7.5</v>
          </cell>
          <cell r="W325">
            <v>70.39</v>
          </cell>
          <cell r="X325">
            <v>229.84</v>
          </cell>
          <cell r="Y325">
            <v>246.96</v>
          </cell>
          <cell r="Z325">
            <v>77.61</v>
          </cell>
          <cell r="AA325">
            <v>43.41</v>
          </cell>
          <cell r="AB325">
            <v>125.94</v>
          </cell>
          <cell r="AC325">
            <v>42.7</v>
          </cell>
          <cell r="AD325">
            <v>0</v>
          </cell>
          <cell r="AE325">
            <v>9.2100000000000009</v>
          </cell>
          <cell r="AF325">
            <v>0</v>
          </cell>
          <cell r="AG325">
            <v>0</v>
          </cell>
          <cell r="AH325">
            <v>33.479999999999997</v>
          </cell>
          <cell r="AI325">
            <v>2453.5</v>
          </cell>
          <cell r="AJ325">
            <v>0</v>
          </cell>
          <cell r="AK325">
            <v>0</v>
          </cell>
          <cell r="AL325">
            <v>52.52</v>
          </cell>
          <cell r="AM325">
            <v>52.52</v>
          </cell>
          <cell r="AN325">
            <v>0</v>
          </cell>
          <cell r="AO325">
            <v>0</v>
          </cell>
          <cell r="AP325">
            <v>0</v>
          </cell>
          <cell r="AQ325">
            <v>0</v>
          </cell>
          <cell r="AR325">
            <v>0</v>
          </cell>
          <cell r="AS325">
            <v>0</v>
          </cell>
          <cell r="AT325">
            <v>2506.02</v>
          </cell>
          <cell r="AU325">
            <v>18830.63</v>
          </cell>
          <cell r="AV325">
            <v>2136.16</v>
          </cell>
          <cell r="AW325">
            <v>2453.5</v>
          </cell>
          <cell r="AX325">
            <v>-7.64</v>
          </cell>
          <cell r="AY325">
            <v>18505.650000000001</v>
          </cell>
          <cell r="AZ325">
            <v>10572.68</v>
          </cell>
          <cell r="BA325">
            <v>10149.59</v>
          </cell>
          <cell r="BB325">
            <v>12119.21</v>
          </cell>
          <cell r="BC325">
            <v>8603.06</v>
          </cell>
          <cell r="BD325">
            <v>8603.06</v>
          </cell>
          <cell r="BE325">
            <v>2136.16</v>
          </cell>
          <cell r="BF325">
            <v>0</v>
          </cell>
          <cell r="BG325">
            <v>0</v>
          </cell>
          <cell r="BH325">
            <v>13.85</v>
          </cell>
          <cell r="BI325">
            <v>0</v>
          </cell>
          <cell r="BJ325">
            <v>-17.84</v>
          </cell>
          <cell r="BK325">
            <v>7.64</v>
          </cell>
          <cell r="BL325">
            <v>6462.91</v>
          </cell>
          <cell r="BM325">
            <v>2171.11</v>
          </cell>
          <cell r="BN325">
            <v>4291.8</v>
          </cell>
          <cell r="BO325">
            <v>0</v>
          </cell>
          <cell r="BP325">
            <v>4291.8</v>
          </cell>
          <cell r="BQ325">
            <v>78.47</v>
          </cell>
          <cell r="BR325">
            <v>4213.33</v>
          </cell>
          <cell r="BS325">
            <v>33.593381000000001</v>
          </cell>
          <cell r="BT325">
            <v>1164</v>
          </cell>
          <cell r="BU325">
            <v>182</v>
          </cell>
          <cell r="BV325">
            <v>210</v>
          </cell>
          <cell r="BW325">
            <v>1136</v>
          </cell>
          <cell r="BX325" t="str">
            <v>Non-Interest Income - Retail and Small Business</v>
          </cell>
          <cell r="BY325">
            <v>0</v>
          </cell>
          <cell r="BZ325">
            <v>223892.61</v>
          </cell>
          <cell r="CA325">
            <v>223892.61</v>
          </cell>
          <cell r="CB325">
            <v>485214.76</v>
          </cell>
          <cell r="CC325">
            <v>244015.19</v>
          </cell>
          <cell r="CD325">
            <v>105612.02</v>
          </cell>
          <cell r="CE325">
            <v>12319.52</v>
          </cell>
          <cell r="CF325">
            <v>93292.5</v>
          </cell>
          <cell r="CG325">
            <v>130499.42</v>
          </cell>
          <cell r="CH325">
            <v>21673.56</v>
          </cell>
          <cell r="CI325">
            <v>11692.22</v>
          </cell>
          <cell r="CJ325">
            <v>97133.64</v>
          </cell>
          <cell r="CK325">
            <v>38410.870000000003</v>
          </cell>
          <cell r="CL325">
            <v>3005.67</v>
          </cell>
          <cell r="CM325">
            <v>2082.46</v>
          </cell>
          <cell r="CN325">
            <v>148595.19</v>
          </cell>
          <cell r="CO325">
            <v>126917.89</v>
          </cell>
          <cell r="CP325">
            <v>13124.4</v>
          </cell>
          <cell r="CQ325">
            <v>8552.9</v>
          </cell>
          <cell r="CR325">
            <v>21859.37</v>
          </cell>
          <cell r="CS325">
            <v>80902.210000000006</v>
          </cell>
          <cell r="CT325">
            <v>43985.94</v>
          </cell>
          <cell r="CU325">
            <v>24843.32</v>
          </cell>
          <cell r="CV325">
            <v>12072.95</v>
          </cell>
          <cell r="CW325">
            <v>81812.37</v>
          </cell>
          <cell r="CX325">
            <v>466.99</v>
          </cell>
          <cell r="CY325">
            <v>5951.79</v>
          </cell>
          <cell r="CZ325">
            <v>10411.950000000001</v>
          </cell>
          <cell r="DA325">
            <v>30959.65</v>
          </cell>
          <cell r="DB325">
            <v>34021.99</v>
          </cell>
          <cell r="DC325">
            <v>818383.9</v>
          </cell>
          <cell r="DD325">
            <v>0</v>
          </cell>
          <cell r="DE325">
            <v>18505.650000000001</v>
          </cell>
          <cell r="DF325">
            <v>799878.24</v>
          </cell>
          <cell r="DG325">
            <v>60304.25</v>
          </cell>
          <cell r="DH325">
            <v>25138</v>
          </cell>
          <cell r="DI325">
            <v>16515.27</v>
          </cell>
          <cell r="DJ325">
            <v>163</v>
          </cell>
          <cell r="DK325">
            <v>8006.21</v>
          </cell>
          <cell r="DL325">
            <v>49822.48</v>
          </cell>
          <cell r="DM325">
            <v>183885.87</v>
          </cell>
          <cell r="DN325">
            <v>1317783.5</v>
          </cell>
          <cell r="DO325">
            <v>905377.2</v>
          </cell>
          <cell r="DP325">
            <v>25950.76</v>
          </cell>
          <cell r="DQ325">
            <v>5651.76</v>
          </cell>
          <cell r="DR325">
            <v>234629.77</v>
          </cell>
          <cell r="DS325">
            <v>306.86</v>
          </cell>
          <cell r="DT325">
            <v>1171609.5</v>
          </cell>
          <cell r="DU325">
            <v>10571.78</v>
          </cell>
          <cell r="DV325">
            <v>9001.01</v>
          </cell>
          <cell r="DW325">
            <v>56925.62</v>
          </cell>
          <cell r="DX325">
            <v>69948.61</v>
          </cell>
          <cell r="DY325">
            <v>3244.12</v>
          </cell>
          <cell r="DZ325">
            <v>-5001.59</v>
          </cell>
          <cell r="EA325">
            <v>144689.56</v>
          </cell>
          <cell r="EB325">
            <v>1484.41</v>
          </cell>
          <cell r="EC325">
            <v>146173.97</v>
          </cell>
          <cell r="ED325">
            <v>282863.03999999998</v>
          </cell>
          <cell r="EE325">
            <v>143812.32999999999</v>
          </cell>
          <cell r="EF325">
            <v>0</v>
          </cell>
          <cell r="EG325">
            <v>143812.32999999999</v>
          </cell>
          <cell r="EH325">
            <v>4213.33</v>
          </cell>
          <cell r="EI325">
            <v>0</v>
          </cell>
          <cell r="EJ325">
            <v>0</v>
          </cell>
          <cell r="EK325">
            <v>415.16</v>
          </cell>
          <cell r="EL325">
            <v>0</v>
          </cell>
          <cell r="EM325">
            <v>0</v>
          </cell>
          <cell r="EN325">
            <v>2237.8200000000002</v>
          </cell>
          <cell r="EO325">
            <v>0</v>
          </cell>
          <cell r="EP325">
            <v>219.88</v>
          </cell>
          <cell r="EQ325">
            <v>1146.6500000000001</v>
          </cell>
          <cell r="ER325">
            <v>-91.78</v>
          </cell>
          <cell r="ES325">
            <v>0</v>
          </cell>
          <cell r="ET325">
            <v>-55.13</v>
          </cell>
          <cell r="EU325">
            <v>144689.56</v>
          </cell>
          <cell r="EV325">
            <v>144689.56</v>
          </cell>
          <cell r="EW325">
            <v>4064.42</v>
          </cell>
          <cell r="EX325">
            <v>0</v>
          </cell>
          <cell r="EY325">
            <v>-912.45</v>
          </cell>
          <cell r="EZ325">
            <v>0</v>
          </cell>
          <cell r="FA325">
            <v>0</v>
          </cell>
          <cell r="FB325">
            <v>5605</v>
          </cell>
          <cell r="FC325">
            <v>0</v>
          </cell>
          <cell r="FD325">
            <v>29497.56</v>
          </cell>
          <cell r="FE325">
            <v>0</v>
          </cell>
          <cell r="FF325">
            <v>117645.03</v>
          </cell>
          <cell r="FG325">
            <v>1235.98</v>
          </cell>
          <cell r="FH325">
            <v>0</v>
          </cell>
          <cell r="FI325">
            <v>-533</v>
          </cell>
          <cell r="FJ325">
            <v>115876.05</v>
          </cell>
          <cell r="FK325">
            <v>1019935.2</v>
          </cell>
          <cell r="FL325">
            <v>99699.26</v>
          </cell>
          <cell r="FM325">
            <v>115876.05</v>
          </cell>
          <cell r="FN325">
            <v>147741.13</v>
          </cell>
          <cell r="FO325">
            <v>1019935.2</v>
          </cell>
          <cell r="FP325">
            <v>1279403.3999999999</v>
          </cell>
          <cell r="FQ325">
            <v>9.7751000000000001</v>
          </cell>
          <cell r="FR325">
            <v>11.3611</v>
          </cell>
          <cell r="FS325">
            <v>14.485300000000001</v>
          </cell>
          <cell r="FT325">
            <v>9.0570000000000004</v>
          </cell>
          <cell r="FU325">
            <v>10571.78</v>
          </cell>
          <cell r="FV325">
            <v>780</v>
          </cell>
          <cell r="FW325">
            <v>0</v>
          </cell>
          <cell r="FX325">
            <v>0</v>
          </cell>
          <cell r="FY325">
            <v>5007.2</v>
          </cell>
          <cell r="FZ325">
            <v>0</v>
          </cell>
          <cell r="GA325">
            <v>780</v>
          </cell>
          <cell r="GB325">
            <v>0</v>
          </cell>
          <cell r="GC325">
            <v>4825</v>
          </cell>
          <cell r="GD325">
            <v>24479</v>
          </cell>
          <cell r="GE325">
            <v>0</v>
          </cell>
          <cell r="GF325">
            <v>3789.99</v>
          </cell>
          <cell r="GG325">
            <v>5222168</v>
          </cell>
          <cell r="GH325">
            <v>0</v>
          </cell>
          <cell r="GI325">
            <v>1665.96</v>
          </cell>
          <cell r="GJ325">
            <v>117645.03</v>
          </cell>
          <cell r="GK325">
            <v>11764.5</v>
          </cell>
          <cell r="GL325">
            <v>427.08</v>
          </cell>
          <cell r="GM325">
            <v>-427.08</v>
          </cell>
          <cell r="GN325">
            <v>8607.6</v>
          </cell>
          <cell r="GO325">
            <v>0</v>
          </cell>
          <cell r="GP325">
            <v>8577.94</v>
          </cell>
          <cell r="GQ325">
            <v>8577.94</v>
          </cell>
          <cell r="GR325">
            <v>0</v>
          </cell>
          <cell r="GS325">
            <v>8679.67</v>
          </cell>
          <cell r="GT325">
            <v>24913.29</v>
          </cell>
          <cell r="GU325">
            <v>1146.6500000000001</v>
          </cell>
          <cell r="GV325">
            <v>5222.17</v>
          </cell>
          <cell r="GW325">
            <v>0.22</v>
          </cell>
          <cell r="GX325">
            <v>0</v>
          </cell>
          <cell r="GY325">
            <v>415.16</v>
          </cell>
          <cell r="GZ325">
            <v>415.16</v>
          </cell>
          <cell r="HA325">
            <v>0</v>
          </cell>
          <cell r="HB325">
            <v>2237.8200000000002</v>
          </cell>
          <cell r="HC325">
            <v>2237.8200000000002</v>
          </cell>
          <cell r="HD325" t="str">
            <v>Deferred compensation adjustments and warrant repurchases</v>
          </cell>
          <cell r="HE325" t="str">
            <v>Deduction for non-financial equity investments</v>
          </cell>
          <cell r="HF325">
            <v>0</v>
          </cell>
          <cell r="HG325">
            <v>817</v>
          </cell>
          <cell r="HH325">
            <v>2376.9299999999998</v>
          </cell>
          <cell r="HI325">
            <v>-14226.54</v>
          </cell>
          <cell r="HJ325">
            <v>11658.95</v>
          </cell>
          <cell r="HK325" t="str">
            <v>Cash dividends declared on common stock (item 65) will appear on HI-A in #11 Cash dividends declared on common stock (bhck4460). Issuance of Common Stock for Employee Compensation (item 72) and Other Issuance of Common Stock (item 73) will both</v>
          </cell>
          <cell r="HL325">
            <v>2</v>
          </cell>
          <cell r="HM325">
            <v>2012</v>
          </cell>
          <cell r="HN325">
            <v>0</v>
          </cell>
          <cell r="HO325">
            <v>-17.84</v>
          </cell>
          <cell r="HR325">
            <v>19009</v>
          </cell>
        </row>
        <row r="326">
          <cell r="A326" t="str">
            <v>1120754Q3 2012BHC Baseline</v>
          </cell>
          <cell r="B326" t="str">
            <v>Wells</v>
          </cell>
          <cell r="C326" t="str">
            <v>Q3 2012</v>
          </cell>
          <cell r="D326" t="str">
            <v>BHC Baseline</v>
          </cell>
          <cell r="E326" t="str">
            <v>BHC</v>
          </cell>
          <cell r="F326" t="str">
            <v>WELLS FARGO and CO</v>
          </cell>
          <cell r="G326">
            <v>1120754</v>
          </cell>
          <cell r="H326" t="str">
            <v>Projected</v>
          </cell>
          <cell r="I326">
            <v>40925</v>
          </cell>
          <cell r="J326">
            <v>40925.631967592592</v>
          </cell>
          <cell r="K326" t="str">
            <v>Wells Fargo baseline scenario, as described in the Comprehensive Capital Plan.</v>
          </cell>
          <cell r="L326">
            <v>607.04</v>
          </cell>
          <cell r="M326">
            <v>813.17</v>
          </cell>
          <cell r="N326">
            <v>156.44</v>
          </cell>
          <cell r="O326">
            <v>656.73</v>
          </cell>
          <cell r="P326">
            <v>229.09</v>
          </cell>
          <cell r="Q326">
            <v>62.28</v>
          </cell>
          <cell r="R326">
            <v>40.590000000000003</v>
          </cell>
          <cell r="S326">
            <v>126.22</v>
          </cell>
          <cell r="T326">
            <v>171.67</v>
          </cell>
          <cell r="U326">
            <v>96.17</v>
          </cell>
          <cell r="V326">
            <v>7.26</v>
          </cell>
          <cell r="W326">
            <v>68.239999999999995</v>
          </cell>
          <cell r="X326">
            <v>221.32</v>
          </cell>
          <cell r="Y326">
            <v>286.2</v>
          </cell>
          <cell r="Z326">
            <v>111.84</v>
          </cell>
          <cell r="AA326">
            <v>40.4</v>
          </cell>
          <cell r="AB326">
            <v>133.96</v>
          </cell>
          <cell r="AC326">
            <v>53.83</v>
          </cell>
          <cell r="AD326">
            <v>0</v>
          </cell>
          <cell r="AE326">
            <v>11.72</v>
          </cell>
          <cell r="AF326">
            <v>0</v>
          </cell>
          <cell r="AG326">
            <v>0</v>
          </cell>
          <cell r="AH326">
            <v>42.11</v>
          </cell>
          <cell r="AI326">
            <v>2382.3200000000002</v>
          </cell>
          <cell r="AJ326">
            <v>0</v>
          </cell>
          <cell r="AK326">
            <v>0</v>
          </cell>
          <cell r="AL326">
            <v>42.39</v>
          </cell>
          <cell r="AM326">
            <v>42.39</v>
          </cell>
          <cell r="AN326">
            <v>0</v>
          </cell>
          <cell r="AO326">
            <v>0</v>
          </cell>
          <cell r="AP326">
            <v>0</v>
          </cell>
          <cell r="AQ326">
            <v>0</v>
          </cell>
          <cell r="AR326">
            <v>0</v>
          </cell>
          <cell r="AS326">
            <v>0</v>
          </cell>
          <cell r="AT326">
            <v>2424.71</v>
          </cell>
          <cell r="AU326">
            <v>18505.650000000001</v>
          </cell>
          <cell r="AV326">
            <v>2161.63</v>
          </cell>
          <cell r="AW326">
            <v>2382.3200000000002</v>
          </cell>
          <cell r="AX326">
            <v>-34.14</v>
          </cell>
          <cell r="AY326">
            <v>18250.82</v>
          </cell>
          <cell r="AZ326">
            <v>10572.7</v>
          </cell>
          <cell r="BA326">
            <v>9529.2199999999993</v>
          </cell>
          <cell r="BB326">
            <v>11526.75</v>
          </cell>
          <cell r="BC326">
            <v>8575.17</v>
          </cell>
          <cell r="BD326">
            <v>8575.17</v>
          </cell>
          <cell r="BE326">
            <v>2161.63</v>
          </cell>
          <cell r="BF326">
            <v>0</v>
          </cell>
          <cell r="BG326">
            <v>0</v>
          </cell>
          <cell r="BH326">
            <v>10.85</v>
          </cell>
          <cell r="BI326">
            <v>0</v>
          </cell>
          <cell r="BJ326">
            <v>-8.41</v>
          </cell>
          <cell r="BK326">
            <v>34.14</v>
          </cell>
          <cell r="BL326">
            <v>6415.98</v>
          </cell>
          <cell r="BM326">
            <v>2155.36</v>
          </cell>
          <cell r="BN326">
            <v>4260.62</v>
          </cell>
          <cell r="BO326">
            <v>0</v>
          </cell>
          <cell r="BP326">
            <v>4260.62</v>
          </cell>
          <cell r="BQ326">
            <v>78.14</v>
          </cell>
          <cell r="BR326">
            <v>4182.49</v>
          </cell>
          <cell r="BS326">
            <v>33.593620999999999</v>
          </cell>
          <cell r="BT326">
            <v>1136</v>
          </cell>
          <cell r="BU326">
            <v>124</v>
          </cell>
          <cell r="BV326">
            <v>179</v>
          </cell>
          <cell r="BW326">
            <v>1081</v>
          </cell>
          <cell r="BX326" t="str">
            <v>Non-Interest Income - Retail and Small Business</v>
          </cell>
          <cell r="BY326">
            <v>0</v>
          </cell>
          <cell r="BZ326">
            <v>227543.6</v>
          </cell>
          <cell r="CA326">
            <v>227543.6</v>
          </cell>
          <cell r="CB326">
            <v>473856.92</v>
          </cell>
          <cell r="CC326">
            <v>232931.19</v>
          </cell>
          <cell r="CD326">
            <v>103079.72</v>
          </cell>
          <cell r="CE326">
            <v>11933.21</v>
          </cell>
          <cell r="CF326">
            <v>91146.51</v>
          </cell>
          <cell r="CG326">
            <v>132769.29999999999</v>
          </cell>
          <cell r="CH326">
            <v>22051.200000000001</v>
          </cell>
          <cell r="CI326">
            <v>11892.04</v>
          </cell>
          <cell r="CJ326">
            <v>98826.06</v>
          </cell>
          <cell r="CK326">
            <v>39080.120000000003</v>
          </cell>
          <cell r="CL326">
            <v>3058.01</v>
          </cell>
          <cell r="CM326">
            <v>2018.7</v>
          </cell>
          <cell r="CN326">
            <v>151968.48000000001</v>
          </cell>
          <cell r="CO326">
            <v>130423.78</v>
          </cell>
          <cell r="CP326">
            <v>13172.93</v>
          </cell>
          <cell r="CQ326">
            <v>8371.77</v>
          </cell>
          <cell r="CR326">
            <v>22684.9</v>
          </cell>
          <cell r="CS326">
            <v>80987.34</v>
          </cell>
          <cell r="CT326">
            <v>44345.38</v>
          </cell>
          <cell r="CU326">
            <v>24877.79</v>
          </cell>
          <cell r="CV326">
            <v>11764.17</v>
          </cell>
          <cell r="CW326">
            <v>84081.12</v>
          </cell>
          <cell r="CX326">
            <v>480.02</v>
          </cell>
          <cell r="CY326">
            <v>6117.76</v>
          </cell>
          <cell r="CZ326">
            <v>10689.71</v>
          </cell>
          <cell r="DA326">
            <v>31822.95</v>
          </cell>
          <cell r="DB326">
            <v>34970.68</v>
          </cell>
          <cell r="DC326">
            <v>813578.76</v>
          </cell>
          <cell r="DD326">
            <v>0</v>
          </cell>
          <cell r="DE326">
            <v>18250.82</v>
          </cell>
          <cell r="DF326">
            <v>795327.94</v>
          </cell>
          <cell r="DG326">
            <v>63237.78</v>
          </cell>
          <cell r="DH326">
            <v>25138</v>
          </cell>
          <cell r="DI326">
            <v>17719.099999999999</v>
          </cell>
          <cell r="DJ326">
            <v>163</v>
          </cell>
          <cell r="DK326">
            <v>7614.05</v>
          </cell>
          <cell r="DL326">
            <v>50634.15</v>
          </cell>
          <cell r="DM326">
            <v>195679.29</v>
          </cell>
          <cell r="DN326">
            <v>1332422.8</v>
          </cell>
          <cell r="DO326">
            <v>910467.43</v>
          </cell>
          <cell r="DP326">
            <v>27643.72</v>
          </cell>
          <cell r="DQ326">
            <v>4812.8900000000003</v>
          </cell>
          <cell r="DR326">
            <v>240659.46</v>
          </cell>
          <cell r="DS326">
            <v>341</v>
          </cell>
          <cell r="DT326">
            <v>1183583.5</v>
          </cell>
          <cell r="DU326">
            <v>10571.78</v>
          </cell>
          <cell r="DV326">
            <v>9029.0300000000007</v>
          </cell>
          <cell r="DW326">
            <v>57358.03</v>
          </cell>
          <cell r="DX326">
            <v>72765.679999999993</v>
          </cell>
          <cell r="DY326">
            <v>3146.03</v>
          </cell>
          <cell r="DZ326">
            <v>-5515.7</v>
          </cell>
          <cell r="EA326">
            <v>147354.85</v>
          </cell>
          <cell r="EB326">
            <v>1484.41</v>
          </cell>
          <cell r="EC326">
            <v>148839.26</v>
          </cell>
          <cell r="ED326">
            <v>288071.42</v>
          </cell>
          <cell r="EE326">
            <v>144689.56</v>
          </cell>
          <cell r="EF326">
            <v>0</v>
          </cell>
          <cell r="EG326">
            <v>144689.56</v>
          </cell>
          <cell r="EH326">
            <v>4182.49</v>
          </cell>
          <cell r="EI326">
            <v>0</v>
          </cell>
          <cell r="EJ326">
            <v>0</v>
          </cell>
          <cell r="EK326">
            <v>515.54999999999995</v>
          </cell>
          <cell r="EL326">
            <v>0</v>
          </cell>
          <cell r="EM326">
            <v>0</v>
          </cell>
          <cell r="EN326">
            <v>514.11</v>
          </cell>
          <cell r="EO326">
            <v>0</v>
          </cell>
          <cell r="EP326">
            <v>219.88</v>
          </cell>
          <cell r="EQ326">
            <v>1145.54</v>
          </cell>
          <cell r="ER326">
            <v>-98.09</v>
          </cell>
          <cell r="ES326">
            <v>0</v>
          </cell>
          <cell r="ET326">
            <v>-55.13</v>
          </cell>
          <cell r="EU326">
            <v>147354.85</v>
          </cell>
          <cell r="EV326">
            <v>147354.85</v>
          </cell>
          <cell r="EW326">
            <v>3966.33</v>
          </cell>
          <cell r="EX326">
            <v>0</v>
          </cell>
          <cell r="EY326">
            <v>-912.45</v>
          </cell>
          <cell r="EZ326">
            <v>0</v>
          </cell>
          <cell r="FA326">
            <v>0</v>
          </cell>
          <cell r="FB326">
            <v>5605</v>
          </cell>
          <cell r="FC326">
            <v>0</v>
          </cell>
          <cell r="FD326">
            <v>29224.91</v>
          </cell>
          <cell r="FE326">
            <v>0</v>
          </cell>
          <cell r="FF326">
            <v>120681.05</v>
          </cell>
          <cell r="FG326">
            <v>1310.98</v>
          </cell>
          <cell r="FH326">
            <v>0</v>
          </cell>
          <cell r="FI326">
            <v>-533</v>
          </cell>
          <cell r="FJ326">
            <v>118837.07</v>
          </cell>
          <cell r="FK326">
            <v>1030390.8</v>
          </cell>
          <cell r="FL326">
            <v>102660.28</v>
          </cell>
          <cell r="FM326">
            <v>118837.07</v>
          </cell>
          <cell r="FN326">
            <v>150283.51</v>
          </cell>
          <cell r="FO326">
            <v>1030390.8</v>
          </cell>
          <cell r="FP326">
            <v>1286073.2</v>
          </cell>
          <cell r="FQ326">
            <v>9.9632000000000005</v>
          </cell>
          <cell r="FR326">
            <v>11.533200000000001</v>
          </cell>
          <cell r="FS326">
            <v>14.585100000000001</v>
          </cell>
          <cell r="FT326">
            <v>9.2402999999999995</v>
          </cell>
          <cell r="FU326">
            <v>10571.78</v>
          </cell>
          <cell r="FV326">
            <v>780</v>
          </cell>
          <cell r="FW326">
            <v>0</v>
          </cell>
          <cell r="FX326">
            <v>0</v>
          </cell>
          <cell r="FY326">
            <v>5521.31</v>
          </cell>
          <cell r="FZ326">
            <v>0</v>
          </cell>
          <cell r="GA326">
            <v>780</v>
          </cell>
          <cell r="GB326">
            <v>0</v>
          </cell>
          <cell r="GC326">
            <v>4825</v>
          </cell>
          <cell r="GD326">
            <v>24464</v>
          </cell>
          <cell r="GE326">
            <v>0</v>
          </cell>
          <cell r="GF326">
            <v>4193.1099999999997</v>
          </cell>
          <cell r="GG326">
            <v>5221939.8</v>
          </cell>
          <cell r="GH326">
            <v>0</v>
          </cell>
          <cell r="GI326">
            <v>1609.33</v>
          </cell>
          <cell r="GJ326">
            <v>120681.05</v>
          </cell>
          <cell r="GK326">
            <v>12068.11</v>
          </cell>
          <cell r="GL326">
            <v>0</v>
          </cell>
          <cell r="GM326">
            <v>0</v>
          </cell>
          <cell r="GN326">
            <v>10100.64</v>
          </cell>
          <cell r="GO326">
            <v>0</v>
          </cell>
          <cell r="GP326">
            <v>8939.07</v>
          </cell>
          <cell r="GQ326">
            <v>8939.07</v>
          </cell>
          <cell r="GR326">
            <v>0</v>
          </cell>
          <cell r="GS326">
            <v>9031.3700000000008</v>
          </cell>
          <cell r="GT326">
            <v>25862.78</v>
          </cell>
          <cell r="GU326">
            <v>1145.54</v>
          </cell>
          <cell r="GV326">
            <v>5221.9399999999996</v>
          </cell>
          <cell r="GW326">
            <v>0.22</v>
          </cell>
          <cell r="GX326">
            <v>0</v>
          </cell>
          <cell r="GY326">
            <v>515.54999999999995</v>
          </cell>
          <cell r="GZ326">
            <v>515.54999999999995</v>
          </cell>
          <cell r="HA326">
            <v>0</v>
          </cell>
          <cell r="HB326">
            <v>514.11</v>
          </cell>
          <cell r="HC326">
            <v>514.11</v>
          </cell>
          <cell r="HD326" t="str">
            <v>Deferred compensation adjustments and warrant repurchases</v>
          </cell>
          <cell r="HE326" t="str">
            <v>Deduction for non-financial equity investments</v>
          </cell>
          <cell r="HF326">
            <v>0</v>
          </cell>
          <cell r="HG326">
            <v>817</v>
          </cell>
          <cell r="HH326">
            <v>2376.9299999999998</v>
          </cell>
          <cell r="HI326">
            <v>-14226.54</v>
          </cell>
          <cell r="HJ326">
            <v>11658.95</v>
          </cell>
          <cell r="HK326" t="str">
            <v>Cash dividends declared on common stock (item 65) will appear on HI-A in #11 Cash dividends declared on common stock (bhck4460). Issuance of Common Stock for Employee Compensation (item 72) and Other Issuance of Common Stock (item 73) will both</v>
          </cell>
          <cell r="HL326">
            <v>3</v>
          </cell>
          <cell r="HM326">
            <v>2012</v>
          </cell>
          <cell r="HN326">
            <v>0</v>
          </cell>
          <cell r="HO326">
            <v>-8.41</v>
          </cell>
          <cell r="HR326">
            <v>19009</v>
          </cell>
        </row>
        <row r="327">
          <cell r="A327" t="str">
            <v>1120754Q4 2012BHC Baseline</v>
          </cell>
          <cell r="B327" t="str">
            <v>Wells</v>
          </cell>
          <cell r="C327" t="str">
            <v>Q4 2012</v>
          </cell>
          <cell r="D327" t="str">
            <v>BHC Baseline</v>
          </cell>
          <cell r="E327" t="str">
            <v>BHC</v>
          </cell>
          <cell r="F327" t="str">
            <v>WELLS FARGO and CO</v>
          </cell>
          <cell r="G327">
            <v>1120754</v>
          </cell>
          <cell r="H327" t="str">
            <v>Projected</v>
          </cell>
          <cell r="I327">
            <v>40925</v>
          </cell>
          <cell r="J327">
            <v>40925.631967592592</v>
          </cell>
          <cell r="K327" t="str">
            <v>Wells Fargo baseline scenario, as described in the Comprehensive Capital Plan.</v>
          </cell>
          <cell r="L327">
            <v>589.32000000000005</v>
          </cell>
          <cell r="M327">
            <v>749.89</v>
          </cell>
          <cell r="N327">
            <v>140.37</v>
          </cell>
          <cell r="O327">
            <v>609.53</v>
          </cell>
          <cell r="P327">
            <v>220.9</v>
          </cell>
          <cell r="Q327">
            <v>60.65</v>
          </cell>
          <cell r="R327">
            <v>38.409999999999997</v>
          </cell>
          <cell r="S327">
            <v>121.84</v>
          </cell>
          <cell r="T327">
            <v>162.19999999999999</v>
          </cell>
          <cell r="U327">
            <v>90.86</v>
          </cell>
          <cell r="V327">
            <v>6.87</v>
          </cell>
          <cell r="W327">
            <v>64.47</v>
          </cell>
          <cell r="X327">
            <v>217.43</v>
          </cell>
          <cell r="Y327">
            <v>333.7</v>
          </cell>
          <cell r="Z327">
            <v>154.55000000000001</v>
          </cell>
          <cell r="AA327">
            <v>48.2</v>
          </cell>
          <cell r="AB327">
            <v>130.94999999999999</v>
          </cell>
          <cell r="AC327">
            <v>52.37</v>
          </cell>
          <cell r="AD327">
            <v>0</v>
          </cell>
          <cell r="AE327">
            <v>11.41</v>
          </cell>
          <cell r="AF327">
            <v>0</v>
          </cell>
          <cell r="AG327">
            <v>0</v>
          </cell>
          <cell r="AH327">
            <v>40.96</v>
          </cell>
          <cell r="AI327">
            <v>2325.8200000000002</v>
          </cell>
          <cell r="AJ327">
            <v>0</v>
          </cell>
          <cell r="AK327">
            <v>0</v>
          </cell>
          <cell r="AL327">
            <v>32.26</v>
          </cell>
          <cell r="AM327">
            <v>32.26</v>
          </cell>
          <cell r="AN327">
            <v>0</v>
          </cell>
          <cell r="AO327">
            <v>0</v>
          </cell>
          <cell r="AP327">
            <v>0</v>
          </cell>
          <cell r="AQ327">
            <v>0</v>
          </cell>
          <cell r="AR327">
            <v>0</v>
          </cell>
          <cell r="AS327">
            <v>0</v>
          </cell>
          <cell r="AT327">
            <v>2358.08</v>
          </cell>
          <cell r="AU327">
            <v>18250.82</v>
          </cell>
          <cell r="AV327">
            <v>2105.58</v>
          </cell>
          <cell r="AW327">
            <v>2325.8200000000002</v>
          </cell>
          <cell r="AX327">
            <v>-19.36</v>
          </cell>
          <cell r="AY327">
            <v>18011.23</v>
          </cell>
          <cell r="AZ327">
            <v>10507.23</v>
          </cell>
          <cell r="BA327">
            <v>9678.25</v>
          </cell>
          <cell r="BB327">
            <v>11051.57</v>
          </cell>
          <cell r="BC327">
            <v>9133.9</v>
          </cell>
          <cell r="BD327">
            <v>9133.9</v>
          </cell>
          <cell r="BE327">
            <v>2105.58</v>
          </cell>
          <cell r="BF327">
            <v>0</v>
          </cell>
          <cell r="BG327">
            <v>0</v>
          </cell>
          <cell r="BH327">
            <v>9.32</v>
          </cell>
          <cell r="BI327">
            <v>0</v>
          </cell>
          <cell r="BJ327">
            <v>-17.670000000000002</v>
          </cell>
          <cell r="BK327">
            <v>19.36</v>
          </cell>
          <cell r="BL327">
            <v>7019.97</v>
          </cell>
          <cell r="BM327">
            <v>2361.2399999999998</v>
          </cell>
          <cell r="BN327">
            <v>4658.72</v>
          </cell>
          <cell r="BO327">
            <v>0</v>
          </cell>
          <cell r="BP327">
            <v>4658.72</v>
          </cell>
          <cell r="BQ327">
            <v>73.180000000000007</v>
          </cell>
          <cell r="BR327">
            <v>4585.54</v>
          </cell>
          <cell r="BS327">
            <v>33.636040999999999</v>
          </cell>
          <cell r="BT327">
            <v>1081</v>
          </cell>
          <cell r="BU327">
            <v>63</v>
          </cell>
          <cell r="BV327">
            <v>134</v>
          </cell>
          <cell r="BW327">
            <v>1010</v>
          </cell>
          <cell r="BX327" t="str">
            <v>Non-Interest Income - Retail and Small Business</v>
          </cell>
          <cell r="BY327">
            <v>0</v>
          </cell>
          <cell r="BZ327">
            <v>228723.62</v>
          </cell>
          <cell r="CA327">
            <v>228723.62</v>
          </cell>
          <cell r="CB327">
            <v>461257.15</v>
          </cell>
          <cell r="CC327">
            <v>219846.15</v>
          </cell>
          <cell r="CD327">
            <v>100581.96</v>
          </cell>
          <cell r="CE327">
            <v>11555.33</v>
          </cell>
          <cell r="CF327">
            <v>89026.63</v>
          </cell>
          <cell r="CG327">
            <v>135738.79999999999</v>
          </cell>
          <cell r="CH327">
            <v>22503.26</v>
          </cell>
          <cell r="CI327">
            <v>12383.51</v>
          </cell>
          <cell r="CJ327">
            <v>100852.03</v>
          </cell>
          <cell r="CK327">
            <v>39881.279999999999</v>
          </cell>
          <cell r="CL327">
            <v>3120.72</v>
          </cell>
          <cell r="CM327">
            <v>1969.52</v>
          </cell>
          <cell r="CN327">
            <v>155255.85</v>
          </cell>
          <cell r="CO327">
            <v>133573.66</v>
          </cell>
          <cell r="CP327">
            <v>13370.34</v>
          </cell>
          <cell r="CQ327">
            <v>8311.85</v>
          </cell>
          <cell r="CR327">
            <v>23007.78</v>
          </cell>
          <cell r="CS327">
            <v>80710.89</v>
          </cell>
          <cell r="CT327">
            <v>44567.6</v>
          </cell>
          <cell r="CU327">
            <v>24699.05</v>
          </cell>
          <cell r="CV327">
            <v>11444.24</v>
          </cell>
          <cell r="CW327">
            <v>86158.07</v>
          </cell>
          <cell r="CX327">
            <v>491.72</v>
          </cell>
          <cell r="CY327">
            <v>6266.92</v>
          </cell>
          <cell r="CZ327">
            <v>10977.19</v>
          </cell>
          <cell r="DA327">
            <v>32598.880000000001</v>
          </cell>
          <cell r="DB327">
            <v>35823.360000000001</v>
          </cell>
          <cell r="DC327">
            <v>806389.75</v>
          </cell>
          <cell r="DD327">
            <v>0</v>
          </cell>
          <cell r="DE327">
            <v>18011.23</v>
          </cell>
          <cell r="DF327">
            <v>788378.52</v>
          </cell>
          <cell r="DG327">
            <v>65942.63</v>
          </cell>
          <cell r="DH327">
            <v>25138</v>
          </cell>
          <cell r="DI327">
            <v>18500.349999999999</v>
          </cell>
          <cell r="DJ327">
            <v>163</v>
          </cell>
          <cell r="DK327">
            <v>7221.89</v>
          </cell>
          <cell r="DL327">
            <v>51023.24</v>
          </cell>
          <cell r="DM327">
            <v>218108.81</v>
          </cell>
          <cell r="DN327">
            <v>1352176.8</v>
          </cell>
          <cell r="DO327">
            <v>921230.02</v>
          </cell>
          <cell r="DP327">
            <v>29354.09</v>
          </cell>
          <cell r="DQ327">
            <v>4813.79</v>
          </cell>
          <cell r="DR327">
            <v>244612.39</v>
          </cell>
          <cell r="DS327">
            <v>360.36</v>
          </cell>
          <cell r="DT327">
            <v>1200010.3</v>
          </cell>
          <cell r="DU327">
            <v>10571.78</v>
          </cell>
          <cell r="DV327">
            <v>9056.39</v>
          </cell>
          <cell r="DW327">
            <v>57794.35</v>
          </cell>
          <cell r="DX327">
            <v>75985.75</v>
          </cell>
          <cell r="DY327">
            <v>3305.16</v>
          </cell>
          <cell r="DZ327">
            <v>-6031.3</v>
          </cell>
          <cell r="EA327">
            <v>150682.13</v>
          </cell>
          <cell r="EB327">
            <v>1484.41</v>
          </cell>
          <cell r="EC327">
            <v>152166.54</v>
          </cell>
          <cell r="ED327">
            <v>292605.39</v>
          </cell>
          <cell r="EE327">
            <v>147354.85</v>
          </cell>
          <cell r="EF327">
            <v>0</v>
          </cell>
          <cell r="EG327">
            <v>147354.85</v>
          </cell>
          <cell r="EH327">
            <v>4585.54</v>
          </cell>
          <cell r="EI327">
            <v>0</v>
          </cell>
          <cell r="EJ327">
            <v>0</v>
          </cell>
          <cell r="EK327">
            <v>518.82000000000005</v>
          </cell>
          <cell r="EL327">
            <v>0</v>
          </cell>
          <cell r="EM327">
            <v>0</v>
          </cell>
          <cell r="EN327">
            <v>515.6</v>
          </cell>
          <cell r="EO327">
            <v>0</v>
          </cell>
          <cell r="EP327">
            <v>219.49</v>
          </cell>
          <cell r="EQ327">
            <v>1145.98</v>
          </cell>
          <cell r="ER327">
            <v>159.13</v>
          </cell>
          <cell r="ES327">
            <v>0</v>
          </cell>
          <cell r="ET327">
            <v>-55.13</v>
          </cell>
          <cell r="EU327">
            <v>150682.13</v>
          </cell>
          <cell r="EV327">
            <v>150682.13</v>
          </cell>
          <cell r="EW327">
            <v>3861.93</v>
          </cell>
          <cell r="EX327">
            <v>0</v>
          </cell>
          <cell r="EY327">
            <v>-648.91999999999996</v>
          </cell>
          <cell r="EZ327">
            <v>0</v>
          </cell>
          <cell r="FA327">
            <v>0</v>
          </cell>
          <cell r="FB327">
            <v>5605</v>
          </cell>
          <cell r="FC327">
            <v>0</v>
          </cell>
          <cell r="FD327">
            <v>28952.27</v>
          </cell>
          <cell r="FE327">
            <v>0</v>
          </cell>
          <cell r="FF327">
            <v>124121.85</v>
          </cell>
          <cell r="FG327">
            <v>1359.66</v>
          </cell>
          <cell r="FH327">
            <v>0</v>
          </cell>
          <cell r="FI327">
            <v>-533</v>
          </cell>
          <cell r="FJ327">
            <v>122229.19</v>
          </cell>
          <cell r="FK327">
            <v>1037147.5</v>
          </cell>
          <cell r="FL327">
            <v>106052.41</v>
          </cell>
          <cell r="FM327">
            <v>122229.19</v>
          </cell>
          <cell r="FN327">
            <v>152562.93</v>
          </cell>
          <cell r="FO327">
            <v>1037147.5</v>
          </cell>
          <cell r="FP327">
            <v>1303279.3999999999</v>
          </cell>
          <cell r="FQ327">
            <v>10.2254</v>
          </cell>
          <cell r="FR327">
            <v>11.7851</v>
          </cell>
          <cell r="FS327">
            <v>14.709899999999999</v>
          </cell>
          <cell r="FT327">
            <v>9.3786000000000005</v>
          </cell>
          <cell r="FU327">
            <v>10571.78</v>
          </cell>
          <cell r="FV327">
            <v>780</v>
          </cell>
          <cell r="FW327">
            <v>0</v>
          </cell>
          <cell r="FX327">
            <v>0</v>
          </cell>
          <cell r="FY327">
            <v>6036.91</v>
          </cell>
          <cell r="FZ327">
            <v>0</v>
          </cell>
          <cell r="GA327">
            <v>780</v>
          </cell>
          <cell r="GB327">
            <v>0</v>
          </cell>
          <cell r="GC327">
            <v>4825</v>
          </cell>
          <cell r="GD327">
            <v>24449</v>
          </cell>
          <cell r="GE327">
            <v>0</v>
          </cell>
          <cell r="GF327">
            <v>4720.5600000000004</v>
          </cell>
          <cell r="GG327">
            <v>5221821.9000000004</v>
          </cell>
          <cell r="GH327">
            <v>0</v>
          </cell>
          <cell r="GI327">
            <v>1552.71</v>
          </cell>
          <cell r="GJ327">
            <v>124121.85</v>
          </cell>
          <cell r="GK327">
            <v>12412.19</v>
          </cell>
          <cell r="GL327">
            <v>0</v>
          </cell>
          <cell r="GM327">
            <v>0</v>
          </cell>
          <cell r="GN327">
            <v>11841.27</v>
          </cell>
          <cell r="GO327">
            <v>0</v>
          </cell>
          <cell r="GP327">
            <v>9176.11</v>
          </cell>
          <cell r="GQ327">
            <v>9176.11</v>
          </cell>
          <cell r="GR327">
            <v>0</v>
          </cell>
          <cell r="GS327">
            <v>9259</v>
          </cell>
          <cell r="GT327">
            <v>26483.14</v>
          </cell>
          <cell r="GU327">
            <v>1145.98</v>
          </cell>
          <cell r="GV327">
            <v>5221.82</v>
          </cell>
          <cell r="GW327">
            <v>0.22</v>
          </cell>
          <cell r="GX327">
            <v>0</v>
          </cell>
          <cell r="GY327">
            <v>518.82000000000005</v>
          </cell>
          <cell r="GZ327">
            <v>518.82000000000005</v>
          </cell>
          <cell r="HA327">
            <v>0</v>
          </cell>
          <cell r="HB327">
            <v>515.6</v>
          </cell>
          <cell r="HC327">
            <v>515.6</v>
          </cell>
          <cell r="HD327" t="str">
            <v>Deferred compensation adjustments and warrant repurchases</v>
          </cell>
          <cell r="HE327" t="str">
            <v>Deduction for non-financial equity investments</v>
          </cell>
          <cell r="HF327">
            <v>0</v>
          </cell>
          <cell r="HG327">
            <v>817</v>
          </cell>
          <cell r="HH327">
            <v>2376.9299999999998</v>
          </cell>
          <cell r="HI327">
            <v>-14226.54</v>
          </cell>
          <cell r="HJ327">
            <v>11658.95</v>
          </cell>
          <cell r="HK327" t="str">
            <v>Cash dividends declared on common stock (item 65) will appear on HI-A in #11 Cash dividends declared on common stock (bhck4460). Issuance of Common Stock for Employee Compensation (item 72) and Other Issuance of Common Stock (item 73) will both</v>
          </cell>
          <cell r="HL327">
            <v>4</v>
          </cell>
          <cell r="HM327">
            <v>2012</v>
          </cell>
          <cell r="HN327">
            <v>0</v>
          </cell>
          <cell r="HO327">
            <v>-17.670000000000002</v>
          </cell>
          <cell r="HR327">
            <v>19009</v>
          </cell>
        </row>
        <row r="328">
          <cell r="A328" t="str">
            <v>1120754Q1 2013BHC Baseline</v>
          </cell>
          <cell r="B328" t="str">
            <v>Wells</v>
          </cell>
          <cell r="C328" t="str">
            <v>Q1 2013</v>
          </cell>
          <cell r="D328" t="str">
            <v>BHC Baseline</v>
          </cell>
          <cell r="E328" t="str">
            <v>BHC</v>
          </cell>
          <cell r="F328" t="str">
            <v>WELLS FARGO and CO</v>
          </cell>
          <cell r="G328">
            <v>1120754</v>
          </cell>
          <cell r="H328" t="str">
            <v>Projected</v>
          </cell>
          <cell r="I328">
            <v>40925</v>
          </cell>
          <cell r="J328">
            <v>40925.631967592592</v>
          </cell>
          <cell r="K328" t="str">
            <v>Wells Fargo baseline scenario, as described in the Comprehensive Capital Plan.</v>
          </cell>
          <cell r="L328">
            <v>595.20000000000005</v>
          </cell>
          <cell r="M328">
            <v>752.48</v>
          </cell>
          <cell r="N328">
            <v>133.31</v>
          </cell>
          <cell r="O328">
            <v>619.16999999999996</v>
          </cell>
          <cell r="P328">
            <v>205.51</v>
          </cell>
          <cell r="Q328">
            <v>56.98</v>
          </cell>
          <cell r="R328">
            <v>34.22</v>
          </cell>
          <cell r="S328">
            <v>114.31</v>
          </cell>
          <cell r="T328">
            <v>151.88999999999999</v>
          </cell>
          <cell r="U328">
            <v>85.09</v>
          </cell>
          <cell r="V328">
            <v>6.43</v>
          </cell>
          <cell r="W328">
            <v>60.38</v>
          </cell>
          <cell r="X328">
            <v>216.61</v>
          </cell>
          <cell r="Y328">
            <v>288.83</v>
          </cell>
          <cell r="Z328">
            <v>131</v>
          </cell>
          <cell r="AA328">
            <v>44.89</v>
          </cell>
          <cell r="AB328">
            <v>112.94</v>
          </cell>
          <cell r="AC328">
            <v>49.2</v>
          </cell>
          <cell r="AD328">
            <v>0</v>
          </cell>
          <cell r="AE328">
            <v>10.72</v>
          </cell>
          <cell r="AF328">
            <v>0</v>
          </cell>
          <cell r="AG328">
            <v>0</v>
          </cell>
          <cell r="AH328">
            <v>38.479999999999997</v>
          </cell>
          <cell r="AI328">
            <v>2259.7199999999998</v>
          </cell>
          <cell r="AJ328">
            <v>0</v>
          </cell>
          <cell r="AK328">
            <v>0</v>
          </cell>
          <cell r="AL328">
            <v>32.26</v>
          </cell>
          <cell r="AM328">
            <v>32.26</v>
          </cell>
          <cell r="AN328">
            <v>0</v>
          </cell>
          <cell r="AO328">
            <v>0</v>
          </cell>
          <cell r="AP328">
            <v>0</v>
          </cell>
          <cell r="AQ328">
            <v>0</v>
          </cell>
          <cell r="AR328">
            <v>0</v>
          </cell>
          <cell r="AS328">
            <v>0</v>
          </cell>
          <cell r="AT328">
            <v>2291.98</v>
          </cell>
          <cell r="AU328">
            <v>18011.23</v>
          </cell>
          <cell r="AV328">
            <v>2123.4499999999998</v>
          </cell>
          <cell r="AW328">
            <v>2259.7199999999998</v>
          </cell>
          <cell r="AX328">
            <v>27.68</v>
          </cell>
          <cell r="AY328">
            <v>17902.64</v>
          </cell>
          <cell r="AZ328">
            <v>10365.09</v>
          </cell>
          <cell r="BA328">
            <v>9599.81</v>
          </cell>
          <cell r="BB328">
            <v>11507.83</v>
          </cell>
          <cell r="BC328">
            <v>8457.07</v>
          </cell>
          <cell r="BD328">
            <v>8457.07</v>
          </cell>
          <cell r="BE328">
            <v>2123.4499999999998</v>
          </cell>
          <cell r="BF328">
            <v>0</v>
          </cell>
          <cell r="BG328">
            <v>0</v>
          </cell>
          <cell r="BH328">
            <v>5.18</v>
          </cell>
          <cell r="BI328">
            <v>0</v>
          </cell>
          <cell r="BJ328">
            <v>-28.48</v>
          </cell>
          <cell r="BK328">
            <v>-27.68</v>
          </cell>
          <cell r="BL328">
            <v>6310.32</v>
          </cell>
          <cell r="BM328">
            <v>2125.42</v>
          </cell>
          <cell r="BN328">
            <v>4184.8999999999996</v>
          </cell>
          <cell r="BO328">
            <v>0</v>
          </cell>
          <cell r="BP328">
            <v>4184.8999999999996</v>
          </cell>
          <cell r="BQ328">
            <v>61.27</v>
          </cell>
          <cell r="BR328">
            <v>4123.62</v>
          </cell>
          <cell r="BS328">
            <v>33.681652</v>
          </cell>
          <cell r="BT328">
            <v>1010</v>
          </cell>
          <cell r="BU328">
            <v>12</v>
          </cell>
          <cell r="BV328">
            <v>101</v>
          </cell>
          <cell r="BW328">
            <v>921</v>
          </cell>
          <cell r="BX328" t="str">
            <v>Non-Interest Income - Retail and Small Business</v>
          </cell>
          <cell r="BY328">
            <v>0</v>
          </cell>
          <cell r="BZ328">
            <v>238336.24</v>
          </cell>
          <cell r="CA328">
            <v>238336.24</v>
          </cell>
          <cell r="CB328">
            <v>451714.5</v>
          </cell>
          <cell r="CC328">
            <v>211432.88</v>
          </cell>
          <cell r="CD328">
            <v>98160.71</v>
          </cell>
          <cell r="CE328">
            <v>11210.25</v>
          </cell>
          <cell r="CF328">
            <v>86950.46</v>
          </cell>
          <cell r="CG328">
            <v>137040.13</v>
          </cell>
          <cell r="CH328">
            <v>22799.85</v>
          </cell>
          <cell r="CI328">
            <v>12059.03</v>
          </cell>
          <cell r="CJ328">
            <v>102181.25</v>
          </cell>
          <cell r="CK328">
            <v>40406.910000000003</v>
          </cell>
          <cell r="CL328">
            <v>3161.85</v>
          </cell>
          <cell r="CM328">
            <v>1918.93</v>
          </cell>
          <cell r="CN328">
            <v>157601.57</v>
          </cell>
          <cell r="CO328">
            <v>135684.51</v>
          </cell>
          <cell r="CP328">
            <v>13549.43</v>
          </cell>
          <cell r="CQ328">
            <v>8367.6299999999992</v>
          </cell>
          <cell r="CR328">
            <v>22551.82</v>
          </cell>
          <cell r="CS328">
            <v>81145.48</v>
          </cell>
          <cell r="CT328">
            <v>45077.18</v>
          </cell>
          <cell r="CU328">
            <v>24570.3</v>
          </cell>
          <cell r="CV328">
            <v>11498</v>
          </cell>
          <cell r="CW328">
            <v>87416.55</v>
          </cell>
          <cell r="CX328">
            <v>499.57</v>
          </cell>
          <cell r="CY328">
            <v>6366.93</v>
          </cell>
          <cell r="CZ328">
            <v>11035.93</v>
          </cell>
          <cell r="DA328">
            <v>33119.089999999997</v>
          </cell>
          <cell r="DB328">
            <v>36395.03</v>
          </cell>
          <cell r="DC328">
            <v>800429.92</v>
          </cell>
          <cell r="DD328">
            <v>0</v>
          </cell>
          <cell r="DE328">
            <v>17902.64</v>
          </cell>
          <cell r="DF328">
            <v>782527.28</v>
          </cell>
          <cell r="DG328">
            <v>66796.14</v>
          </cell>
          <cell r="DH328">
            <v>25138</v>
          </cell>
          <cell r="DI328">
            <v>18820.62</v>
          </cell>
          <cell r="DJ328">
            <v>163</v>
          </cell>
          <cell r="DK328">
            <v>6869.65</v>
          </cell>
          <cell r="DL328">
            <v>50991.27</v>
          </cell>
          <cell r="DM328">
            <v>230739.19</v>
          </cell>
          <cell r="DN328">
            <v>1369390.1</v>
          </cell>
          <cell r="DO328">
            <v>931868.52</v>
          </cell>
          <cell r="DP328">
            <v>29944.67</v>
          </cell>
          <cell r="DQ328">
            <v>3271.04</v>
          </cell>
          <cell r="DR328">
            <v>247458.11</v>
          </cell>
          <cell r="DS328">
            <v>332.68</v>
          </cell>
          <cell r="DT328">
            <v>1212542.3</v>
          </cell>
          <cell r="DU328">
            <v>12071.78</v>
          </cell>
          <cell r="DV328">
            <v>9094.99</v>
          </cell>
          <cell r="DW328">
            <v>58458.91</v>
          </cell>
          <cell r="DX328">
            <v>78584</v>
          </cell>
          <cell r="DY328">
            <v>3200.76</v>
          </cell>
          <cell r="DZ328">
            <v>-6047.05</v>
          </cell>
          <cell r="EA328">
            <v>155363.39000000001</v>
          </cell>
          <cell r="EB328">
            <v>1484.41</v>
          </cell>
          <cell r="EC328">
            <v>156847.79</v>
          </cell>
          <cell r="ED328">
            <v>296636.34999999998</v>
          </cell>
          <cell r="EE328">
            <v>150682.13</v>
          </cell>
          <cell r="EF328">
            <v>0</v>
          </cell>
          <cell r="EG328">
            <v>150682.13</v>
          </cell>
          <cell r="EH328">
            <v>4123.62</v>
          </cell>
          <cell r="EI328">
            <v>1500</v>
          </cell>
          <cell r="EJ328">
            <v>0</v>
          </cell>
          <cell r="EK328">
            <v>758.28</v>
          </cell>
          <cell r="EL328">
            <v>0</v>
          </cell>
          <cell r="EM328">
            <v>0</v>
          </cell>
          <cell r="EN328">
            <v>15.75</v>
          </cell>
          <cell r="EO328">
            <v>0</v>
          </cell>
          <cell r="EP328">
            <v>219.49</v>
          </cell>
          <cell r="EQ328">
            <v>1305.8800000000001</v>
          </cell>
          <cell r="ER328">
            <v>-104.4</v>
          </cell>
          <cell r="ES328">
            <v>0</v>
          </cell>
          <cell r="ET328">
            <v>-55.13</v>
          </cell>
          <cell r="EU328">
            <v>155363.39000000001</v>
          </cell>
          <cell r="EV328">
            <v>155363.39000000001</v>
          </cell>
          <cell r="EW328">
            <v>3757.53</v>
          </cell>
          <cell r="EX328">
            <v>0</v>
          </cell>
          <cell r="EY328">
            <v>-648.91999999999996</v>
          </cell>
          <cell r="EZ328">
            <v>0</v>
          </cell>
          <cell r="FA328">
            <v>0</v>
          </cell>
          <cell r="FB328">
            <v>2050</v>
          </cell>
          <cell r="FC328">
            <v>0</v>
          </cell>
          <cell r="FD328">
            <v>28705.25</v>
          </cell>
          <cell r="FE328">
            <v>0</v>
          </cell>
          <cell r="FF328">
            <v>125599.53</v>
          </cell>
          <cell r="FG328">
            <v>1379.61</v>
          </cell>
          <cell r="FH328">
            <v>0</v>
          </cell>
          <cell r="FI328">
            <v>-533</v>
          </cell>
          <cell r="FJ328">
            <v>123686.92</v>
          </cell>
          <cell r="FK328">
            <v>1042633.5</v>
          </cell>
          <cell r="FL328">
            <v>109565.13</v>
          </cell>
          <cell r="FM328">
            <v>123686.92</v>
          </cell>
          <cell r="FN328">
            <v>153288.71</v>
          </cell>
          <cell r="FO328">
            <v>1042633.5</v>
          </cell>
          <cell r="FP328">
            <v>1316200.1000000001</v>
          </cell>
          <cell r="FQ328">
            <v>10.5085</v>
          </cell>
          <cell r="FR328">
            <v>11.8629</v>
          </cell>
          <cell r="FS328">
            <v>14.7021</v>
          </cell>
          <cell r="FT328">
            <v>9.3972999999999995</v>
          </cell>
          <cell r="FU328">
            <v>12071.78</v>
          </cell>
          <cell r="FV328">
            <v>0</v>
          </cell>
          <cell r="FW328">
            <v>0</v>
          </cell>
          <cell r="FX328">
            <v>0</v>
          </cell>
          <cell r="FY328">
            <v>6052.66</v>
          </cell>
          <cell r="FZ328">
            <v>0</v>
          </cell>
          <cell r="GA328">
            <v>0</v>
          </cell>
          <cell r="GB328">
            <v>0</v>
          </cell>
          <cell r="GC328">
            <v>2050</v>
          </cell>
          <cell r="GD328">
            <v>24434</v>
          </cell>
          <cell r="GE328">
            <v>0</v>
          </cell>
          <cell r="GF328">
            <v>5091.32</v>
          </cell>
          <cell r="GG328">
            <v>5244496.0999999996</v>
          </cell>
          <cell r="GH328">
            <v>0</v>
          </cell>
          <cell r="GI328">
            <v>1496.08</v>
          </cell>
          <cell r="GJ328">
            <v>125599.53</v>
          </cell>
          <cell r="GK328">
            <v>12559.95</v>
          </cell>
          <cell r="GL328">
            <v>0</v>
          </cell>
          <cell r="GM328">
            <v>0</v>
          </cell>
          <cell r="GN328">
            <v>12545.19</v>
          </cell>
          <cell r="GO328">
            <v>0</v>
          </cell>
          <cell r="GP328">
            <v>9660.65</v>
          </cell>
          <cell r="GQ328">
            <v>9660.65</v>
          </cell>
          <cell r="GR328">
            <v>0</v>
          </cell>
          <cell r="GS328">
            <v>9737.06</v>
          </cell>
          <cell r="GT328">
            <v>27751.22</v>
          </cell>
          <cell r="GU328">
            <v>1305.8800000000001</v>
          </cell>
          <cell r="GV328">
            <v>5244.5</v>
          </cell>
          <cell r="GW328">
            <v>0.25</v>
          </cell>
          <cell r="GX328">
            <v>0</v>
          </cell>
          <cell r="GY328">
            <v>758.28</v>
          </cell>
          <cell r="GZ328">
            <v>758.28</v>
          </cell>
          <cell r="HA328">
            <v>0</v>
          </cell>
          <cell r="HB328">
            <v>15.75</v>
          </cell>
          <cell r="HC328">
            <v>15.75</v>
          </cell>
          <cell r="HD328" t="str">
            <v>Deferred compensation adjustments and warrant repurchases</v>
          </cell>
          <cell r="HE328" t="str">
            <v>Deduction for non-financial equity investments</v>
          </cell>
          <cell r="HF328">
            <v>0</v>
          </cell>
          <cell r="HG328">
            <v>817</v>
          </cell>
          <cell r="HH328">
            <v>2376.9299999999998</v>
          </cell>
          <cell r="HI328">
            <v>-14226.54</v>
          </cell>
          <cell r="HJ328">
            <v>11658.95</v>
          </cell>
          <cell r="HK328" t="str">
            <v>Cash dividends declared on common stock (item 65) will appear on HI-A in #11 Cash dividends declared on common stock (bhck4460). Issuance of Common Stock for Employee Compensation (item 72) and Other Issuance of Common Stock (item 73) will both</v>
          </cell>
          <cell r="HL328">
            <v>1</v>
          </cell>
          <cell r="HM328">
            <v>2013</v>
          </cell>
          <cell r="HN328">
            <v>0</v>
          </cell>
          <cell r="HO328">
            <v>-28.48</v>
          </cell>
          <cell r="HR328">
            <v>19009</v>
          </cell>
        </row>
        <row r="329">
          <cell r="A329" t="str">
            <v>1120754Q2 2013BHC Baseline</v>
          </cell>
          <cell r="B329" t="str">
            <v>Wells</v>
          </cell>
          <cell r="C329" t="str">
            <v>Q2 2013</v>
          </cell>
          <cell r="D329" t="str">
            <v>BHC Baseline</v>
          </cell>
          <cell r="E329" t="str">
            <v>BHC</v>
          </cell>
          <cell r="F329" t="str">
            <v>WELLS FARGO and CO</v>
          </cell>
          <cell r="G329">
            <v>1120754</v>
          </cell>
          <cell r="H329" t="str">
            <v>Projected</v>
          </cell>
          <cell r="I329">
            <v>40925</v>
          </cell>
          <cell r="J329">
            <v>40925.631967592592</v>
          </cell>
          <cell r="K329" t="str">
            <v>Wells Fargo baseline scenario, as described in the Comprehensive Capital Plan.</v>
          </cell>
          <cell r="L329">
            <v>570.45000000000005</v>
          </cell>
          <cell r="M329">
            <v>732.04</v>
          </cell>
          <cell r="N329">
            <v>129.91</v>
          </cell>
          <cell r="O329">
            <v>602.13</v>
          </cell>
          <cell r="P329">
            <v>218.85</v>
          </cell>
          <cell r="Q329">
            <v>75.47</v>
          </cell>
          <cell r="R329">
            <v>32.619999999999997</v>
          </cell>
          <cell r="S329">
            <v>110.76</v>
          </cell>
          <cell r="T329">
            <v>172.06</v>
          </cell>
          <cell r="U329">
            <v>96.38</v>
          </cell>
          <cell r="V329">
            <v>7.28</v>
          </cell>
          <cell r="W329">
            <v>68.39</v>
          </cell>
          <cell r="X329">
            <v>203.9</v>
          </cell>
          <cell r="Y329">
            <v>259.17</v>
          </cell>
          <cell r="Z329">
            <v>91.17</v>
          </cell>
          <cell r="AA329">
            <v>48.41</v>
          </cell>
          <cell r="AB329">
            <v>119.59</v>
          </cell>
          <cell r="AC329">
            <v>64.89</v>
          </cell>
          <cell r="AD329">
            <v>0</v>
          </cell>
          <cell r="AE329">
            <v>14.2</v>
          </cell>
          <cell r="AF329">
            <v>0</v>
          </cell>
          <cell r="AG329">
            <v>0</v>
          </cell>
          <cell r="AH329">
            <v>50.69</v>
          </cell>
          <cell r="AI329">
            <v>2221.36</v>
          </cell>
          <cell r="AJ329">
            <v>0</v>
          </cell>
          <cell r="AK329">
            <v>0</v>
          </cell>
          <cell r="AL329">
            <v>32.26</v>
          </cell>
          <cell r="AM329">
            <v>32.26</v>
          </cell>
          <cell r="AN329">
            <v>0</v>
          </cell>
          <cell r="AO329">
            <v>0</v>
          </cell>
          <cell r="AP329">
            <v>0</v>
          </cell>
          <cell r="AQ329">
            <v>0</v>
          </cell>
          <cell r="AR329">
            <v>0</v>
          </cell>
          <cell r="AS329">
            <v>0</v>
          </cell>
          <cell r="AT329">
            <v>2253.62</v>
          </cell>
          <cell r="AU329">
            <v>17902.64</v>
          </cell>
          <cell r="AV329">
            <v>2027.32</v>
          </cell>
          <cell r="AW329">
            <v>2221.36</v>
          </cell>
          <cell r="AX329">
            <v>6.82</v>
          </cell>
          <cell r="AY329">
            <v>17715.419999999998</v>
          </cell>
          <cell r="AZ329">
            <v>10588.44</v>
          </cell>
          <cell r="BA329">
            <v>10278.540000000001</v>
          </cell>
          <cell r="BB329">
            <v>11510.2</v>
          </cell>
          <cell r="BC329">
            <v>9356.7900000000009</v>
          </cell>
          <cell r="BD329">
            <v>9356.7900000000009</v>
          </cell>
          <cell r="BE329">
            <v>2027.32</v>
          </cell>
          <cell r="BF329">
            <v>0</v>
          </cell>
          <cell r="BG329">
            <v>0</v>
          </cell>
          <cell r="BH329">
            <v>5.61</v>
          </cell>
          <cell r="BI329">
            <v>0</v>
          </cell>
          <cell r="BJ329">
            <v>-28.22</v>
          </cell>
          <cell r="BK329">
            <v>-6.82</v>
          </cell>
          <cell r="BL329">
            <v>7306.86</v>
          </cell>
          <cell r="BM329">
            <v>2462.71</v>
          </cell>
          <cell r="BN329">
            <v>4844.16</v>
          </cell>
          <cell r="BO329">
            <v>0</v>
          </cell>
          <cell r="BP329">
            <v>4844.16</v>
          </cell>
          <cell r="BQ329">
            <v>63.22</v>
          </cell>
          <cell r="BR329">
            <v>4780.9399999999996</v>
          </cell>
          <cell r="BS329">
            <v>33.704081000000002</v>
          </cell>
          <cell r="BT329">
            <v>921</v>
          </cell>
          <cell r="BU329">
            <v>15</v>
          </cell>
          <cell r="BV329">
            <v>75</v>
          </cell>
          <cell r="BW329">
            <v>861</v>
          </cell>
          <cell r="BX329" t="str">
            <v>Non-Interest Income - Retail and Small Business</v>
          </cell>
          <cell r="BY329">
            <v>0</v>
          </cell>
          <cell r="BZ329">
            <v>249604.38</v>
          </cell>
          <cell r="CA329">
            <v>249604.38</v>
          </cell>
          <cell r="CB329">
            <v>453536.48</v>
          </cell>
          <cell r="CC329">
            <v>213249.74</v>
          </cell>
          <cell r="CD329">
            <v>96262.43</v>
          </cell>
          <cell r="CE329">
            <v>10916.89</v>
          </cell>
          <cell r="CF329">
            <v>85345.54</v>
          </cell>
          <cell r="CG329">
            <v>138932.57999999999</v>
          </cell>
          <cell r="CH329">
            <v>23116.28</v>
          </cell>
          <cell r="CI329">
            <v>12216.9</v>
          </cell>
          <cell r="CJ329">
            <v>103599.4</v>
          </cell>
          <cell r="CK329">
            <v>40967.699999999997</v>
          </cell>
          <cell r="CL329">
            <v>3205.73</v>
          </cell>
          <cell r="CM329">
            <v>1886</v>
          </cell>
          <cell r="CN329">
            <v>160344.39000000001</v>
          </cell>
          <cell r="CO329">
            <v>138213.42000000001</v>
          </cell>
          <cell r="CP329">
            <v>13713.72</v>
          </cell>
          <cell r="CQ329">
            <v>8417.25</v>
          </cell>
          <cell r="CR329">
            <v>23217.75</v>
          </cell>
          <cell r="CS329">
            <v>81597.440000000002</v>
          </cell>
          <cell r="CT329">
            <v>45764.59</v>
          </cell>
          <cell r="CU329">
            <v>24443.54</v>
          </cell>
          <cell r="CV329">
            <v>11389.32</v>
          </cell>
          <cell r="CW329">
            <v>88952.65</v>
          </cell>
          <cell r="CX329">
            <v>508.96</v>
          </cell>
          <cell r="CY329">
            <v>6486.65</v>
          </cell>
          <cell r="CZ329">
            <v>11135.82</v>
          </cell>
          <cell r="DA329">
            <v>33741.839999999997</v>
          </cell>
          <cell r="DB329">
            <v>37079.379999999997</v>
          </cell>
          <cell r="DC329">
            <v>807648.71</v>
          </cell>
          <cell r="DD329">
            <v>0</v>
          </cell>
          <cell r="DE329">
            <v>17715.419999999998</v>
          </cell>
          <cell r="DF329">
            <v>789933.3</v>
          </cell>
          <cell r="DG329">
            <v>68451.740000000005</v>
          </cell>
          <cell r="DH329">
            <v>25138</v>
          </cell>
          <cell r="DI329">
            <v>19281.419999999998</v>
          </cell>
          <cell r="DJ329">
            <v>163</v>
          </cell>
          <cell r="DK329">
            <v>6517.41</v>
          </cell>
          <cell r="DL329">
            <v>51099.83</v>
          </cell>
          <cell r="DM329">
            <v>212454.79</v>
          </cell>
          <cell r="DN329">
            <v>1371544</v>
          </cell>
          <cell r="DO329">
            <v>933647.21</v>
          </cell>
          <cell r="DP329">
            <v>31084.17</v>
          </cell>
          <cell r="DQ329">
            <v>1996.38</v>
          </cell>
          <cell r="DR329">
            <v>246746.98</v>
          </cell>
          <cell r="DS329">
            <v>325.86</v>
          </cell>
          <cell r="DT329">
            <v>1213474.7</v>
          </cell>
          <cell r="DU329">
            <v>12071.78</v>
          </cell>
          <cell r="DV329">
            <v>9118.18</v>
          </cell>
          <cell r="DW329">
            <v>58848.23</v>
          </cell>
          <cell r="DX329">
            <v>81825.740000000005</v>
          </cell>
          <cell r="DY329">
            <v>3096.36</v>
          </cell>
          <cell r="DZ329">
            <v>-8375.3799999999992</v>
          </cell>
          <cell r="EA329">
            <v>156584.91</v>
          </cell>
          <cell r="EB329">
            <v>1484.41</v>
          </cell>
          <cell r="EC329">
            <v>158069.31</v>
          </cell>
          <cell r="ED329">
            <v>302628.17</v>
          </cell>
          <cell r="EE329">
            <v>155363.39000000001</v>
          </cell>
          <cell r="EF329">
            <v>0</v>
          </cell>
          <cell r="EG329">
            <v>155363.39000000001</v>
          </cell>
          <cell r="EH329">
            <v>4780.9399999999996</v>
          </cell>
          <cell r="EI329">
            <v>0</v>
          </cell>
          <cell r="EJ329">
            <v>0</v>
          </cell>
          <cell r="EK329">
            <v>467.63</v>
          </cell>
          <cell r="EL329">
            <v>0</v>
          </cell>
          <cell r="EM329">
            <v>0</v>
          </cell>
          <cell r="EN329">
            <v>2328.33</v>
          </cell>
          <cell r="EO329">
            <v>0</v>
          </cell>
          <cell r="EP329">
            <v>244.57</v>
          </cell>
          <cell r="EQ329">
            <v>1294.6199999999999</v>
          </cell>
          <cell r="ER329">
            <v>-104.4</v>
          </cell>
          <cell r="ES329">
            <v>0</v>
          </cell>
          <cell r="ET329">
            <v>-55.13</v>
          </cell>
          <cell r="EU329">
            <v>156584.91</v>
          </cell>
          <cell r="EV329">
            <v>156584.91</v>
          </cell>
          <cell r="EW329">
            <v>3653.13</v>
          </cell>
          <cell r="EX329">
            <v>0</v>
          </cell>
          <cell r="EY329">
            <v>-648.91999999999996</v>
          </cell>
          <cell r="EZ329">
            <v>0</v>
          </cell>
          <cell r="FA329">
            <v>0</v>
          </cell>
          <cell r="FB329">
            <v>2050</v>
          </cell>
          <cell r="FC329">
            <v>0</v>
          </cell>
          <cell r="FD329">
            <v>28458.22</v>
          </cell>
          <cell r="FE329">
            <v>0</v>
          </cell>
          <cell r="FF329">
            <v>127172.48</v>
          </cell>
          <cell r="FG329">
            <v>1408.32</v>
          </cell>
          <cell r="FH329">
            <v>0</v>
          </cell>
          <cell r="FI329">
            <v>-533</v>
          </cell>
          <cell r="FJ329">
            <v>125231.16</v>
          </cell>
          <cell r="FK329">
            <v>1050393.8</v>
          </cell>
          <cell r="FL329">
            <v>111109.37</v>
          </cell>
          <cell r="FM329">
            <v>125231.16</v>
          </cell>
          <cell r="FN329">
            <v>155930.56</v>
          </cell>
          <cell r="FO329">
            <v>1050393.8</v>
          </cell>
          <cell r="FP329">
            <v>1334534.8</v>
          </cell>
          <cell r="FQ329">
            <v>10.5779</v>
          </cell>
          <cell r="FR329">
            <v>11.9223</v>
          </cell>
          <cell r="FS329">
            <v>14.845000000000001</v>
          </cell>
          <cell r="FT329">
            <v>9.3839000000000006</v>
          </cell>
          <cell r="FU329">
            <v>12071.78</v>
          </cell>
          <cell r="FV329">
            <v>0</v>
          </cell>
          <cell r="FW329">
            <v>0</v>
          </cell>
          <cell r="FX329">
            <v>0</v>
          </cell>
          <cell r="FY329">
            <v>8380.99</v>
          </cell>
          <cell r="FZ329">
            <v>0</v>
          </cell>
          <cell r="GA329">
            <v>0</v>
          </cell>
          <cell r="GB329">
            <v>0</v>
          </cell>
          <cell r="GC329">
            <v>2050</v>
          </cell>
          <cell r="GD329">
            <v>24419</v>
          </cell>
          <cell r="GE329">
            <v>0</v>
          </cell>
          <cell r="GF329">
            <v>5495.13</v>
          </cell>
          <cell r="GG329">
            <v>5188211.4000000004</v>
          </cell>
          <cell r="GH329">
            <v>0</v>
          </cell>
          <cell r="GI329">
            <v>1439.46</v>
          </cell>
          <cell r="GJ329">
            <v>127172.48</v>
          </cell>
          <cell r="GK329">
            <v>12717.25</v>
          </cell>
          <cell r="GL329">
            <v>0</v>
          </cell>
          <cell r="GM329">
            <v>0</v>
          </cell>
          <cell r="GN329">
            <v>14388.68</v>
          </cell>
          <cell r="GO329">
            <v>0</v>
          </cell>
          <cell r="GP329">
            <v>9770.24</v>
          </cell>
          <cell r="GQ329">
            <v>9770.24</v>
          </cell>
          <cell r="GR329">
            <v>0</v>
          </cell>
          <cell r="GS329">
            <v>9840.17</v>
          </cell>
          <cell r="GT329">
            <v>28024.73</v>
          </cell>
          <cell r="GU329">
            <v>1294.6199999999999</v>
          </cell>
          <cell r="GV329">
            <v>5188.21</v>
          </cell>
          <cell r="GW329">
            <v>0.25</v>
          </cell>
          <cell r="GX329">
            <v>0</v>
          </cell>
          <cell r="GY329">
            <v>467.63</v>
          </cell>
          <cell r="GZ329">
            <v>467.63</v>
          </cell>
          <cell r="HA329">
            <v>0</v>
          </cell>
          <cell r="HB329">
            <v>2328.33</v>
          </cell>
          <cell r="HC329">
            <v>2328.33</v>
          </cell>
          <cell r="HD329" t="str">
            <v>Deferred compensation adjustments and warrant repurchases</v>
          </cell>
          <cell r="HE329" t="str">
            <v>Deduction for non-financial equity investments</v>
          </cell>
          <cell r="HF329">
            <v>0</v>
          </cell>
          <cell r="HG329">
            <v>817</v>
          </cell>
          <cell r="HH329">
            <v>2376.9299999999998</v>
          </cell>
          <cell r="HI329">
            <v>-14226.54</v>
          </cell>
          <cell r="HJ329">
            <v>11658.95</v>
          </cell>
          <cell r="HK329" t="str">
            <v>Cash dividends declared on common stock (item 65) will appear on HI-A in #11 Cash dividends declared on common stock (bhck4460). Issuance of Common Stock for Employee Compensation (item 72) and Other Issuance of Common Stock (item 73) will both</v>
          </cell>
          <cell r="HL329">
            <v>2</v>
          </cell>
          <cell r="HM329">
            <v>2013</v>
          </cell>
          <cell r="HN329">
            <v>0</v>
          </cell>
          <cell r="HO329">
            <v>-28.22</v>
          </cell>
          <cell r="HR329">
            <v>19009</v>
          </cell>
        </row>
        <row r="330">
          <cell r="A330" t="str">
            <v>1120754Q3 2013BHC Baseline</v>
          </cell>
          <cell r="B330" t="str">
            <v>Wells</v>
          </cell>
          <cell r="C330" t="str">
            <v>Q3 2013</v>
          </cell>
          <cell r="D330" t="str">
            <v>BHC Baseline</v>
          </cell>
          <cell r="E330" t="str">
            <v>BHC</v>
          </cell>
          <cell r="F330" t="str">
            <v>WELLS FARGO and CO</v>
          </cell>
          <cell r="G330">
            <v>1120754</v>
          </cell>
          <cell r="H330" t="str">
            <v>Projected</v>
          </cell>
          <cell r="I330">
            <v>40925</v>
          </cell>
          <cell r="J330">
            <v>40925.631967592592</v>
          </cell>
          <cell r="K330" t="str">
            <v>Wells Fargo baseline scenario, as described in the Comprehensive Capital Plan.</v>
          </cell>
          <cell r="L330">
            <v>542.5</v>
          </cell>
          <cell r="M330">
            <v>721.41</v>
          </cell>
          <cell r="N330">
            <v>121.77</v>
          </cell>
          <cell r="O330">
            <v>599.63</v>
          </cell>
          <cell r="P330">
            <v>216.49</v>
          </cell>
          <cell r="Q330">
            <v>75.47</v>
          </cell>
          <cell r="R330">
            <v>32.840000000000003</v>
          </cell>
          <cell r="S330">
            <v>108.18</v>
          </cell>
          <cell r="T330">
            <v>172.23</v>
          </cell>
          <cell r="U330">
            <v>96.48</v>
          </cell>
          <cell r="V330">
            <v>7.29</v>
          </cell>
          <cell r="W330">
            <v>68.459999999999994</v>
          </cell>
          <cell r="X330">
            <v>203.27</v>
          </cell>
          <cell r="Y330">
            <v>302.95999999999998</v>
          </cell>
          <cell r="Z330">
            <v>126.23</v>
          </cell>
          <cell r="AA330">
            <v>44.33</v>
          </cell>
          <cell r="AB330">
            <v>132.4</v>
          </cell>
          <cell r="AC330">
            <v>64.900000000000006</v>
          </cell>
          <cell r="AD330">
            <v>0</v>
          </cell>
          <cell r="AE330">
            <v>14.2</v>
          </cell>
          <cell r="AF330">
            <v>0</v>
          </cell>
          <cell r="AG330">
            <v>0</v>
          </cell>
          <cell r="AH330">
            <v>50.69</v>
          </cell>
          <cell r="AI330">
            <v>2223.75</v>
          </cell>
          <cell r="AJ330">
            <v>0</v>
          </cell>
          <cell r="AK330">
            <v>0</v>
          </cell>
          <cell r="AL330">
            <v>32.26</v>
          </cell>
          <cell r="AM330">
            <v>32.26</v>
          </cell>
          <cell r="AN330">
            <v>0</v>
          </cell>
          <cell r="AO330">
            <v>0</v>
          </cell>
          <cell r="AP330">
            <v>0</v>
          </cell>
          <cell r="AQ330">
            <v>0</v>
          </cell>
          <cell r="AR330">
            <v>0</v>
          </cell>
          <cell r="AS330">
            <v>0</v>
          </cell>
          <cell r="AT330">
            <v>2256.0100000000002</v>
          </cell>
          <cell r="AU330">
            <v>17715.419999999998</v>
          </cell>
          <cell r="AV330">
            <v>2132.5700000000002</v>
          </cell>
          <cell r="AW330">
            <v>2223.75</v>
          </cell>
          <cell r="AX330">
            <v>2.91</v>
          </cell>
          <cell r="AY330">
            <v>17627.150000000001</v>
          </cell>
          <cell r="AZ330">
            <v>10770.83</v>
          </cell>
          <cell r="BA330">
            <v>10132.959999999999</v>
          </cell>
          <cell r="BB330">
            <v>11457.43</v>
          </cell>
          <cell r="BC330">
            <v>9446.3700000000008</v>
          </cell>
          <cell r="BD330">
            <v>9446.3700000000008</v>
          </cell>
          <cell r="BE330">
            <v>2132.5700000000002</v>
          </cell>
          <cell r="BF330">
            <v>0</v>
          </cell>
          <cell r="BG330">
            <v>0</v>
          </cell>
          <cell r="BH330">
            <v>4.62</v>
          </cell>
          <cell r="BI330">
            <v>0</v>
          </cell>
          <cell r="BJ330">
            <v>-18.05</v>
          </cell>
          <cell r="BK330">
            <v>-2.91</v>
          </cell>
          <cell r="BL330">
            <v>7300.36</v>
          </cell>
          <cell r="BM330">
            <v>2460.5</v>
          </cell>
          <cell r="BN330">
            <v>4839.8599999999997</v>
          </cell>
          <cell r="BO330">
            <v>0</v>
          </cell>
          <cell r="BP330">
            <v>4839.8599999999997</v>
          </cell>
          <cell r="BQ330">
            <v>63.22</v>
          </cell>
          <cell r="BR330">
            <v>4776.6400000000003</v>
          </cell>
          <cell r="BS330">
            <v>33.703817000000001</v>
          </cell>
          <cell r="BT330">
            <v>861</v>
          </cell>
          <cell r="BU330">
            <v>15</v>
          </cell>
          <cell r="BV330">
            <v>57</v>
          </cell>
          <cell r="BW330">
            <v>819</v>
          </cell>
          <cell r="BX330" t="str">
            <v>Non-Interest Income - Retail and Small Business</v>
          </cell>
          <cell r="BY330">
            <v>0</v>
          </cell>
          <cell r="BZ330">
            <v>261118.14</v>
          </cell>
          <cell r="CA330">
            <v>261118.14</v>
          </cell>
          <cell r="CB330">
            <v>451443.24</v>
          </cell>
          <cell r="CC330">
            <v>210861.1</v>
          </cell>
          <cell r="CD330">
            <v>94575.34</v>
          </cell>
          <cell r="CE330">
            <v>10652.91</v>
          </cell>
          <cell r="CF330">
            <v>83922.43</v>
          </cell>
          <cell r="CG330">
            <v>140892.10999999999</v>
          </cell>
          <cell r="CH330">
            <v>23443.96</v>
          </cell>
          <cell r="CI330">
            <v>12380.22</v>
          </cell>
          <cell r="CJ330">
            <v>105067.93</v>
          </cell>
          <cell r="CK330">
            <v>41548.43</v>
          </cell>
          <cell r="CL330">
            <v>3251.16</v>
          </cell>
          <cell r="CM330">
            <v>1863.53</v>
          </cell>
          <cell r="CN330">
            <v>162822.5</v>
          </cell>
          <cell r="CO330">
            <v>140521.13</v>
          </cell>
          <cell r="CP330">
            <v>13842.67</v>
          </cell>
          <cell r="CQ330">
            <v>8458.7000000000007</v>
          </cell>
          <cell r="CR330">
            <v>24185.22</v>
          </cell>
          <cell r="CS330">
            <v>82204.58</v>
          </cell>
          <cell r="CT330">
            <v>46306.5</v>
          </cell>
          <cell r="CU330">
            <v>24308.81</v>
          </cell>
          <cell r="CV330">
            <v>11589.28</v>
          </cell>
          <cell r="CW330">
            <v>90358.93</v>
          </cell>
          <cell r="CX330">
            <v>517.53</v>
          </cell>
          <cell r="CY330">
            <v>6595.93</v>
          </cell>
          <cell r="CZ330">
            <v>11231.13</v>
          </cell>
          <cell r="DA330">
            <v>34310.29</v>
          </cell>
          <cell r="DB330">
            <v>37704.050000000003</v>
          </cell>
          <cell r="DC330">
            <v>811014.47</v>
          </cell>
          <cell r="DD330">
            <v>0</v>
          </cell>
          <cell r="DE330">
            <v>17627.150000000001</v>
          </cell>
          <cell r="DF330">
            <v>793387.33</v>
          </cell>
          <cell r="DG330">
            <v>70169.820000000007</v>
          </cell>
          <cell r="DH330">
            <v>25138</v>
          </cell>
          <cell r="DI330">
            <v>19832.16</v>
          </cell>
          <cell r="DJ330">
            <v>163</v>
          </cell>
          <cell r="DK330">
            <v>6165.17</v>
          </cell>
          <cell r="DL330">
            <v>51298.34</v>
          </cell>
          <cell r="DM330">
            <v>211894.26</v>
          </cell>
          <cell r="DN330">
            <v>1387867.9</v>
          </cell>
          <cell r="DO330">
            <v>940408.46</v>
          </cell>
          <cell r="DP330">
            <v>32248.99</v>
          </cell>
          <cell r="DQ330">
            <v>1997.21</v>
          </cell>
          <cell r="DR330">
            <v>250749.66</v>
          </cell>
          <cell r="DS330">
            <v>322.95</v>
          </cell>
          <cell r="DT330">
            <v>1225404.3</v>
          </cell>
          <cell r="DU330">
            <v>13571.78</v>
          </cell>
          <cell r="DV330">
            <v>9146.1200000000008</v>
          </cell>
          <cell r="DW330">
            <v>59346.25</v>
          </cell>
          <cell r="DX330">
            <v>85065.04</v>
          </cell>
          <cell r="DY330">
            <v>2991.96</v>
          </cell>
          <cell r="DZ330">
            <v>-9142.01</v>
          </cell>
          <cell r="EA330">
            <v>160979.14000000001</v>
          </cell>
          <cell r="EB330">
            <v>1484.41</v>
          </cell>
          <cell r="EC330">
            <v>162463.54999999999</v>
          </cell>
          <cell r="ED330">
            <v>307559.02</v>
          </cell>
          <cell r="EE330">
            <v>156584.91</v>
          </cell>
          <cell r="EF330">
            <v>0</v>
          </cell>
          <cell r="EG330">
            <v>156584.91</v>
          </cell>
          <cell r="EH330">
            <v>4776.6400000000003</v>
          </cell>
          <cell r="EI330">
            <v>1500</v>
          </cell>
          <cell r="EJ330">
            <v>0</v>
          </cell>
          <cell r="EK330">
            <v>581.09</v>
          </cell>
          <cell r="EL330">
            <v>0</v>
          </cell>
          <cell r="EM330">
            <v>0</v>
          </cell>
          <cell r="EN330">
            <v>766.63</v>
          </cell>
          <cell r="EO330">
            <v>0</v>
          </cell>
          <cell r="EP330">
            <v>245.4</v>
          </cell>
          <cell r="EQ330">
            <v>1291.94</v>
          </cell>
          <cell r="ER330">
            <v>-104.4</v>
          </cell>
          <cell r="ES330">
            <v>0</v>
          </cell>
          <cell r="ET330">
            <v>-55.13</v>
          </cell>
          <cell r="EU330">
            <v>160979.14000000001</v>
          </cell>
          <cell r="EV330">
            <v>160979.14000000001</v>
          </cell>
          <cell r="EW330">
            <v>3548.73</v>
          </cell>
          <cell r="EX330">
            <v>0</v>
          </cell>
          <cell r="EY330">
            <v>-648.91999999999996</v>
          </cell>
          <cell r="EZ330">
            <v>0</v>
          </cell>
          <cell r="FA330">
            <v>0</v>
          </cell>
          <cell r="FB330">
            <v>2050</v>
          </cell>
          <cell r="FC330">
            <v>0</v>
          </cell>
          <cell r="FD330">
            <v>28211.200000000001</v>
          </cell>
          <cell r="FE330">
            <v>0</v>
          </cell>
          <cell r="FF330">
            <v>131918.14000000001</v>
          </cell>
          <cell r="FG330">
            <v>1442.63</v>
          </cell>
          <cell r="FH330">
            <v>0</v>
          </cell>
          <cell r="FI330">
            <v>-533</v>
          </cell>
          <cell r="FJ330">
            <v>129942.51</v>
          </cell>
          <cell r="FK330">
            <v>1060941.6000000001</v>
          </cell>
          <cell r="FL330">
            <v>114320.72</v>
          </cell>
          <cell r="FM330">
            <v>129942.51</v>
          </cell>
          <cell r="FN330">
            <v>160226</v>
          </cell>
          <cell r="FO330">
            <v>1060941.6000000001</v>
          </cell>
          <cell r="FP330">
            <v>1341791.2</v>
          </cell>
          <cell r="FQ330">
            <v>10.775399999999999</v>
          </cell>
          <cell r="FR330">
            <v>12.2478</v>
          </cell>
          <cell r="FS330">
            <v>15.1022</v>
          </cell>
          <cell r="FT330">
            <v>9.6843000000000004</v>
          </cell>
          <cell r="FU330">
            <v>13571.78</v>
          </cell>
          <cell r="FV330">
            <v>0</v>
          </cell>
          <cell r="FW330">
            <v>0</v>
          </cell>
          <cell r="FX330">
            <v>0</v>
          </cell>
          <cell r="FY330">
            <v>9147.6200000000008</v>
          </cell>
          <cell r="FZ330">
            <v>0</v>
          </cell>
          <cell r="GA330">
            <v>0</v>
          </cell>
          <cell r="GB330">
            <v>0</v>
          </cell>
          <cell r="GC330">
            <v>2050</v>
          </cell>
          <cell r="GD330">
            <v>24404</v>
          </cell>
          <cell r="GE330">
            <v>0</v>
          </cell>
          <cell r="GF330">
            <v>5883.03</v>
          </cell>
          <cell r="GG330">
            <v>5182543.0999999996</v>
          </cell>
          <cell r="GH330">
            <v>0</v>
          </cell>
          <cell r="GI330">
            <v>1382.83</v>
          </cell>
          <cell r="GJ330">
            <v>131918.14000000001</v>
          </cell>
          <cell r="GK330">
            <v>13191.81</v>
          </cell>
          <cell r="GL330">
            <v>0</v>
          </cell>
          <cell r="GM330">
            <v>0</v>
          </cell>
          <cell r="GN330">
            <v>16247.56</v>
          </cell>
          <cell r="GO330">
            <v>0</v>
          </cell>
          <cell r="GP330">
            <v>9882.2199999999993</v>
          </cell>
          <cell r="GQ330">
            <v>9882.2199999999993</v>
          </cell>
          <cell r="GR330">
            <v>0</v>
          </cell>
          <cell r="GS330">
            <v>9945.67</v>
          </cell>
          <cell r="GT330">
            <v>28304.59</v>
          </cell>
          <cell r="GU330">
            <v>1291.94</v>
          </cell>
          <cell r="GV330">
            <v>5182.54</v>
          </cell>
          <cell r="GW330">
            <v>0.25</v>
          </cell>
          <cell r="GX330">
            <v>0</v>
          </cell>
          <cell r="GY330">
            <v>581.09</v>
          </cell>
          <cell r="GZ330">
            <v>581.09</v>
          </cell>
          <cell r="HA330">
            <v>0</v>
          </cell>
          <cell r="HB330">
            <v>766.63</v>
          </cell>
          <cell r="HC330">
            <v>766.63</v>
          </cell>
          <cell r="HD330" t="str">
            <v>Deferred compensation adjustments and warrant repurchases</v>
          </cell>
          <cell r="HE330" t="str">
            <v>Deduction for non-financial equity investments</v>
          </cell>
          <cell r="HF330">
            <v>0</v>
          </cell>
          <cell r="HG330">
            <v>817</v>
          </cell>
          <cell r="HH330">
            <v>2376.9299999999998</v>
          </cell>
          <cell r="HI330">
            <v>-14226.54</v>
          </cell>
          <cell r="HJ330">
            <v>11658.95</v>
          </cell>
          <cell r="HK330" t="str">
            <v>Cash dividends declared on common stock (item 65) will appear on HI-A in #11 Cash dividends declared on common stock (bhck4460). Issuance of Common Stock for Employee Compensation (item 72) and Other Issuance of Common Stock (item 73) will both</v>
          </cell>
          <cell r="HL330">
            <v>3</v>
          </cell>
          <cell r="HM330">
            <v>2013</v>
          </cell>
          <cell r="HN330">
            <v>0</v>
          </cell>
          <cell r="HO330">
            <v>-18.05</v>
          </cell>
          <cell r="HR330">
            <v>19009</v>
          </cell>
        </row>
        <row r="331">
          <cell r="A331" t="str">
            <v>1120754Q4 2013BHC Baseline</v>
          </cell>
          <cell r="B331" t="str">
            <v>Wells</v>
          </cell>
          <cell r="C331" t="str">
            <v>Q4 2013</v>
          </cell>
          <cell r="D331" t="str">
            <v>BHC Baseline</v>
          </cell>
          <cell r="E331" t="str">
            <v>BHC</v>
          </cell>
          <cell r="F331" t="str">
            <v>WELLS FARGO and CO</v>
          </cell>
          <cell r="G331">
            <v>1120754</v>
          </cell>
          <cell r="H331" t="str">
            <v>Projected</v>
          </cell>
          <cell r="I331">
            <v>40925</v>
          </cell>
          <cell r="J331">
            <v>40925.631967592592</v>
          </cell>
          <cell r="K331" t="str">
            <v>Wells Fargo baseline scenario, as described in the Comprehensive Capital Plan.</v>
          </cell>
          <cell r="L331">
            <v>527.34</v>
          </cell>
          <cell r="M331">
            <v>729.79</v>
          </cell>
          <cell r="N331">
            <v>118.48</v>
          </cell>
          <cell r="O331">
            <v>611.30999999999995</v>
          </cell>
          <cell r="P331">
            <v>210.77</v>
          </cell>
          <cell r="Q331">
            <v>75.2</v>
          </cell>
          <cell r="R331">
            <v>31.3</v>
          </cell>
          <cell r="S331">
            <v>104.27</v>
          </cell>
          <cell r="T331">
            <v>168.68</v>
          </cell>
          <cell r="U331">
            <v>94.49</v>
          </cell>
          <cell r="V331">
            <v>7.14</v>
          </cell>
          <cell r="W331">
            <v>67.05</v>
          </cell>
          <cell r="X331">
            <v>208.95</v>
          </cell>
          <cell r="Y331">
            <v>356.35</v>
          </cell>
          <cell r="Z331">
            <v>171.68</v>
          </cell>
          <cell r="AA331">
            <v>51.34</v>
          </cell>
          <cell r="AB331">
            <v>133.33000000000001</v>
          </cell>
          <cell r="AC331">
            <v>64.63</v>
          </cell>
          <cell r="AD331">
            <v>0</v>
          </cell>
          <cell r="AE331">
            <v>14.15</v>
          </cell>
          <cell r="AF331">
            <v>0</v>
          </cell>
          <cell r="AG331">
            <v>0</v>
          </cell>
          <cell r="AH331">
            <v>50.48</v>
          </cell>
          <cell r="AI331">
            <v>2266.52</v>
          </cell>
          <cell r="AJ331">
            <v>0</v>
          </cell>
          <cell r="AK331">
            <v>0</v>
          </cell>
          <cell r="AL331">
            <v>32.26</v>
          </cell>
          <cell r="AM331">
            <v>32.26</v>
          </cell>
          <cell r="AN331">
            <v>0</v>
          </cell>
          <cell r="AO331">
            <v>0</v>
          </cell>
          <cell r="AP331">
            <v>0</v>
          </cell>
          <cell r="AQ331">
            <v>0</v>
          </cell>
          <cell r="AR331">
            <v>0</v>
          </cell>
          <cell r="AS331">
            <v>0</v>
          </cell>
          <cell r="AT331">
            <v>2298.77</v>
          </cell>
          <cell r="AU331">
            <v>17627.150000000001</v>
          </cell>
          <cell r="AV331">
            <v>2187.17</v>
          </cell>
          <cell r="AW331">
            <v>2266.52</v>
          </cell>
          <cell r="AX331">
            <v>12.61</v>
          </cell>
          <cell r="AY331">
            <v>17560.41</v>
          </cell>
          <cell r="AZ331">
            <v>10885.99</v>
          </cell>
          <cell r="BA331">
            <v>10038.549999999999</v>
          </cell>
          <cell r="BB331">
            <v>11148.48</v>
          </cell>
          <cell r="BC331">
            <v>9776.06</v>
          </cell>
          <cell r="BD331">
            <v>9776.06</v>
          </cell>
          <cell r="BE331">
            <v>2187.17</v>
          </cell>
          <cell r="BF331">
            <v>0</v>
          </cell>
          <cell r="BG331">
            <v>0</v>
          </cell>
          <cell r="BH331">
            <v>6.98</v>
          </cell>
          <cell r="BI331">
            <v>0</v>
          </cell>
          <cell r="BJ331">
            <v>-17.77</v>
          </cell>
          <cell r="BK331">
            <v>-12.61</v>
          </cell>
          <cell r="BL331">
            <v>7578.1</v>
          </cell>
          <cell r="BM331">
            <v>2555.35</v>
          </cell>
          <cell r="BN331">
            <v>5022.75</v>
          </cell>
          <cell r="BO331">
            <v>0</v>
          </cell>
          <cell r="BP331">
            <v>5022.75</v>
          </cell>
          <cell r="BQ331">
            <v>61.27</v>
          </cell>
          <cell r="BR331">
            <v>4961.4799999999996</v>
          </cell>
          <cell r="BS331">
            <v>33.720193999999999</v>
          </cell>
          <cell r="BT331">
            <v>819</v>
          </cell>
          <cell r="BU331">
            <v>12</v>
          </cell>
          <cell r="BV331">
            <v>42</v>
          </cell>
          <cell r="BW331">
            <v>789</v>
          </cell>
          <cell r="BX331" t="str">
            <v>Non-Interest Income - Retail and Small Business</v>
          </cell>
          <cell r="BY331">
            <v>0</v>
          </cell>
          <cell r="BZ331">
            <v>273174.52</v>
          </cell>
          <cell r="CA331">
            <v>273174.52</v>
          </cell>
          <cell r="CB331">
            <v>446902.09</v>
          </cell>
          <cell r="CC331">
            <v>206081</v>
          </cell>
          <cell r="CD331">
            <v>92864.31</v>
          </cell>
          <cell r="CE331">
            <v>10394.76</v>
          </cell>
          <cell r="CF331">
            <v>82469.539999999994</v>
          </cell>
          <cell r="CG331">
            <v>142810.51</v>
          </cell>
          <cell r="CH331">
            <v>23764.720000000001</v>
          </cell>
          <cell r="CI331">
            <v>12540.32</v>
          </cell>
          <cell r="CJ331">
            <v>106505.47</v>
          </cell>
          <cell r="CK331">
            <v>42116.89</v>
          </cell>
          <cell r="CL331">
            <v>3295.66</v>
          </cell>
          <cell r="CM331">
            <v>1850.61</v>
          </cell>
          <cell r="CN331">
            <v>165181.75</v>
          </cell>
          <cell r="CO331">
            <v>142700.04</v>
          </cell>
          <cell r="CP331">
            <v>13986.37</v>
          </cell>
          <cell r="CQ331">
            <v>8495.34</v>
          </cell>
          <cell r="CR331">
            <v>24586.560000000001</v>
          </cell>
          <cell r="CS331">
            <v>82500.25</v>
          </cell>
          <cell r="CT331">
            <v>46578.84</v>
          </cell>
          <cell r="CU331">
            <v>24195.200000000001</v>
          </cell>
          <cell r="CV331">
            <v>11726.21</v>
          </cell>
          <cell r="CW331">
            <v>91688.07</v>
          </cell>
          <cell r="CX331">
            <v>525.63</v>
          </cell>
          <cell r="CY331">
            <v>6699.13</v>
          </cell>
          <cell r="CZ331">
            <v>11322.23</v>
          </cell>
          <cell r="DA331">
            <v>34847.11</v>
          </cell>
          <cell r="DB331">
            <v>38293.97</v>
          </cell>
          <cell r="DC331">
            <v>810858.73</v>
          </cell>
          <cell r="DD331">
            <v>0</v>
          </cell>
          <cell r="DE331">
            <v>17560.41</v>
          </cell>
          <cell r="DF331">
            <v>793298.32</v>
          </cell>
          <cell r="DG331">
            <v>71956.259999999995</v>
          </cell>
          <cell r="DH331">
            <v>25138</v>
          </cell>
          <cell r="DI331">
            <v>20325.72</v>
          </cell>
          <cell r="DJ331">
            <v>163</v>
          </cell>
          <cell r="DK331">
            <v>5812.93</v>
          </cell>
          <cell r="DL331">
            <v>51439.66</v>
          </cell>
          <cell r="DM331">
            <v>216417.37</v>
          </cell>
          <cell r="DN331">
            <v>1406286.1</v>
          </cell>
          <cell r="DO331">
            <v>947994.14</v>
          </cell>
          <cell r="DP331">
            <v>33449.35</v>
          </cell>
          <cell r="DQ331">
            <v>1984.36</v>
          </cell>
          <cell r="DR331">
            <v>256944.5</v>
          </cell>
          <cell r="DS331">
            <v>310.33999999999997</v>
          </cell>
          <cell r="DT331">
            <v>1240372.3</v>
          </cell>
          <cell r="DU331">
            <v>13571.78</v>
          </cell>
          <cell r="DV331">
            <v>9172.86</v>
          </cell>
          <cell r="DW331">
            <v>59835.28</v>
          </cell>
          <cell r="DX331">
            <v>88464.89</v>
          </cell>
          <cell r="DY331">
            <v>3293.76</v>
          </cell>
          <cell r="DZ331">
            <v>-9909.19</v>
          </cell>
          <cell r="EA331">
            <v>164429.37</v>
          </cell>
          <cell r="EB331">
            <v>1484.41</v>
          </cell>
          <cell r="EC331">
            <v>165913.78</v>
          </cell>
          <cell r="ED331">
            <v>311800.40999999997</v>
          </cell>
          <cell r="EE331">
            <v>160979.14000000001</v>
          </cell>
          <cell r="EF331">
            <v>0</v>
          </cell>
          <cell r="EG331">
            <v>160979.14000000001</v>
          </cell>
          <cell r="EH331">
            <v>4961.4799999999996</v>
          </cell>
          <cell r="EI331">
            <v>0</v>
          </cell>
          <cell r="EJ331">
            <v>0</v>
          </cell>
          <cell r="EK331">
            <v>570.89</v>
          </cell>
          <cell r="EL331">
            <v>0</v>
          </cell>
          <cell r="EM331">
            <v>0</v>
          </cell>
          <cell r="EN331">
            <v>767.18</v>
          </cell>
          <cell r="EO331">
            <v>0</v>
          </cell>
          <cell r="EP331">
            <v>270.52999999999997</v>
          </cell>
          <cell r="EQ331">
            <v>1291.0999999999999</v>
          </cell>
          <cell r="ER331">
            <v>301.8</v>
          </cell>
          <cell r="ES331">
            <v>0</v>
          </cell>
          <cell r="ET331">
            <v>-55.13</v>
          </cell>
          <cell r="EU331">
            <v>164429.37</v>
          </cell>
          <cell r="EV331">
            <v>164429.37</v>
          </cell>
          <cell r="EW331">
            <v>3444.33</v>
          </cell>
          <cell r="EX331">
            <v>0</v>
          </cell>
          <cell r="EY331">
            <v>-242.72</v>
          </cell>
          <cell r="EZ331">
            <v>0</v>
          </cell>
          <cell r="FA331">
            <v>0</v>
          </cell>
          <cell r="FB331">
            <v>1366.67</v>
          </cell>
          <cell r="FC331">
            <v>0</v>
          </cell>
          <cell r="FD331">
            <v>27964.17</v>
          </cell>
          <cell r="FE331">
            <v>0</v>
          </cell>
          <cell r="FF331">
            <v>134630.26</v>
          </cell>
          <cell r="FG331">
            <v>1473.38</v>
          </cell>
          <cell r="FH331">
            <v>0</v>
          </cell>
          <cell r="FI331">
            <v>-533</v>
          </cell>
          <cell r="FJ331">
            <v>132623.88</v>
          </cell>
          <cell r="FK331">
            <v>1070254.7</v>
          </cell>
          <cell r="FL331">
            <v>117685.43</v>
          </cell>
          <cell r="FM331">
            <v>132623.88</v>
          </cell>
          <cell r="FN331">
            <v>164532.9</v>
          </cell>
          <cell r="FO331">
            <v>1070254.7</v>
          </cell>
          <cell r="FP331">
            <v>1360241.1</v>
          </cell>
          <cell r="FQ331">
            <v>10.996</v>
          </cell>
          <cell r="FR331">
            <v>12.3918</v>
          </cell>
          <cell r="FS331">
            <v>15.373200000000001</v>
          </cell>
          <cell r="FT331">
            <v>9.75</v>
          </cell>
          <cell r="FU331">
            <v>13571.78</v>
          </cell>
          <cell r="FV331">
            <v>0</v>
          </cell>
          <cell r="FW331">
            <v>0</v>
          </cell>
          <cell r="FX331">
            <v>0</v>
          </cell>
          <cell r="FY331">
            <v>9914.7999999999993</v>
          </cell>
          <cell r="FZ331">
            <v>0</v>
          </cell>
          <cell r="GA331">
            <v>0</v>
          </cell>
          <cell r="GB331">
            <v>0</v>
          </cell>
          <cell r="GC331">
            <v>1366.67</v>
          </cell>
          <cell r="GD331">
            <v>24389</v>
          </cell>
          <cell r="GE331">
            <v>0</v>
          </cell>
          <cell r="GF331">
            <v>6535.83</v>
          </cell>
          <cell r="GG331">
            <v>5176775.4000000004</v>
          </cell>
          <cell r="GH331">
            <v>0</v>
          </cell>
          <cell r="GI331">
            <v>1326.21</v>
          </cell>
          <cell r="GJ331">
            <v>134630.26</v>
          </cell>
          <cell r="GK331">
            <v>13463.03</v>
          </cell>
          <cell r="GL331">
            <v>0</v>
          </cell>
          <cell r="GM331">
            <v>0</v>
          </cell>
          <cell r="GN331">
            <v>18189.189999999999</v>
          </cell>
          <cell r="GO331">
            <v>0</v>
          </cell>
          <cell r="GP331">
            <v>9888.7000000000007</v>
          </cell>
          <cell r="GQ331">
            <v>9888.7000000000007</v>
          </cell>
          <cell r="GR331">
            <v>0</v>
          </cell>
          <cell r="GS331">
            <v>9945.67</v>
          </cell>
          <cell r="GT331">
            <v>28304.59</v>
          </cell>
          <cell r="GU331">
            <v>1291.0999999999999</v>
          </cell>
          <cell r="GV331">
            <v>5176.78</v>
          </cell>
          <cell r="GW331">
            <v>0.25</v>
          </cell>
          <cell r="GX331">
            <v>0</v>
          </cell>
          <cell r="GY331">
            <v>570.89</v>
          </cell>
          <cell r="GZ331">
            <v>570.89</v>
          </cell>
          <cell r="HA331">
            <v>0</v>
          </cell>
          <cell r="HB331">
            <v>767.18</v>
          </cell>
          <cell r="HC331">
            <v>767.18</v>
          </cell>
          <cell r="HD331" t="str">
            <v>Deferred compensation adjustments and warrant repurchases</v>
          </cell>
          <cell r="HE331" t="str">
            <v>Deduction for non-financial equity investments</v>
          </cell>
          <cell r="HF331">
            <v>0</v>
          </cell>
          <cell r="HG331">
            <v>817</v>
          </cell>
          <cell r="HH331">
            <v>2376.9299999999998</v>
          </cell>
          <cell r="HI331">
            <v>-14226.54</v>
          </cell>
          <cell r="HJ331">
            <v>11658.95</v>
          </cell>
          <cell r="HK331" t="str">
            <v>Cash dividends declared on common stock (item 65) will appear on HI-A in #11 Cash dividends declared on common stock (bhck4460). Issuance of Common Stock for Employee Compensation (item 72) and Other Issuance of Common Stock (item 73) will both</v>
          </cell>
          <cell r="HL331">
            <v>4</v>
          </cell>
          <cell r="HM331">
            <v>2013</v>
          </cell>
          <cell r="HN331">
            <v>0</v>
          </cell>
          <cell r="HO331">
            <v>-17.77</v>
          </cell>
          <cell r="HR331">
            <v>19009</v>
          </cell>
        </row>
        <row r="332">
          <cell r="A332" t="str">
            <v>1120754Q3 2011BHC Stress</v>
          </cell>
          <cell r="B332" t="str">
            <v>Wells</v>
          </cell>
          <cell r="C332" t="str">
            <v>Q3 2011</v>
          </cell>
          <cell r="D332" t="str">
            <v>BHC Stress</v>
          </cell>
          <cell r="E332" t="str">
            <v>BHC</v>
          </cell>
          <cell r="F332" t="str">
            <v>WELLS FARGO and CO</v>
          </cell>
          <cell r="G332">
            <v>1120754</v>
          </cell>
          <cell r="H332" t="str">
            <v>Actual</v>
          </cell>
          <cell r="I332">
            <v>40925</v>
          </cell>
          <cell r="J332">
            <v>40925.635254629633</v>
          </cell>
          <cell r="K332" t="str">
            <v>Wells Fargo adverse scenario, as described in the Comprehensive Capital Plan.</v>
          </cell>
          <cell r="L332">
            <v>760</v>
          </cell>
          <cell r="M332">
            <v>869</v>
          </cell>
          <cell r="N332">
            <v>191</v>
          </cell>
          <cell r="O332">
            <v>678</v>
          </cell>
          <cell r="P332">
            <v>230</v>
          </cell>
          <cell r="Q332">
            <v>51</v>
          </cell>
          <cell r="R332">
            <v>37</v>
          </cell>
          <cell r="S332">
            <v>142</v>
          </cell>
          <cell r="T332">
            <v>210</v>
          </cell>
          <cell r="U332">
            <v>121</v>
          </cell>
          <cell r="V332">
            <v>1</v>
          </cell>
          <cell r="W332">
            <v>88</v>
          </cell>
          <cell r="X332">
            <v>263</v>
          </cell>
          <cell r="Y332">
            <v>259</v>
          </cell>
          <cell r="Z332">
            <v>96</v>
          </cell>
          <cell r="AA332">
            <v>30</v>
          </cell>
          <cell r="AB332">
            <v>133</v>
          </cell>
          <cell r="AC332">
            <v>20</v>
          </cell>
          <cell r="AD332">
            <v>-4</v>
          </cell>
          <cell r="AE332">
            <v>2</v>
          </cell>
          <cell r="AF332">
            <v>0</v>
          </cell>
          <cell r="AG332">
            <v>0</v>
          </cell>
          <cell r="AH332">
            <v>22</v>
          </cell>
          <cell r="AI332">
            <v>2611</v>
          </cell>
          <cell r="AJ332">
            <v>0</v>
          </cell>
          <cell r="AK332">
            <v>0</v>
          </cell>
          <cell r="AL332">
            <v>390</v>
          </cell>
          <cell r="AM332">
            <v>390</v>
          </cell>
          <cell r="AN332">
            <v>0</v>
          </cell>
          <cell r="AO332">
            <v>0</v>
          </cell>
          <cell r="AP332">
            <v>0</v>
          </cell>
          <cell r="AQ332">
            <v>0</v>
          </cell>
          <cell r="AR332">
            <v>0</v>
          </cell>
          <cell r="AS332">
            <v>0</v>
          </cell>
          <cell r="AT332">
            <v>2611</v>
          </cell>
          <cell r="AU332">
            <v>20893</v>
          </cell>
          <cell r="AV332">
            <v>1847</v>
          </cell>
          <cell r="AW332">
            <v>2611</v>
          </cell>
          <cell r="AX332">
            <v>-90</v>
          </cell>
          <cell r="AY332">
            <v>20039</v>
          </cell>
          <cell r="AZ332">
            <v>10541</v>
          </cell>
          <cell r="BA332">
            <v>9113</v>
          </cell>
          <cell r="BB332">
            <v>11659.5</v>
          </cell>
          <cell r="BC332">
            <v>7994.5</v>
          </cell>
          <cell r="BD332">
            <v>7994.5</v>
          </cell>
          <cell r="BE332">
            <v>1847</v>
          </cell>
          <cell r="BF332">
            <v>0</v>
          </cell>
          <cell r="BG332">
            <v>0</v>
          </cell>
          <cell r="BH332">
            <v>-358</v>
          </cell>
          <cell r="BI332">
            <v>0</v>
          </cell>
          <cell r="BJ332">
            <v>350</v>
          </cell>
          <cell r="BK332">
            <v>-35.79</v>
          </cell>
          <cell r="BL332">
            <v>6139.5</v>
          </cell>
          <cell r="BM332">
            <v>1998</v>
          </cell>
          <cell r="BN332">
            <v>4142</v>
          </cell>
          <cell r="BO332">
            <v>0</v>
          </cell>
          <cell r="BP332">
            <v>4142</v>
          </cell>
          <cell r="BQ332">
            <v>87</v>
          </cell>
          <cell r="BR332">
            <v>4055</v>
          </cell>
          <cell r="BS332">
            <v>32.543367000000003</v>
          </cell>
          <cell r="BT332">
            <v>1188</v>
          </cell>
          <cell r="BU332">
            <v>390</v>
          </cell>
          <cell r="BV332">
            <v>384</v>
          </cell>
          <cell r="BW332">
            <v>1194</v>
          </cell>
          <cell r="BX332" t="str">
            <v>Non-Interest Income - Retail and Small Business</v>
          </cell>
          <cell r="BY332">
            <v>0</v>
          </cell>
          <cell r="BZ332">
            <v>207176</v>
          </cell>
          <cell r="CA332">
            <v>207176</v>
          </cell>
          <cell r="CB332">
            <v>480291</v>
          </cell>
          <cell r="CC332">
            <v>242968</v>
          </cell>
          <cell r="CD332">
            <v>109556</v>
          </cell>
          <cell r="CE332">
            <v>13948</v>
          </cell>
          <cell r="CF332">
            <v>95608</v>
          </cell>
          <cell r="CG332">
            <v>122675</v>
          </cell>
          <cell r="CH332">
            <v>21042</v>
          </cell>
          <cell r="CI332">
            <v>11167</v>
          </cell>
          <cell r="CJ332">
            <v>90466</v>
          </cell>
          <cell r="CK332">
            <v>37451</v>
          </cell>
          <cell r="CL332">
            <v>2821</v>
          </cell>
          <cell r="CM332">
            <v>2271</v>
          </cell>
          <cell r="CN332">
            <v>142326</v>
          </cell>
          <cell r="CO332">
            <v>120299</v>
          </cell>
          <cell r="CP332">
            <v>13071</v>
          </cell>
          <cell r="CQ332">
            <v>8956</v>
          </cell>
          <cell r="CR332">
            <v>21728</v>
          </cell>
          <cell r="CS332">
            <v>81581</v>
          </cell>
          <cell r="CT332">
            <v>43709</v>
          </cell>
          <cell r="CU332">
            <v>25555</v>
          </cell>
          <cell r="CV332">
            <v>12317</v>
          </cell>
          <cell r="CW332">
            <v>77627</v>
          </cell>
          <cell r="CX332">
            <v>472</v>
          </cell>
          <cell r="CY332">
            <v>5646</v>
          </cell>
          <cell r="CZ332">
            <v>9895</v>
          </cell>
          <cell r="DA332">
            <v>29340</v>
          </cell>
          <cell r="DB332">
            <v>32274</v>
          </cell>
          <cell r="DC332">
            <v>803553</v>
          </cell>
          <cell r="DD332">
            <v>0</v>
          </cell>
          <cell r="DE332">
            <v>20039</v>
          </cell>
          <cell r="DF332">
            <v>783514</v>
          </cell>
          <cell r="DG332">
            <v>57786</v>
          </cell>
          <cell r="DH332">
            <v>25038</v>
          </cell>
          <cell r="DI332">
            <v>13769</v>
          </cell>
          <cell r="DJ332">
            <v>163</v>
          </cell>
          <cell r="DK332">
            <v>9247</v>
          </cell>
          <cell r="DL332">
            <v>48217</v>
          </cell>
          <cell r="DM332">
            <v>208252</v>
          </cell>
          <cell r="DN332">
            <v>1304945</v>
          </cell>
          <cell r="DO332">
            <v>895706</v>
          </cell>
          <cell r="DP332">
            <v>24155</v>
          </cell>
          <cell r="DQ332">
            <v>13033</v>
          </cell>
          <cell r="DR332">
            <v>232807</v>
          </cell>
          <cell r="DS332">
            <v>333</v>
          </cell>
          <cell r="DT332">
            <v>1165701</v>
          </cell>
          <cell r="DU332">
            <v>11643</v>
          </cell>
          <cell r="DV332">
            <v>8902</v>
          </cell>
          <cell r="DW332">
            <v>55418</v>
          </cell>
          <cell r="DX332">
            <v>61135</v>
          </cell>
          <cell r="DY332">
            <v>3828</v>
          </cell>
          <cell r="DZ332">
            <v>-3158</v>
          </cell>
          <cell r="EA332">
            <v>137768</v>
          </cell>
          <cell r="EB332">
            <v>1476</v>
          </cell>
          <cell r="EC332">
            <v>139244</v>
          </cell>
          <cell r="ED332">
            <v>269114</v>
          </cell>
          <cell r="EE332">
            <v>136401</v>
          </cell>
          <cell r="EF332">
            <v>0</v>
          </cell>
          <cell r="EG332">
            <v>136401</v>
          </cell>
          <cell r="EH332">
            <v>4055</v>
          </cell>
          <cell r="EI332">
            <v>0</v>
          </cell>
          <cell r="EJ332">
            <v>0</v>
          </cell>
          <cell r="EK332">
            <v>213</v>
          </cell>
          <cell r="EL332">
            <v>0</v>
          </cell>
          <cell r="EM332">
            <v>0</v>
          </cell>
          <cell r="EN332">
            <v>690</v>
          </cell>
          <cell r="EO332">
            <v>0</v>
          </cell>
          <cell r="EP332">
            <v>220</v>
          </cell>
          <cell r="EQ332">
            <v>636</v>
          </cell>
          <cell r="ER332">
            <v>-1594</v>
          </cell>
          <cell r="ES332">
            <v>0</v>
          </cell>
          <cell r="ET332">
            <v>239</v>
          </cell>
          <cell r="EU332">
            <v>137768</v>
          </cell>
          <cell r="EV332">
            <v>137768</v>
          </cell>
          <cell r="EW332">
            <v>4289</v>
          </cell>
          <cell r="EX332">
            <v>0</v>
          </cell>
          <cell r="EY332">
            <v>-554</v>
          </cell>
          <cell r="EZ332">
            <v>0</v>
          </cell>
          <cell r="FA332">
            <v>0</v>
          </cell>
          <cell r="FB332">
            <v>8320</v>
          </cell>
          <cell r="FC332">
            <v>0</v>
          </cell>
          <cell r="FD332">
            <v>30331</v>
          </cell>
          <cell r="FE332">
            <v>0</v>
          </cell>
          <cell r="FF332">
            <v>112022</v>
          </cell>
          <cell r="FG332">
            <v>740</v>
          </cell>
          <cell r="FH332">
            <v>0</v>
          </cell>
          <cell r="FI332">
            <v>-533</v>
          </cell>
          <cell r="FJ332">
            <v>110749</v>
          </cell>
          <cell r="FK332">
            <v>983161.9</v>
          </cell>
          <cell r="FL332">
            <v>91857</v>
          </cell>
          <cell r="FM332">
            <v>110749</v>
          </cell>
          <cell r="FN332">
            <v>146147</v>
          </cell>
          <cell r="FO332">
            <v>983161.9</v>
          </cell>
          <cell r="FP332">
            <v>1235062</v>
          </cell>
          <cell r="FQ332">
            <v>9.343</v>
          </cell>
          <cell r="FR332">
            <v>11.2646</v>
          </cell>
          <cell r="FS332">
            <v>14.865</v>
          </cell>
          <cell r="FT332">
            <v>8.9671000000000003</v>
          </cell>
          <cell r="FU332">
            <v>10572</v>
          </cell>
          <cell r="FV332">
            <v>780</v>
          </cell>
          <cell r="FW332">
            <v>0</v>
          </cell>
          <cell r="FX332">
            <v>0</v>
          </cell>
          <cell r="FY332">
            <v>2087</v>
          </cell>
          <cell r="FZ332">
            <v>0</v>
          </cell>
          <cell r="GA332">
            <v>780</v>
          </cell>
          <cell r="GB332">
            <v>0</v>
          </cell>
          <cell r="GC332">
            <v>7540</v>
          </cell>
          <cell r="GD332">
            <v>24493</v>
          </cell>
          <cell r="GE332">
            <v>0</v>
          </cell>
          <cell r="GF332">
            <v>3606</v>
          </cell>
          <cell r="GG332">
            <v>5272220.5</v>
          </cell>
          <cell r="GH332">
            <v>0</v>
          </cell>
          <cell r="GI332">
            <v>1780</v>
          </cell>
          <cell r="GJ332">
            <v>112022</v>
          </cell>
          <cell r="GK332">
            <v>11202.2</v>
          </cell>
          <cell r="GL332">
            <v>3197.23</v>
          </cell>
          <cell r="GM332">
            <v>-3197.23</v>
          </cell>
          <cell r="GN332">
            <v>3193.93</v>
          </cell>
          <cell r="GO332">
            <v>3.3</v>
          </cell>
          <cell r="GP332">
            <v>7904</v>
          </cell>
          <cell r="GQ332">
            <v>7904</v>
          </cell>
          <cell r="GR332">
            <v>0</v>
          </cell>
          <cell r="GS332">
            <v>8046</v>
          </cell>
          <cell r="GT332">
            <v>22358</v>
          </cell>
          <cell r="GU332">
            <v>636</v>
          </cell>
          <cell r="GV332">
            <v>5272.22</v>
          </cell>
          <cell r="GW332">
            <v>0.1206323</v>
          </cell>
          <cell r="GX332">
            <v>0</v>
          </cell>
          <cell r="GY332">
            <v>213</v>
          </cell>
          <cell r="GZ332">
            <v>213</v>
          </cell>
          <cell r="HA332">
            <v>0</v>
          </cell>
          <cell r="HB332">
            <v>690</v>
          </cell>
          <cell r="HC332">
            <v>690</v>
          </cell>
          <cell r="HD332" t="str">
            <v>Deferred commensation adjustments and warrant repurchases (note: warrant repurchases are only in Q3 2011 and Q4 2011)</v>
          </cell>
          <cell r="HE332" t="str">
            <v>Deduction for non-financial equity investments</v>
          </cell>
          <cell r="HF332">
            <v>0</v>
          </cell>
          <cell r="HG332">
            <v>817</v>
          </cell>
          <cell r="HH332">
            <v>2376.9299999999998</v>
          </cell>
          <cell r="HI332">
            <v>-14226.54</v>
          </cell>
          <cell r="HJ332">
            <v>11658.95</v>
          </cell>
          <cell r="HK332" t="str">
            <v>Cash dividends declared on common stock (item 65) will appear on HI-A in #11 Cash dividends declared on common stock (bhck4460). Issuance of Common Stock for Employee Compensation (item 72) and Other Issuance of Common Stock (item 73) will both</v>
          </cell>
          <cell r="HL332">
            <v>3</v>
          </cell>
          <cell r="HM332">
            <v>2011</v>
          </cell>
          <cell r="HN332">
            <v>0</v>
          </cell>
          <cell r="HO332">
            <v>350</v>
          </cell>
          <cell r="HR332">
            <v>19009</v>
          </cell>
        </row>
        <row r="333">
          <cell r="A333" t="str">
            <v>1120754Q4 2011BHC Stress</v>
          </cell>
          <cell r="B333" t="str">
            <v>Wells</v>
          </cell>
          <cell r="C333" t="str">
            <v>Q4 2011</v>
          </cell>
          <cell r="D333" t="str">
            <v>BHC Stress</v>
          </cell>
          <cell r="E333" t="str">
            <v>BHC</v>
          </cell>
          <cell r="F333" t="str">
            <v>WELLS FARGO and CO</v>
          </cell>
          <cell r="G333">
            <v>1120754</v>
          </cell>
          <cell r="H333" t="str">
            <v>Projected</v>
          </cell>
          <cell r="I333">
            <v>40925</v>
          </cell>
          <cell r="J333">
            <v>40925.635254629633</v>
          </cell>
          <cell r="K333" t="str">
            <v>Wells Fargo adverse scenario, as described in the Comprehensive Capital Plan.</v>
          </cell>
          <cell r="L333">
            <v>763.15</v>
          </cell>
          <cell r="M333">
            <v>954.31</v>
          </cell>
          <cell r="N333">
            <v>195.09</v>
          </cell>
          <cell r="O333">
            <v>759.22</v>
          </cell>
          <cell r="P333">
            <v>253.5</v>
          </cell>
          <cell r="Q333">
            <v>54.22</v>
          </cell>
          <cell r="R333">
            <v>52.18</v>
          </cell>
          <cell r="S333">
            <v>147.1</v>
          </cell>
          <cell r="T333">
            <v>206.25</v>
          </cell>
          <cell r="U333">
            <v>120.47</v>
          </cell>
          <cell r="V333">
            <v>9.2799999999999994</v>
          </cell>
          <cell r="W333">
            <v>76.5</v>
          </cell>
          <cell r="X333">
            <v>256.57</v>
          </cell>
          <cell r="Y333">
            <v>289.27</v>
          </cell>
          <cell r="Z333">
            <v>106.18</v>
          </cell>
          <cell r="AA333">
            <v>44.38</v>
          </cell>
          <cell r="AB333">
            <v>138.72</v>
          </cell>
          <cell r="AC333">
            <v>47.7</v>
          </cell>
          <cell r="AD333">
            <v>0</v>
          </cell>
          <cell r="AE333">
            <v>10.16</v>
          </cell>
          <cell r="AF333">
            <v>0</v>
          </cell>
          <cell r="AG333">
            <v>0</v>
          </cell>
          <cell r="AH333">
            <v>37.549999999999997</v>
          </cell>
          <cell r="AI333">
            <v>2770.77</v>
          </cell>
          <cell r="AJ333">
            <v>0</v>
          </cell>
          <cell r="AK333">
            <v>0</v>
          </cell>
          <cell r="AL333">
            <v>1639.28</v>
          </cell>
          <cell r="AM333">
            <v>1639.28</v>
          </cell>
          <cell r="AN333">
            <v>1477</v>
          </cell>
          <cell r="AO333">
            <v>217.5</v>
          </cell>
          <cell r="AP333">
            <v>1437</v>
          </cell>
          <cell r="AQ333">
            <v>57</v>
          </cell>
          <cell r="AR333">
            <v>3188.5</v>
          </cell>
          <cell r="AS333">
            <v>0.8</v>
          </cell>
          <cell r="AT333">
            <v>7599.35</v>
          </cell>
          <cell r="AU333">
            <v>20039</v>
          </cell>
          <cell r="AV333">
            <v>12499.71</v>
          </cell>
          <cell r="AW333">
            <v>2770.77</v>
          </cell>
          <cell r="AX333">
            <v>29.69</v>
          </cell>
          <cell r="AY333">
            <v>29797.63</v>
          </cell>
          <cell r="AZ333">
            <v>10614.87</v>
          </cell>
          <cell r="BA333">
            <v>9098.3799999999992</v>
          </cell>
          <cell r="BB333">
            <v>12434.98</v>
          </cell>
          <cell r="BC333">
            <v>7278.26</v>
          </cell>
          <cell r="BD333">
            <v>7278.26</v>
          </cell>
          <cell r="BE333">
            <v>12499.71</v>
          </cell>
          <cell r="BF333">
            <v>3188.5</v>
          </cell>
          <cell r="BG333">
            <v>0.8</v>
          </cell>
          <cell r="BH333">
            <v>214.45</v>
          </cell>
          <cell r="BI333">
            <v>0</v>
          </cell>
          <cell r="BJ333">
            <v>-497.6</v>
          </cell>
          <cell r="BK333">
            <v>-29.69</v>
          </cell>
          <cell r="BL333">
            <v>-8693.9</v>
          </cell>
          <cell r="BM333">
            <v>-2859.59</v>
          </cell>
          <cell r="BN333">
            <v>-5834.31</v>
          </cell>
          <cell r="BO333">
            <v>0</v>
          </cell>
          <cell r="BP333">
            <v>-5834.31</v>
          </cell>
          <cell r="BQ333">
            <v>76.709999999999994</v>
          </cell>
          <cell r="BR333">
            <v>-5911.02</v>
          </cell>
          <cell r="BS333">
            <v>32.891913000000002</v>
          </cell>
          <cell r="BT333">
            <v>1194</v>
          </cell>
          <cell r="BU333">
            <v>226</v>
          </cell>
          <cell r="BV333">
            <v>240</v>
          </cell>
          <cell r="BW333">
            <v>1180</v>
          </cell>
          <cell r="BX333" t="str">
            <v>Non-Interest Income - Retail and Small Business</v>
          </cell>
          <cell r="BY333">
            <v>0</v>
          </cell>
          <cell r="BZ333">
            <v>220057.74</v>
          </cell>
          <cell r="CA333">
            <v>220057.74</v>
          </cell>
          <cell r="CB333">
            <v>482154.73</v>
          </cell>
          <cell r="CC333">
            <v>241802.27</v>
          </cell>
          <cell r="CD333">
            <v>109626.23</v>
          </cell>
          <cell r="CE333">
            <v>12946.7</v>
          </cell>
          <cell r="CF333">
            <v>96679.54</v>
          </cell>
          <cell r="CG333">
            <v>125600.64</v>
          </cell>
          <cell r="CH333">
            <v>20811.22</v>
          </cell>
          <cell r="CI333">
            <v>11520.52</v>
          </cell>
          <cell r="CJ333">
            <v>93268.9</v>
          </cell>
          <cell r="CK333">
            <v>36882.58</v>
          </cell>
          <cell r="CL333">
            <v>2886.08</v>
          </cell>
          <cell r="CM333">
            <v>2239.5</v>
          </cell>
          <cell r="CN333">
            <v>141434.01</v>
          </cell>
          <cell r="CO333">
            <v>119625.27</v>
          </cell>
          <cell r="CP333">
            <v>12973.35</v>
          </cell>
          <cell r="CQ333">
            <v>8835.39</v>
          </cell>
          <cell r="CR333">
            <v>22022.6</v>
          </cell>
          <cell r="CS333">
            <v>81005.34</v>
          </cell>
          <cell r="CT333">
            <v>43367.13</v>
          </cell>
          <cell r="CU333">
            <v>25490.58</v>
          </cell>
          <cell r="CV333">
            <v>12147.63</v>
          </cell>
          <cell r="CW333">
            <v>77066.84</v>
          </cell>
          <cell r="CX333">
            <v>440.2</v>
          </cell>
          <cell r="CY333">
            <v>5610.35</v>
          </cell>
          <cell r="CZ333">
            <v>9762.52</v>
          </cell>
          <cell r="DA333">
            <v>29183.56</v>
          </cell>
          <cell r="DB333">
            <v>32070.21</v>
          </cell>
          <cell r="DC333">
            <v>803683.52</v>
          </cell>
          <cell r="DD333">
            <v>0</v>
          </cell>
          <cell r="DE333">
            <v>29797.63</v>
          </cell>
          <cell r="DF333">
            <v>773885.89</v>
          </cell>
          <cell r="DG333">
            <v>59228.7</v>
          </cell>
          <cell r="DH333">
            <v>25138</v>
          </cell>
          <cell r="DI333">
            <v>14155.15</v>
          </cell>
          <cell r="DJ333">
            <v>163</v>
          </cell>
          <cell r="DK333">
            <v>8790.5300000000007</v>
          </cell>
          <cell r="DL333">
            <v>48246.68</v>
          </cell>
          <cell r="DM333">
            <v>180346.19</v>
          </cell>
          <cell r="DN333">
            <v>1281765.2</v>
          </cell>
          <cell r="DO333">
            <v>905037.78</v>
          </cell>
          <cell r="DP333">
            <v>21732.49</v>
          </cell>
          <cell r="DQ333">
            <v>7493.53</v>
          </cell>
          <cell r="DR333">
            <v>220146.41</v>
          </cell>
          <cell r="DS333">
            <v>303.08</v>
          </cell>
          <cell r="DT333">
            <v>1154410.2</v>
          </cell>
          <cell r="DU333">
            <v>10571.78</v>
          </cell>
          <cell r="DV333">
            <v>8929.24</v>
          </cell>
          <cell r="DW333">
            <v>55857.98</v>
          </cell>
          <cell r="DX333">
            <v>54366.63</v>
          </cell>
          <cell r="DY333">
            <v>-1107.76</v>
          </cell>
          <cell r="DZ333">
            <v>-2747.28</v>
          </cell>
          <cell r="EA333">
            <v>125870.59</v>
          </cell>
          <cell r="EB333">
            <v>1484.41</v>
          </cell>
          <cell r="EC333">
            <v>127355</v>
          </cell>
          <cell r="ED333">
            <v>267880.73</v>
          </cell>
          <cell r="EE333">
            <v>137768</v>
          </cell>
          <cell r="EF333">
            <v>0</v>
          </cell>
          <cell r="EG333">
            <v>137768</v>
          </cell>
          <cell r="EH333">
            <v>-5911.02</v>
          </cell>
          <cell r="EI333">
            <v>0</v>
          </cell>
          <cell r="EJ333">
            <v>0</v>
          </cell>
          <cell r="EK333">
            <v>466.08</v>
          </cell>
          <cell r="EL333">
            <v>0</v>
          </cell>
          <cell r="EM333">
            <v>0</v>
          </cell>
          <cell r="EN333">
            <v>665.89</v>
          </cell>
          <cell r="EO333">
            <v>0</v>
          </cell>
          <cell r="EP333">
            <v>224.49</v>
          </cell>
          <cell r="EQ333">
            <v>632.86</v>
          </cell>
          <cell r="ER333">
            <v>-4936.24</v>
          </cell>
          <cell r="ES333">
            <v>0</v>
          </cell>
          <cell r="ET333">
            <v>7.01</v>
          </cell>
          <cell r="EU333">
            <v>125870.59</v>
          </cell>
          <cell r="EV333">
            <v>125870.59</v>
          </cell>
          <cell r="EW333">
            <v>763.21</v>
          </cell>
          <cell r="EX333">
            <v>0</v>
          </cell>
          <cell r="EY333">
            <v>-1964.07</v>
          </cell>
          <cell r="EZ333">
            <v>0</v>
          </cell>
          <cell r="FA333">
            <v>0</v>
          </cell>
          <cell r="FB333">
            <v>8280</v>
          </cell>
          <cell r="FC333">
            <v>0</v>
          </cell>
          <cell r="FD333">
            <v>30045.84</v>
          </cell>
          <cell r="FE333">
            <v>0</v>
          </cell>
          <cell r="FF333">
            <v>105305.62</v>
          </cell>
          <cell r="FG333">
            <v>1090.48</v>
          </cell>
          <cell r="FH333">
            <v>328.14</v>
          </cell>
          <cell r="FI333">
            <v>-533</v>
          </cell>
          <cell r="FJ333">
            <v>103353.99</v>
          </cell>
          <cell r="FK333">
            <v>972450.93</v>
          </cell>
          <cell r="FL333">
            <v>84502.19</v>
          </cell>
          <cell r="FM333">
            <v>103353.97</v>
          </cell>
          <cell r="FN333">
            <v>137505.59</v>
          </cell>
          <cell r="FO333">
            <v>972450.93</v>
          </cell>
          <cell r="FP333">
            <v>1255045.6000000001</v>
          </cell>
          <cell r="FQ333">
            <v>8.6896000000000004</v>
          </cell>
          <cell r="FR333">
            <v>10.6282</v>
          </cell>
          <cell r="FS333">
            <v>14.1401</v>
          </cell>
          <cell r="FT333">
            <v>8.2350999999999992</v>
          </cell>
          <cell r="FU333">
            <v>10571.78</v>
          </cell>
          <cell r="FV333">
            <v>780</v>
          </cell>
          <cell r="FW333">
            <v>0</v>
          </cell>
          <cell r="FX333">
            <v>0</v>
          </cell>
          <cell r="FY333">
            <v>2752.89</v>
          </cell>
          <cell r="FZ333">
            <v>0</v>
          </cell>
          <cell r="GA333">
            <v>780</v>
          </cell>
          <cell r="GB333">
            <v>0</v>
          </cell>
          <cell r="GC333">
            <v>7500</v>
          </cell>
          <cell r="GD333">
            <v>24509</v>
          </cell>
          <cell r="GE333">
            <v>1587.87</v>
          </cell>
          <cell r="GF333">
            <v>0</v>
          </cell>
          <cell r="GG333">
            <v>5261665.7</v>
          </cell>
          <cell r="GH333">
            <v>0</v>
          </cell>
          <cell r="GI333">
            <v>1779.21</v>
          </cell>
          <cell r="GJ333">
            <v>105305.62</v>
          </cell>
          <cell r="GK333">
            <v>10530.56</v>
          </cell>
          <cell r="GL333">
            <v>3234.2</v>
          </cell>
          <cell r="GM333">
            <v>-1646.33</v>
          </cell>
          <cell r="GN333">
            <v>2068.54</v>
          </cell>
          <cell r="GO333">
            <v>1165.6600000000001</v>
          </cell>
          <cell r="GP333">
            <v>837.52</v>
          </cell>
          <cell r="GQ333">
            <v>837.52</v>
          </cell>
          <cell r="GR333">
            <v>328.14</v>
          </cell>
          <cell r="GS333">
            <v>958.09</v>
          </cell>
          <cell r="GT333">
            <v>4398.18</v>
          </cell>
          <cell r="GU333">
            <v>632.86</v>
          </cell>
          <cell r="GV333">
            <v>5261.67</v>
          </cell>
          <cell r="GW333">
            <v>0.12</v>
          </cell>
          <cell r="GX333">
            <v>0</v>
          </cell>
          <cell r="GY333">
            <v>466.08</v>
          </cell>
          <cell r="GZ333">
            <v>466.08</v>
          </cell>
          <cell r="HA333">
            <v>0</v>
          </cell>
          <cell r="HB333">
            <v>665.89</v>
          </cell>
          <cell r="HC333">
            <v>665.89</v>
          </cell>
          <cell r="HD333" t="str">
            <v>Deferred commensation adjustments and warrant repurchases (note: warrant repurchases are only in Q3 2011 and Q4 2011)</v>
          </cell>
          <cell r="HE333" t="str">
            <v>Deduction for non-financial equity investments</v>
          </cell>
          <cell r="HF333">
            <v>0</v>
          </cell>
          <cell r="HG333">
            <v>817</v>
          </cell>
          <cell r="HH333">
            <v>2376.9299999999998</v>
          </cell>
          <cell r="HI333">
            <v>-14226.54</v>
          </cell>
          <cell r="HJ333">
            <v>11658.95</v>
          </cell>
          <cell r="HK333" t="str">
            <v>Cash dividends declared on common stock (item 65) will appear on HI-A in #11 Cash dividends declared on common stock (bhck4460). Issuance of Common Stock for Employee Compensation (item 72) and Other Issuance of Common Stock (item 73) will both</v>
          </cell>
          <cell r="HL333">
            <v>4</v>
          </cell>
          <cell r="HM333">
            <v>2011</v>
          </cell>
          <cell r="HN333">
            <v>0</v>
          </cell>
          <cell r="HO333">
            <v>-497.6</v>
          </cell>
          <cell r="HR333">
            <v>19009</v>
          </cell>
        </row>
        <row r="334">
          <cell r="A334" t="str">
            <v>1120754Q1 2012BHC Stress</v>
          </cell>
          <cell r="B334" t="str">
            <v>Wells</v>
          </cell>
          <cell r="C334" t="str">
            <v>Q1 2012</v>
          </cell>
          <cell r="D334" t="str">
            <v>BHC Stress</v>
          </cell>
          <cell r="E334" t="str">
            <v>BHC</v>
          </cell>
          <cell r="F334" t="str">
            <v>WELLS FARGO and CO</v>
          </cell>
          <cell r="G334">
            <v>1120754</v>
          </cell>
          <cell r="H334" t="str">
            <v>Projected</v>
          </cell>
          <cell r="I334">
            <v>40925</v>
          </cell>
          <cell r="J334">
            <v>40925.635254629633</v>
          </cell>
          <cell r="K334" t="str">
            <v>Wells Fargo adverse scenario, as described in the Comprehensive Capital Plan.</v>
          </cell>
          <cell r="L334">
            <v>751.42</v>
          </cell>
          <cell r="M334">
            <v>1063.4000000000001</v>
          </cell>
          <cell r="N334">
            <v>209.44</v>
          </cell>
          <cell r="O334">
            <v>853.96</v>
          </cell>
          <cell r="P334">
            <v>321.08999999999997</v>
          </cell>
          <cell r="Q334">
            <v>100</v>
          </cell>
          <cell r="R334">
            <v>50.51</v>
          </cell>
          <cell r="S334">
            <v>170.58</v>
          </cell>
          <cell r="T334">
            <v>222.84</v>
          </cell>
          <cell r="U334">
            <v>130.15</v>
          </cell>
          <cell r="V334">
            <v>10.029999999999999</v>
          </cell>
          <cell r="W334">
            <v>82.66</v>
          </cell>
          <cell r="X334">
            <v>297.68</v>
          </cell>
          <cell r="Y334">
            <v>307.35000000000002</v>
          </cell>
          <cell r="Z334">
            <v>128.9</v>
          </cell>
          <cell r="AA334">
            <v>38.200000000000003</v>
          </cell>
          <cell r="AB334">
            <v>140.25</v>
          </cell>
          <cell r="AC334">
            <v>90.59</v>
          </cell>
          <cell r="AD334">
            <v>0</v>
          </cell>
          <cell r="AE334">
            <v>19.11</v>
          </cell>
          <cell r="AF334">
            <v>0</v>
          </cell>
          <cell r="AG334">
            <v>2</v>
          </cell>
          <cell r="AH334">
            <v>69.489999999999995</v>
          </cell>
          <cell r="AI334">
            <v>3054.37</v>
          </cell>
          <cell r="AJ334">
            <v>0</v>
          </cell>
          <cell r="AK334">
            <v>0</v>
          </cell>
          <cell r="AL334">
            <v>1313.33</v>
          </cell>
          <cell r="AM334">
            <v>1313.33</v>
          </cell>
          <cell r="AN334">
            <v>0</v>
          </cell>
          <cell r="AO334">
            <v>217.5</v>
          </cell>
          <cell r="AP334">
            <v>0</v>
          </cell>
          <cell r="AQ334">
            <v>144</v>
          </cell>
          <cell r="AR334">
            <v>361.5</v>
          </cell>
          <cell r="AS334">
            <v>127.8</v>
          </cell>
          <cell r="AT334">
            <v>4857</v>
          </cell>
          <cell r="AU334">
            <v>29797.63</v>
          </cell>
          <cell r="AV334">
            <v>6088.67</v>
          </cell>
          <cell r="AW334">
            <v>3054.37</v>
          </cell>
          <cell r="AX334">
            <v>-109.6</v>
          </cell>
          <cell r="AY334">
            <v>32722.33</v>
          </cell>
          <cell r="AZ334">
            <v>10656.61</v>
          </cell>
          <cell r="BA334">
            <v>9700.3700000000008</v>
          </cell>
          <cell r="BB334">
            <v>12649.12</v>
          </cell>
          <cell r="BC334">
            <v>7707.86</v>
          </cell>
          <cell r="BD334">
            <v>7707.86</v>
          </cell>
          <cell r="BE334">
            <v>6088.67</v>
          </cell>
          <cell r="BF334">
            <v>361.5</v>
          </cell>
          <cell r="BG334">
            <v>127.8</v>
          </cell>
          <cell r="BH334">
            <v>11.54</v>
          </cell>
          <cell r="BI334">
            <v>0</v>
          </cell>
          <cell r="BJ334">
            <v>-362.4</v>
          </cell>
          <cell r="BK334">
            <v>109.6</v>
          </cell>
          <cell r="BL334">
            <v>779.02</v>
          </cell>
          <cell r="BM334">
            <v>160.77000000000001</v>
          </cell>
          <cell r="BN334">
            <v>618.25</v>
          </cell>
          <cell r="BO334">
            <v>0</v>
          </cell>
          <cell r="BP334">
            <v>618.25</v>
          </cell>
          <cell r="BQ334">
            <v>81.14</v>
          </cell>
          <cell r="BR334">
            <v>537.1</v>
          </cell>
          <cell r="BS334">
            <v>20.637467999999998</v>
          </cell>
          <cell r="BT334">
            <v>1180</v>
          </cell>
          <cell r="BU334">
            <v>754</v>
          </cell>
          <cell r="BV334">
            <v>677</v>
          </cell>
          <cell r="BW334">
            <v>1257</v>
          </cell>
          <cell r="BX334" t="str">
            <v>Non-Interest Income - Retail and Small Business</v>
          </cell>
          <cell r="BY334">
            <v>0</v>
          </cell>
          <cell r="BZ334">
            <v>229194.6</v>
          </cell>
          <cell r="CA334">
            <v>229194.6</v>
          </cell>
          <cell r="CB334">
            <v>492293.87</v>
          </cell>
          <cell r="CC334">
            <v>255349.21</v>
          </cell>
          <cell r="CD334">
            <v>106773.75</v>
          </cell>
          <cell r="CE334">
            <v>12513.41</v>
          </cell>
          <cell r="CF334">
            <v>94260.33</v>
          </cell>
          <cell r="CG334">
            <v>125166.97</v>
          </cell>
          <cell r="CH334">
            <v>20768.09</v>
          </cell>
          <cell r="CI334">
            <v>11323.3</v>
          </cell>
          <cell r="CJ334">
            <v>93075.58</v>
          </cell>
          <cell r="CK334">
            <v>36806.129999999997</v>
          </cell>
          <cell r="CL334">
            <v>2880.08</v>
          </cell>
          <cell r="CM334">
            <v>2123.87</v>
          </cell>
          <cell r="CN334">
            <v>141651.99</v>
          </cell>
          <cell r="CO334">
            <v>120147.05</v>
          </cell>
          <cell r="CP334">
            <v>12916.61</v>
          </cell>
          <cell r="CQ334">
            <v>8588.33</v>
          </cell>
          <cell r="CR334">
            <v>21356.959999999999</v>
          </cell>
          <cell r="CS334">
            <v>81420.37</v>
          </cell>
          <cell r="CT334">
            <v>43564.6</v>
          </cell>
          <cell r="CU334">
            <v>25354.44</v>
          </cell>
          <cell r="CV334">
            <v>12501.32</v>
          </cell>
          <cell r="CW334">
            <v>77413.440000000002</v>
          </cell>
          <cell r="CX334">
            <v>442.02</v>
          </cell>
          <cell r="CY334">
            <v>5633.49</v>
          </cell>
          <cell r="CZ334">
            <v>9831.5</v>
          </cell>
          <cell r="DA334">
            <v>29303.93</v>
          </cell>
          <cell r="DB334">
            <v>32202.5</v>
          </cell>
          <cell r="DC334">
            <v>814136.63</v>
          </cell>
          <cell r="DD334">
            <v>0</v>
          </cell>
          <cell r="DE334">
            <v>32722.33</v>
          </cell>
          <cell r="DF334">
            <v>781414.3</v>
          </cell>
          <cell r="DG334">
            <v>55294.400000000001</v>
          </cell>
          <cell r="DH334">
            <v>25138</v>
          </cell>
          <cell r="DI334">
            <v>16010.26</v>
          </cell>
          <cell r="DJ334">
            <v>163</v>
          </cell>
          <cell r="DK334">
            <v>8398.3700000000008</v>
          </cell>
          <cell r="DL334">
            <v>49709.64</v>
          </cell>
          <cell r="DM334">
            <v>184369.33</v>
          </cell>
          <cell r="DN334">
            <v>1299982.3</v>
          </cell>
          <cell r="DO334">
            <v>924139.26</v>
          </cell>
          <cell r="DP334">
            <v>22153.09</v>
          </cell>
          <cell r="DQ334">
            <v>7002.83</v>
          </cell>
          <cell r="DR334">
            <v>222793.15</v>
          </cell>
          <cell r="DS334">
            <v>412.68</v>
          </cell>
          <cell r="DT334">
            <v>1176088.3</v>
          </cell>
          <cell r="DU334">
            <v>10571.78</v>
          </cell>
          <cell r="DV334">
            <v>8977.66</v>
          </cell>
          <cell r="DW334">
            <v>56645.56</v>
          </cell>
          <cell r="DX334">
            <v>53523.68</v>
          </cell>
          <cell r="DY334">
            <v>-4545.38</v>
          </cell>
          <cell r="DZ334">
            <v>-2763.77</v>
          </cell>
          <cell r="EA334">
            <v>122409.54</v>
          </cell>
          <cell r="EB334">
            <v>1484.41</v>
          </cell>
          <cell r="EC334">
            <v>123893.95</v>
          </cell>
          <cell r="ED334">
            <v>271487.96000000002</v>
          </cell>
          <cell r="EE334">
            <v>125870.59</v>
          </cell>
          <cell r="EF334">
            <v>0</v>
          </cell>
          <cell r="EG334">
            <v>125870.59</v>
          </cell>
          <cell r="EH334">
            <v>537.1</v>
          </cell>
          <cell r="EI334">
            <v>0</v>
          </cell>
          <cell r="EJ334">
            <v>0</v>
          </cell>
          <cell r="EK334">
            <v>834.5</v>
          </cell>
          <cell r="EL334">
            <v>0</v>
          </cell>
          <cell r="EM334">
            <v>0</v>
          </cell>
          <cell r="EN334">
            <v>16.489999999999998</v>
          </cell>
          <cell r="EO334">
            <v>0</v>
          </cell>
          <cell r="EP334">
            <v>219.49</v>
          </cell>
          <cell r="EQ334">
            <v>1160.56</v>
          </cell>
          <cell r="ER334">
            <v>-3437.62</v>
          </cell>
          <cell r="ES334">
            <v>0</v>
          </cell>
          <cell r="ET334">
            <v>1.5</v>
          </cell>
          <cell r="EU334">
            <v>122409.54</v>
          </cell>
          <cell r="EV334">
            <v>122409.54</v>
          </cell>
          <cell r="EW334">
            <v>-2674.41</v>
          </cell>
          <cell r="EX334">
            <v>0</v>
          </cell>
          <cell r="EY334">
            <v>-1964.07</v>
          </cell>
          <cell r="EZ334">
            <v>0</v>
          </cell>
          <cell r="FA334">
            <v>0</v>
          </cell>
          <cell r="FB334">
            <v>7405</v>
          </cell>
          <cell r="FC334">
            <v>0</v>
          </cell>
          <cell r="FD334">
            <v>29770.2</v>
          </cell>
          <cell r="FE334">
            <v>0</v>
          </cell>
          <cell r="FF334">
            <v>104682.83</v>
          </cell>
          <cell r="FG334">
            <v>1235.74</v>
          </cell>
          <cell r="FH334">
            <v>226.09</v>
          </cell>
          <cell r="FI334">
            <v>-533</v>
          </cell>
          <cell r="FJ334">
            <v>102688</v>
          </cell>
          <cell r="FK334">
            <v>979126.7</v>
          </cell>
          <cell r="FL334">
            <v>84711.19</v>
          </cell>
          <cell r="FM334">
            <v>102687.98</v>
          </cell>
          <cell r="FN334">
            <v>135925.48000000001</v>
          </cell>
          <cell r="FO334">
            <v>979126.7</v>
          </cell>
          <cell r="FP334">
            <v>1255711.1000000001</v>
          </cell>
          <cell r="FQ334">
            <v>8.6516999999999999</v>
          </cell>
          <cell r="FR334">
            <v>10.4877</v>
          </cell>
          <cell r="FS334">
            <v>13.882300000000001</v>
          </cell>
          <cell r="FT334">
            <v>8.1776999999999997</v>
          </cell>
          <cell r="FU334">
            <v>10571.78</v>
          </cell>
          <cell r="FV334">
            <v>780</v>
          </cell>
          <cell r="FW334">
            <v>0</v>
          </cell>
          <cell r="FX334">
            <v>0</v>
          </cell>
          <cell r="FY334">
            <v>2769.38</v>
          </cell>
          <cell r="FZ334">
            <v>0</v>
          </cell>
          <cell r="GA334">
            <v>780</v>
          </cell>
          <cell r="GB334">
            <v>0</v>
          </cell>
          <cell r="GC334">
            <v>6625</v>
          </cell>
          <cell r="GD334">
            <v>24494</v>
          </cell>
          <cell r="GE334">
            <v>4030.73</v>
          </cell>
          <cell r="GF334">
            <v>0</v>
          </cell>
          <cell r="GG334">
            <v>5290140.9000000004</v>
          </cell>
          <cell r="GH334">
            <v>0</v>
          </cell>
          <cell r="GI334">
            <v>1779.21</v>
          </cell>
          <cell r="GJ334">
            <v>104682.83</v>
          </cell>
          <cell r="GK334">
            <v>10468.280000000001</v>
          </cell>
          <cell r="GL334">
            <v>3615.43</v>
          </cell>
          <cell r="GM334">
            <v>415.31</v>
          </cell>
          <cell r="GN334">
            <v>2346.81</v>
          </cell>
          <cell r="GO334">
            <v>1268.6199999999999</v>
          </cell>
          <cell r="GP334">
            <v>1042.53</v>
          </cell>
          <cell r="GQ334">
            <v>1042.53</v>
          </cell>
          <cell r="GR334">
            <v>226.09</v>
          </cell>
          <cell r="GS334">
            <v>1153.68</v>
          </cell>
          <cell r="GT334">
            <v>4933.58</v>
          </cell>
          <cell r="GU334">
            <v>1160.56</v>
          </cell>
          <cell r="GV334">
            <v>5290.14</v>
          </cell>
          <cell r="GW334">
            <v>0.22</v>
          </cell>
          <cell r="GX334">
            <v>0</v>
          </cell>
          <cell r="GY334">
            <v>834.5</v>
          </cell>
          <cell r="GZ334">
            <v>834.5</v>
          </cell>
          <cell r="HA334">
            <v>0</v>
          </cell>
          <cell r="HB334">
            <v>16.489999999999998</v>
          </cell>
          <cell r="HC334">
            <v>16.489999999999998</v>
          </cell>
          <cell r="HD334" t="str">
            <v>Deferred commensation adjustments and warrant repurchases (note: warrant repurchases are only in Q3 2011 and Q4 2011)</v>
          </cell>
          <cell r="HE334" t="str">
            <v>Deduction for non-financial equity investments</v>
          </cell>
          <cell r="HF334">
            <v>0</v>
          </cell>
          <cell r="HG334">
            <v>817</v>
          </cell>
          <cell r="HH334">
            <v>2376.9299999999998</v>
          </cell>
          <cell r="HI334">
            <v>-14226.54</v>
          </cell>
          <cell r="HJ334">
            <v>11658.95</v>
          </cell>
          <cell r="HK334" t="str">
            <v>Cash dividends declared on common stock (item 65) will appear on HI-A in #11 Cash dividends declared on common stock (bhck4460). Issuance of Common Stock for Employee Compensation (item 72) and Other Issuance of Common Stock (item 73) will both</v>
          </cell>
          <cell r="HL334">
            <v>1</v>
          </cell>
          <cell r="HM334">
            <v>2012</v>
          </cell>
          <cell r="HN334">
            <v>0</v>
          </cell>
          <cell r="HO334">
            <v>-362.4</v>
          </cell>
          <cell r="HR334">
            <v>19009</v>
          </cell>
        </row>
        <row r="335">
          <cell r="A335" t="str">
            <v>1120754Q2 2012BHC Stress</v>
          </cell>
          <cell r="B335" t="str">
            <v>Wells</v>
          </cell>
          <cell r="C335" t="str">
            <v>Q2 2012</v>
          </cell>
          <cell r="D335" t="str">
            <v>BHC Stress</v>
          </cell>
          <cell r="E335" t="str">
            <v>BHC</v>
          </cell>
          <cell r="F335" t="str">
            <v>WELLS FARGO and CO</v>
          </cell>
          <cell r="G335">
            <v>1120754</v>
          </cell>
          <cell r="H335" t="str">
            <v>Projected</v>
          </cell>
          <cell r="I335">
            <v>40925</v>
          </cell>
          <cell r="J335">
            <v>40925.635254629633</v>
          </cell>
          <cell r="K335" t="str">
            <v>Wells Fargo adverse scenario, as described in the Comprehensive Capital Plan.</v>
          </cell>
          <cell r="L335">
            <v>782.5</v>
          </cell>
          <cell r="M335">
            <v>1126.29</v>
          </cell>
          <cell r="N335">
            <v>216.14</v>
          </cell>
          <cell r="O335">
            <v>910.15</v>
          </cell>
          <cell r="P335">
            <v>443.19</v>
          </cell>
          <cell r="Q335">
            <v>176.27</v>
          </cell>
          <cell r="R335">
            <v>56.21</v>
          </cell>
          <cell r="S335">
            <v>210.71</v>
          </cell>
          <cell r="T335">
            <v>315.49</v>
          </cell>
          <cell r="U335">
            <v>184.27</v>
          </cell>
          <cell r="V335">
            <v>14.2</v>
          </cell>
          <cell r="W335">
            <v>117.02</v>
          </cell>
          <cell r="X335">
            <v>317.98</v>
          </cell>
          <cell r="Y335">
            <v>332.33</v>
          </cell>
          <cell r="Z335">
            <v>124.42</v>
          </cell>
          <cell r="AA335">
            <v>52.67</v>
          </cell>
          <cell r="AB335">
            <v>155.24</v>
          </cell>
          <cell r="AC335">
            <v>163.75</v>
          </cell>
          <cell r="AD335">
            <v>0</v>
          </cell>
          <cell r="AE335">
            <v>34.14</v>
          </cell>
          <cell r="AF335">
            <v>0</v>
          </cell>
          <cell r="AG335">
            <v>6</v>
          </cell>
          <cell r="AH335">
            <v>123.61</v>
          </cell>
          <cell r="AI335">
            <v>3481.52</v>
          </cell>
          <cell r="AJ335">
            <v>0</v>
          </cell>
          <cell r="AK335">
            <v>0</v>
          </cell>
          <cell r="AL335">
            <v>1281.57</v>
          </cell>
          <cell r="AM335">
            <v>1281.57</v>
          </cell>
          <cell r="AN335">
            <v>0</v>
          </cell>
          <cell r="AO335">
            <v>217.5</v>
          </cell>
          <cell r="AP335">
            <v>0</v>
          </cell>
          <cell r="AQ335">
            <v>57</v>
          </cell>
          <cell r="AR335">
            <v>274.5</v>
          </cell>
          <cell r="AS335">
            <v>193.1</v>
          </cell>
          <cell r="AT335">
            <v>5230.6899999999996</v>
          </cell>
          <cell r="AU335">
            <v>32722.33</v>
          </cell>
          <cell r="AV335">
            <v>4856.9399999999996</v>
          </cell>
          <cell r="AW335">
            <v>3481.52</v>
          </cell>
          <cell r="AX335">
            <v>-39.93</v>
          </cell>
          <cell r="AY335">
            <v>34057.83</v>
          </cell>
          <cell r="AZ335">
            <v>10795.75</v>
          </cell>
          <cell r="BA335">
            <v>8980.01</v>
          </cell>
          <cell r="BB335">
            <v>11907.89</v>
          </cell>
          <cell r="BC335">
            <v>7867.86</v>
          </cell>
          <cell r="BD335">
            <v>7867.86</v>
          </cell>
          <cell r="BE335">
            <v>4856.9399999999996</v>
          </cell>
          <cell r="BF335">
            <v>274.5</v>
          </cell>
          <cell r="BG335">
            <v>193.1</v>
          </cell>
          <cell r="BH335">
            <v>8.06</v>
          </cell>
          <cell r="BI335">
            <v>0</v>
          </cell>
          <cell r="BJ335">
            <v>-345.47</v>
          </cell>
          <cell r="BK335">
            <v>39.93</v>
          </cell>
          <cell r="BL335">
            <v>2205.91</v>
          </cell>
          <cell r="BM335">
            <v>462.85</v>
          </cell>
          <cell r="BN335">
            <v>1743.06</v>
          </cell>
          <cell r="BO335">
            <v>0</v>
          </cell>
          <cell r="BP335">
            <v>1743.06</v>
          </cell>
          <cell r="BQ335">
            <v>86.2</v>
          </cell>
          <cell r="BR335">
            <v>1656.86</v>
          </cell>
          <cell r="BS335">
            <v>20.98227</v>
          </cell>
          <cell r="BT335">
            <v>1257</v>
          </cell>
          <cell r="BU335">
            <v>588</v>
          </cell>
          <cell r="BV335">
            <v>518</v>
          </cell>
          <cell r="BW335">
            <v>1327</v>
          </cell>
          <cell r="BX335" t="str">
            <v>Non-Interest Income - Retail and Small Business</v>
          </cell>
          <cell r="BY335">
            <v>0</v>
          </cell>
          <cell r="BZ335">
            <v>236499.35</v>
          </cell>
          <cell r="CA335">
            <v>236499.35</v>
          </cell>
          <cell r="CB335">
            <v>485474.82</v>
          </cell>
          <cell r="CC335">
            <v>251467.39</v>
          </cell>
          <cell r="CD335">
            <v>104305.34</v>
          </cell>
          <cell r="CE335">
            <v>12131.08</v>
          </cell>
          <cell r="CF335">
            <v>92174.26</v>
          </cell>
          <cell r="CG335">
            <v>124812.65</v>
          </cell>
          <cell r="CH335">
            <v>20721.240000000002</v>
          </cell>
          <cell r="CI335">
            <v>11225.81</v>
          </cell>
          <cell r="CJ335">
            <v>92865.600000000006</v>
          </cell>
          <cell r="CK335">
            <v>36723.1</v>
          </cell>
          <cell r="CL335">
            <v>2873.61</v>
          </cell>
          <cell r="CM335">
            <v>2015.83</v>
          </cell>
          <cell r="CN335">
            <v>141331.29</v>
          </cell>
          <cell r="CO335">
            <v>120143.62</v>
          </cell>
          <cell r="CP335">
            <v>12871.57</v>
          </cell>
          <cell r="CQ335">
            <v>8316.1</v>
          </cell>
          <cell r="CR335">
            <v>21973.57</v>
          </cell>
          <cell r="CS335">
            <v>81153.37</v>
          </cell>
          <cell r="CT335">
            <v>43985.94</v>
          </cell>
          <cell r="CU335">
            <v>24843.32</v>
          </cell>
          <cell r="CV335">
            <v>12324.11</v>
          </cell>
          <cell r="CW335">
            <v>77476.479999999996</v>
          </cell>
          <cell r="CX335">
            <v>442.05</v>
          </cell>
          <cell r="CY335">
            <v>5633.92</v>
          </cell>
          <cell r="CZ335">
            <v>9889.4</v>
          </cell>
          <cell r="DA335">
            <v>29306.16</v>
          </cell>
          <cell r="DB335">
            <v>32204.95</v>
          </cell>
          <cell r="DC335">
            <v>807409.53</v>
          </cell>
          <cell r="DD335">
            <v>0</v>
          </cell>
          <cell r="DE335">
            <v>34057.83</v>
          </cell>
          <cell r="DF335">
            <v>773351.7</v>
          </cell>
          <cell r="DG335">
            <v>54283.64</v>
          </cell>
          <cell r="DH335">
            <v>25138</v>
          </cell>
          <cell r="DI335">
            <v>17640.88</v>
          </cell>
          <cell r="DJ335">
            <v>163</v>
          </cell>
          <cell r="DK335">
            <v>8006.21</v>
          </cell>
          <cell r="DL335">
            <v>50948.1</v>
          </cell>
          <cell r="DM335">
            <v>178511.46</v>
          </cell>
          <cell r="DN335">
            <v>1293594.3</v>
          </cell>
          <cell r="DO335">
            <v>915601.32</v>
          </cell>
          <cell r="DP335">
            <v>21586.26</v>
          </cell>
          <cell r="DQ335">
            <v>5651.76</v>
          </cell>
          <cell r="DR335">
            <v>224742.39999999999</v>
          </cell>
          <cell r="DS335">
            <v>452.6</v>
          </cell>
          <cell r="DT335">
            <v>1167581.7</v>
          </cell>
          <cell r="DU335">
            <v>10571.78</v>
          </cell>
          <cell r="DV335">
            <v>9001.01</v>
          </cell>
          <cell r="DW335">
            <v>57038.87</v>
          </cell>
          <cell r="DX335">
            <v>54696.91</v>
          </cell>
          <cell r="DY335">
            <v>-4003.62</v>
          </cell>
          <cell r="DZ335">
            <v>-2776.86</v>
          </cell>
          <cell r="EA335">
            <v>124528.1</v>
          </cell>
          <cell r="EB335">
            <v>1484.41</v>
          </cell>
          <cell r="EC335">
            <v>126012.51</v>
          </cell>
          <cell r="ED335">
            <v>270656.76</v>
          </cell>
          <cell r="EE335">
            <v>122409.54</v>
          </cell>
          <cell r="EF335">
            <v>0</v>
          </cell>
          <cell r="EG335">
            <v>122409.54</v>
          </cell>
          <cell r="EH335">
            <v>1656.86</v>
          </cell>
          <cell r="EI335">
            <v>0</v>
          </cell>
          <cell r="EJ335">
            <v>0</v>
          </cell>
          <cell r="EK335">
            <v>415.16</v>
          </cell>
          <cell r="EL335">
            <v>0</v>
          </cell>
          <cell r="EM335">
            <v>0</v>
          </cell>
          <cell r="EN335">
            <v>13.09</v>
          </cell>
          <cell r="EO335">
            <v>0</v>
          </cell>
          <cell r="EP335">
            <v>219.88</v>
          </cell>
          <cell r="EQ335">
            <v>263.75</v>
          </cell>
          <cell r="ER335">
            <v>541.77</v>
          </cell>
          <cell r="ES335">
            <v>0</v>
          </cell>
          <cell r="ET335">
            <v>1.5</v>
          </cell>
          <cell r="EU335">
            <v>124528.1</v>
          </cell>
          <cell r="EV335">
            <v>124528.1</v>
          </cell>
          <cell r="EW335">
            <v>-2132.64</v>
          </cell>
          <cell r="EX335">
            <v>0</v>
          </cell>
          <cell r="EY335">
            <v>-1964.07</v>
          </cell>
          <cell r="EZ335">
            <v>0</v>
          </cell>
          <cell r="FA335">
            <v>0</v>
          </cell>
          <cell r="FB335">
            <v>5605</v>
          </cell>
          <cell r="FC335">
            <v>0</v>
          </cell>
          <cell r="FD335">
            <v>29497.56</v>
          </cell>
          <cell r="FE335">
            <v>0</v>
          </cell>
          <cell r="FF335">
            <v>104732.26</v>
          </cell>
          <cell r="FG335">
            <v>1348.55</v>
          </cell>
          <cell r="FH335">
            <v>0</v>
          </cell>
          <cell r="FI335">
            <v>-533</v>
          </cell>
          <cell r="FJ335">
            <v>102850.72</v>
          </cell>
          <cell r="FK335">
            <v>976508.02</v>
          </cell>
          <cell r="FL335">
            <v>86673.91</v>
          </cell>
          <cell r="FM335">
            <v>102850.69</v>
          </cell>
          <cell r="FN335">
            <v>134373.45000000001</v>
          </cell>
          <cell r="FO335">
            <v>976508.02</v>
          </cell>
          <cell r="FP335">
            <v>1257501</v>
          </cell>
          <cell r="FQ335">
            <v>8.8758999999999997</v>
          </cell>
          <cell r="FR335">
            <v>10.532500000000001</v>
          </cell>
          <cell r="FS335">
            <v>13.7606</v>
          </cell>
          <cell r="FT335">
            <v>8.1790000000000003</v>
          </cell>
          <cell r="FU335">
            <v>10571.78</v>
          </cell>
          <cell r="FV335">
            <v>780</v>
          </cell>
          <cell r="FW335">
            <v>0</v>
          </cell>
          <cell r="FX335">
            <v>0</v>
          </cell>
          <cell r="FY335">
            <v>2782.47</v>
          </cell>
          <cell r="FZ335">
            <v>0</v>
          </cell>
          <cell r="GA335">
            <v>780</v>
          </cell>
          <cell r="GB335">
            <v>0</v>
          </cell>
          <cell r="GC335">
            <v>4825</v>
          </cell>
          <cell r="GD335">
            <v>24479</v>
          </cell>
          <cell r="GE335">
            <v>3678.66</v>
          </cell>
          <cell r="GF335">
            <v>0</v>
          </cell>
          <cell r="GG335">
            <v>5303707.5999999996</v>
          </cell>
          <cell r="GH335">
            <v>0</v>
          </cell>
          <cell r="GI335">
            <v>1779.21</v>
          </cell>
          <cell r="GJ335">
            <v>104732.26</v>
          </cell>
          <cell r="GK335">
            <v>10473.23</v>
          </cell>
          <cell r="GL335">
            <v>3551.82</v>
          </cell>
          <cell r="GM335">
            <v>126.84</v>
          </cell>
          <cell r="GN335">
            <v>2741.22</v>
          </cell>
          <cell r="GO335">
            <v>810.6</v>
          </cell>
          <cell r="GP335">
            <v>1566.86</v>
          </cell>
          <cell r="GQ335">
            <v>1566.86</v>
          </cell>
          <cell r="GR335">
            <v>0</v>
          </cell>
          <cell r="GS335">
            <v>1668.59</v>
          </cell>
          <cell r="GT335">
            <v>6315.98</v>
          </cell>
          <cell r="GU335">
            <v>263.75</v>
          </cell>
          <cell r="GV335">
            <v>5303.71</v>
          </cell>
          <cell r="GW335">
            <v>0.05</v>
          </cell>
          <cell r="GX335">
            <v>0</v>
          </cell>
          <cell r="GY335">
            <v>415.16</v>
          </cell>
          <cell r="GZ335">
            <v>415.16</v>
          </cell>
          <cell r="HA335">
            <v>0</v>
          </cell>
          <cell r="HB335">
            <v>13.09</v>
          </cell>
          <cell r="HC335">
            <v>13.09</v>
          </cell>
          <cell r="HD335" t="str">
            <v>Deferred commensation adjustments and warrant repurchases (note: warrant repurchases are only in Q3 2011 and Q4 2011)</v>
          </cell>
          <cell r="HE335" t="str">
            <v>Deduction for non-financial equity investments</v>
          </cell>
          <cell r="HF335">
            <v>0</v>
          </cell>
          <cell r="HG335">
            <v>817</v>
          </cell>
          <cell r="HH335">
            <v>2376.9299999999998</v>
          </cell>
          <cell r="HI335">
            <v>-14226.54</v>
          </cell>
          <cell r="HJ335">
            <v>11658.95</v>
          </cell>
          <cell r="HK335" t="str">
            <v>Cash dividends declared on common stock (item 65) will appear on HI-A in #11 Cash dividends declared on common stock (bhck4460). Issuance of Common Stock for Employee Compensation (item 72) and Other Issuance of Common Stock (item 73) will both</v>
          </cell>
          <cell r="HL335">
            <v>2</v>
          </cell>
          <cell r="HM335">
            <v>2012</v>
          </cell>
          <cell r="HN335">
            <v>0</v>
          </cell>
          <cell r="HO335">
            <v>-345.47</v>
          </cell>
          <cell r="HR335">
            <v>19009</v>
          </cell>
        </row>
        <row r="336">
          <cell r="A336" t="str">
            <v>1120754Q3 2012BHC Stress</v>
          </cell>
          <cell r="B336" t="str">
            <v>Wells</v>
          </cell>
          <cell r="C336" t="str">
            <v>Q3 2012</v>
          </cell>
          <cell r="D336" t="str">
            <v>BHC Stress</v>
          </cell>
          <cell r="E336" t="str">
            <v>BHC</v>
          </cell>
          <cell r="F336" t="str">
            <v>WELLS FARGO and CO</v>
          </cell>
          <cell r="G336">
            <v>1120754</v>
          </cell>
          <cell r="H336" t="str">
            <v>Projected</v>
          </cell>
          <cell r="I336">
            <v>40925</v>
          </cell>
          <cell r="J336">
            <v>40925.635254629633</v>
          </cell>
          <cell r="K336" t="str">
            <v>Wells Fargo adverse scenario, as described in the Comprehensive Capital Plan.</v>
          </cell>
          <cell r="L336">
            <v>798.64</v>
          </cell>
          <cell r="M336">
            <v>1146.2</v>
          </cell>
          <cell r="N336">
            <v>220.43</v>
          </cell>
          <cell r="O336">
            <v>925.78</v>
          </cell>
          <cell r="P336">
            <v>489.15</v>
          </cell>
          <cell r="Q336">
            <v>207.3</v>
          </cell>
          <cell r="R336">
            <v>65.33</v>
          </cell>
          <cell r="S336">
            <v>216.52</v>
          </cell>
          <cell r="T336">
            <v>450.91</v>
          </cell>
          <cell r="U336">
            <v>263.36</v>
          </cell>
          <cell r="V336">
            <v>20.29</v>
          </cell>
          <cell r="W336">
            <v>167.25</v>
          </cell>
          <cell r="X336">
            <v>352.21</v>
          </cell>
          <cell r="Y336">
            <v>404.63</v>
          </cell>
          <cell r="Z336">
            <v>183.14</v>
          </cell>
          <cell r="AA336">
            <v>52.71</v>
          </cell>
          <cell r="AB336">
            <v>168.78</v>
          </cell>
          <cell r="AC336">
            <v>191.17</v>
          </cell>
          <cell r="AD336">
            <v>0</v>
          </cell>
          <cell r="AE336">
            <v>39.950000000000003</v>
          </cell>
          <cell r="AF336">
            <v>0</v>
          </cell>
          <cell r="AG336">
            <v>6</v>
          </cell>
          <cell r="AH336">
            <v>145.22</v>
          </cell>
          <cell r="AI336">
            <v>3832.91</v>
          </cell>
          <cell r="AJ336">
            <v>0</v>
          </cell>
          <cell r="AK336">
            <v>0</v>
          </cell>
          <cell r="AL336">
            <v>1249.82</v>
          </cell>
          <cell r="AM336">
            <v>1249.82</v>
          </cell>
          <cell r="AN336">
            <v>0</v>
          </cell>
          <cell r="AO336">
            <v>217.5</v>
          </cell>
          <cell r="AP336">
            <v>0</v>
          </cell>
          <cell r="AQ336">
            <v>57</v>
          </cell>
          <cell r="AR336">
            <v>274.5</v>
          </cell>
          <cell r="AS336">
            <v>218.5</v>
          </cell>
          <cell r="AT336">
            <v>5575.73</v>
          </cell>
          <cell r="AU336">
            <v>34057.83</v>
          </cell>
          <cell r="AV336">
            <v>6084.32</v>
          </cell>
          <cell r="AW336">
            <v>3832.91</v>
          </cell>
          <cell r="AX336">
            <v>-91.97</v>
          </cell>
          <cell r="AY336">
            <v>36217.269999999997</v>
          </cell>
          <cell r="AZ336">
            <v>10686.7</v>
          </cell>
          <cell r="BA336">
            <v>9100.1</v>
          </cell>
          <cell r="BB336">
            <v>12185.13</v>
          </cell>
          <cell r="BC336">
            <v>7601.67</v>
          </cell>
          <cell r="BD336">
            <v>7601.67</v>
          </cell>
          <cell r="BE336">
            <v>6084.32</v>
          </cell>
          <cell r="BF336">
            <v>274.5</v>
          </cell>
          <cell r="BG336">
            <v>218.5</v>
          </cell>
          <cell r="BH336">
            <v>5.66</v>
          </cell>
          <cell r="BI336">
            <v>0</v>
          </cell>
          <cell r="BJ336">
            <v>-351.53</v>
          </cell>
          <cell r="BK336">
            <v>91.97</v>
          </cell>
          <cell r="BL336">
            <v>678.48</v>
          </cell>
          <cell r="BM336">
            <v>139.04</v>
          </cell>
          <cell r="BN336">
            <v>539.44000000000005</v>
          </cell>
          <cell r="BO336">
            <v>0</v>
          </cell>
          <cell r="BP336">
            <v>539.44000000000005</v>
          </cell>
          <cell r="BQ336">
            <v>82.89</v>
          </cell>
          <cell r="BR336">
            <v>456.55</v>
          </cell>
          <cell r="BS336">
            <v>20.492865999999999</v>
          </cell>
          <cell r="BT336">
            <v>1327</v>
          </cell>
          <cell r="BU336">
            <v>470</v>
          </cell>
          <cell r="BV336">
            <v>416</v>
          </cell>
          <cell r="BW336">
            <v>1381</v>
          </cell>
          <cell r="BX336" t="str">
            <v>Non-Interest Income - Retail and Small Business</v>
          </cell>
          <cell r="BY336">
            <v>0</v>
          </cell>
          <cell r="BZ336">
            <v>247087.43</v>
          </cell>
          <cell r="CA336">
            <v>247087.43</v>
          </cell>
          <cell r="CB336">
            <v>477208</v>
          </cell>
          <cell r="CC336">
            <v>245906.59</v>
          </cell>
          <cell r="CD336">
            <v>102005.71</v>
          </cell>
          <cell r="CE336">
            <v>11774.87</v>
          </cell>
          <cell r="CF336">
            <v>90230.84</v>
          </cell>
          <cell r="CG336">
            <v>124507.53</v>
          </cell>
          <cell r="CH336">
            <v>20668.16</v>
          </cell>
          <cell r="CI336">
            <v>11211.7</v>
          </cell>
          <cell r="CJ336">
            <v>92627.67</v>
          </cell>
          <cell r="CK336">
            <v>36629</v>
          </cell>
          <cell r="CL336">
            <v>2866.23</v>
          </cell>
          <cell r="CM336">
            <v>1921.95</v>
          </cell>
          <cell r="CN336">
            <v>140423.48000000001</v>
          </cell>
          <cell r="CO336">
            <v>119568.85</v>
          </cell>
          <cell r="CP336">
            <v>12837.73</v>
          </cell>
          <cell r="CQ336">
            <v>8016.9</v>
          </cell>
          <cell r="CR336">
            <v>22774.62</v>
          </cell>
          <cell r="CS336">
            <v>81156.98</v>
          </cell>
          <cell r="CT336">
            <v>44345.38</v>
          </cell>
          <cell r="CU336">
            <v>24877.79</v>
          </cell>
          <cell r="CV336">
            <v>11933.81</v>
          </cell>
          <cell r="CW336">
            <v>77183</v>
          </cell>
          <cell r="CX336">
            <v>439.97</v>
          </cell>
          <cell r="CY336">
            <v>5607.39</v>
          </cell>
          <cell r="CZ336">
            <v>9914.14</v>
          </cell>
          <cell r="DA336">
            <v>29168.18</v>
          </cell>
          <cell r="DB336">
            <v>32053.32</v>
          </cell>
          <cell r="DC336">
            <v>798746.07</v>
          </cell>
          <cell r="DD336">
            <v>0</v>
          </cell>
          <cell r="DE336">
            <v>36217.269999999997</v>
          </cell>
          <cell r="DF336">
            <v>762528.8</v>
          </cell>
          <cell r="DG336">
            <v>53165.05</v>
          </cell>
          <cell r="DH336">
            <v>25138</v>
          </cell>
          <cell r="DI336">
            <v>17906.27</v>
          </cell>
          <cell r="DJ336">
            <v>163</v>
          </cell>
          <cell r="DK336">
            <v>7614.05</v>
          </cell>
          <cell r="DL336">
            <v>50821.32</v>
          </cell>
          <cell r="DM336">
            <v>186423.51</v>
          </cell>
          <cell r="DN336">
            <v>1300026.1000000001</v>
          </cell>
          <cell r="DO336">
            <v>919349.6</v>
          </cell>
          <cell r="DP336">
            <v>21029.94</v>
          </cell>
          <cell r="DQ336">
            <v>4812.8900000000003</v>
          </cell>
          <cell r="DR336">
            <v>227825.55</v>
          </cell>
          <cell r="DS336">
            <v>544.57000000000005</v>
          </cell>
          <cell r="DT336">
            <v>1173018</v>
          </cell>
          <cell r="DU336">
            <v>10571.78</v>
          </cell>
          <cell r="DV336">
            <v>9029.0300000000007</v>
          </cell>
          <cell r="DW336">
            <v>57527.9</v>
          </cell>
          <cell r="DX336">
            <v>54668.14</v>
          </cell>
          <cell r="DY336">
            <v>-3482.17</v>
          </cell>
          <cell r="DZ336">
            <v>-2790.97</v>
          </cell>
          <cell r="EA336">
            <v>125523.72</v>
          </cell>
          <cell r="EB336">
            <v>1484.41</v>
          </cell>
          <cell r="EC336">
            <v>127008.13</v>
          </cell>
          <cell r="ED336">
            <v>268395.81</v>
          </cell>
          <cell r="EE336">
            <v>124528.1</v>
          </cell>
          <cell r="EF336">
            <v>0</v>
          </cell>
          <cell r="EG336">
            <v>124528.1</v>
          </cell>
          <cell r="EH336">
            <v>456.55</v>
          </cell>
          <cell r="EI336">
            <v>0</v>
          </cell>
          <cell r="EJ336">
            <v>0</v>
          </cell>
          <cell r="EK336">
            <v>515.54999999999995</v>
          </cell>
          <cell r="EL336">
            <v>0</v>
          </cell>
          <cell r="EM336">
            <v>0</v>
          </cell>
          <cell r="EN336">
            <v>14.11</v>
          </cell>
          <cell r="EO336">
            <v>0</v>
          </cell>
          <cell r="EP336">
            <v>219.88</v>
          </cell>
          <cell r="EQ336">
            <v>265.44</v>
          </cell>
          <cell r="ER336">
            <v>521.45000000000005</v>
          </cell>
          <cell r="ES336">
            <v>0</v>
          </cell>
          <cell r="ET336">
            <v>1.5</v>
          </cell>
          <cell r="EU336">
            <v>125523.72</v>
          </cell>
          <cell r="EV336">
            <v>125523.72</v>
          </cell>
          <cell r="EW336">
            <v>-1611.19</v>
          </cell>
          <cell r="EX336">
            <v>0</v>
          </cell>
          <cell r="EY336">
            <v>-1964.07</v>
          </cell>
          <cell r="EZ336">
            <v>0</v>
          </cell>
          <cell r="FA336">
            <v>0</v>
          </cell>
          <cell r="FB336">
            <v>5605</v>
          </cell>
          <cell r="FC336">
            <v>0</v>
          </cell>
          <cell r="FD336">
            <v>29224.91</v>
          </cell>
          <cell r="FE336">
            <v>0</v>
          </cell>
          <cell r="FF336">
            <v>105479.07</v>
          </cell>
          <cell r="FG336">
            <v>1329.7</v>
          </cell>
          <cell r="FH336">
            <v>0</v>
          </cell>
          <cell r="FI336">
            <v>-533</v>
          </cell>
          <cell r="FJ336">
            <v>103616.37</v>
          </cell>
          <cell r="FK336">
            <v>977091.27</v>
          </cell>
          <cell r="FL336">
            <v>87439.57</v>
          </cell>
          <cell r="FM336">
            <v>103616.35</v>
          </cell>
          <cell r="FN336">
            <v>134629.1</v>
          </cell>
          <cell r="FO336">
            <v>977091.27</v>
          </cell>
          <cell r="FP336">
            <v>1260869</v>
          </cell>
          <cell r="FQ336">
            <v>8.9489999999999998</v>
          </cell>
          <cell r="FR336">
            <v>10.6046</v>
          </cell>
          <cell r="FS336">
            <v>13.778600000000001</v>
          </cell>
          <cell r="FT336">
            <v>8.2179000000000002</v>
          </cell>
          <cell r="FU336">
            <v>10571.78</v>
          </cell>
          <cell r="FV336">
            <v>780</v>
          </cell>
          <cell r="FW336">
            <v>0</v>
          </cell>
          <cell r="FX336">
            <v>0</v>
          </cell>
          <cell r="FY336">
            <v>2796.58</v>
          </cell>
          <cell r="FZ336">
            <v>0</v>
          </cell>
          <cell r="GA336">
            <v>780</v>
          </cell>
          <cell r="GB336">
            <v>0</v>
          </cell>
          <cell r="GC336">
            <v>4825</v>
          </cell>
          <cell r="GD336">
            <v>24464</v>
          </cell>
          <cell r="GE336">
            <v>3520.17</v>
          </cell>
          <cell r="GF336">
            <v>0</v>
          </cell>
          <cell r="GG336">
            <v>5320054</v>
          </cell>
          <cell r="GH336">
            <v>0</v>
          </cell>
          <cell r="GI336">
            <v>1779.21</v>
          </cell>
          <cell r="GJ336">
            <v>105479.07</v>
          </cell>
          <cell r="GK336">
            <v>10547.91</v>
          </cell>
          <cell r="GL336">
            <v>3644.32</v>
          </cell>
          <cell r="GM336">
            <v>-124.15</v>
          </cell>
          <cell r="GN336">
            <v>2773.35</v>
          </cell>
          <cell r="GO336">
            <v>870.97</v>
          </cell>
          <cell r="GP336">
            <v>3111.79</v>
          </cell>
          <cell r="GQ336">
            <v>3111.79</v>
          </cell>
          <cell r="GR336">
            <v>0</v>
          </cell>
          <cell r="GS336">
            <v>3204.09</v>
          </cell>
          <cell r="GT336">
            <v>10405.57</v>
          </cell>
          <cell r="GU336">
            <v>265.44</v>
          </cell>
          <cell r="GV336">
            <v>5320.05</v>
          </cell>
          <cell r="GW336">
            <v>0.05</v>
          </cell>
          <cell r="GX336">
            <v>0</v>
          </cell>
          <cell r="GY336">
            <v>515.54999999999995</v>
          </cell>
          <cell r="GZ336">
            <v>515.54999999999995</v>
          </cell>
          <cell r="HA336">
            <v>0</v>
          </cell>
          <cell r="HB336">
            <v>14.11</v>
          </cell>
          <cell r="HC336">
            <v>14.11</v>
          </cell>
          <cell r="HD336" t="str">
            <v>Deferred commensation adjustments and warrant repurchases (note: warrant repurchases are only in Q3 2011 and Q4 2011)</v>
          </cell>
          <cell r="HE336" t="str">
            <v>Deduction for non-financial equity investments</v>
          </cell>
          <cell r="HF336">
            <v>0</v>
          </cell>
          <cell r="HG336">
            <v>817</v>
          </cell>
          <cell r="HH336">
            <v>2376.9299999999998</v>
          </cell>
          <cell r="HI336">
            <v>-14226.54</v>
          </cell>
          <cell r="HJ336">
            <v>11658.95</v>
          </cell>
          <cell r="HK336" t="str">
            <v>Cash dividends declared on common stock (item 65) will appear on HI-A in #11 Cash dividends declared on common stock (bhck4460). Issuance of Common Stock for Employee Compensation (item 72) and Other Issuance of Common Stock (item 73) will both</v>
          </cell>
          <cell r="HL336">
            <v>3</v>
          </cell>
          <cell r="HM336">
            <v>2012</v>
          </cell>
          <cell r="HN336">
            <v>0</v>
          </cell>
          <cell r="HO336">
            <v>-351.53</v>
          </cell>
          <cell r="HR336">
            <v>19009</v>
          </cell>
        </row>
        <row r="337">
          <cell r="A337" t="str">
            <v>1120754Q4 2012BHC Stress</v>
          </cell>
          <cell r="B337" t="str">
            <v>Wells</v>
          </cell>
          <cell r="C337" t="str">
            <v>Q4 2012</v>
          </cell>
          <cell r="D337" t="str">
            <v>BHC Stress</v>
          </cell>
          <cell r="E337" t="str">
            <v>BHC</v>
          </cell>
          <cell r="F337" t="str">
            <v>WELLS FARGO and CO</v>
          </cell>
          <cell r="G337">
            <v>1120754</v>
          </cell>
          <cell r="H337" t="str">
            <v>Projected</v>
          </cell>
          <cell r="I337">
            <v>40925</v>
          </cell>
          <cell r="J337">
            <v>40925.635254629633</v>
          </cell>
          <cell r="K337" t="str">
            <v>Wells Fargo adverse scenario, as described in the Comprehensive Capital Plan.</v>
          </cell>
          <cell r="L337">
            <v>839.76</v>
          </cell>
          <cell r="M337">
            <v>1179.27</v>
          </cell>
          <cell r="N337">
            <v>221.34</v>
          </cell>
          <cell r="O337">
            <v>957.93</v>
          </cell>
          <cell r="P337">
            <v>503.09</v>
          </cell>
          <cell r="Q337">
            <v>202.72</v>
          </cell>
          <cell r="R337">
            <v>79.8</v>
          </cell>
          <cell r="S337">
            <v>220.57</v>
          </cell>
          <cell r="T337">
            <v>614.57000000000005</v>
          </cell>
          <cell r="U337">
            <v>358.95</v>
          </cell>
          <cell r="V337">
            <v>27.66</v>
          </cell>
          <cell r="W337">
            <v>227.96</v>
          </cell>
          <cell r="X337">
            <v>371.19</v>
          </cell>
          <cell r="Y337">
            <v>488.01</v>
          </cell>
          <cell r="Z337">
            <v>252.26</v>
          </cell>
          <cell r="AA337">
            <v>65.22</v>
          </cell>
          <cell r="AB337">
            <v>170.53</v>
          </cell>
          <cell r="AC337">
            <v>184.68</v>
          </cell>
          <cell r="AD337">
            <v>0</v>
          </cell>
          <cell r="AE337">
            <v>38.72</v>
          </cell>
          <cell r="AF337">
            <v>0</v>
          </cell>
          <cell r="AG337">
            <v>4</v>
          </cell>
          <cell r="AH337">
            <v>141.96</v>
          </cell>
          <cell r="AI337">
            <v>4180.57</v>
          </cell>
          <cell r="AJ337">
            <v>0</v>
          </cell>
          <cell r="AK337">
            <v>0</v>
          </cell>
          <cell r="AL337">
            <v>149.82</v>
          </cell>
          <cell r="AM337">
            <v>149.82</v>
          </cell>
          <cell r="AN337">
            <v>0</v>
          </cell>
          <cell r="AO337">
            <v>0</v>
          </cell>
          <cell r="AP337">
            <v>0</v>
          </cell>
          <cell r="AQ337">
            <v>57</v>
          </cell>
          <cell r="AR337">
            <v>57</v>
          </cell>
          <cell r="AS337">
            <v>223.7</v>
          </cell>
          <cell r="AT337">
            <v>4611.09</v>
          </cell>
          <cell r="AU337">
            <v>36217.269999999997</v>
          </cell>
          <cell r="AV337">
            <v>5483.5</v>
          </cell>
          <cell r="AW337">
            <v>4180.57</v>
          </cell>
          <cell r="AX337">
            <v>-58.09</v>
          </cell>
          <cell r="AY337">
            <v>37462.11</v>
          </cell>
          <cell r="AZ337">
            <v>10367.34</v>
          </cell>
          <cell r="BA337">
            <v>9468.15</v>
          </cell>
          <cell r="BB337">
            <v>11256.59</v>
          </cell>
          <cell r="BC337">
            <v>8578.89</v>
          </cell>
          <cell r="BD337">
            <v>8578.89</v>
          </cell>
          <cell r="BE337">
            <v>5483.5</v>
          </cell>
          <cell r="BF337">
            <v>57</v>
          </cell>
          <cell r="BG337">
            <v>223.7</v>
          </cell>
          <cell r="BH337">
            <v>3.41</v>
          </cell>
          <cell r="BI337">
            <v>0</v>
          </cell>
          <cell r="BJ337">
            <v>-34.47</v>
          </cell>
          <cell r="BK337">
            <v>58.09</v>
          </cell>
          <cell r="BL337">
            <v>2783.64</v>
          </cell>
          <cell r="BM337">
            <v>586.14</v>
          </cell>
          <cell r="BN337">
            <v>2197.5</v>
          </cell>
          <cell r="BO337">
            <v>0</v>
          </cell>
          <cell r="BP337">
            <v>2197.5</v>
          </cell>
          <cell r="BQ337">
            <v>83.63</v>
          </cell>
          <cell r="BR337">
            <v>2113.87</v>
          </cell>
          <cell r="BS337">
            <v>21.056602000000002</v>
          </cell>
          <cell r="BT337">
            <v>1381</v>
          </cell>
          <cell r="BU337">
            <v>327</v>
          </cell>
          <cell r="BV337">
            <v>293</v>
          </cell>
          <cell r="BW337">
            <v>1415</v>
          </cell>
          <cell r="BX337" t="str">
            <v>Non-Interest Income - Retail and Small Business</v>
          </cell>
          <cell r="BY337">
            <v>0</v>
          </cell>
          <cell r="BZ337">
            <v>255132.58</v>
          </cell>
          <cell r="CA337">
            <v>255132.58</v>
          </cell>
          <cell r="CB337">
            <v>478248.93</v>
          </cell>
          <cell r="CC337">
            <v>249328.48</v>
          </cell>
          <cell r="CD337">
            <v>99517.43</v>
          </cell>
          <cell r="CE337">
            <v>11391.97</v>
          </cell>
          <cell r="CF337">
            <v>88125.45</v>
          </cell>
          <cell r="CG337">
            <v>124698.33</v>
          </cell>
          <cell r="CH337">
            <v>20655.310000000001</v>
          </cell>
          <cell r="CI337">
            <v>11472.87</v>
          </cell>
          <cell r="CJ337">
            <v>92570.15</v>
          </cell>
          <cell r="CK337">
            <v>36606.26</v>
          </cell>
          <cell r="CL337">
            <v>2864.46</v>
          </cell>
          <cell r="CM337">
            <v>1840.23</v>
          </cell>
          <cell r="CN337">
            <v>138893.98000000001</v>
          </cell>
          <cell r="CO337">
            <v>118084.74</v>
          </cell>
          <cell r="CP337">
            <v>12969.6</v>
          </cell>
          <cell r="CQ337">
            <v>7839.64</v>
          </cell>
          <cell r="CR337">
            <v>23102.37</v>
          </cell>
          <cell r="CS337">
            <v>80810.92</v>
          </cell>
          <cell r="CT337">
            <v>44567.6</v>
          </cell>
          <cell r="CU337">
            <v>24699.05</v>
          </cell>
          <cell r="CV337">
            <v>11544.27</v>
          </cell>
          <cell r="CW337">
            <v>76360.83</v>
          </cell>
          <cell r="CX337">
            <v>434.52</v>
          </cell>
          <cell r="CY337">
            <v>5537.97</v>
          </cell>
          <cell r="CZ337">
            <v>9924.76</v>
          </cell>
          <cell r="DA337">
            <v>28807.08</v>
          </cell>
          <cell r="DB337">
            <v>31656.5</v>
          </cell>
          <cell r="DC337">
            <v>797417.03</v>
          </cell>
          <cell r="DD337">
            <v>0</v>
          </cell>
          <cell r="DE337">
            <v>37462.11</v>
          </cell>
          <cell r="DF337">
            <v>759954.92</v>
          </cell>
          <cell r="DG337">
            <v>52138.51</v>
          </cell>
          <cell r="DH337">
            <v>25138</v>
          </cell>
          <cell r="DI337">
            <v>19547.8</v>
          </cell>
          <cell r="DJ337">
            <v>163</v>
          </cell>
          <cell r="DK337">
            <v>7221.89</v>
          </cell>
          <cell r="DL337">
            <v>52070.69</v>
          </cell>
          <cell r="DM337">
            <v>188464.29</v>
          </cell>
          <cell r="DN337">
            <v>1307761</v>
          </cell>
          <cell r="DO337">
            <v>922848.73</v>
          </cell>
          <cell r="DP337">
            <v>20477.98</v>
          </cell>
          <cell r="DQ337">
            <v>4813.79</v>
          </cell>
          <cell r="DR337">
            <v>229383.84</v>
          </cell>
          <cell r="DS337">
            <v>602.66</v>
          </cell>
          <cell r="DT337">
            <v>1177524.3999999999</v>
          </cell>
          <cell r="DU337">
            <v>10571.78</v>
          </cell>
          <cell r="DV337">
            <v>9056.39</v>
          </cell>
          <cell r="DW337">
            <v>58020.85</v>
          </cell>
          <cell r="DX337">
            <v>56296.2</v>
          </cell>
          <cell r="DY337">
            <v>-2386.42</v>
          </cell>
          <cell r="DZ337">
            <v>-2806.58</v>
          </cell>
          <cell r="EA337">
            <v>128752.24</v>
          </cell>
          <cell r="EB337">
            <v>1484.41</v>
          </cell>
          <cell r="EC337">
            <v>130236.64</v>
          </cell>
          <cell r="ED337">
            <v>265102.28000000003</v>
          </cell>
          <cell r="EE337">
            <v>125523.72</v>
          </cell>
          <cell r="EF337">
            <v>0</v>
          </cell>
          <cell r="EG337">
            <v>125523.72</v>
          </cell>
          <cell r="EH337">
            <v>2113.87</v>
          </cell>
          <cell r="EI337">
            <v>0</v>
          </cell>
          <cell r="EJ337">
            <v>0</v>
          </cell>
          <cell r="EK337">
            <v>518.82000000000005</v>
          </cell>
          <cell r="EL337">
            <v>0</v>
          </cell>
          <cell r="EM337">
            <v>0</v>
          </cell>
          <cell r="EN337">
            <v>15.6</v>
          </cell>
          <cell r="EO337">
            <v>0</v>
          </cell>
          <cell r="EP337">
            <v>219.49</v>
          </cell>
          <cell r="EQ337">
            <v>266.32</v>
          </cell>
          <cell r="ER337">
            <v>1095.75</v>
          </cell>
          <cell r="ES337">
            <v>0</v>
          </cell>
          <cell r="ET337">
            <v>1.5</v>
          </cell>
          <cell r="EU337">
            <v>128752.24</v>
          </cell>
          <cell r="EV337">
            <v>128752.24</v>
          </cell>
          <cell r="EW337">
            <v>-1494.8</v>
          </cell>
          <cell r="EX337">
            <v>0</v>
          </cell>
          <cell r="EY337">
            <v>-984.72</v>
          </cell>
          <cell r="EZ337">
            <v>0</v>
          </cell>
          <cell r="FA337">
            <v>0</v>
          </cell>
          <cell r="FB337">
            <v>5605</v>
          </cell>
          <cell r="FC337">
            <v>0</v>
          </cell>
          <cell r="FD337">
            <v>28952.27</v>
          </cell>
          <cell r="FE337">
            <v>0</v>
          </cell>
          <cell r="FF337">
            <v>107884.48</v>
          </cell>
          <cell r="FG337">
            <v>1464.4</v>
          </cell>
          <cell r="FH337">
            <v>0</v>
          </cell>
          <cell r="FI337">
            <v>-533</v>
          </cell>
          <cell r="FJ337">
            <v>105887.08</v>
          </cell>
          <cell r="FK337">
            <v>977645.3</v>
          </cell>
          <cell r="FL337">
            <v>89710.27</v>
          </cell>
          <cell r="FM337">
            <v>105887.06</v>
          </cell>
          <cell r="FN337">
            <v>135729.32999999999</v>
          </cell>
          <cell r="FO337">
            <v>977645.3</v>
          </cell>
          <cell r="FP337">
            <v>1268458.3999999999</v>
          </cell>
          <cell r="FQ337">
            <v>9.1761999999999997</v>
          </cell>
          <cell r="FR337">
            <v>10.8308</v>
          </cell>
          <cell r="FS337">
            <v>13.8833</v>
          </cell>
          <cell r="FT337">
            <v>8.3476999999999997</v>
          </cell>
          <cell r="FU337">
            <v>10571.78</v>
          </cell>
          <cell r="FV337">
            <v>780</v>
          </cell>
          <cell r="FW337">
            <v>0</v>
          </cell>
          <cell r="FX337">
            <v>0</v>
          </cell>
          <cell r="FY337">
            <v>2812.18</v>
          </cell>
          <cell r="FZ337">
            <v>0</v>
          </cell>
          <cell r="GA337">
            <v>780</v>
          </cell>
          <cell r="GB337">
            <v>0</v>
          </cell>
          <cell r="GC337">
            <v>4825</v>
          </cell>
          <cell r="GD337">
            <v>24449</v>
          </cell>
          <cell r="GE337">
            <v>2706.52</v>
          </cell>
          <cell r="GF337">
            <v>0</v>
          </cell>
          <cell r="GG337">
            <v>5335978.9000000004</v>
          </cell>
          <cell r="GH337">
            <v>0</v>
          </cell>
          <cell r="GI337">
            <v>1779.21</v>
          </cell>
          <cell r="GJ337">
            <v>107884.48</v>
          </cell>
          <cell r="GK337">
            <v>10788.45</v>
          </cell>
          <cell r="GL337">
            <v>3476.11</v>
          </cell>
          <cell r="GM337">
            <v>-769.6</v>
          </cell>
          <cell r="GN337">
            <v>3268.89</v>
          </cell>
          <cell r="GO337">
            <v>207.22</v>
          </cell>
          <cell r="GP337">
            <v>4000.76</v>
          </cell>
          <cell r="GQ337">
            <v>4000.76</v>
          </cell>
          <cell r="GR337">
            <v>0</v>
          </cell>
          <cell r="GS337">
            <v>4083.65</v>
          </cell>
          <cell r="GT337">
            <v>12755.23</v>
          </cell>
          <cell r="GU337">
            <v>266.32</v>
          </cell>
          <cell r="GV337">
            <v>5335.98</v>
          </cell>
          <cell r="GW337">
            <v>0.05</v>
          </cell>
          <cell r="GX337">
            <v>0</v>
          </cell>
          <cell r="GY337">
            <v>518.82000000000005</v>
          </cell>
          <cell r="GZ337">
            <v>518.82000000000005</v>
          </cell>
          <cell r="HA337">
            <v>0</v>
          </cell>
          <cell r="HB337">
            <v>15.6</v>
          </cell>
          <cell r="HC337">
            <v>15.6</v>
          </cell>
          <cell r="HD337" t="str">
            <v>Deferred commensation adjustments and warrant repurchases (note: warrant repurchases are only in Q3 2011 and Q4 2011)</v>
          </cell>
          <cell r="HE337" t="str">
            <v>Deduction for non-financial equity investments</v>
          </cell>
          <cell r="HF337">
            <v>0</v>
          </cell>
          <cell r="HG337">
            <v>817</v>
          </cell>
          <cell r="HH337">
            <v>2376.9299999999998</v>
          </cell>
          <cell r="HI337">
            <v>-14226.54</v>
          </cell>
          <cell r="HJ337">
            <v>11658.95</v>
          </cell>
          <cell r="HK337" t="str">
            <v>Cash dividends declared on common stock (item 65) will appear on HI-A in #11 Cash dividends declared on common stock (bhck4460). Issuance of Common Stock for Employee Compensation (item 72) and Other Issuance of Common Stock (item 73) will both</v>
          </cell>
          <cell r="HL337">
            <v>4</v>
          </cell>
          <cell r="HM337">
            <v>2012</v>
          </cell>
          <cell r="HN337">
            <v>0</v>
          </cell>
          <cell r="HO337">
            <v>-34.47</v>
          </cell>
          <cell r="HR337">
            <v>19009</v>
          </cell>
        </row>
        <row r="338">
          <cell r="A338" t="str">
            <v>1120754Q1 2013BHC Stress</v>
          </cell>
          <cell r="B338" t="str">
            <v>Wells</v>
          </cell>
          <cell r="C338" t="str">
            <v>Q1 2013</v>
          </cell>
          <cell r="D338" t="str">
            <v>BHC Stress</v>
          </cell>
          <cell r="E338" t="str">
            <v>BHC</v>
          </cell>
          <cell r="F338" t="str">
            <v>WELLS FARGO and CO</v>
          </cell>
          <cell r="G338">
            <v>1120754</v>
          </cell>
          <cell r="H338" t="str">
            <v>Projected</v>
          </cell>
          <cell r="I338">
            <v>40925</v>
          </cell>
          <cell r="J338">
            <v>40925.635254629633</v>
          </cell>
          <cell r="K338" t="str">
            <v>Wells Fargo adverse scenario, as described in the Comprehensive Capital Plan.</v>
          </cell>
          <cell r="L338">
            <v>849.07</v>
          </cell>
          <cell r="M338">
            <v>1152.06</v>
          </cell>
          <cell r="N338">
            <v>209.78</v>
          </cell>
          <cell r="O338">
            <v>942.28</v>
          </cell>
          <cell r="P338">
            <v>483.63</v>
          </cell>
          <cell r="Q338">
            <v>189.53</v>
          </cell>
          <cell r="R338">
            <v>85.74</v>
          </cell>
          <cell r="S338">
            <v>208.36</v>
          </cell>
          <cell r="T338">
            <v>719.24</v>
          </cell>
          <cell r="U338">
            <v>420.09</v>
          </cell>
          <cell r="V338">
            <v>32.369999999999997</v>
          </cell>
          <cell r="W338">
            <v>266.77999999999997</v>
          </cell>
          <cell r="X338">
            <v>388.11</v>
          </cell>
          <cell r="Y338">
            <v>447.56</v>
          </cell>
          <cell r="Z338">
            <v>229.38</v>
          </cell>
          <cell r="AA338">
            <v>62.44</v>
          </cell>
          <cell r="AB338">
            <v>155.74</v>
          </cell>
          <cell r="AC338">
            <v>168.6</v>
          </cell>
          <cell r="AD338">
            <v>0</v>
          </cell>
          <cell r="AE338">
            <v>35.69</v>
          </cell>
          <cell r="AF338">
            <v>0</v>
          </cell>
          <cell r="AG338">
            <v>1</v>
          </cell>
          <cell r="AH338">
            <v>131.91</v>
          </cell>
          <cell r="AI338">
            <v>4208.26</v>
          </cell>
          <cell r="AJ338">
            <v>0</v>
          </cell>
          <cell r="AK338">
            <v>0</v>
          </cell>
          <cell r="AL338">
            <v>149.82</v>
          </cell>
          <cell r="AM338">
            <v>149.82</v>
          </cell>
          <cell r="AN338">
            <v>0</v>
          </cell>
          <cell r="AO338">
            <v>0</v>
          </cell>
          <cell r="AP338">
            <v>0</v>
          </cell>
          <cell r="AQ338">
            <v>57</v>
          </cell>
          <cell r="AR338">
            <v>57</v>
          </cell>
          <cell r="AS338">
            <v>249.2</v>
          </cell>
          <cell r="AT338">
            <v>4664.28</v>
          </cell>
          <cell r="AU338">
            <v>37462.11</v>
          </cell>
          <cell r="AV338">
            <v>4578.21</v>
          </cell>
          <cell r="AW338">
            <v>4208.26</v>
          </cell>
          <cell r="AX338">
            <v>15.57</v>
          </cell>
          <cell r="AY338">
            <v>37847.629999999997</v>
          </cell>
          <cell r="AZ338">
            <v>10018.39</v>
          </cell>
          <cell r="BA338">
            <v>9176.01</v>
          </cell>
          <cell r="BB338">
            <v>13042.69</v>
          </cell>
          <cell r="BC338">
            <v>6151.71</v>
          </cell>
          <cell r="BD338">
            <v>6151.71</v>
          </cell>
          <cell r="BE338">
            <v>4578.21</v>
          </cell>
          <cell r="BF338">
            <v>57</v>
          </cell>
          <cell r="BG338">
            <v>249.2</v>
          </cell>
          <cell r="BH338">
            <v>2.63</v>
          </cell>
          <cell r="BI338">
            <v>0</v>
          </cell>
          <cell r="BJ338">
            <v>-29.29</v>
          </cell>
          <cell r="BK338">
            <v>-15.57</v>
          </cell>
          <cell r="BL338">
            <v>1240.6300000000001</v>
          </cell>
          <cell r="BM338">
            <v>363.35</v>
          </cell>
          <cell r="BN338">
            <v>877.29</v>
          </cell>
          <cell r="BO338">
            <v>0</v>
          </cell>
          <cell r="BP338">
            <v>877.29</v>
          </cell>
          <cell r="BQ338">
            <v>69.849999999999994</v>
          </cell>
          <cell r="BR338">
            <v>807.43</v>
          </cell>
          <cell r="BS338">
            <v>29.287538999999999</v>
          </cell>
          <cell r="BT338">
            <v>1415</v>
          </cell>
          <cell r="BU338">
            <v>16</v>
          </cell>
          <cell r="BV338">
            <v>151</v>
          </cell>
          <cell r="BW338">
            <v>1280</v>
          </cell>
          <cell r="BX338" t="str">
            <v>Non-Interest Income - Retail and Small Business</v>
          </cell>
          <cell r="BY338">
            <v>0</v>
          </cell>
          <cell r="BZ338">
            <v>272336.19</v>
          </cell>
          <cell r="CA338">
            <v>272336.19</v>
          </cell>
          <cell r="CB338">
            <v>459826.81</v>
          </cell>
          <cell r="CC338">
            <v>234901.18</v>
          </cell>
          <cell r="CD338">
            <v>96833.09</v>
          </cell>
          <cell r="CE338">
            <v>10997.86</v>
          </cell>
          <cell r="CF338">
            <v>85835.23</v>
          </cell>
          <cell r="CG338">
            <v>123485.28</v>
          </cell>
          <cell r="CH338">
            <v>20530.14</v>
          </cell>
          <cell r="CI338">
            <v>10945.96</v>
          </cell>
          <cell r="CJ338">
            <v>92009.18</v>
          </cell>
          <cell r="CK338">
            <v>36384.44</v>
          </cell>
          <cell r="CL338">
            <v>2847.1</v>
          </cell>
          <cell r="CM338">
            <v>1760.16</v>
          </cell>
          <cell r="CN338">
            <v>137054.01</v>
          </cell>
          <cell r="CO338">
            <v>116318.89</v>
          </cell>
          <cell r="CP338">
            <v>13036.47</v>
          </cell>
          <cell r="CQ338">
            <v>7698.65</v>
          </cell>
          <cell r="CR338">
            <v>22317.01</v>
          </cell>
          <cell r="CS338">
            <v>81108.789999999994</v>
          </cell>
          <cell r="CT338">
            <v>45077.18</v>
          </cell>
          <cell r="CU338">
            <v>24570.3</v>
          </cell>
          <cell r="CV338">
            <v>11461.31</v>
          </cell>
          <cell r="CW338">
            <v>75333.33</v>
          </cell>
          <cell r="CX338">
            <v>428.02</v>
          </cell>
          <cell r="CY338">
            <v>5455.12</v>
          </cell>
          <cell r="CZ338">
            <v>9891.2199999999993</v>
          </cell>
          <cell r="DA338">
            <v>28376.09</v>
          </cell>
          <cell r="DB338">
            <v>31182.880000000001</v>
          </cell>
          <cell r="DC338">
            <v>775639.95</v>
          </cell>
          <cell r="DD338">
            <v>0</v>
          </cell>
          <cell r="DE338">
            <v>37847.629999999997</v>
          </cell>
          <cell r="DF338">
            <v>737792.32</v>
          </cell>
          <cell r="DG338">
            <v>51153.97</v>
          </cell>
          <cell r="DH338">
            <v>25138</v>
          </cell>
          <cell r="DI338">
            <v>21053.27</v>
          </cell>
          <cell r="DJ338">
            <v>163</v>
          </cell>
          <cell r="DK338">
            <v>6869.65</v>
          </cell>
          <cell r="DL338">
            <v>53223.92</v>
          </cell>
          <cell r="DM338">
            <v>203418.77</v>
          </cell>
          <cell r="DN338">
            <v>1317925.2</v>
          </cell>
          <cell r="DO338">
            <v>930770.86</v>
          </cell>
          <cell r="DP338">
            <v>19936.28</v>
          </cell>
          <cell r="DQ338">
            <v>3271.04</v>
          </cell>
          <cell r="DR338">
            <v>231029.34</v>
          </cell>
          <cell r="DS338">
            <v>587.09</v>
          </cell>
          <cell r="DT338">
            <v>1185007.5</v>
          </cell>
          <cell r="DU338">
            <v>12071.78</v>
          </cell>
          <cell r="DV338">
            <v>9094.99</v>
          </cell>
          <cell r="DW338">
            <v>58742.03</v>
          </cell>
          <cell r="DX338">
            <v>56616.78</v>
          </cell>
          <cell r="DY338">
            <v>-2270.02</v>
          </cell>
          <cell r="DZ338">
            <v>-2822.32</v>
          </cell>
          <cell r="EA338">
            <v>131433.24</v>
          </cell>
          <cell r="EB338">
            <v>1484.41</v>
          </cell>
          <cell r="EC338">
            <v>132917.64000000001</v>
          </cell>
          <cell r="ED338">
            <v>259484.55</v>
          </cell>
          <cell r="EE338">
            <v>128752.24</v>
          </cell>
          <cell r="EF338">
            <v>0</v>
          </cell>
          <cell r="EG338">
            <v>128752.24</v>
          </cell>
          <cell r="EH338">
            <v>807.43</v>
          </cell>
          <cell r="EI338">
            <v>1500</v>
          </cell>
          <cell r="EJ338">
            <v>0</v>
          </cell>
          <cell r="EK338">
            <v>758.28</v>
          </cell>
          <cell r="EL338">
            <v>0</v>
          </cell>
          <cell r="EM338">
            <v>0</v>
          </cell>
          <cell r="EN338">
            <v>15.75</v>
          </cell>
          <cell r="EO338">
            <v>0</v>
          </cell>
          <cell r="EP338">
            <v>219.49</v>
          </cell>
          <cell r="EQ338">
            <v>267.37</v>
          </cell>
          <cell r="ER338">
            <v>116.39</v>
          </cell>
          <cell r="ES338">
            <v>0</v>
          </cell>
          <cell r="ET338">
            <v>1.5</v>
          </cell>
          <cell r="EU338">
            <v>131433.24</v>
          </cell>
          <cell r="EV338">
            <v>131433.24</v>
          </cell>
          <cell r="EW338">
            <v>-1378.41</v>
          </cell>
          <cell r="EX338">
            <v>0</v>
          </cell>
          <cell r="EY338">
            <v>-984.72</v>
          </cell>
          <cell r="EZ338">
            <v>0</v>
          </cell>
          <cell r="FA338">
            <v>0</v>
          </cell>
          <cell r="FB338">
            <v>2050</v>
          </cell>
          <cell r="FC338">
            <v>0</v>
          </cell>
          <cell r="FD338">
            <v>28705.25</v>
          </cell>
          <cell r="FE338">
            <v>0</v>
          </cell>
          <cell r="FF338">
            <v>107141.11</v>
          </cell>
          <cell r="FG338">
            <v>1602.87</v>
          </cell>
          <cell r="FH338">
            <v>0</v>
          </cell>
          <cell r="FI338">
            <v>-533</v>
          </cell>
          <cell r="FJ338">
            <v>105005.24</v>
          </cell>
          <cell r="FK338">
            <v>971957.57</v>
          </cell>
          <cell r="FL338">
            <v>90883.43</v>
          </cell>
          <cell r="FM338">
            <v>105005.22</v>
          </cell>
          <cell r="FN338">
            <v>133983.84</v>
          </cell>
          <cell r="FO338">
            <v>971957.57</v>
          </cell>
          <cell r="FP338">
            <v>1276067.5</v>
          </cell>
          <cell r="FQ338">
            <v>9.3506</v>
          </cell>
          <cell r="FR338">
            <v>10.8035</v>
          </cell>
          <cell r="FS338">
            <v>13.7849</v>
          </cell>
          <cell r="FT338">
            <v>8.2287999999999997</v>
          </cell>
          <cell r="FU338">
            <v>12071.78</v>
          </cell>
          <cell r="FV338">
            <v>0</v>
          </cell>
          <cell r="FW338">
            <v>0</v>
          </cell>
          <cell r="FX338">
            <v>0</v>
          </cell>
          <cell r="FY338">
            <v>2827.93</v>
          </cell>
          <cell r="FZ338">
            <v>0</v>
          </cell>
          <cell r="GA338">
            <v>0</v>
          </cell>
          <cell r="GB338">
            <v>0</v>
          </cell>
          <cell r="GC338">
            <v>2050</v>
          </cell>
          <cell r="GD338">
            <v>24434</v>
          </cell>
          <cell r="GE338">
            <v>2251.6</v>
          </cell>
          <cell r="GF338">
            <v>0</v>
          </cell>
          <cell r="GG338">
            <v>5358653</v>
          </cell>
          <cell r="GH338">
            <v>0</v>
          </cell>
          <cell r="GI338">
            <v>1779.21</v>
          </cell>
          <cell r="GJ338">
            <v>107141.11</v>
          </cell>
          <cell r="GK338">
            <v>10714.11</v>
          </cell>
          <cell r="GL338">
            <v>3107.61</v>
          </cell>
          <cell r="GM338">
            <v>-856.01</v>
          </cell>
          <cell r="GN338">
            <v>2209.42</v>
          </cell>
          <cell r="GO338">
            <v>898.19</v>
          </cell>
          <cell r="GP338">
            <v>5446</v>
          </cell>
          <cell r="GQ338">
            <v>5446</v>
          </cell>
          <cell r="GR338">
            <v>0</v>
          </cell>
          <cell r="GS338">
            <v>5522.4</v>
          </cell>
          <cell r="GT338">
            <v>16571.61</v>
          </cell>
          <cell r="GU338">
            <v>267.37</v>
          </cell>
          <cell r="GV338">
            <v>5358.65</v>
          </cell>
          <cell r="GW338">
            <v>0.05</v>
          </cell>
          <cell r="GX338">
            <v>0</v>
          </cell>
          <cell r="GY338">
            <v>758.28</v>
          </cell>
          <cell r="GZ338">
            <v>758.28</v>
          </cell>
          <cell r="HA338">
            <v>0</v>
          </cell>
          <cell r="HB338">
            <v>15.75</v>
          </cell>
          <cell r="HC338">
            <v>15.75</v>
          </cell>
          <cell r="HD338" t="str">
            <v>Deferred commensation adjustments and warrant repurchases (note: warrant repurchases are only in Q3 2011 and Q4 2011)</v>
          </cell>
          <cell r="HE338" t="str">
            <v>Deduction for non-financial equity investments</v>
          </cell>
          <cell r="HF338">
            <v>0</v>
          </cell>
          <cell r="HG338">
            <v>817</v>
          </cell>
          <cell r="HH338">
            <v>2376.9299999999998</v>
          </cell>
          <cell r="HI338">
            <v>-14226.54</v>
          </cell>
          <cell r="HJ338">
            <v>11658.95</v>
          </cell>
          <cell r="HK338" t="str">
            <v>Cash dividends declared on common stock (item 65) will appear on HI-A in #11 Cash dividends declared on common stock (bhck4460). Issuance of Common Stock for Employee Compensation (item 72) and Other Issuance of Common Stock (item 73) will both</v>
          </cell>
          <cell r="HL338">
            <v>1</v>
          </cell>
          <cell r="HM338">
            <v>2013</v>
          </cell>
          <cell r="HN338">
            <v>0</v>
          </cell>
          <cell r="HO338">
            <v>-29.29</v>
          </cell>
          <cell r="HR338">
            <v>19009</v>
          </cell>
        </row>
        <row r="339">
          <cell r="A339" t="str">
            <v>1120754Q2 2013BHC Stress</v>
          </cell>
          <cell r="B339" t="str">
            <v>Wells</v>
          </cell>
          <cell r="C339" t="str">
            <v>Q2 2013</v>
          </cell>
          <cell r="D339" t="str">
            <v>BHC Stress</v>
          </cell>
          <cell r="E339" t="str">
            <v>BHC</v>
          </cell>
          <cell r="F339" t="str">
            <v>WELLS FARGO and CO</v>
          </cell>
          <cell r="G339">
            <v>1120754</v>
          </cell>
          <cell r="H339" t="str">
            <v>Projected</v>
          </cell>
          <cell r="I339">
            <v>40925</v>
          </cell>
          <cell r="J339">
            <v>40925.635254629633</v>
          </cell>
          <cell r="K339" t="str">
            <v>Wells Fargo adverse scenario, as described in the Comprehensive Capital Plan.</v>
          </cell>
          <cell r="L339">
            <v>844.27</v>
          </cell>
          <cell r="M339">
            <v>1141.27</v>
          </cell>
          <cell r="N339">
            <v>206.27</v>
          </cell>
          <cell r="O339">
            <v>935.01</v>
          </cell>
          <cell r="P339">
            <v>442.13</v>
          </cell>
          <cell r="Q339">
            <v>156</v>
          </cell>
          <cell r="R339">
            <v>92.44</v>
          </cell>
          <cell r="S339">
            <v>193.69</v>
          </cell>
          <cell r="T339">
            <v>728.48</v>
          </cell>
          <cell r="U339">
            <v>425.49</v>
          </cell>
          <cell r="V339">
            <v>32.78</v>
          </cell>
          <cell r="W339">
            <v>270.20999999999998</v>
          </cell>
          <cell r="X339">
            <v>367.01</v>
          </cell>
          <cell r="Y339">
            <v>402.88</v>
          </cell>
          <cell r="Z339">
            <v>174.16</v>
          </cell>
          <cell r="AA339">
            <v>67.25</v>
          </cell>
          <cell r="AB339">
            <v>161.47</v>
          </cell>
          <cell r="AC339">
            <v>138.19</v>
          </cell>
          <cell r="AD339">
            <v>0</v>
          </cell>
          <cell r="AE339">
            <v>29.22</v>
          </cell>
          <cell r="AF339">
            <v>0</v>
          </cell>
          <cell r="AG339">
            <v>0</v>
          </cell>
          <cell r="AH339">
            <v>108.97</v>
          </cell>
          <cell r="AI339">
            <v>4064.23</v>
          </cell>
          <cell r="AJ339">
            <v>0</v>
          </cell>
          <cell r="AK339">
            <v>0</v>
          </cell>
          <cell r="AL339">
            <v>149.82</v>
          </cell>
          <cell r="AM339">
            <v>149.82</v>
          </cell>
          <cell r="AN339">
            <v>0</v>
          </cell>
          <cell r="AO339">
            <v>0</v>
          </cell>
          <cell r="AP339">
            <v>0</v>
          </cell>
          <cell r="AQ339">
            <v>57</v>
          </cell>
          <cell r="AR339">
            <v>57</v>
          </cell>
          <cell r="AS339">
            <v>259.60000000000002</v>
          </cell>
          <cell r="AT339">
            <v>4530.6499999999996</v>
          </cell>
          <cell r="AU339">
            <v>37847.629999999997</v>
          </cell>
          <cell r="AV339">
            <v>3858.18</v>
          </cell>
          <cell r="AW339">
            <v>4064.23</v>
          </cell>
          <cell r="AX339">
            <v>-5.24</v>
          </cell>
          <cell r="AY339">
            <v>37636.35</v>
          </cell>
          <cell r="AZ339">
            <v>10103.209999999999</v>
          </cell>
          <cell r="BA339">
            <v>8915.35</v>
          </cell>
          <cell r="BB339">
            <v>11313.41</v>
          </cell>
          <cell r="BC339">
            <v>7705.15</v>
          </cell>
          <cell r="BD339">
            <v>7705.15</v>
          </cell>
          <cell r="BE339">
            <v>3858.18</v>
          </cell>
          <cell r="BF339">
            <v>57</v>
          </cell>
          <cell r="BG339">
            <v>259.60000000000002</v>
          </cell>
          <cell r="BH339">
            <v>0.69</v>
          </cell>
          <cell r="BI339">
            <v>0</v>
          </cell>
          <cell r="BJ339">
            <v>-21.83</v>
          </cell>
          <cell r="BK339">
            <v>5.24</v>
          </cell>
          <cell r="BL339">
            <v>3509.23</v>
          </cell>
          <cell r="BM339">
            <v>1055.3499999999999</v>
          </cell>
          <cell r="BN339">
            <v>2453.88</v>
          </cell>
          <cell r="BO339">
            <v>0</v>
          </cell>
          <cell r="BP339">
            <v>2453.88</v>
          </cell>
          <cell r="BQ339">
            <v>69.63</v>
          </cell>
          <cell r="BR339">
            <v>2384.25</v>
          </cell>
          <cell r="BS339">
            <v>30.073549</v>
          </cell>
          <cell r="BT339">
            <v>1280</v>
          </cell>
          <cell r="BU339">
            <v>20</v>
          </cell>
          <cell r="BV339">
            <v>83</v>
          </cell>
          <cell r="BW339">
            <v>1217</v>
          </cell>
          <cell r="BX339" t="str">
            <v>Non-Interest Income - Retail and Small Business</v>
          </cell>
          <cell r="BY339">
            <v>0</v>
          </cell>
          <cell r="BZ339">
            <v>291328.14</v>
          </cell>
          <cell r="CA339">
            <v>291328.14</v>
          </cell>
          <cell r="CB339">
            <v>449507.22</v>
          </cell>
          <cell r="CC339">
            <v>228303.95</v>
          </cell>
          <cell r="CD339">
            <v>94364.46</v>
          </cell>
          <cell r="CE339">
            <v>10618.33</v>
          </cell>
          <cell r="CF339">
            <v>83746.13</v>
          </cell>
          <cell r="CG339">
            <v>122327.37</v>
          </cell>
          <cell r="CH339">
            <v>20334.900000000001</v>
          </cell>
          <cell r="CI339">
            <v>10858.29</v>
          </cell>
          <cell r="CJ339">
            <v>91134.18</v>
          </cell>
          <cell r="CK339">
            <v>36038.42</v>
          </cell>
          <cell r="CL339">
            <v>2820.01</v>
          </cell>
          <cell r="CM339">
            <v>1691.43</v>
          </cell>
          <cell r="CN339">
            <v>135325.14000000001</v>
          </cell>
          <cell r="CO339">
            <v>114690.47</v>
          </cell>
          <cell r="CP339">
            <v>13083.95</v>
          </cell>
          <cell r="CQ339">
            <v>7550.72</v>
          </cell>
          <cell r="CR339">
            <v>22466.15</v>
          </cell>
          <cell r="CS339">
            <v>81514.789999999994</v>
          </cell>
          <cell r="CT339">
            <v>45764.59</v>
          </cell>
          <cell r="CU339">
            <v>24443.54</v>
          </cell>
          <cell r="CV339">
            <v>11306.66</v>
          </cell>
          <cell r="CW339">
            <v>74391.86</v>
          </cell>
          <cell r="CX339">
            <v>422.03</v>
          </cell>
          <cell r="CY339">
            <v>5378.74</v>
          </cell>
          <cell r="CZ339">
            <v>9866.0300000000007</v>
          </cell>
          <cell r="DA339">
            <v>27978.78</v>
          </cell>
          <cell r="DB339">
            <v>30746.28</v>
          </cell>
          <cell r="DC339">
            <v>763205.16</v>
          </cell>
          <cell r="DD339">
            <v>0</v>
          </cell>
          <cell r="DE339">
            <v>37636.35</v>
          </cell>
          <cell r="DF339">
            <v>725568.81</v>
          </cell>
          <cell r="DG339">
            <v>50209.71</v>
          </cell>
          <cell r="DH339">
            <v>25138</v>
          </cell>
          <cell r="DI339">
            <v>22392.75</v>
          </cell>
          <cell r="DJ339">
            <v>163</v>
          </cell>
          <cell r="DK339">
            <v>6517.41</v>
          </cell>
          <cell r="DL339">
            <v>54211.16</v>
          </cell>
          <cell r="DM339">
            <v>197822.76</v>
          </cell>
          <cell r="DN339">
            <v>1319140.6000000001</v>
          </cell>
          <cell r="DO339">
            <v>933192.11</v>
          </cell>
          <cell r="DP339">
            <v>19402.71</v>
          </cell>
          <cell r="DQ339">
            <v>1996.38</v>
          </cell>
          <cell r="DR339">
            <v>229189.77</v>
          </cell>
          <cell r="DS339">
            <v>592.33000000000004</v>
          </cell>
          <cell r="DT339">
            <v>1183781</v>
          </cell>
          <cell r="DU339">
            <v>12071.78</v>
          </cell>
          <cell r="DV339">
            <v>9118.18</v>
          </cell>
          <cell r="DW339">
            <v>59187.98</v>
          </cell>
          <cell r="DX339">
            <v>58489.16</v>
          </cell>
          <cell r="DY339">
            <v>-2153.63</v>
          </cell>
          <cell r="DZ339">
            <v>-2838.25</v>
          </cell>
          <cell r="EA339">
            <v>133875.22</v>
          </cell>
          <cell r="EB339">
            <v>1484.41</v>
          </cell>
          <cell r="EC339">
            <v>135359.62</v>
          </cell>
          <cell r="ED339">
            <v>255071.43</v>
          </cell>
          <cell r="EE339">
            <v>131433.24</v>
          </cell>
          <cell r="EF339">
            <v>0</v>
          </cell>
          <cell r="EG339">
            <v>131433.24</v>
          </cell>
          <cell r="EH339">
            <v>2384.25</v>
          </cell>
          <cell r="EI339">
            <v>0</v>
          </cell>
          <cell r="EJ339">
            <v>0</v>
          </cell>
          <cell r="EK339">
            <v>467.63</v>
          </cell>
          <cell r="EL339">
            <v>0</v>
          </cell>
          <cell r="EM339">
            <v>0</v>
          </cell>
          <cell r="EN339">
            <v>15.93</v>
          </cell>
          <cell r="EO339">
            <v>0</v>
          </cell>
          <cell r="EP339">
            <v>244.57</v>
          </cell>
          <cell r="EQ339">
            <v>267.29000000000002</v>
          </cell>
          <cell r="ER339">
            <v>116.39</v>
          </cell>
          <cell r="ES339">
            <v>0</v>
          </cell>
          <cell r="ET339">
            <v>1.5</v>
          </cell>
          <cell r="EU339">
            <v>133875.22</v>
          </cell>
          <cell r="EV339">
            <v>133875.22</v>
          </cell>
          <cell r="EW339">
            <v>-1262.01</v>
          </cell>
          <cell r="EX339">
            <v>0</v>
          </cell>
          <cell r="EY339">
            <v>-984.72</v>
          </cell>
          <cell r="EZ339">
            <v>0</v>
          </cell>
          <cell r="FA339">
            <v>0</v>
          </cell>
          <cell r="FB339">
            <v>2050</v>
          </cell>
          <cell r="FC339">
            <v>0</v>
          </cell>
          <cell r="FD339">
            <v>28458.22</v>
          </cell>
          <cell r="FE339">
            <v>0</v>
          </cell>
          <cell r="FF339">
            <v>109713.72</v>
          </cell>
          <cell r="FG339">
            <v>1719.45</v>
          </cell>
          <cell r="FH339">
            <v>0</v>
          </cell>
          <cell r="FI339">
            <v>-533</v>
          </cell>
          <cell r="FJ339">
            <v>107461.27</v>
          </cell>
          <cell r="FK339">
            <v>968493.63</v>
          </cell>
          <cell r="FL339">
            <v>93339.47</v>
          </cell>
          <cell r="FM339">
            <v>107461.25</v>
          </cell>
          <cell r="FN339">
            <v>137398.76999999999</v>
          </cell>
          <cell r="FO339">
            <v>968493.63</v>
          </cell>
          <cell r="FP339">
            <v>1281161.5</v>
          </cell>
          <cell r="FQ339">
            <v>9.6376000000000008</v>
          </cell>
          <cell r="FR339">
            <v>11.095700000000001</v>
          </cell>
          <cell r="FS339">
            <v>14.1869</v>
          </cell>
          <cell r="FT339">
            <v>8.3878000000000004</v>
          </cell>
          <cell r="FU339">
            <v>12071.78</v>
          </cell>
          <cell r="FV339">
            <v>0</v>
          </cell>
          <cell r="FW339">
            <v>0</v>
          </cell>
          <cell r="FX339">
            <v>0</v>
          </cell>
          <cell r="FY339">
            <v>2843.86</v>
          </cell>
          <cell r="FZ339">
            <v>0</v>
          </cell>
          <cell r="GA339">
            <v>0</v>
          </cell>
          <cell r="GB339">
            <v>0</v>
          </cell>
          <cell r="GC339">
            <v>2050</v>
          </cell>
          <cell r="GD339">
            <v>24419</v>
          </cell>
          <cell r="GE339">
            <v>1641.75</v>
          </cell>
          <cell r="GF339">
            <v>0</v>
          </cell>
          <cell r="GG339">
            <v>5372088.9000000004</v>
          </cell>
          <cell r="GH339">
            <v>0</v>
          </cell>
          <cell r="GI339">
            <v>1779.21</v>
          </cell>
          <cell r="GJ339">
            <v>109713.72</v>
          </cell>
          <cell r="GK339">
            <v>10971.37</v>
          </cell>
          <cell r="GL339">
            <v>2568.21</v>
          </cell>
          <cell r="GM339">
            <v>-926.46</v>
          </cell>
          <cell r="GN339">
            <v>2633.7</v>
          </cell>
          <cell r="GO339">
            <v>0</v>
          </cell>
          <cell r="GP339">
            <v>6035.9</v>
          </cell>
          <cell r="GQ339">
            <v>6035.9</v>
          </cell>
          <cell r="GR339">
            <v>0</v>
          </cell>
          <cell r="GS339">
            <v>6105.83</v>
          </cell>
          <cell r="GT339">
            <v>18119.169999999998</v>
          </cell>
          <cell r="GU339">
            <v>267.29000000000002</v>
          </cell>
          <cell r="GV339">
            <v>5372.09</v>
          </cell>
          <cell r="GW339">
            <v>0.05</v>
          </cell>
          <cell r="GX339">
            <v>0</v>
          </cell>
          <cell r="GY339">
            <v>467.63</v>
          </cell>
          <cell r="GZ339">
            <v>467.63</v>
          </cell>
          <cell r="HA339">
            <v>0</v>
          </cell>
          <cell r="HB339">
            <v>15.93</v>
          </cell>
          <cell r="HC339">
            <v>15.93</v>
          </cell>
          <cell r="HD339" t="str">
            <v>Deferred commensation adjustments and warrant repurchases (note: warrant repurchases are only in Q3 2011 and Q4 2011)</v>
          </cell>
          <cell r="HE339" t="str">
            <v>Deduction for non-financial equity investments</v>
          </cell>
          <cell r="HF339">
            <v>0</v>
          </cell>
          <cell r="HG339">
            <v>817</v>
          </cell>
          <cell r="HH339">
            <v>2376.9299999999998</v>
          </cell>
          <cell r="HI339">
            <v>-14226.54</v>
          </cell>
          <cell r="HJ339">
            <v>11658.95</v>
          </cell>
          <cell r="HK339" t="str">
            <v>Cash dividends declared on common stock (item 65) will appear on HI-A in #11 Cash dividends declared on common stock (bhck4460). Issuance of Common Stock for Employee Compensation (item 72) and Other Issuance of Common Stock (item 73) will both</v>
          </cell>
          <cell r="HL339">
            <v>2</v>
          </cell>
          <cell r="HM339">
            <v>2013</v>
          </cell>
          <cell r="HN339">
            <v>0</v>
          </cell>
          <cell r="HO339">
            <v>-21.83</v>
          </cell>
          <cell r="HR339">
            <v>19009</v>
          </cell>
        </row>
        <row r="340">
          <cell r="A340" t="str">
            <v>1120754Q3 2013BHC Stress</v>
          </cell>
          <cell r="B340" t="str">
            <v>Wells</v>
          </cell>
          <cell r="C340" t="str">
            <v>Q3 2013</v>
          </cell>
          <cell r="D340" t="str">
            <v>BHC Stress</v>
          </cell>
          <cell r="E340" t="str">
            <v>BHC</v>
          </cell>
          <cell r="F340" t="str">
            <v>WELLS FARGO and CO</v>
          </cell>
          <cell r="G340">
            <v>1120754</v>
          </cell>
          <cell r="H340" t="str">
            <v>Projected</v>
          </cell>
          <cell r="I340">
            <v>40925</v>
          </cell>
          <cell r="J340">
            <v>40925.635254629633</v>
          </cell>
          <cell r="K340" t="str">
            <v>Wells Fargo adverse scenario, as described in the Comprehensive Capital Plan.</v>
          </cell>
          <cell r="L340">
            <v>811.03</v>
          </cell>
          <cell r="M340">
            <v>1116.27</v>
          </cell>
          <cell r="N340">
            <v>192.3</v>
          </cell>
          <cell r="O340">
            <v>923.97</v>
          </cell>
          <cell r="P340">
            <v>419.79</v>
          </cell>
          <cell r="Q340">
            <v>145.21</v>
          </cell>
          <cell r="R340">
            <v>92.55</v>
          </cell>
          <cell r="S340">
            <v>182.03</v>
          </cell>
          <cell r="T340">
            <v>603.55999999999995</v>
          </cell>
          <cell r="U340">
            <v>352.52</v>
          </cell>
          <cell r="V340">
            <v>27.16</v>
          </cell>
          <cell r="W340">
            <v>223.87</v>
          </cell>
          <cell r="X340">
            <v>353.05</v>
          </cell>
          <cell r="Y340">
            <v>427.9</v>
          </cell>
          <cell r="Z340">
            <v>195.44</v>
          </cell>
          <cell r="AA340">
            <v>61.85</v>
          </cell>
          <cell r="AB340">
            <v>170.61</v>
          </cell>
          <cell r="AC340">
            <v>128.11000000000001</v>
          </cell>
          <cell r="AD340">
            <v>0</v>
          </cell>
          <cell r="AE340">
            <v>27.2</v>
          </cell>
          <cell r="AF340">
            <v>0</v>
          </cell>
          <cell r="AG340">
            <v>0</v>
          </cell>
          <cell r="AH340">
            <v>100.91</v>
          </cell>
          <cell r="AI340">
            <v>3859.72</v>
          </cell>
          <cell r="AJ340">
            <v>0</v>
          </cell>
          <cell r="AK340">
            <v>0</v>
          </cell>
          <cell r="AL340">
            <v>149.82</v>
          </cell>
          <cell r="AM340">
            <v>149.82</v>
          </cell>
          <cell r="AN340">
            <v>0</v>
          </cell>
          <cell r="AO340">
            <v>0</v>
          </cell>
          <cell r="AP340">
            <v>0</v>
          </cell>
          <cell r="AQ340">
            <v>57</v>
          </cell>
          <cell r="AR340">
            <v>57</v>
          </cell>
          <cell r="AS340">
            <v>268.39999999999998</v>
          </cell>
          <cell r="AT340">
            <v>4334.9399999999996</v>
          </cell>
          <cell r="AU340">
            <v>37636.35</v>
          </cell>
          <cell r="AV340">
            <v>2553.5700000000002</v>
          </cell>
          <cell r="AW340">
            <v>3859.72</v>
          </cell>
          <cell r="AX340">
            <v>33.979999999999997</v>
          </cell>
          <cell r="AY340">
            <v>36364.17</v>
          </cell>
          <cell r="AZ340">
            <v>10132.700000000001</v>
          </cell>
          <cell r="BA340">
            <v>8444.7199999999993</v>
          </cell>
          <cell r="BB340">
            <v>10978.96</v>
          </cell>
          <cell r="BC340">
            <v>7598.45</v>
          </cell>
          <cell r="BD340">
            <v>7598.45</v>
          </cell>
          <cell r="BE340">
            <v>2553.5700000000002</v>
          </cell>
          <cell r="BF340">
            <v>57</v>
          </cell>
          <cell r="BG340">
            <v>268.39999999999998</v>
          </cell>
          <cell r="BH340">
            <v>0.18</v>
          </cell>
          <cell r="BI340">
            <v>0</v>
          </cell>
          <cell r="BJ340">
            <v>-30.44</v>
          </cell>
          <cell r="BK340">
            <v>-33.979999999999997</v>
          </cell>
          <cell r="BL340">
            <v>4689.22</v>
          </cell>
          <cell r="BM340">
            <v>1416.2</v>
          </cell>
          <cell r="BN340">
            <v>3273.02</v>
          </cell>
          <cell r="BO340">
            <v>0</v>
          </cell>
          <cell r="BP340">
            <v>3273.02</v>
          </cell>
          <cell r="BQ340">
            <v>66.540000000000006</v>
          </cell>
          <cell r="BR340">
            <v>3206.48</v>
          </cell>
          <cell r="BS340">
            <v>30.201184999999999</v>
          </cell>
          <cell r="BT340">
            <v>1217</v>
          </cell>
          <cell r="BU340">
            <v>20</v>
          </cell>
          <cell r="BV340">
            <v>62</v>
          </cell>
          <cell r="BW340">
            <v>1175</v>
          </cell>
          <cell r="BX340" t="str">
            <v>Non-Interest Income - Retail and Small Business</v>
          </cell>
          <cell r="BY340">
            <v>0</v>
          </cell>
          <cell r="BZ340">
            <v>310642.98</v>
          </cell>
          <cell r="CA340">
            <v>310642.98</v>
          </cell>
          <cell r="CB340">
            <v>438724.4</v>
          </cell>
          <cell r="CC340">
            <v>220580.1</v>
          </cell>
          <cell r="CD340">
            <v>91969.34</v>
          </cell>
          <cell r="CE340">
            <v>10254.370000000001</v>
          </cell>
          <cell r="CF340">
            <v>81714.98</v>
          </cell>
          <cell r="CG340">
            <v>121730</v>
          </cell>
          <cell r="CH340">
            <v>20233.689999999999</v>
          </cell>
          <cell r="CI340">
            <v>10815.76</v>
          </cell>
          <cell r="CJ340">
            <v>90680.55</v>
          </cell>
          <cell r="CK340">
            <v>35859.03</v>
          </cell>
          <cell r="CL340">
            <v>2805.98</v>
          </cell>
          <cell r="CM340">
            <v>1638.97</v>
          </cell>
          <cell r="CN340">
            <v>134433.99</v>
          </cell>
          <cell r="CO340">
            <v>113941.96</v>
          </cell>
          <cell r="CP340">
            <v>13097.5</v>
          </cell>
          <cell r="CQ340">
            <v>7394.53</v>
          </cell>
          <cell r="CR340">
            <v>22588.77</v>
          </cell>
          <cell r="CS340">
            <v>82021.91</v>
          </cell>
          <cell r="CT340">
            <v>46306.5</v>
          </cell>
          <cell r="CU340">
            <v>24308.81</v>
          </cell>
          <cell r="CV340">
            <v>11406.6</v>
          </cell>
          <cell r="CW340">
            <v>73901.14</v>
          </cell>
          <cell r="CX340">
            <v>419.29</v>
          </cell>
          <cell r="CY340">
            <v>5343.86</v>
          </cell>
          <cell r="CZ340">
            <v>9793.81</v>
          </cell>
          <cell r="DA340">
            <v>27797.32</v>
          </cell>
          <cell r="DB340">
            <v>30546.86</v>
          </cell>
          <cell r="DC340">
            <v>751670.2</v>
          </cell>
          <cell r="DD340">
            <v>0</v>
          </cell>
          <cell r="DE340">
            <v>36364.17</v>
          </cell>
          <cell r="DF340">
            <v>715306.03</v>
          </cell>
          <cell r="DG340">
            <v>49299.62</v>
          </cell>
          <cell r="DH340">
            <v>25138</v>
          </cell>
          <cell r="DI340">
            <v>23168.62</v>
          </cell>
          <cell r="DJ340">
            <v>163</v>
          </cell>
          <cell r="DK340">
            <v>6165.17</v>
          </cell>
          <cell r="DL340">
            <v>54634.79</v>
          </cell>
          <cell r="DM340">
            <v>199837.63</v>
          </cell>
          <cell r="DN340">
            <v>1329721.1000000001</v>
          </cell>
          <cell r="DO340">
            <v>936676.33</v>
          </cell>
          <cell r="DP340">
            <v>18879.02</v>
          </cell>
          <cell r="DQ340">
            <v>1997.21</v>
          </cell>
          <cell r="DR340">
            <v>231934.2</v>
          </cell>
          <cell r="DS340">
            <v>558.36</v>
          </cell>
          <cell r="DT340">
            <v>1189486.8</v>
          </cell>
          <cell r="DU340">
            <v>13571.78</v>
          </cell>
          <cell r="DV340">
            <v>9146.1200000000008</v>
          </cell>
          <cell r="DW340">
            <v>59742.63</v>
          </cell>
          <cell r="DX340">
            <v>61181.47</v>
          </cell>
          <cell r="DY340">
            <v>-2037.24</v>
          </cell>
          <cell r="DZ340">
            <v>-2854.88</v>
          </cell>
          <cell r="EA340">
            <v>138749.88</v>
          </cell>
          <cell r="EB340">
            <v>1484.41</v>
          </cell>
          <cell r="EC340">
            <v>140234.29</v>
          </cell>
          <cell r="ED340">
            <v>252769.83</v>
          </cell>
          <cell r="EE340">
            <v>133875.22</v>
          </cell>
          <cell r="EF340">
            <v>0</v>
          </cell>
          <cell r="EG340">
            <v>133875.22</v>
          </cell>
          <cell r="EH340">
            <v>3206.48</v>
          </cell>
          <cell r="EI340">
            <v>1500</v>
          </cell>
          <cell r="EJ340">
            <v>0</v>
          </cell>
          <cell r="EK340">
            <v>581.09</v>
          </cell>
          <cell r="EL340">
            <v>0</v>
          </cell>
          <cell r="EM340">
            <v>0</v>
          </cell>
          <cell r="EN340">
            <v>16.63</v>
          </cell>
          <cell r="EO340">
            <v>0</v>
          </cell>
          <cell r="EP340">
            <v>245.4</v>
          </cell>
          <cell r="EQ340">
            <v>268.77999999999997</v>
          </cell>
          <cell r="ER340">
            <v>116.39</v>
          </cell>
          <cell r="ES340">
            <v>0</v>
          </cell>
          <cell r="ET340">
            <v>1.5</v>
          </cell>
          <cell r="EU340">
            <v>138749.88</v>
          </cell>
          <cell r="EV340">
            <v>138749.88</v>
          </cell>
          <cell r="EW340">
            <v>-1145.6199999999999</v>
          </cell>
          <cell r="EX340">
            <v>0</v>
          </cell>
          <cell r="EY340">
            <v>-984.72</v>
          </cell>
          <cell r="EZ340">
            <v>0</v>
          </cell>
          <cell r="FA340">
            <v>0</v>
          </cell>
          <cell r="FB340">
            <v>2050</v>
          </cell>
          <cell r="FC340">
            <v>0</v>
          </cell>
          <cell r="FD340">
            <v>28211.200000000001</v>
          </cell>
          <cell r="FE340">
            <v>0</v>
          </cell>
          <cell r="FF340">
            <v>114719.02</v>
          </cell>
          <cell r="FG340">
            <v>1776.27</v>
          </cell>
          <cell r="FH340">
            <v>0</v>
          </cell>
          <cell r="FI340">
            <v>-533</v>
          </cell>
          <cell r="FJ340">
            <v>112409.75</v>
          </cell>
          <cell r="FK340">
            <v>968956.26</v>
          </cell>
          <cell r="FL340">
            <v>96787.94</v>
          </cell>
          <cell r="FM340">
            <v>112409.72</v>
          </cell>
          <cell r="FN340">
            <v>141791.82999999999</v>
          </cell>
          <cell r="FO340">
            <v>968956.26</v>
          </cell>
          <cell r="FP340">
            <v>1289305</v>
          </cell>
          <cell r="FQ340">
            <v>9.9888999999999992</v>
          </cell>
          <cell r="FR340">
            <v>11.601100000000001</v>
          </cell>
          <cell r="FS340">
            <v>14.6335</v>
          </cell>
          <cell r="FT340">
            <v>8.7186000000000003</v>
          </cell>
          <cell r="FU340">
            <v>13571.78</v>
          </cell>
          <cell r="FV340">
            <v>0</v>
          </cell>
          <cell r="FW340">
            <v>0</v>
          </cell>
          <cell r="FX340">
            <v>0</v>
          </cell>
          <cell r="FY340">
            <v>2860.49</v>
          </cell>
          <cell r="FZ340">
            <v>0</v>
          </cell>
          <cell r="GA340">
            <v>0</v>
          </cell>
          <cell r="GB340">
            <v>0</v>
          </cell>
          <cell r="GC340">
            <v>2050</v>
          </cell>
          <cell r="GD340">
            <v>24404</v>
          </cell>
          <cell r="GE340">
            <v>771.43</v>
          </cell>
          <cell r="GF340">
            <v>0</v>
          </cell>
          <cell r="GG340">
            <v>5388371.9000000004</v>
          </cell>
          <cell r="GH340">
            <v>0</v>
          </cell>
          <cell r="GI340">
            <v>1779.21</v>
          </cell>
          <cell r="GJ340">
            <v>114719.02</v>
          </cell>
          <cell r="GK340">
            <v>11471.9</v>
          </cell>
          <cell r="GL340">
            <v>1751.23</v>
          </cell>
          <cell r="GM340">
            <v>-979.8</v>
          </cell>
          <cell r="GN340">
            <v>3238.5</v>
          </cell>
          <cell r="GO340">
            <v>0</v>
          </cell>
          <cell r="GP340">
            <v>6179.78</v>
          </cell>
          <cell r="GQ340">
            <v>6179.78</v>
          </cell>
          <cell r="GR340">
            <v>0</v>
          </cell>
          <cell r="GS340">
            <v>6243.23</v>
          </cell>
          <cell r="GT340">
            <v>18483.64</v>
          </cell>
          <cell r="GU340">
            <v>268.77999999999997</v>
          </cell>
          <cell r="GV340">
            <v>5388.37</v>
          </cell>
          <cell r="GW340">
            <v>0.05</v>
          </cell>
          <cell r="GX340">
            <v>0</v>
          </cell>
          <cell r="GY340">
            <v>581.09</v>
          </cell>
          <cell r="GZ340">
            <v>581.09</v>
          </cell>
          <cell r="HA340">
            <v>0</v>
          </cell>
          <cell r="HB340">
            <v>16.63</v>
          </cell>
          <cell r="HC340">
            <v>16.63</v>
          </cell>
          <cell r="HD340" t="str">
            <v>Deferred commensation adjustments and warrant repurchases (note: warrant repurchases are only in Q3 2011 and Q4 2011)</v>
          </cell>
          <cell r="HE340" t="str">
            <v>Deduction for non-financial equity investments</v>
          </cell>
          <cell r="HF340">
            <v>0</v>
          </cell>
          <cell r="HG340">
            <v>817</v>
          </cell>
          <cell r="HH340">
            <v>2376.9299999999998</v>
          </cell>
          <cell r="HI340">
            <v>-14226.54</v>
          </cell>
          <cell r="HJ340">
            <v>11658.95</v>
          </cell>
          <cell r="HK340" t="str">
            <v>Cash dividends declared on common stock (item 65) will appear on HI-A in #11 Cash dividends declared on common stock (bhck4460). Issuance of Common Stock for Employee Compensation (item 72) and Other Issuance of Common Stock (item 73) will both</v>
          </cell>
          <cell r="HL340">
            <v>3</v>
          </cell>
          <cell r="HM340">
            <v>2013</v>
          </cell>
          <cell r="HN340">
            <v>0</v>
          </cell>
          <cell r="HO340">
            <v>-30.44</v>
          </cell>
          <cell r="HR340">
            <v>19009</v>
          </cell>
        </row>
        <row r="341">
          <cell r="A341" t="str">
            <v>1120754Q4 2013BHC Stress</v>
          </cell>
          <cell r="B341" t="str">
            <v>Wells</v>
          </cell>
          <cell r="C341" t="str">
            <v>Q4 2013</v>
          </cell>
          <cell r="D341" t="str">
            <v>BHC Stress</v>
          </cell>
          <cell r="E341" t="str">
            <v>BHC</v>
          </cell>
          <cell r="F341" t="str">
            <v>WELLS FARGO and CO</v>
          </cell>
          <cell r="G341">
            <v>1120754</v>
          </cell>
          <cell r="H341" t="str">
            <v>Projected</v>
          </cell>
          <cell r="I341">
            <v>40925</v>
          </cell>
          <cell r="J341">
            <v>40925.635254629633</v>
          </cell>
          <cell r="K341" t="str">
            <v>Wells Fargo adverse scenario, as described in the Comprehensive Capital Plan.</v>
          </cell>
          <cell r="L341">
            <v>797.88</v>
          </cell>
          <cell r="M341">
            <v>1090.78</v>
          </cell>
          <cell r="N341">
            <v>180.15</v>
          </cell>
          <cell r="O341">
            <v>910.63</v>
          </cell>
          <cell r="P341">
            <v>390.07</v>
          </cell>
          <cell r="Q341">
            <v>126.01</v>
          </cell>
          <cell r="R341">
            <v>86.91</v>
          </cell>
          <cell r="S341">
            <v>177.15</v>
          </cell>
          <cell r="T341">
            <v>485.33</v>
          </cell>
          <cell r="U341">
            <v>283.47000000000003</v>
          </cell>
          <cell r="V341">
            <v>21.84</v>
          </cell>
          <cell r="W341">
            <v>180.02</v>
          </cell>
          <cell r="X341">
            <v>343.31</v>
          </cell>
          <cell r="Y341">
            <v>480.68</v>
          </cell>
          <cell r="Z341">
            <v>240.14</v>
          </cell>
          <cell r="AA341">
            <v>71.260000000000005</v>
          </cell>
          <cell r="AB341">
            <v>169.28</v>
          </cell>
          <cell r="AC341">
            <v>110.9</v>
          </cell>
          <cell r="AD341">
            <v>0</v>
          </cell>
          <cell r="AE341">
            <v>23.6</v>
          </cell>
          <cell r="AF341">
            <v>0</v>
          </cell>
          <cell r="AG341">
            <v>0</v>
          </cell>
          <cell r="AH341">
            <v>87.3</v>
          </cell>
          <cell r="AI341">
            <v>3698.95</v>
          </cell>
          <cell r="AJ341">
            <v>0</v>
          </cell>
          <cell r="AK341">
            <v>0</v>
          </cell>
          <cell r="AL341">
            <v>149.82</v>
          </cell>
          <cell r="AM341">
            <v>149.82</v>
          </cell>
          <cell r="AN341">
            <v>0</v>
          </cell>
          <cell r="AO341">
            <v>0</v>
          </cell>
          <cell r="AP341">
            <v>0</v>
          </cell>
          <cell r="AQ341">
            <v>57</v>
          </cell>
          <cell r="AR341">
            <v>57</v>
          </cell>
          <cell r="AS341">
            <v>279.89999999999998</v>
          </cell>
          <cell r="AT341">
            <v>4185.67</v>
          </cell>
          <cell r="AU341">
            <v>36364.17</v>
          </cell>
          <cell r="AV341">
            <v>2187.75</v>
          </cell>
          <cell r="AW341">
            <v>3698.95</v>
          </cell>
          <cell r="AX341">
            <v>38.619999999999997</v>
          </cell>
          <cell r="AY341">
            <v>34891.599999999999</v>
          </cell>
          <cell r="AZ341">
            <v>10168.23</v>
          </cell>
          <cell r="BA341">
            <v>8206.2199999999993</v>
          </cell>
          <cell r="BB341">
            <v>10765.58</v>
          </cell>
          <cell r="BC341">
            <v>7608.87</v>
          </cell>
          <cell r="BD341">
            <v>7608.87</v>
          </cell>
          <cell r="BE341">
            <v>2187.75</v>
          </cell>
          <cell r="BF341">
            <v>57</v>
          </cell>
          <cell r="BG341">
            <v>279.89999999999998</v>
          </cell>
          <cell r="BH341">
            <v>2.23</v>
          </cell>
          <cell r="BI341">
            <v>0</v>
          </cell>
          <cell r="BJ341">
            <v>-34.770000000000003</v>
          </cell>
          <cell r="BK341">
            <v>-38.619999999999997</v>
          </cell>
          <cell r="BL341">
            <v>5051.67</v>
          </cell>
          <cell r="BM341">
            <v>1527.37</v>
          </cell>
          <cell r="BN341">
            <v>3524.31</v>
          </cell>
          <cell r="BO341">
            <v>0</v>
          </cell>
          <cell r="BP341">
            <v>3524.31</v>
          </cell>
          <cell r="BQ341">
            <v>64.510000000000005</v>
          </cell>
          <cell r="BR341">
            <v>3459.79</v>
          </cell>
          <cell r="BS341">
            <v>30.234952</v>
          </cell>
          <cell r="BT341">
            <v>1175</v>
          </cell>
          <cell r="BU341">
            <v>16</v>
          </cell>
          <cell r="BV341">
            <v>46</v>
          </cell>
          <cell r="BW341">
            <v>1145</v>
          </cell>
          <cell r="BX341" t="str">
            <v>Non-Interest Income - Retail and Small Business</v>
          </cell>
          <cell r="BY341">
            <v>0</v>
          </cell>
          <cell r="BZ341">
            <v>330527.05</v>
          </cell>
          <cell r="CA341">
            <v>330527.05</v>
          </cell>
          <cell r="CB341">
            <v>427526.03</v>
          </cell>
          <cell r="CC341">
            <v>211818.31</v>
          </cell>
          <cell r="CD341">
            <v>89661.21</v>
          </cell>
          <cell r="CE341">
            <v>9907.3799999999992</v>
          </cell>
          <cell r="CF341">
            <v>79753.83</v>
          </cell>
          <cell r="CG341">
            <v>121640.28</v>
          </cell>
          <cell r="CH341">
            <v>20217.61</v>
          </cell>
          <cell r="CI341">
            <v>10814.1</v>
          </cell>
          <cell r="CJ341">
            <v>90608.57</v>
          </cell>
          <cell r="CK341">
            <v>35830.559999999998</v>
          </cell>
          <cell r="CL341">
            <v>2803.75</v>
          </cell>
          <cell r="CM341">
            <v>1602.48</v>
          </cell>
          <cell r="CN341">
            <v>134515.5</v>
          </cell>
          <cell r="CO341">
            <v>114154.27</v>
          </cell>
          <cell r="CP341">
            <v>13126.85</v>
          </cell>
          <cell r="CQ341">
            <v>7234.38</v>
          </cell>
          <cell r="CR341">
            <v>22569.17</v>
          </cell>
          <cell r="CS341">
            <v>82226.539999999994</v>
          </cell>
          <cell r="CT341">
            <v>46578.84</v>
          </cell>
          <cell r="CU341">
            <v>24195.200000000001</v>
          </cell>
          <cell r="CV341">
            <v>11452.5</v>
          </cell>
          <cell r="CW341">
            <v>74070.33</v>
          </cell>
          <cell r="CX341">
            <v>420.11</v>
          </cell>
          <cell r="CY341">
            <v>5354.28</v>
          </cell>
          <cell r="CZ341">
            <v>9837.92</v>
          </cell>
          <cell r="DA341">
            <v>27851.56</v>
          </cell>
          <cell r="DB341">
            <v>30606.46</v>
          </cell>
          <cell r="DC341">
            <v>740907.57</v>
          </cell>
          <cell r="DD341">
            <v>0</v>
          </cell>
          <cell r="DE341">
            <v>34891.599999999999</v>
          </cell>
          <cell r="DF341">
            <v>706015.97</v>
          </cell>
          <cell r="DG341">
            <v>48413</v>
          </cell>
          <cell r="DH341">
            <v>25138</v>
          </cell>
          <cell r="DI341">
            <v>23736.959999999999</v>
          </cell>
          <cell r="DJ341">
            <v>163</v>
          </cell>
          <cell r="DK341">
            <v>5812.93</v>
          </cell>
          <cell r="DL341">
            <v>54850.89</v>
          </cell>
          <cell r="DM341">
            <v>207050.19</v>
          </cell>
          <cell r="DN341">
            <v>1346857.1</v>
          </cell>
          <cell r="DO341">
            <v>945155.51</v>
          </cell>
          <cell r="DP341">
            <v>18359.45</v>
          </cell>
          <cell r="DQ341">
            <v>1984.36</v>
          </cell>
          <cell r="DR341">
            <v>237020.81</v>
          </cell>
          <cell r="DS341">
            <v>519.73</v>
          </cell>
          <cell r="DT341">
            <v>1202520.1000000001</v>
          </cell>
          <cell r="DU341">
            <v>13571.78</v>
          </cell>
          <cell r="DV341">
            <v>9172.86</v>
          </cell>
          <cell r="DW341">
            <v>60288.28</v>
          </cell>
          <cell r="DX341">
            <v>64101.08</v>
          </cell>
          <cell r="DY341">
            <v>-1409.36</v>
          </cell>
          <cell r="DZ341">
            <v>-2872.06</v>
          </cell>
          <cell r="EA341">
            <v>142852.57</v>
          </cell>
          <cell r="EB341">
            <v>1484.41</v>
          </cell>
          <cell r="EC341">
            <v>144336.98000000001</v>
          </cell>
          <cell r="ED341">
            <v>252208.56</v>
          </cell>
          <cell r="EE341">
            <v>138749.88</v>
          </cell>
          <cell r="EF341">
            <v>0</v>
          </cell>
          <cell r="EG341">
            <v>138749.88</v>
          </cell>
          <cell r="EH341">
            <v>3459.79</v>
          </cell>
          <cell r="EI341">
            <v>0</v>
          </cell>
          <cell r="EJ341">
            <v>0</v>
          </cell>
          <cell r="EK341">
            <v>570.89</v>
          </cell>
          <cell r="EL341">
            <v>0</v>
          </cell>
          <cell r="EM341">
            <v>0</v>
          </cell>
          <cell r="EN341">
            <v>17.18</v>
          </cell>
          <cell r="EO341">
            <v>0</v>
          </cell>
          <cell r="EP341">
            <v>270.52999999999997</v>
          </cell>
          <cell r="EQ341">
            <v>269.64999999999998</v>
          </cell>
          <cell r="ER341">
            <v>627.88</v>
          </cell>
          <cell r="ES341">
            <v>0</v>
          </cell>
          <cell r="ET341">
            <v>1.5</v>
          </cell>
          <cell r="EU341">
            <v>142852.57</v>
          </cell>
          <cell r="EV341">
            <v>142852.57</v>
          </cell>
          <cell r="EW341">
            <v>-1029.23</v>
          </cell>
          <cell r="EX341">
            <v>0</v>
          </cell>
          <cell r="EY341">
            <v>-473.23</v>
          </cell>
          <cell r="EZ341">
            <v>0</v>
          </cell>
          <cell r="FA341">
            <v>0</v>
          </cell>
          <cell r="FB341">
            <v>1366.67</v>
          </cell>
          <cell r="FC341">
            <v>0</v>
          </cell>
          <cell r="FD341">
            <v>27964.17</v>
          </cell>
          <cell r="FE341">
            <v>0</v>
          </cell>
          <cell r="FF341">
            <v>117757.53</v>
          </cell>
          <cell r="FG341">
            <v>1814.5</v>
          </cell>
          <cell r="FH341">
            <v>0</v>
          </cell>
          <cell r="FI341">
            <v>-533</v>
          </cell>
          <cell r="FJ341">
            <v>115410.03</v>
          </cell>
          <cell r="FK341">
            <v>972312.53</v>
          </cell>
          <cell r="FL341">
            <v>100471.55</v>
          </cell>
          <cell r="FM341">
            <v>115410</v>
          </cell>
          <cell r="FN341">
            <v>146326.42000000001</v>
          </cell>
          <cell r="FO341">
            <v>972312.53</v>
          </cell>
          <cell r="FP341">
            <v>1304818.8999999999</v>
          </cell>
          <cell r="FQ341">
            <v>10.333299999999999</v>
          </cell>
          <cell r="FR341">
            <v>11.8696</v>
          </cell>
          <cell r="FS341">
            <v>15.049300000000001</v>
          </cell>
          <cell r="FT341">
            <v>8.8449000000000009</v>
          </cell>
          <cell r="FU341">
            <v>13571.78</v>
          </cell>
          <cell r="FV341">
            <v>0</v>
          </cell>
          <cell r="FW341">
            <v>0</v>
          </cell>
          <cell r="FX341">
            <v>0</v>
          </cell>
          <cell r="FY341">
            <v>2877.67</v>
          </cell>
          <cell r="FZ341">
            <v>0</v>
          </cell>
          <cell r="GA341">
            <v>0</v>
          </cell>
          <cell r="GB341">
            <v>0</v>
          </cell>
          <cell r="GC341">
            <v>1366.67</v>
          </cell>
          <cell r="GD341">
            <v>24389</v>
          </cell>
          <cell r="GE341">
            <v>0</v>
          </cell>
          <cell r="GF341">
            <v>477.48</v>
          </cell>
          <cell r="GG341">
            <v>5403931.2000000002</v>
          </cell>
          <cell r="GH341">
            <v>0</v>
          </cell>
          <cell r="GI341">
            <v>1779.21</v>
          </cell>
          <cell r="GJ341">
            <v>117757.53</v>
          </cell>
          <cell r="GK341">
            <v>11775.75</v>
          </cell>
          <cell r="GL341">
            <v>857.04</v>
          </cell>
          <cell r="GM341">
            <v>-857.04</v>
          </cell>
          <cell r="GN341">
            <v>3908.72</v>
          </cell>
          <cell r="GO341">
            <v>0</v>
          </cell>
          <cell r="GP341">
            <v>6186.25</v>
          </cell>
          <cell r="GQ341">
            <v>6186.25</v>
          </cell>
          <cell r="GR341">
            <v>0</v>
          </cell>
          <cell r="GS341">
            <v>6243.23</v>
          </cell>
          <cell r="GT341">
            <v>18483.64</v>
          </cell>
          <cell r="GU341">
            <v>269.64999999999998</v>
          </cell>
          <cell r="GV341">
            <v>5403.93</v>
          </cell>
          <cell r="GW341">
            <v>0.05</v>
          </cell>
          <cell r="GX341">
            <v>0</v>
          </cell>
          <cell r="GY341">
            <v>570.89</v>
          </cell>
          <cell r="GZ341">
            <v>570.89</v>
          </cell>
          <cell r="HA341">
            <v>0</v>
          </cell>
          <cell r="HB341">
            <v>17.18</v>
          </cell>
          <cell r="HC341">
            <v>17.18</v>
          </cell>
          <cell r="HD341" t="str">
            <v>Deferred commensation adjustments and warrant repurchases (note: warrant repurchases are only in Q3 2011 and Q4 2011)</v>
          </cell>
          <cell r="HE341" t="str">
            <v>Deduction for non-financial equity investments</v>
          </cell>
          <cell r="HF341">
            <v>0</v>
          </cell>
          <cell r="HG341">
            <v>817</v>
          </cell>
          <cell r="HH341">
            <v>2376.9299999999998</v>
          </cell>
          <cell r="HI341">
            <v>-14226.54</v>
          </cell>
          <cell r="HJ341">
            <v>11658.95</v>
          </cell>
          <cell r="HK341" t="str">
            <v>Cash dividends declared on common stock (item 65) will appear on HI-A in #11 Cash dividends declared on common stock (bhck4460). Issuance of Common Stock for Employee Compensation (item 72) and Other Issuance of Common Stock (item 73) will both</v>
          </cell>
          <cell r="HL341">
            <v>4</v>
          </cell>
          <cell r="HM341">
            <v>2013</v>
          </cell>
          <cell r="HN341">
            <v>0</v>
          </cell>
          <cell r="HO341">
            <v>-34.770000000000003</v>
          </cell>
          <cell r="HR341">
            <v>19009</v>
          </cell>
        </row>
        <row r="342">
          <cell r="A342" t="str">
            <v>1120754Q3 2011Supervisory Baseline</v>
          </cell>
          <cell r="B342" t="str">
            <v>Wells</v>
          </cell>
          <cell r="C342" t="str">
            <v>Q3 2011</v>
          </cell>
          <cell r="D342" t="str">
            <v>Supervisory Baseline</v>
          </cell>
          <cell r="E342" t="str">
            <v>BHC</v>
          </cell>
          <cell r="F342" t="str">
            <v>WELLS FARGO and CO</v>
          </cell>
          <cell r="G342">
            <v>1120754</v>
          </cell>
          <cell r="H342" t="str">
            <v>Actual</v>
          </cell>
          <cell r="I342">
            <v>40925</v>
          </cell>
          <cell r="J342">
            <v>40925.637384259258</v>
          </cell>
          <cell r="K342" t="str">
            <v>Federal Reserve Baseline scenario, as described in the Comprehensive Capital Plan summary instructions.</v>
          </cell>
          <cell r="L342">
            <v>760</v>
          </cell>
          <cell r="M342">
            <v>869</v>
          </cell>
          <cell r="N342">
            <v>191</v>
          </cell>
          <cell r="O342">
            <v>678</v>
          </cell>
          <cell r="P342">
            <v>230</v>
          </cell>
          <cell r="Q342">
            <v>51</v>
          </cell>
          <cell r="R342">
            <v>37</v>
          </cell>
          <cell r="S342">
            <v>142</v>
          </cell>
          <cell r="T342">
            <v>210</v>
          </cell>
          <cell r="U342">
            <v>121</v>
          </cell>
          <cell r="V342">
            <v>1</v>
          </cell>
          <cell r="W342">
            <v>88</v>
          </cell>
          <cell r="X342">
            <v>263</v>
          </cell>
          <cell r="Y342">
            <v>259</v>
          </cell>
          <cell r="Z342">
            <v>96</v>
          </cell>
          <cell r="AA342">
            <v>30</v>
          </cell>
          <cell r="AB342">
            <v>133</v>
          </cell>
          <cell r="AC342">
            <v>20</v>
          </cell>
          <cell r="AD342">
            <v>-4</v>
          </cell>
          <cell r="AE342">
            <v>2</v>
          </cell>
          <cell r="AF342">
            <v>0</v>
          </cell>
          <cell r="AG342">
            <v>0</v>
          </cell>
          <cell r="AH342">
            <v>22</v>
          </cell>
          <cell r="AI342">
            <v>2611</v>
          </cell>
          <cell r="AJ342">
            <v>0</v>
          </cell>
          <cell r="AK342">
            <v>0</v>
          </cell>
          <cell r="AL342">
            <v>390</v>
          </cell>
          <cell r="AM342">
            <v>390</v>
          </cell>
          <cell r="AN342">
            <v>0</v>
          </cell>
          <cell r="AO342">
            <v>0</v>
          </cell>
          <cell r="AP342">
            <v>0</v>
          </cell>
          <cell r="AQ342">
            <v>0</v>
          </cell>
          <cell r="AR342">
            <v>0</v>
          </cell>
          <cell r="AS342">
            <v>0</v>
          </cell>
          <cell r="AT342">
            <v>2611</v>
          </cell>
          <cell r="AU342">
            <v>20893.23</v>
          </cell>
          <cell r="AV342">
            <v>1847</v>
          </cell>
          <cell r="AW342">
            <v>2611</v>
          </cell>
          <cell r="AX342">
            <v>-90</v>
          </cell>
          <cell r="AY342">
            <v>20039.23</v>
          </cell>
          <cell r="AZ342">
            <v>10541</v>
          </cell>
          <cell r="BA342">
            <v>9113</v>
          </cell>
          <cell r="BB342">
            <v>11659.5</v>
          </cell>
          <cell r="BC342">
            <v>7994.5</v>
          </cell>
          <cell r="BD342">
            <v>7994.5</v>
          </cell>
          <cell r="BE342">
            <v>1847</v>
          </cell>
          <cell r="BF342">
            <v>0</v>
          </cell>
          <cell r="BG342">
            <v>0</v>
          </cell>
          <cell r="BH342">
            <v>-358</v>
          </cell>
          <cell r="BI342">
            <v>0</v>
          </cell>
          <cell r="BJ342">
            <v>350</v>
          </cell>
          <cell r="BK342">
            <v>-35.79</v>
          </cell>
          <cell r="BL342">
            <v>6139.5</v>
          </cell>
          <cell r="BM342">
            <v>1998</v>
          </cell>
          <cell r="BN342">
            <v>4142</v>
          </cell>
          <cell r="BO342">
            <v>0</v>
          </cell>
          <cell r="BP342">
            <v>4142</v>
          </cell>
          <cell r="BQ342">
            <v>87</v>
          </cell>
          <cell r="BR342">
            <v>4055</v>
          </cell>
          <cell r="BS342">
            <v>32.543367000000003</v>
          </cell>
          <cell r="BT342">
            <v>1188</v>
          </cell>
          <cell r="BU342">
            <v>390</v>
          </cell>
          <cell r="BV342">
            <v>384</v>
          </cell>
          <cell r="BW342">
            <v>1194</v>
          </cell>
          <cell r="BX342" t="str">
            <v>Non-Interest Income - Retail and Small Business</v>
          </cell>
          <cell r="BY342">
            <v>0</v>
          </cell>
          <cell r="BZ342">
            <v>207176</v>
          </cell>
          <cell r="CA342">
            <v>207176</v>
          </cell>
          <cell r="CB342">
            <v>480291</v>
          </cell>
          <cell r="CC342">
            <v>242968</v>
          </cell>
          <cell r="CD342">
            <v>109556</v>
          </cell>
          <cell r="CE342">
            <v>13948</v>
          </cell>
          <cell r="CF342">
            <v>95608</v>
          </cell>
          <cell r="CG342">
            <v>122675</v>
          </cell>
          <cell r="CH342">
            <v>21042</v>
          </cell>
          <cell r="CI342">
            <v>11167</v>
          </cell>
          <cell r="CJ342">
            <v>90466</v>
          </cell>
          <cell r="CK342">
            <v>37451</v>
          </cell>
          <cell r="CL342">
            <v>2821</v>
          </cell>
          <cell r="CM342">
            <v>2271</v>
          </cell>
          <cell r="CN342">
            <v>142326</v>
          </cell>
          <cell r="CO342">
            <v>120299</v>
          </cell>
          <cell r="CP342">
            <v>13071</v>
          </cell>
          <cell r="CQ342">
            <v>8956</v>
          </cell>
          <cell r="CR342">
            <v>21728</v>
          </cell>
          <cell r="CS342">
            <v>81581</v>
          </cell>
          <cell r="CT342">
            <v>43709</v>
          </cell>
          <cell r="CU342">
            <v>25555</v>
          </cell>
          <cell r="CV342">
            <v>12317</v>
          </cell>
          <cell r="CW342">
            <v>77627</v>
          </cell>
          <cell r="CX342">
            <v>472</v>
          </cell>
          <cell r="CY342">
            <v>5646</v>
          </cell>
          <cell r="CZ342">
            <v>9895</v>
          </cell>
          <cell r="DA342">
            <v>29340</v>
          </cell>
          <cell r="DB342">
            <v>32274</v>
          </cell>
          <cell r="DC342">
            <v>803553</v>
          </cell>
          <cell r="DD342">
            <v>0</v>
          </cell>
          <cell r="DE342">
            <v>20039</v>
          </cell>
          <cell r="DF342">
            <v>783514</v>
          </cell>
          <cell r="DG342">
            <v>57786</v>
          </cell>
          <cell r="DH342">
            <v>25038</v>
          </cell>
          <cell r="DI342">
            <v>13769</v>
          </cell>
          <cell r="DJ342">
            <v>163</v>
          </cell>
          <cell r="DK342">
            <v>9247</v>
          </cell>
          <cell r="DL342">
            <v>48217</v>
          </cell>
          <cell r="DM342">
            <v>208252</v>
          </cell>
          <cell r="DN342">
            <v>1304945</v>
          </cell>
          <cell r="DO342">
            <v>895706</v>
          </cell>
          <cell r="DP342">
            <v>24155</v>
          </cell>
          <cell r="DQ342">
            <v>13033</v>
          </cell>
          <cell r="DR342">
            <v>232807</v>
          </cell>
          <cell r="DS342">
            <v>333</v>
          </cell>
          <cell r="DT342">
            <v>1165701</v>
          </cell>
          <cell r="DU342">
            <v>11643</v>
          </cell>
          <cell r="DV342">
            <v>8902</v>
          </cell>
          <cell r="DW342">
            <v>55418</v>
          </cell>
          <cell r="DX342">
            <v>61135</v>
          </cell>
          <cell r="DY342">
            <v>3828</v>
          </cell>
          <cell r="DZ342">
            <v>-3158</v>
          </cell>
          <cell r="EA342">
            <v>137768</v>
          </cell>
          <cell r="EB342">
            <v>1476</v>
          </cell>
          <cell r="EC342">
            <v>139244</v>
          </cell>
          <cell r="ED342">
            <v>269114</v>
          </cell>
          <cell r="EE342">
            <v>136401</v>
          </cell>
          <cell r="EF342">
            <v>0</v>
          </cell>
          <cell r="EG342">
            <v>136401</v>
          </cell>
          <cell r="EH342">
            <v>4055</v>
          </cell>
          <cell r="EI342">
            <v>0</v>
          </cell>
          <cell r="EJ342">
            <v>0</v>
          </cell>
          <cell r="EK342">
            <v>213</v>
          </cell>
          <cell r="EL342">
            <v>0</v>
          </cell>
          <cell r="EM342">
            <v>0</v>
          </cell>
          <cell r="EN342">
            <v>690</v>
          </cell>
          <cell r="EO342">
            <v>0</v>
          </cell>
          <cell r="EP342">
            <v>220</v>
          </cell>
          <cell r="EQ342">
            <v>636</v>
          </cell>
          <cell r="ER342">
            <v>-1594</v>
          </cell>
          <cell r="ES342">
            <v>0</v>
          </cell>
          <cell r="ET342">
            <v>239</v>
          </cell>
          <cell r="EU342">
            <v>137768</v>
          </cell>
          <cell r="EV342">
            <v>137768</v>
          </cell>
          <cell r="EW342">
            <v>4289</v>
          </cell>
          <cell r="EX342">
            <v>0</v>
          </cell>
          <cell r="EY342">
            <v>-554</v>
          </cell>
          <cell r="EZ342">
            <v>0</v>
          </cell>
          <cell r="FA342">
            <v>0</v>
          </cell>
          <cell r="FB342">
            <v>8320</v>
          </cell>
          <cell r="FC342">
            <v>0</v>
          </cell>
          <cell r="FD342">
            <v>30331</v>
          </cell>
          <cell r="FE342">
            <v>0</v>
          </cell>
          <cell r="FF342">
            <v>112022</v>
          </cell>
          <cell r="FG342">
            <v>740</v>
          </cell>
          <cell r="FH342">
            <v>0</v>
          </cell>
          <cell r="FI342">
            <v>-533</v>
          </cell>
          <cell r="FJ342">
            <v>110749</v>
          </cell>
          <cell r="FK342">
            <v>983161.9</v>
          </cell>
          <cell r="FL342">
            <v>91857</v>
          </cell>
          <cell r="FM342">
            <v>110749</v>
          </cell>
          <cell r="FN342">
            <v>146147</v>
          </cell>
          <cell r="FO342">
            <v>983161.9</v>
          </cell>
          <cell r="FP342">
            <v>1235062</v>
          </cell>
          <cell r="FQ342">
            <v>9.343</v>
          </cell>
          <cell r="FR342">
            <v>11.2646</v>
          </cell>
          <cell r="FS342">
            <v>14.865</v>
          </cell>
          <cell r="FT342">
            <v>8.9671000000000003</v>
          </cell>
          <cell r="FU342">
            <v>10572</v>
          </cell>
          <cell r="FV342">
            <v>780</v>
          </cell>
          <cell r="FW342">
            <v>0</v>
          </cell>
          <cell r="FX342">
            <v>0</v>
          </cell>
          <cell r="FY342">
            <v>2087</v>
          </cell>
          <cell r="FZ342">
            <v>0</v>
          </cell>
          <cell r="GA342">
            <v>780</v>
          </cell>
          <cell r="GB342">
            <v>0</v>
          </cell>
          <cell r="GC342">
            <v>7540</v>
          </cell>
          <cell r="GD342">
            <v>24493</v>
          </cell>
          <cell r="GE342">
            <v>0</v>
          </cell>
          <cell r="GF342">
            <v>3606</v>
          </cell>
          <cell r="GG342">
            <v>5272220.5</v>
          </cell>
          <cell r="GH342">
            <v>0</v>
          </cell>
          <cell r="GI342">
            <v>1780</v>
          </cell>
          <cell r="GJ342">
            <v>112022</v>
          </cell>
          <cell r="GK342">
            <v>11202.2</v>
          </cell>
          <cell r="GL342">
            <v>3197.23</v>
          </cell>
          <cell r="GM342">
            <v>-3197.23</v>
          </cell>
          <cell r="GN342">
            <v>3193.93</v>
          </cell>
          <cell r="GO342">
            <v>3.3</v>
          </cell>
          <cell r="GP342">
            <v>7904</v>
          </cell>
          <cell r="GQ342">
            <v>7904</v>
          </cell>
          <cell r="GR342">
            <v>0</v>
          </cell>
          <cell r="GS342">
            <v>8046</v>
          </cell>
          <cell r="GT342">
            <v>22358</v>
          </cell>
          <cell r="GU342">
            <v>636</v>
          </cell>
          <cell r="GV342">
            <v>5272.22</v>
          </cell>
          <cell r="GW342">
            <v>0.1206323</v>
          </cell>
          <cell r="GX342">
            <v>0</v>
          </cell>
          <cell r="GY342">
            <v>213</v>
          </cell>
          <cell r="GZ342">
            <v>213</v>
          </cell>
          <cell r="HA342">
            <v>0</v>
          </cell>
          <cell r="HB342">
            <v>690</v>
          </cell>
          <cell r="HC342">
            <v>690</v>
          </cell>
          <cell r="HD342" t="str">
            <v>Deferred compensation adjustments and warrant repurchases</v>
          </cell>
          <cell r="HE342" t="str">
            <v>Deduction for non-financial equity investments</v>
          </cell>
          <cell r="HF342">
            <v>0</v>
          </cell>
          <cell r="HG342">
            <v>817</v>
          </cell>
          <cell r="HH342">
            <v>2376.9299999999998</v>
          </cell>
          <cell r="HI342">
            <v>-14226.54</v>
          </cell>
          <cell r="HJ342">
            <v>11658.95</v>
          </cell>
          <cell r="HK342" t="str">
            <v>Cash dividends declared on common stock (item 65) will appear on HI-A in #11 Cash dividends declared on common stock (bhck4460). Issuance of Common Stock for Employee Compensation (item 72) and Other Issuance of Common Stock (item 73) will both</v>
          </cell>
          <cell r="HL342">
            <v>3</v>
          </cell>
          <cell r="HM342">
            <v>2011</v>
          </cell>
          <cell r="HN342">
            <v>0</v>
          </cell>
          <cell r="HO342">
            <v>350</v>
          </cell>
          <cell r="HR342">
            <v>19009</v>
          </cell>
        </row>
        <row r="343">
          <cell r="A343" t="str">
            <v>1120754Q4 2011Supervisory Baseline</v>
          </cell>
          <cell r="B343" t="str">
            <v>Wells</v>
          </cell>
          <cell r="C343" t="str">
            <v>Q4 2011</v>
          </cell>
          <cell r="D343" t="str">
            <v>Supervisory Baseline</v>
          </cell>
          <cell r="E343" t="str">
            <v>BHC</v>
          </cell>
          <cell r="F343" t="str">
            <v>WELLS FARGO and CO</v>
          </cell>
          <cell r="G343">
            <v>1120754</v>
          </cell>
          <cell r="H343" t="str">
            <v>Projected</v>
          </cell>
          <cell r="I343">
            <v>40925</v>
          </cell>
          <cell r="J343">
            <v>40925.637384259258</v>
          </cell>
          <cell r="K343" t="str">
            <v>Federal Reserve Baseline scenario, as described in the Comprehensive Capital Plan summary instructions.</v>
          </cell>
          <cell r="L343">
            <v>730.77</v>
          </cell>
          <cell r="M343">
            <v>918.78</v>
          </cell>
          <cell r="N343">
            <v>187.46</v>
          </cell>
          <cell r="O343">
            <v>731.32</v>
          </cell>
          <cell r="P343">
            <v>248.92</v>
          </cell>
          <cell r="Q343">
            <v>55.99</v>
          </cell>
          <cell r="R343">
            <v>50.63</v>
          </cell>
          <cell r="S343">
            <v>142.30000000000001</v>
          </cell>
          <cell r="T343">
            <v>200.5</v>
          </cell>
          <cell r="U343">
            <v>112.31</v>
          </cell>
          <cell r="V343">
            <v>8.49</v>
          </cell>
          <cell r="W343">
            <v>79.7</v>
          </cell>
          <cell r="X343">
            <v>256.2</v>
          </cell>
          <cell r="Y343">
            <v>277.74</v>
          </cell>
          <cell r="Z343">
            <v>99.87</v>
          </cell>
          <cell r="AA343">
            <v>43.98</v>
          </cell>
          <cell r="AB343">
            <v>133.88999999999999</v>
          </cell>
          <cell r="AC343">
            <v>48.81</v>
          </cell>
          <cell r="AD343">
            <v>0</v>
          </cell>
          <cell r="AE343">
            <v>10.54</v>
          </cell>
          <cell r="AF343">
            <v>0</v>
          </cell>
          <cell r="AG343">
            <v>0</v>
          </cell>
          <cell r="AH343">
            <v>38.28</v>
          </cell>
          <cell r="AI343">
            <v>2681.72</v>
          </cell>
          <cell r="AJ343">
            <v>0</v>
          </cell>
          <cell r="AK343">
            <v>0</v>
          </cell>
          <cell r="AL343">
            <v>174.15</v>
          </cell>
          <cell r="AM343">
            <v>174.15</v>
          </cell>
          <cell r="AN343">
            <v>0</v>
          </cell>
          <cell r="AO343">
            <v>0</v>
          </cell>
          <cell r="AP343">
            <v>0</v>
          </cell>
          <cell r="AQ343">
            <v>0</v>
          </cell>
          <cell r="AR343">
            <v>0</v>
          </cell>
          <cell r="AS343">
            <v>0</v>
          </cell>
          <cell r="AT343">
            <v>2855.87</v>
          </cell>
          <cell r="AU343">
            <v>20039.23</v>
          </cell>
          <cell r="AV343">
            <v>2268.89</v>
          </cell>
          <cell r="AW343">
            <v>2681.72</v>
          </cell>
          <cell r="AX343">
            <v>35.54</v>
          </cell>
          <cell r="AY343">
            <v>19661.939999999999</v>
          </cell>
          <cell r="AZ343">
            <v>10612.57</v>
          </cell>
          <cell r="BA343">
            <v>9685.35</v>
          </cell>
          <cell r="BB343">
            <v>12301.96</v>
          </cell>
          <cell r="BC343">
            <v>7995.96</v>
          </cell>
          <cell r="BD343">
            <v>7995.96</v>
          </cell>
          <cell r="BE343">
            <v>2268.89</v>
          </cell>
          <cell r="BF343">
            <v>0</v>
          </cell>
          <cell r="BG343">
            <v>0</v>
          </cell>
          <cell r="BH343">
            <v>184.59</v>
          </cell>
          <cell r="BI343">
            <v>0</v>
          </cell>
          <cell r="BJ343">
            <v>-165.07</v>
          </cell>
          <cell r="BK343">
            <v>-35.54</v>
          </cell>
          <cell r="BL343">
            <v>5746.59</v>
          </cell>
          <cell r="BM343">
            <v>1761.37</v>
          </cell>
          <cell r="BN343">
            <v>3985.22</v>
          </cell>
          <cell r="BO343">
            <v>0</v>
          </cell>
          <cell r="BP343">
            <v>3985.22</v>
          </cell>
          <cell r="BQ343">
            <v>76.72</v>
          </cell>
          <cell r="BR343">
            <v>3908.5</v>
          </cell>
          <cell r="BS343">
            <v>30.650698999999999</v>
          </cell>
          <cell r="BT343">
            <v>1194</v>
          </cell>
          <cell r="BU343">
            <v>226</v>
          </cell>
          <cell r="BV343">
            <v>240</v>
          </cell>
          <cell r="BW343">
            <v>1180</v>
          </cell>
          <cell r="BX343" t="str">
            <v>Non-Interest Income - Retail and Small Business</v>
          </cell>
          <cell r="BY343">
            <v>0</v>
          </cell>
          <cell r="BZ343">
            <v>220360.64</v>
          </cell>
          <cell r="CA343">
            <v>220360.64</v>
          </cell>
          <cell r="CB343">
            <v>485925.3</v>
          </cell>
          <cell r="CC343">
            <v>242631.65</v>
          </cell>
          <cell r="CD343">
            <v>110623.89</v>
          </cell>
          <cell r="CE343">
            <v>13053.94</v>
          </cell>
          <cell r="CF343">
            <v>97569.95</v>
          </cell>
          <cell r="CG343">
            <v>127478.46</v>
          </cell>
          <cell r="CH343">
            <v>21126.23</v>
          </cell>
          <cell r="CI343">
            <v>11671.6</v>
          </cell>
          <cell r="CJ343">
            <v>94680.63</v>
          </cell>
          <cell r="CK343">
            <v>37440.839999999997</v>
          </cell>
          <cell r="CL343">
            <v>2929.76</v>
          </cell>
          <cell r="CM343">
            <v>2261.54</v>
          </cell>
          <cell r="CN343">
            <v>142888.95999999999</v>
          </cell>
          <cell r="CO343">
            <v>121005.47</v>
          </cell>
          <cell r="CP343">
            <v>13067.21</v>
          </cell>
          <cell r="CQ343">
            <v>8816.2800000000007</v>
          </cell>
          <cell r="CR343">
            <v>22091.919999999998</v>
          </cell>
          <cell r="CS343">
            <v>80774.100000000006</v>
          </cell>
          <cell r="CT343">
            <v>43367.13</v>
          </cell>
          <cell r="CU343">
            <v>25490.58</v>
          </cell>
          <cell r="CV343">
            <v>11916.39</v>
          </cell>
          <cell r="CW343">
            <v>77954.09</v>
          </cell>
          <cell r="CX343">
            <v>445.19</v>
          </cell>
          <cell r="CY343">
            <v>5673.87</v>
          </cell>
          <cell r="CZ343">
            <v>9887.75</v>
          </cell>
          <cell r="DA343">
            <v>29513.97</v>
          </cell>
          <cell r="DB343">
            <v>32433.31</v>
          </cell>
          <cell r="DC343">
            <v>809634.37</v>
          </cell>
          <cell r="DD343">
            <v>0</v>
          </cell>
          <cell r="DE343">
            <v>19661.939999999999</v>
          </cell>
          <cell r="DF343">
            <v>789972.43</v>
          </cell>
          <cell r="DG343">
            <v>59722.06</v>
          </cell>
          <cell r="DH343">
            <v>25138</v>
          </cell>
          <cell r="DI343">
            <v>15437</v>
          </cell>
          <cell r="DJ343">
            <v>163</v>
          </cell>
          <cell r="DK343">
            <v>8790.5300000000007</v>
          </cell>
          <cell r="DL343">
            <v>49528.53</v>
          </cell>
          <cell r="DM343">
            <v>182943.52</v>
          </cell>
          <cell r="DN343">
            <v>1302527.2</v>
          </cell>
          <cell r="DO343">
            <v>904288.16</v>
          </cell>
          <cell r="DP343">
            <v>24545.25</v>
          </cell>
          <cell r="DQ343">
            <v>7493.53</v>
          </cell>
          <cell r="DR343">
            <v>224804.63</v>
          </cell>
          <cell r="DS343">
            <v>297.23</v>
          </cell>
          <cell r="DT343">
            <v>1161131.6000000001</v>
          </cell>
          <cell r="DU343">
            <v>10571.78</v>
          </cell>
          <cell r="DV343">
            <v>8929.24</v>
          </cell>
          <cell r="DW343">
            <v>55857.98</v>
          </cell>
          <cell r="DX343">
            <v>64186.16</v>
          </cell>
          <cell r="DY343">
            <v>3113.31</v>
          </cell>
          <cell r="DZ343">
            <v>-2747.28</v>
          </cell>
          <cell r="EA343">
            <v>139911.20000000001</v>
          </cell>
          <cell r="EB343">
            <v>1484.41</v>
          </cell>
          <cell r="EC343">
            <v>141395.6</v>
          </cell>
          <cell r="ED343">
            <v>271187.59000000003</v>
          </cell>
          <cell r="EE343">
            <v>137768</v>
          </cell>
          <cell r="EF343">
            <v>0</v>
          </cell>
          <cell r="EG343">
            <v>137768</v>
          </cell>
          <cell r="EH343">
            <v>3908.5</v>
          </cell>
          <cell r="EI343">
            <v>0</v>
          </cell>
          <cell r="EJ343">
            <v>0</v>
          </cell>
          <cell r="EK343">
            <v>466.08</v>
          </cell>
          <cell r="EL343">
            <v>0</v>
          </cell>
          <cell r="EM343">
            <v>0</v>
          </cell>
          <cell r="EN343">
            <v>665.89</v>
          </cell>
          <cell r="EO343">
            <v>0</v>
          </cell>
          <cell r="EP343">
            <v>224.49</v>
          </cell>
          <cell r="EQ343">
            <v>632.86</v>
          </cell>
          <cell r="ER343">
            <v>-715.16</v>
          </cell>
          <cell r="ES343">
            <v>0</v>
          </cell>
          <cell r="ET343">
            <v>7.02</v>
          </cell>
          <cell r="EU343">
            <v>139911.20000000001</v>
          </cell>
          <cell r="EV343">
            <v>139911.20000000001</v>
          </cell>
          <cell r="EW343">
            <v>4241.67</v>
          </cell>
          <cell r="EX343">
            <v>0</v>
          </cell>
          <cell r="EY343">
            <v>-1221.46</v>
          </cell>
          <cell r="EZ343">
            <v>0</v>
          </cell>
          <cell r="FA343">
            <v>0</v>
          </cell>
          <cell r="FB343">
            <v>8280</v>
          </cell>
          <cell r="FC343">
            <v>0</v>
          </cell>
          <cell r="FD343">
            <v>30045.84</v>
          </cell>
          <cell r="FE343">
            <v>0</v>
          </cell>
          <cell r="FF343">
            <v>115125.15</v>
          </cell>
          <cell r="FG343">
            <v>1218.67</v>
          </cell>
          <cell r="FH343">
            <v>0</v>
          </cell>
          <cell r="FI343">
            <v>-533</v>
          </cell>
          <cell r="FJ343">
            <v>113373.48</v>
          </cell>
          <cell r="FK343">
            <v>1000909.7</v>
          </cell>
          <cell r="FL343">
            <v>94521.67</v>
          </cell>
          <cell r="FM343">
            <v>113373.46</v>
          </cell>
          <cell r="FN343">
            <v>147751.21</v>
          </cell>
          <cell r="FO343">
            <v>1000909.7</v>
          </cell>
          <cell r="FP343">
            <v>1264313.2</v>
          </cell>
          <cell r="FQ343">
            <v>9.4436</v>
          </cell>
          <cell r="FR343">
            <v>11.327</v>
          </cell>
          <cell r="FS343">
            <v>14.761699999999999</v>
          </cell>
          <cell r="FT343">
            <v>8.9672000000000001</v>
          </cell>
          <cell r="FU343">
            <v>10571.78</v>
          </cell>
          <cell r="FV343">
            <v>780</v>
          </cell>
          <cell r="FW343">
            <v>0</v>
          </cell>
          <cell r="FX343">
            <v>0</v>
          </cell>
          <cell r="FY343">
            <v>2752.89</v>
          </cell>
          <cell r="FZ343">
            <v>0</v>
          </cell>
          <cell r="GA343">
            <v>780</v>
          </cell>
          <cell r="GB343">
            <v>0</v>
          </cell>
          <cell r="GC343">
            <v>7500</v>
          </cell>
          <cell r="GD343">
            <v>24509</v>
          </cell>
          <cell r="GE343">
            <v>0</v>
          </cell>
          <cell r="GF343">
            <v>2651.44</v>
          </cell>
          <cell r="GG343">
            <v>5261665.7</v>
          </cell>
          <cell r="GH343">
            <v>0</v>
          </cell>
          <cell r="GI343">
            <v>1779.21</v>
          </cell>
          <cell r="GJ343">
            <v>115125.15</v>
          </cell>
          <cell r="GK343">
            <v>11512.51</v>
          </cell>
          <cell r="GL343">
            <v>1597.48</v>
          </cell>
          <cell r="GM343">
            <v>-1597.48</v>
          </cell>
          <cell r="GN343">
            <v>5677.11</v>
          </cell>
          <cell r="GO343">
            <v>0</v>
          </cell>
          <cell r="GP343">
            <v>8124.06</v>
          </cell>
          <cell r="GQ343">
            <v>8124.06</v>
          </cell>
          <cell r="GR343">
            <v>0</v>
          </cell>
          <cell r="GS343">
            <v>8244.6299999999992</v>
          </cell>
          <cell r="GT343">
            <v>23726.15</v>
          </cell>
          <cell r="GU343">
            <v>632.86</v>
          </cell>
          <cell r="GV343">
            <v>5261.67</v>
          </cell>
          <cell r="GW343">
            <v>0.12</v>
          </cell>
          <cell r="GX343">
            <v>0</v>
          </cell>
          <cell r="GY343">
            <v>466.08</v>
          </cell>
          <cell r="GZ343">
            <v>466.08</v>
          </cell>
          <cell r="HA343">
            <v>0</v>
          </cell>
          <cell r="HB343">
            <v>665.89</v>
          </cell>
          <cell r="HC343">
            <v>665.89</v>
          </cell>
          <cell r="HD343" t="str">
            <v>Deferred compensation adjustments and warrant repurchases</v>
          </cell>
          <cell r="HE343" t="str">
            <v>Deduction for non-financial equity investments</v>
          </cell>
          <cell r="HF343">
            <v>0</v>
          </cell>
          <cell r="HG343">
            <v>817</v>
          </cell>
          <cell r="HH343">
            <v>2376.9299999999998</v>
          </cell>
          <cell r="HI343">
            <v>-14226.54</v>
          </cell>
          <cell r="HJ343">
            <v>11658.95</v>
          </cell>
          <cell r="HK343" t="str">
            <v>Cash dividends declared on common stock (item 65) will appear on HI-A in #11 Cash dividends declared on common stock (bhck4460). Issuance of Common Stock for Employee Compensation (item 72) and Other Issuance of Common Stock (item 73) will both</v>
          </cell>
          <cell r="HL343">
            <v>4</v>
          </cell>
          <cell r="HM343">
            <v>2011</v>
          </cell>
          <cell r="HN343">
            <v>0</v>
          </cell>
          <cell r="HO343">
            <v>-165.07</v>
          </cell>
          <cell r="HR343">
            <v>19009</v>
          </cell>
        </row>
        <row r="344">
          <cell r="A344" t="str">
            <v>1120754Q1 2012Supervisory Baseline</v>
          </cell>
          <cell r="B344" t="str">
            <v>Wells</v>
          </cell>
          <cell r="C344" t="str">
            <v>Q1 2012</v>
          </cell>
          <cell r="D344" t="str">
            <v>Supervisory Baseline</v>
          </cell>
          <cell r="E344" t="str">
            <v>BHC</v>
          </cell>
          <cell r="F344" t="str">
            <v>WELLS FARGO and CO</v>
          </cell>
          <cell r="G344">
            <v>1120754</v>
          </cell>
          <cell r="H344" t="str">
            <v>Projected</v>
          </cell>
          <cell r="I344">
            <v>40925</v>
          </cell>
          <cell r="J344">
            <v>40925.637384259258</v>
          </cell>
          <cell r="K344" t="str">
            <v>Federal Reserve Baseline scenario, as described in the Comprehensive Capital Plan summary instructions.</v>
          </cell>
          <cell r="L344">
            <v>659.07</v>
          </cell>
          <cell r="M344">
            <v>928.07</v>
          </cell>
          <cell r="N344">
            <v>180.7</v>
          </cell>
          <cell r="O344">
            <v>747.37</v>
          </cell>
          <cell r="P344">
            <v>246.95</v>
          </cell>
          <cell r="Q344">
            <v>71.95</v>
          </cell>
          <cell r="R344">
            <v>42.1</v>
          </cell>
          <cell r="S344">
            <v>132.9</v>
          </cell>
          <cell r="T344">
            <v>180.43</v>
          </cell>
          <cell r="U344">
            <v>101.07</v>
          </cell>
          <cell r="V344">
            <v>7.64</v>
          </cell>
          <cell r="W344">
            <v>71.72</v>
          </cell>
          <cell r="X344">
            <v>279.32</v>
          </cell>
          <cell r="Y344">
            <v>260.8</v>
          </cell>
          <cell r="Z344">
            <v>105.99</v>
          </cell>
          <cell r="AA344">
            <v>34.340000000000003</v>
          </cell>
          <cell r="AB344">
            <v>120.47</v>
          </cell>
          <cell r="AC344">
            <v>62.01</v>
          </cell>
          <cell r="AD344">
            <v>0</v>
          </cell>
          <cell r="AE344">
            <v>13.54</v>
          </cell>
          <cell r="AF344">
            <v>0</v>
          </cell>
          <cell r="AG344">
            <v>0</v>
          </cell>
          <cell r="AH344">
            <v>48.47</v>
          </cell>
          <cell r="AI344">
            <v>2616.65</v>
          </cell>
          <cell r="AJ344">
            <v>0</v>
          </cell>
          <cell r="AK344">
            <v>0</v>
          </cell>
          <cell r="AL344">
            <v>62.65</v>
          </cell>
          <cell r="AM344">
            <v>62.65</v>
          </cell>
          <cell r="AN344">
            <v>0</v>
          </cell>
          <cell r="AO344">
            <v>0</v>
          </cell>
          <cell r="AP344">
            <v>0</v>
          </cell>
          <cell r="AQ344">
            <v>0</v>
          </cell>
          <cell r="AR344">
            <v>0</v>
          </cell>
          <cell r="AS344">
            <v>0</v>
          </cell>
          <cell r="AT344">
            <v>2679.29</v>
          </cell>
          <cell r="AU344">
            <v>19661.939999999999</v>
          </cell>
          <cell r="AV344">
            <v>2047.46</v>
          </cell>
          <cell r="AW344">
            <v>2616.65</v>
          </cell>
          <cell r="AX344">
            <v>5.69</v>
          </cell>
          <cell r="AY344">
            <v>19098.45</v>
          </cell>
          <cell r="AZ344">
            <v>10604.42</v>
          </cell>
          <cell r="BA344">
            <v>10239.1</v>
          </cell>
          <cell r="BB344">
            <v>12521.72</v>
          </cell>
          <cell r="BC344">
            <v>8321.7999999999993</v>
          </cell>
          <cell r="BD344">
            <v>8321.7999999999993</v>
          </cell>
          <cell r="BE344">
            <v>2047.46</v>
          </cell>
          <cell r="BF344">
            <v>0</v>
          </cell>
          <cell r="BG344">
            <v>0</v>
          </cell>
          <cell r="BH344">
            <v>-20.56</v>
          </cell>
          <cell r="BI344">
            <v>0</v>
          </cell>
          <cell r="BJ344">
            <v>-34.950000000000003</v>
          </cell>
          <cell r="BK344">
            <v>-5.69</v>
          </cell>
          <cell r="BL344">
            <v>6218.82</v>
          </cell>
          <cell r="BM344">
            <v>2088.81</v>
          </cell>
          <cell r="BN344">
            <v>4130.01</v>
          </cell>
          <cell r="BO344">
            <v>0</v>
          </cell>
          <cell r="BP344">
            <v>4130.01</v>
          </cell>
          <cell r="BQ344">
            <v>69.5</v>
          </cell>
          <cell r="BR344">
            <v>4060.51</v>
          </cell>
          <cell r="BS344">
            <v>33.588526000000002</v>
          </cell>
          <cell r="BT344">
            <v>1180</v>
          </cell>
          <cell r="BU344">
            <v>231</v>
          </cell>
          <cell r="BV344">
            <v>247</v>
          </cell>
          <cell r="BW344">
            <v>1164</v>
          </cell>
          <cell r="BX344" t="str">
            <v>Non-Interest Income - Retail and Small Business</v>
          </cell>
          <cell r="BY344">
            <v>0</v>
          </cell>
          <cell r="BZ344">
            <v>223697.9</v>
          </cell>
          <cell r="CA344">
            <v>223697.9</v>
          </cell>
          <cell r="CB344">
            <v>485701.25</v>
          </cell>
          <cell r="CC344">
            <v>243488.89</v>
          </cell>
          <cell r="CD344">
            <v>108204.37</v>
          </cell>
          <cell r="CE344">
            <v>12642.29</v>
          </cell>
          <cell r="CF344">
            <v>95562.08</v>
          </cell>
          <cell r="CG344">
            <v>128874.37</v>
          </cell>
          <cell r="CH344">
            <v>21389.62</v>
          </cell>
          <cell r="CI344">
            <v>11623.69</v>
          </cell>
          <cell r="CJ344">
            <v>95861.06</v>
          </cell>
          <cell r="CK344">
            <v>37907.64</v>
          </cell>
          <cell r="CL344">
            <v>2966.27</v>
          </cell>
          <cell r="CM344">
            <v>2167.35</v>
          </cell>
          <cell r="CN344">
            <v>145643.95000000001</v>
          </cell>
          <cell r="CO344">
            <v>123852.84</v>
          </cell>
          <cell r="CP344">
            <v>13086.99</v>
          </cell>
          <cell r="CQ344">
            <v>8704.1200000000008</v>
          </cell>
          <cell r="CR344">
            <v>21419.53</v>
          </cell>
          <cell r="CS344">
            <v>80649.67</v>
          </cell>
          <cell r="CT344">
            <v>43564.6</v>
          </cell>
          <cell r="CU344">
            <v>25354.44</v>
          </cell>
          <cell r="CV344">
            <v>11730.62</v>
          </cell>
          <cell r="CW344">
            <v>79830.16</v>
          </cell>
          <cell r="CX344">
            <v>455.6</v>
          </cell>
          <cell r="CY344">
            <v>5806.61</v>
          </cell>
          <cell r="CZ344">
            <v>10171.39</v>
          </cell>
          <cell r="DA344">
            <v>30204.46</v>
          </cell>
          <cell r="DB344">
            <v>33192.1</v>
          </cell>
          <cell r="DC344">
            <v>813244.55</v>
          </cell>
          <cell r="DD344">
            <v>0</v>
          </cell>
          <cell r="DE344">
            <v>19098.45</v>
          </cell>
          <cell r="DF344">
            <v>794146.1</v>
          </cell>
          <cell r="DG344">
            <v>59103.66</v>
          </cell>
          <cell r="DH344">
            <v>25138</v>
          </cell>
          <cell r="DI344">
            <v>17018.13</v>
          </cell>
          <cell r="DJ344">
            <v>163</v>
          </cell>
          <cell r="DK344">
            <v>8398.3700000000008</v>
          </cell>
          <cell r="DL344">
            <v>50717.5</v>
          </cell>
          <cell r="DM344">
            <v>188443.86</v>
          </cell>
          <cell r="DN344">
            <v>1316109</v>
          </cell>
          <cell r="DO344">
            <v>909039.7</v>
          </cell>
          <cell r="DP344">
            <v>25310.51</v>
          </cell>
          <cell r="DQ344">
            <v>7002.83</v>
          </cell>
          <cell r="DR344">
            <v>230002.21</v>
          </cell>
          <cell r="DS344">
            <v>291.54000000000002</v>
          </cell>
          <cell r="DT344">
            <v>1171355.3</v>
          </cell>
          <cell r="DU344">
            <v>10571.78</v>
          </cell>
          <cell r="DV344">
            <v>8977.66</v>
          </cell>
          <cell r="DW344">
            <v>56588.94</v>
          </cell>
          <cell r="DX344">
            <v>66866.92</v>
          </cell>
          <cell r="DY344">
            <v>3027.84</v>
          </cell>
          <cell r="DZ344">
            <v>-2763.77</v>
          </cell>
          <cell r="EA344">
            <v>143269.37</v>
          </cell>
          <cell r="EB344">
            <v>1484.41</v>
          </cell>
          <cell r="EC344">
            <v>144753.78</v>
          </cell>
          <cell r="ED344">
            <v>276703.15000000002</v>
          </cell>
          <cell r="EE344">
            <v>139911.20000000001</v>
          </cell>
          <cell r="EF344">
            <v>0</v>
          </cell>
          <cell r="EG344">
            <v>139911.20000000001</v>
          </cell>
          <cell r="EH344">
            <v>4060.51</v>
          </cell>
          <cell r="EI344">
            <v>0</v>
          </cell>
          <cell r="EJ344">
            <v>0</v>
          </cell>
          <cell r="EK344">
            <v>834.5</v>
          </cell>
          <cell r="EL344">
            <v>0</v>
          </cell>
          <cell r="EM344">
            <v>0</v>
          </cell>
          <cell r="EN344">
            <v>16.489999999999998</v>
          </cell>
          <cell r="EO344">
            <v>0</v>
          </cell>
          <cell r="EP344">
            <v>219.49</v>
          </cell>
          <cell r="EQ344">
            <v>1160.26</v>
          </cell>
          <cell r="ER344">
            <v>-85.47</v>
          </cell>
          <cell r="ES344">
            <v>0</v>
          </cell>
          <cell r="ET344">
            <v>-55.13</v>
          </cell>
          <cell r="EU344">
            <v>143269.37</v>
          </cell>
          <cell r="EV344">
            <v>143269.37</v>
          </cell>
          <cell r="EW344">
            <v>4156.2</v>
          </cell>
          <cell r="EX344">
            <v>0</v>
          </cell>
          <cell r="EY344">
            <v>-1221.46</v>
          </cell>
          <cell r="EZ344">
            <v>0</v>
          </cell>
          <cell r="FA344">
            <v>0</v>
          </cell>
          <cell r="FB344">
            <v>7405</v>
          </cell>
          <cell r="FC344">
            <v>0</v>
          </cell>
          <cell r="FD344">
            <v>29770.2</v>
          </cell>
          <cell r="FE344">
            <v>0</v>
          </cell>
          <cell r="FF344">
            <v>117969.43</v>
          </cell>
          <cell r="FG344">
            <v>1336.53</v>
          </cell>
          <cell r="FH344">
            <v>0</v>
          </cell>
          <cell r="FI344">
            <v>-533</v>
          </cell>
          <cell r="FJ344">
            <v>116099.91</v>
          </cell>
          <cell r="FK344">
            <v>1008988.1</v>
          </cell>
          <cell r="FL344">
            <v>98123.1</v>
          </cell>
          <cell r="FM344">
            <v>116099.88</v>
          </cell>
          <cell r="FN344">
            <v>149536.35</v>
          </cell>
          <cell r="FO344">
            <v>1008988.1</v>
          </cell>
          <cell r="FP344">
            <v>1270857.1000000001</v>
          </cell>
          <cell r="FQ344">
            <v>9.7248999999999999</v>
          </cell>
          <cell r="FR344">
            <v>11.506600000000001</v>
          </cell>
          <cell r="FS344">
            <v>14.820399999999999</v>
          </cell>
          <cell r="FT344">
            <v>9.1356000000000002</v>
          </cell>
          <cell r="FU344">
            <v>10571.78</v>
          </cell>
          <cell r="FV344">
            <v>780</v>
          </cell>
          <cell r="FW344">
            <v>0</v>
          </cell>
          <cell r="FX344">
            <v>0</v>
          </cell>
          <cell r="FY344">
            <v>2769.38</v>
          </cell>
          <cell r="FZ344">
            <v>0</v>
          </cell>
          <cell r="GA344">
            <v>780</v>
          </cell>
          <cell r="GB344">
            <v>0</v>
          </cell>
          <cell r="GC344">
            <v>6625</v>
          </cell>
          <cell r="GD344">
            <v>24494</v>
          </cell>
          <cell r="GE344">
            <v>0</v>
          </cell>
          <cell r="GF344">
            <v>3119.05</v>
          </cell>
          <cell r="GG344">
            <v>5284877.7</v>
          </cell>
          <cell r="GH344">
            <v>0</v>
          </cell>
          <cell r="GI344">
            <v>1722.58</v>
          </cell>
          <cell r="GJ344">
            <v>117969.43</v>
          </cell>
          <cell r="GK344">
            <v>11796.94</v>
          </cell>
          <cell r="GL344">
            <v>1086.3699999999999</v>
          </cell>
          <cell r="GM344">
            <v>-1086.3699999999999</v>
          </cell>
          <cell r="GN344">
            <v>7058.99</v>
          </cell>
          <cell r="GO344">
            <v>0</v>
          </cell>
          <cell r="GP344">
            <v>8147.84</v>
          </cell>
          <cell r="GQ344">
            <v>8147.84</v>
          </cell>
          <cell r="GR344">
            <v>0</v>
          </cell>
          <cell r="GS344">
            <v>8258.99</v>
          </cell>
          <cell r="GT344">
            <v>23780.82</v>
          </cell>
          <cell r="GU344">
            <v>1160.26</v>
          </cell>
          <cell r="GV344">
            <v>5284.88</v>
          </cell>
          <cell r="GW344">
            <v>0.22</v>
          </cell>
          <cell r="GX344">
            <v>0</v>
          </cell>
          <cell r="GY344">
            <v>834.5</v>
          </cell>
          <cell r="GZ344">
            <v>834.5</v>
          </cell>
          <cell r="HA344">
            <v>0</v>
          </cell>
          <cell r="HB344">
            <v>16.489999999999998</v>
          </cell>
          <cell r="HC344">
            <v>16.489999999999998</v>
          </cell>
          <cell r="HD344" t="str">
            <v>Deferred compensation adjustments and warrant repurchases</v>
          </cell>
          <cell r="HE344" t="str">
            <v>Deduction for non-financial equity investments</v>
          </cell>
          <cell r="HF344">
            <v>0</v>
          </cell>
          <cell r="HG344">
            <v>817</v>
          </cell>
          <cell r="HH344">
            <v>2376.9299999999998</v>
          </cell>
          <cell r="HI344">
            <v>-14226.54</v>
          </cell>
          <cell r="HJ344">
            <v>11658.95</v>
          </cell>
          <cell r="HK344" t="str">
            <v>Cash dividends declared on common stock (item 65) will appear on HI-A in #11 Cash dividends declared on common stock (bhck4460). Issuance of Common Stock for Employee Compensation (item 72) and Other Issuance of Common Stock (item 73) will both</v>
          </cell>
          <cell r="HL344">
            <v>1</v>
          </cell>
          <cell r="HM344">
            <v>2012</v>
          </cell>
          <cell r="HN344">
            <v>0</v>
          </cell>
          <cell r="HO344">
            <v>-34.950000000000003</v>
          </cell>
          <cell r="HR344">
            <v>19009</v>
          </cell>
        </row>
        <row r="345">
          <cell r="A345" t="str">
            <v>1120754Q2 2012Supervisory Baseline</v>
          </cell>
          <cell r="B345" t="str">
            <v>Wells</v>
          </cell>
          <cell r="C345" t="str">
            <v>Q2 2012</v>
          </cell>
          <cell r="D345" t="str">
            <v>Supervisory Baseline</v>
          </cell>
          <cell r="E345" t="str">
            <v>BHC</v>
          </cell>
          <cell r="F345" t="str">
            <v>WELLS FARGO and CO</v>
          </cell>
          <cell r="G345">
            <v>1120754</v>
          </cell>
          <cell r="H345" t="str">
            <v>Projected</v>
          </cell>
          <cell r="I345">
            <v>40925</v>
          </cell>
          <cell r="J345">
            <v>40925.637384259258</v>
          </cell>
          <cell r="K345" t="str">
            <v>Federal Reserve Baseline scenario, as described in the Comprehensive Capital Plan summary instructions.</v>
          </cell>
          <cell r="L345">
            <v>628.88</v>
          </cell>
          <cell r="M345">
            <v>907.65</v>
          </cell>
          <cell r="N345">
            <v>171.46</v>
          </cell>
          <cell r="O345">
            <v>736.19</v>
          </cell>
          <cell r="P345">
            <v>221.02</v>
          </cell>
          <cell r="Q345">
            <v>50.74</v>
          </cell>
          <cell r="R345">
            <v>40.97</v>
          </cell>
          <cell r="S345">
            <v>129.31</v>
          </cell>
          <cell r="T345">
            <v>168.78</v>
          </cell>
          <cell r="U345">
            <v>94.55</v>
          </cell>
          <cell r="V345">
            <v>7.14</v>
          </cell>
          <cell r="W345">
            <v>67.09</v>
          </cell>
          <cell r="X345">
            <v>258.11</v>
          </cell>
          <cell r="Y345">
            <v>256.48</v>
          </cell>
          <cell r="Z345">
            <v>82</v>
          </cell>
          <cell r="AA345">
            <v>43.58</v>
          </cell>
          <cell r="AB345">
            <v>130.9</v>
          </cell>
          <cell r="AC345">
            <v>44.12</v>
          </cell>
          <cell r="AD345">
            <v>0</v>
          </cell>
          <cell r="AE345">
            <v>9.5500000000000007</v>
          </cell>
          <cell r="AF345">
            <v>0</v>
          </cell>
          <cell r="AG345">
            <v>0</v>
          </cell>
          <cell r="AH345">
            <v>34.57</v>
          </cell>
          <cell r="AI345">
            <v>2485.04</v>
          </cell>
          <cell r="AJ345">
            <v>0</v>
          </cell>
          <cell r="AK345">
            <v>0</v>
          </cell>
          <cell r="AL345">
            <v>52.52</v>
          </cell>
          <cell r="AM345">
            <v>52.52</v>
          </cell>
          <cell r="AN345">
            <v>0</v>
          </cell>
          <cell r="AO345">
            <v>0</v>
          </cell>
          <cell r="AP345">
            <v>0</v>
          </cell>
          <cell r="AQ345">
            <v>0</v>
          </cell>
          <cell r="AR345">
            <v>0</v>
          </cell>
          <cell r="AS345">
            <v>0</v>
          </cell>
          <cell r="AT345">
            <v>2537.5500000000002</v>
          </cell>
          <cell r="AU345">
            <v>19098.45</v>
          </cell>
          <cell r="AV345">
            <v>2216.87</v>
          </cell>
          <cell r="AW345">
            <v>2485.04</v>
          </cell>
          <cell r="AX345">
            <v>-0.66</v>
          </cell>
          <cell r="AY345">
            <v>18829.62</v>
          </cell>
          <cell r="AZ345">
            <v>10585.11</v>
          </cell>
          <cell r="BA345">
            <v>9963.9599999999991</v>
          </cell>
          <cell r="BB345">
            <v>11952.82</v>
          </cell>
          <cell r="BC345">
            <v>8596.25</v>
          </cell>
          <cell r="BD345">
            <v>8596.25</v>
          </cell>
          <cell r="BE345">
            <v>2216.87</v>
          </cell>
          <cell r="BF345">
            <v>0</v>
          </cell>
          <cell r="BG345">
            <v>0</v>
          </cell>
          <cell r="BH345">
            <v>-21.98</v>
          </cell>
          <cell r="BI345">
            <v>0</v>
          </cell>
          <cell r="BJ345">
            <v>-23.4</v>
          </cell>
          <cell r="BK345">
            <v>0.66</v>
          </cell>
          <cell r="BL345">
            <v>6334.01</v>
          </cell>
          <cell r="BM345">
            <v>2124.6</v>
          </cell>
          <cell r="BN345">
            <v>4209.41</v>
          </cell>
          <cell r="BO345">
            <v>0</v>
          </cell>
          <cell r="BP345">
            <v>4209.41</v>
          </cell>
          <cell r="BQ345">
            <v>78.69</v>
          </cell>
          <cell r="BR345">
            <v>4130.72</v>
          </cell>
          <cell r="BS345">
            <v>33.542732000000001</v>
          </cell>
          <cell r="BT345">
            <v>1164</v>
          </cell>
          <cell r="BU345">
            <v>182</v>
          </cell>
          <cell r="BV345">
            <v>210</v>
          </cell>
          <cell r="BW345">
            <v>1136</v>
          </cell>
          <cell r="BX345" t="str">
            <v>Non-Interest Income - Retail and Small Business</v>
          </cell>
          <cell r="BY345">
            <v>0</v>
          </cell>
          <cell r="BZ345">
            <v>224119.77</v>
          </cell>
          <cell r="CA345">
            <v>224119.77</v>
          </cell>
          <cell r="CB345">
            <v>485545.07</v>
          </cell>
          <cell r="CC345">
            <v>244114.5</v>
          </cell>
          <cell r="CD345">
            <v>105596.66</v>
          </cell>
          <cell r="CE345">
            <v>12229.85</v>
          </cell>
          <cell r="CF345">
            <v>93366.81</v>
          </cell>
          <cell r="CG345">
            <v>130737.45</v>
          </cell>
          <cell r="CH345">
            <v>21713.5</v>
          </cell>
          <cell r="CI345">
            <v>11711.36</v>
          </cell>
          <cell r="CJ345">
            <v>97312.59</v>
          </cell>
          <cell r="CK345">
            <v>38481.629999999997</v>
          </cell>
          <cell r="CL345">
            <v>3011.2</v>
          </cell>
          <cell r="CM345">
            <v>2085.2600000000002</v>
          </cell>
          <cell r="CN345">
            <v>148809.49</v>
          </cell>
          <cell r="CO345">
            <v>127142.9</v>
          </cell>
          <cell r="CP345">
            <v>13113.69</v>
          </cell>
          <cell r="CQ345">
            <v>8552.9</v>
          </cell>
          <cell r="CR345">
            <v>21859.38</v>
          </cell>
          <cell r="CS345">
            <v>80417.210000000006</v>
          </cell>
          <cell r="CT345">
            <v>43985.94</v>
          </cell>
          <cell r="CU345">
            <v>24843.32</v>
          </cell>
          <cell r="CV345">
            <v>11587.95</v>
          </cell>
          <cell r="CW345">
            <v>81948.929999999993</v>
          </cell>
          <cell r="CX345">
            <v>467.83</v>
          </cell>
          <cell r="CY345">
            <v>5962.41</v>
          </cell>
          <cell r="CZ345">
            <v>10421.18</v>
          </cell>
          <cell r="DA345">
            <v>31014.85</v>
          </cell>
          <cell r="DB345">
            <v>34082.660000000003</v>
          </cell>
          <cell r="DC345">
            <v>818580.08</v>
          </cell>
          <cell r="DD345">
            <v>0</v>
          </cell>
          <cell r="DE345">
            <v>18829.62</v>
          </cell>
          <cell r="DF345">
            <v>799750.46</v>
          </cell>
          <cell r="DG345">
            <v>60304.25</v>
          </cell>
          <cell r="DH345">
            <v>25138</v>
          </cell>
          <cell r="DI345">
            <v>18636.5</v>
          </cell>
          <cell r="DJ345">
            <v>163</v>
          </cell>
          <cell r="DK345">
            <v>8006.21</v>
          </cell>
          <cell r="DL345">
            <v>51943.71</v>
          </cell>
          <cell r="DM345">
            <v>182124.71</v>
          </cell>
          <cell r="DN345">
            <v>1318242.8999999999</v>
          </cell>
          <cell r="DO345">
            <v>906377.2</v>
          </cell>
          <cell r="DP345">
            <v>25950.76</v>
          </cell>
          <cell r="DQ345">
            <v>5651.76</v>
          </cell>
          <cell r="DR345">
            <v>234714.79</v>
          </cell>
          <cell r="DS345">
            <v>292.2</v>
          </cell>
          <cell r="DT345">
            <v>1172694.5</v>
          </cell>
          <cell r="DU345">
            <v>10571.78</v>
          </cell>
          <cell r="DV345">
            <v>9001.01</v>
          </cell>
          <cell r="DW345">
            <v>56925.62</v>
          </cell>
          <cell r="DX345">
            <v>69631.100000000006</v>
          </cell>
          <cell r="DY345">
            <v>2936.06</v>
          </cell>
          <cell r="DZ345">
            <v>-5001.59</v>
          </cell>
          <cell r="EA345">
            <v>144063.99</v>
          </cell>
          <cell r="EB345">
            <v>1484.41</v>
          </cell>
          <cell r="EC345">
            <v>145548.4</v>
          </cell>
          <cell r="ED345">
            <v>283134.01</v>
          </cell>
          <cell r="EE345">
            <v>143269.37</v>
          </cell>
          <cell r="EF345">
            <v>0</v>
          </cell>
          <cell r="EG345">
            <v>143269.37</v>
          </cell>
          <cell r="EH345">
            <v>4130.72</v>
          </cell>
          <cell r="EI345">
            <v>0</v>
          </cell>
          <cell r="EJ345">
            <v>0</v>
          </cell>
          <cell r="EK345">
            <v>415.16</v>
          </cell>
          <cell r="EL345">
            <v>0</v>
          </cell>
          <cell r="EM345">
            <v>0</v>
          </cell>
          <cell r="EN345">
            <v>2237.8200000000002</v>
          </cell>
          <cell r="EO345">
            <v>0</v>
          </cell>
          <cell r="EP345">
            <v>219.88</v>
          </cell>
          <cell r="EQ345">
            <v>1146.6500000000001</v>
          </cell>
          <cell r="ER345">
            <v>-91.78</v>
          </cell>
          <cell r="ES345">
            <v>0</v>
          </cell>
          <cell r="ET345">
            <v>-55.13</v>
          </cell>
          <cell r="EU345">
            <v>144063.99</v>
          </cell>
          <cell r="EV345">
            <v>144063.99</v>
          </cell>
          <cell r="EW345">
            <v>4064.42</v>
          </cell>
          <cell r="EX345">
            <v>0</v>
          </cell>
          <cell r="EY345">
            <v>-1221.46</v>
          </cell>
          <cell r="EZ345">
            <v>0</v>
          </cell>
          <cell r="FA345">
            <v>0</v>
          </cell>
          <cell r="FB345">
            <v>5605</v>
          </cell>
          <cell r="FC345">
            <v>0</v>
          </cell>
          <cell r="FD345">
            <v>29497.56</v>
          </cell>
          <cell r="FE345">
            <v>0</v>
          </cell>
          <cell r="FF345">
            <v>117328.47</v>
          </cell>
          <cell r="FG345">
            <v>1448.11</v>
          </cell>
          <cell r="FH345">
            <v>0</v>
          </cell>
          <cell r="FI345">
            <v>-533</v>
          </cell>
          <cell r="FJ345">
            <v>115347.36</v>
          </cell>
          <cell r="FK345">
            <v>1016586.4</v>
          </cell>
          <cell r="FL345">
            <v>99170.559999999998</v>
          </cell>
          <cell r="FM345">
            <v>115347.34</v>
          </cell>
          <cell r="FN345">
            <v>147174.9</v>
          </cell>
          <cell r="FO345">
            <v>1016586.4</v>
          </cell>
          <cell r="FP345">
            <v>1280150.1000000001</v>
          </cell>
          <cell r="FQ345">
            <v>9.7553000000000001</v>
          </cell>
          <cell r="FR345">
            <v>11.346500000000001</v>
          </cell>
          <cell r="FS345">
            <v>14.477399999999999</v>
          </cell>
          <cell r="FT345">
            <v>9.0105000000000004</v>
          </cell>
          <cell r="FU345">
            <v>10571.78</v>
          </cell>
          <cell r="FV345">
            <v>780</v>
          </cell>
          <cell r="FW345">
            <v>0</v>
          </cell>
          <cell r="FX345">
            <v>0</v>
          </cell>
          <cell r="FY345">
            <v>5007.2</v>
          </cell>
          <cell r="FZ345">
            <v>0</v>
          </cell>
          <cell r="GA345">
            <v>780</v>
          </cell>
          <cell r="GB345">
            <v>0</v>
          </cell>
          <cell r="GC345">
            <v>4825</v>
          </cell>
          <cell r="GD345">
            <v>24479</v>
          </cell>
          <cell r="GE345">
            <v>0</v>
          </cell>
          <cell r="GF345">
            <v>3527.47</v>
          </cell>
          <cell r="GG345">
            <v>5222168</v>
          </cell>
          <cell r="GH345">
            <v>0</v>
          </cell>
          <cell r="GI345">
            <v>1665.96</v>
          </cell>
          <cell r="GJ345">
            <v>117328.47</v>
          </cell>
          <cell r="GK345">
            <v>11732.85</v>
          </cell>
          <cell r="GL345">
            <v>582.58000000000004</v>
          </cell>
          <cell r="GM345">
            <v>-582.58000000000004</v>
          </cell>
          <cell r="GN345">
            <v>8505.43</v>
          </cell>
          <cell r="GO345">
            <v>0</v>
          </cell>
          <cell r="GP345">
            <v>8527.1</v>
          </cell>
          <cell r="GQ345">
            <v>8527.1</v>
          </cell>
          <cell r="GR345">
            <v>0</v>
          </cell>
          <cell r="GS345">
            <v>8628.82</v>
          </cell>
          <cell r="GT345">
            <v>24778.41</v>
          </cell>
          <cell r="GU345">
            <v>1146.6500000000001</v>
          </cell>
          <cell r="GV345">
            <v>5222.17</v>
          </cell>
          <cell r="GW345">
            <v>0.22</v>
          </cell>
          <cell r="GX345">
            <v>0</v>
          </cell>
          <cell r="GY345">
            <v>415.16</v>
          </cell>
          <cell r="GZ345">
            <v>415.16</v>
          </cell>
          <cell r="HA345">
            <v>0</v>
          </cell>
          <cell r="HB345">
            <v>2237.8200000000002</v>
          </cell>
          <cell r="HC345">
            <v>2237.8200000000002</v>
          </cell>
          <cell r="HD345" t="str">
            <v>Deferred compensation adjustments and warrant repurchases</v>
          </cell>
          <cell r="HE345" t="str">
            <v>Deduction for non-financial equity investments</v>
          </cell>
          <cell r="HF345">
            <v>0</v>
          </cell>
          <cell r="HG345">
            <v>817</v>
          </cell>
          <cell r="HH345">
            <v>2376.9299999999998</v>
          </cell>
          <cell r="HI345">
            <v>-14226.54</v>
          </cell>
          <cell r="HJ345">
            <v>11658.95</v>
          </cell>
          <cell r="HK345" t="str">
            <v>Cash dividends declared on common stock (item 65) will appear on HI-A in #11 Cash dividends declared on common stock (bhck4460). Issuance of Common Stock for Employee Compensation (item 72) and Other Issuance of Common Stock (item 73) will both</v>
          </cell>
          <cell r="HL345">
            <v>2</v>
          </cell>
          <cell r="HM345">
            <v>2012</v>
          </cell>
          <cell r="HN345">
            <v>0</v>
          </cell>
          <cell r="HO345">
            <v>-23.4</v>
          </cell>
          <cell r="HR345">
            <v>19009</v>
          </cell>
        </row>
        <row r="346">
          <cell r="A346" t="str">
            <v>1120754Q3 2012Supervisory Baseline</v>
          </cell>
          <cell r="B346" t="str">
            <v>Wells</v>
          </cell>
          <cell r="C346" t="str">
            <v>Q3 2012</v>
          </cell>
          <cell r="D346" t="str">
            <v>Supervisory Baseline</v>
          </cell>
          <cell r="E346" t="str">
            <v>BHC</v>
          </cell>
          <cell r="F346" t="str">
            <v>WELLS FARGO and CO</v>
          </cell>
          <cell r="G346">
            <v>1120754</v>
          </cell>
          <cell r="H346" t="str">
            <v>Projected</v>
          </cell>
          <cell r="I346">
            <v>40925</v>
          </cell>
          <cell r="J346">
            <v>40925.637384259258</v>
          </cell>
          <cell r="K346" t="str">
            <v>Federal Reserve Baseline scenario, as described in the Comprehensive Capital Plan summary instructions.</v>
          </cell>
          <cell r="L346">
            <v>590.39</v>
          </cell>
          <cell r="M346">
            <v>876.79</v>
          </cell>
          <cell r="N346">
            <v>166.26</v>
          </cell>
          <cell r="O346">
            <v>710.53</v>
          </cell>
          <cell r="P346">
            <v>228.39</v>
          </cell>
          <cell r="Q346">
            <v>64.150000000000006</v>
          </cell>
          <cell r="R346">
            <v>40.520000000000003</v>
          </cell>
          <cell r="S346">
            <v>123.72</v>
          </cell>
          <cell r="T346">
            <v>165.21</v>
          </cell>
          <cell r="U346">
            <v>92.55</v>
          </cell>
          <cell r="V346">
            <v>6.99</v>
          </cell>
          <cell r="W346">
            <v>65.67</v>
          </cell>
          <cell r="X346">
            <v>244.22</v>
          </cell>
          <cell r="Y346">
            <v>299.55</v>
          </cell>
          <cell r="Z346">
            <v>118.88</v>
          </cell>
          <cell r="AA346">
            <v>40.35</v>
          </cell>
          <cell r="AB346">
            <v>140.31</v>
          </cell>
          <cell r="AC346">
            <v>55.33</v>
          </cell>
          <cell r="AD346">
            <v>0</v>
          </cell>
          <cell r="AE346">
            <v>12.07</v>
          </cell>
          <cell r="AF346">
            <v>0</v>
          </cell>
          <cell r="AG346">
            <v>0</v>
          </cell>
          <cell r="AH346">
            <v>43.26</v>
          </cell>
          <cell r="AI346">
            <v>2459.87</v>
          </cell>
          <cell r="AJ346">
            <v>0</v>
          </cell>
          <cell r="AK346">
            <v>0</v>
          </cell>
          <cell r="AL346">
            <v>42.39</v>
          </cell>
          <cell r="AM346">
            <v>42.39</v>
          </cell>
          <cell r="AN346">
            <v>0</v>
          </cell>
          <cell r="AO346">
            <v>0</v>
          </cell>
          <cell r="AP346">
            <v>0</v>
          </cell>
          <cell r="AQ346">
            <v>0</v>
          </cell>
          <cell r="AR346">
            <v>0</v>
          </cell>
          <cell r="AS346">
            <v>0</v>
          </cell>
          <cell r="AT346">
            <v>2502.2600000000002</v>
          </cell>
          <cell r="AU346">
            <v>18829.62</v>
          </cell>
          <cell r="AV346">
            <v>2152.6</v>
          </cell>
          <cell r="AW346">
            <v>2459.87</v>
          </cell>
          <cell r="AX346">
            <v>-11.38</v>
          </cell>
          <cell r="AY346">
            <v>18510.97</v>
          </cell>
          <cell r="AZ346">
            <v>10590.24</v>
          </cell>
          <cell r="BA346">
            <v>9552.57</v>
          </cell>
          <cell r="BB346">
            <v>11435.93</v>
          </cell>
          <cell r="BC346">
            <v>8706.89</v>
          </cell>
          <cell r="BD346">
            <v>8706.89</v>
          </cell>
          <cell r="BE346">
            <v>2152.6</v>
          </cell>
          <cell r="BF346">
            <v>0</v>
          </cell>
          <cell r="BG346">
            <v>0</v>
          </cell>
          <cell r="BH346">
            <v>-21.91</v>
          </cell>
          <cell r="BI346">
            <v>0</v>
          </cell>
          <cell r="BJ346">
            <v>-12.32</v>
          </cell>
          <cell r="BK346">
            <v>11.38</v>
          </cell>
          <cell r="BL346">
            <v>6520.05</v>
          </cell>
          <cell r="BM346">
            <v>2187.5300000000002</v>
          </cell>
          <cell r="BN346">
            <v>4332.53</v>
          </cell>
          <cell r="BO346">
            <v>0</v>
          </cell>
          <cell r="BP346">
            <v>4332.53</v>
          </cell>
          <cell r="BQ346">
            <v>78.36</v>
          </cell>
          <cell r="BR346">
            <v>4254.16</v>
          </cell>
          <cell r="BS346">
            <v>33.550815999999998</v>
          </cell>
          <cell r="BT346">
            <v>1136</v>
          </cell>
          <cell r="BU346">
            <v>124</v>
          </cell>
          <cell r="BV346">
            <v>179</v>
          </cell>
          <cell r="BW346">
            <v>1081</v>
          </cell>
          <cell r="BX346" t="str">
            <v>Non-Interest Income - Retail and Small Business</v>
          </cell>
          <cell r="BY346">
            <v>0</v>
          </cell>
          <cell r="BZ346">
            <v>227766.9</v>
          </cell>
          <cell r="CA346">
            <v>227766.9</v>
          </cell>
          <cell r="CB346">
            <v>474177.82</v>
          </cell>
          <cell r="CC346">
            <v>233122.21</v>
          </cell>
          <cell r="CD346">
            <v>103064.46</v>
          </cell>
          <cell r="CE346">
            <v>11841.32</v>
          </cell>
          <cell r="CF346">
            <v>91223.14</v>
          </cell>
          <cell r="CG346">
            <v>132909.51999999999</v>
          </cell>
          <cell r="CH346">
            <v>22074.720000000001</v>
          </cell>
          <cell r="CI346">
            <v>11903.31</v>
          </cell>
          <cell r="CJ346">
            <v>98931.49</v>
          </cell>
          <cell r="CK346">
            <v>39121.81</v>
          </cell>
          <cell r="CL346">
            <v>3061.28</v>
          </cell>
          <cell r="CM346">
            <v>2020.35</v>
          </cell>
          <cell r="CN346">
            <v>152073.01</v>
          </cell>
          <cell r="CO346">
            <v>130539.02</v>
          </cell>
          <cell r="CP346">
            <v>13162.22</v>
          </cell>
          <cell r="CQ346">
            <v>8371.77</v>
          </cell>
          <cell r="CR346">
            <v>22684.9</v>
          </cell>
          <cell r="CS346">
            <v>80853.62</v>
          </cell>
          <cell r="CT346">
            <v>44345.38</v>
          </cell>
          <cell r="CU346">
            <v>24877.79</v>
          </cell>
          <cell r="CV346">
            <v>11630.45</v>
          </cell>
          <cell r="CW346">
            <v>84151.05</v>
          </cell>
          <cell r="CX346">
            <v>480.44</v>
          </cell>
          <cell r="CY346">
            <v>6123.19</v>
          </cell>
          <cell r="CZ346">
            <v>10694.44</v>
          </cell>
          <cell r="DA346">
            <v>31851.23</v>
          </cell>
          <cell r="DB346">
            <v>35001.75</v>
          </cell>
          <cell r="DC346">
            <v>813940.4</v>
          </cell>
          <cell r="DD346">
            <v>0</v>
          </cell>
          <cell r="DE346">
            <v>18510.97</v>
          </cell>
          <cell r="DF346">
            <v>795429.43</v>
          </cell>
          <cell r="DG346">
            <v>63237.78</v>
          </cell>
          <cell r="DH346">
            <v>25138</v>
          </cell>
          <cell r="DI346">
            <v>19732.27</v>
          </cell>
          <cell r="DJ346">
            <v>163</v>
          </cell>
          <cell r="DK346">
            <v>7614.05</v>
          </cell>
          <cell r="DL346">
            <v>52647.32</v>
          </cell>
          <cell r="DM346">
            <v>194049.92000000001</v>
          </cell>
          <cell r="DN346">
            <v>1333131.3999999999</v>
          </cell>
          <cell r="DO346">
            <v>911467.43</v>
          </cell>
          <cell r="DP346">
            <v>27643.72</v>
          </cell>
          <cell r="DQ346">
            <v>4812.8900000000003</v>
          </cell>
          <cell r="DR346">
            <v>240921.96</v>
          </cell>
          <cell r="DS346">
            <v>303.58</v>
          </cell>
          <cell r="DT346">
            <v>1184846</v>
          </cell>
          <cell r="DU346">
            <v>10571.78</v>
          </cell>
          <cell r="DV346">
            <v>9029.0300000000007</v>
          </cell>
          <cell r="DW346">
            <v>57358.03</v>
          </cell>
          <cell r="DX346">
            <v>72519.83</v>
          </cell>
          <cell r="DY346">
            <v>2837.97</v>
          </cell>
          <cell r="DZ346">
            <v>-5515.7</v>
          </cell>
          <cell r="EA346">
            <v>146800.94</v>
          </cell>
          <cell r="EB346">
            <v>1484.41</v>
          </cell>
          <cell r="EC346">
            <v>148285.35</v>
          </cell>
          <cell r="ED346">
            <v>288247.21999999997</v>
          </cell>
          <cell r="EE346">
            <v>144063.99</v>
          </cell>
          <cell r="EF346">
            <v>0</v>
          </cell>
          <cell r="EG346">
            <v>144063.99</v>
          </cell>
          <cell r="EH346">
            <v>4254.16</v>
          </cell>
          <cell r="EI346">
            <v>0</v>
          </cell>
          <cell r="EJ346">
            <v>0</v>
          </cell>
          <cell r="EK346">
            <v>515.54999999999995</v>
          </cell>
          <cell r="EL346">
            <v>0</v>
          </cell>
          <cell r="EM346">
            <v>0</v>
          </cell>
          <cell r="EN346">
            <v>514.11</v>
          </cell>
          <cell r="EO346">
            <v>0</v>
          </cell>
          <cell r="EP346">
            <v>219.88</v>
          </cell>
          <cell r="EQ346">
            <v>1145.54</v>
          </cell>
          <cell r="ER346">
            <v>-98.09</v>
          </cell>
          <cell r="ES346">
            <v>0</v>
          </cell>
          <cell r="ET346">
            <v>-55.14</v>
          </cell>
          <cell r="EU346">
            <v>146800.94</v>
          </cell>
          <cell r="EV346">
            <v>146800.94</v>
          </cell>
          <cell r="EW346">
            <v>3966.33</v>
          </cell>
          <cell r="EX346">
            <v>0</v>
          </cell>
          <cell r="EY346">
            <v>-1221.46</v>
          </cell>
          <cell r="EZ346">
            <v>0</v>
          </cell>
          <cell r="FA346">
            <v>0</v>
          </cell>
          <cell r="FB346">
            <v>5605</v>
          </cell>
          <cell r="FC346">
            <v>0</v>
          </cell>
          <cell r="FD346">
            <v>29224.91</v>
          </cell>
          <cell r="FE346">
            <v>0</v>
          </cell>
          <cell r="FF346">
            <v>120436.15</v>
          </cell>
          <cell r="FG346">
            <v>1512.3</v>
          </cell>
          <cell r="FH346">
            <v>0</v>
          </cell>
          <cell r="FI346">
            <v>-533</v>
          </cell>
          <cell r="FJ346">
            <v>118390.85</v>
          </cell>
          <cell r="FK346">
            <v>1027180.7</v>
          </cell>
          <cell r="FL346">
            <v>102214.05</v>
          </cell>
          <cell r="FM346">
            <v>118390.83</v>
          </cell>
          <cell r="FN346">
            <v>149800.39000000001</v>
          </cell>
          <cell r="FO346">
            <v>1027180.7</v>
          </cell>
          <cell r="FP346">
            <v>1289100</v>
          </cell>
          <cell r="FQ346">
            <v>9.9509000000000007</v>
          </cell>
          <cell r="FR346">
            <v>11.5258</v>
          </cell>
          <cell r="FS346">
            <v>14.583600000000001</v>
          </cell>
          <cell r="FT346">
            <v>9.1839999999999993</v>
          </cell>
          <cell r="FU346">
            <v>10571.78</v>
          </cell>
          <cell r="FV346">
            <v>780</v>
          </cell>
          <cell r="FW346">
            <v>0</v>
          </cell>
          <cell r="FX346">
            <v>0</v>
          </cell>
          <cell r="FY346">
            <v>5521.31</v>
          </cell>
          <cell r="FZ346">
            <v>0</v>
          </cell>
          <cell r="GA346">
            <v>780</v>
          </cell>
          <cell r="GB346">
            <v>0</v>
          </cell>
          <cell r="GC346">
            <v>4825</v>
          </cell>
          <cell r="GD346">
            <v>24464</v>
          </cell>
          <cell r="GE346">
            <v>0</v>
          </cell>
          <cell r="GF346">
            <v>3958.16</v>
          </cell>
          <cell r="GG346">
            <v>5221939.8</v>
          </cell>
          <cell r="GH346">
            <v>0</v>
          </cell>
          <cell r="GI346">
            <v>1609.33</v>
          </cell>
          <cell r="GJ346">
            <v>120436.15</v>
          </cell>
          <cell r="GK346">
            <v>12043.62</v>
          </cell>
          <cell r="GL346">
            <v>59.29</v>
          </cell>
          <cell r="GM346">
            <v>-59.29</v>
          </cell>
          <cell r="GN346">
            <v>10009.56</v>
          </cell>
          <cell r="GO346">
            <v>0</v>
          </cell>
          <cell r="GP346">
            <v>8841.2099999999991</v>
          </cell>
          <cell r="GQ346">
            <v>8841.2099999999991</v>
          </cell>
          <cell r="GR346">
            <v>0</v>
          </cell>
          <cell r="GS346">
            <v>8933.51</v>
          </cell>
          <cell r="GT346">
            <v>25603.200000000001</v>
          </cell>
          <cell r="GU346">
            <v>1145.54</v>
          </cell>
          <cell r="GV346">
            <v>5221.9399999999996</v>
          </cell>
          <cell r="GW346">
            <v>0.22</v>
          </cell>
          <cell r="GX346">
            <v>0</v>
          </cell>
          <cell r="GY346">
            <v>515.54999999999995</v>
          </cell>
          <cell r="GZ346">
            <v>515.54999999999995</v>
          </cell>
          <cell r="HA346">
            <v>0</v>
          </cell>
          <cell r="HB346">
            <v>514.11</v>
          </cell>
          <cell r="HC346">
            <v>514.11</v>
          </cell>
          <cell r="HD346" t="str">
            <v>Deferred compensation adjustments and warrant repurchases</v>
          </cell>
          <cell r="HE346" t="str">
            <v>Deduction for non-financial equity investments</v>
          </cell>
          <cell r="HF346">
            <v>0</v>
          </cell>
          <cell r="HG346">
            <v>817</v>
          </cell>
          <cell r="HH346">
            <v>2376.9299999999998</v>
          </cell>
          <cell r="HI346">
            <v>-14226.54</v>
          </cell>
          <cell r="HJ346">
            <v>11658.95</v>
          </cell>
          <cell r="HK346" t="str">
            <v>Cash dividends declared on common stock (item 65) will appear on HI-A in #11 Cash dividends declared on common stock (bhck4460). Issuance of Common Stock for Employee Compensation (item 72) and Other Issuance of Common Stock (item 73) will both</v>
          </cell>
          <cell r="HL346">
            <v>3</v>
          </cell>
          <cell r="HM346">
            <v>2012</v>
          </cell>
          <cell r="HN346">
            <v>0</v>
          </cell>
          <cell r="HO346">
            <v>-12.32</v>
          </cell>
          <cell r="HR346">
            <v>19009</v>
          </cell>
        </row>
        <row r="347">
          <cell r="A347" t="str">
            <v>1120754Q4 2012Supervisory Baseline</v>
          </cell>
          <cell r="B347" t="str">
            <v>Wells</v>
          </cell>
          <cell r="C347" t="str">
            <v>Q4 2012</v>
          </cell>
          <cell r="D347" t="str">
            <v>Supervisory Baseline</v>
          </cell>
          <cell r="E347" t="str">
            <v>BHC</v>
          </cell>
          <cell r="F347" t="str">
            <v>WELLS FARGO and CO</v>
          </cell>
          <cell r="G347">
            <v>1120754</v>
          </cell>
          <cell r="H347" t="str">
            <v>Projected</v>
          </cell>
          <cell r="I347">
            <v>40925</v>
          </cell>
          <cell r="J347">
            <v>40925.637384259258</v>
          </cell>
          <cell r="K347" t="str">
            <v>Federal Reserve Baseline scenario, as described in the Comprehensive Capital Plan summary instructions.</v>
          </cell>
          <cell r="L347">
            <v>578.51</v>
          </cell>
          <cell r="M347">
            <v>842.42</v>
          </cell>
          <cell r="N347">
            <v>155.05000000000001</v>
          </cell>
          <cell r="O347">
            <v>687.37</v>
          </cell>
          <cell r="P347">
            <v>219.24</v>
          </cell>
          <cell r="Q347">
            <v>62.52</v>
          </cell>
          <cell r="R347">
            <v>38.25</v>
          </cell>
          <cell r="S347">
            <v>118.47</v>
          </cell>
          <cell r="T347">
            <v>156.58000000000001</v>
          </cell>
          <cell r="U347">
            <v>87.71</v>
          </cell>
          <cell r="V347">
            <v>6.63</v>
          </cell>
          <cell r="W347">
            <v>62.24</v>
          </cell>
          <cell r="X347">
            <v>239.37</v>
          </cell>
          <cell r="Y347">
            <v>353.4</v>
          </cell>
          <cell r="Z347">
            <v>167.71</v>
          </cell>
          <cell r="AA347">
            <v>48.09</v>
          </cell>
          <cell r="AB347">
            <v>137.6</v>
          </cell>
          <cell r="AC347">
            <v>53.88</v>
          </cell>
          <cell r="AD347">
            <v>0</v>
          </cell>
          <cell r="AE347">
            <v>11.77</v>
          </cell>
          <cell r="AF347">
            <v>0</v>
          </cell>
          <cell r="AG347">
            <v>0</v>
          </cell>
          <cell r="AH347">
            <v>42.12</v>
          </cell>
          <cell r="AI347">
            <v>2443.4</v>
          </cell>
          <cell r="AJ347">
            <v>0</v>
          </cell>
          <cell r="AK347">
            <v>0</v>
          </cell>
          <cell r="AL347">
            <v>32.26</v>
          </cell>
          <cell r="AM347">
            <v>32.26</v>
          </cell>
          <cell r="AN347">
            <v>0</v>
          </cell>
          <cell r="AO347">
            <v>0</v>
          </cell>
          <cell r="AP347">
            <v>0</v>
          </cell>
          <cell r="AQ347">
            <v>0</v>
          </cell>
          <cell r="AR347">
            <v>0</v>
          </cell>
          <cell r="AS347">
            <v>0</v>
          </cell>
          <cell r="AT347">
            <v>2475.66</v>
          </cell>
          <cell r="AU347">
            <v>18510.97</v>
          </cell>
          <cell r="AV347">
            <v>2084.3200000000002</v>
          </cell>
          <cell r="AW347">
            <v>2443.4</v>
          </cell>
          <cell r="AX347">
            <v>-1.22</v>
          </cell>
          <cell r="AY347">
            <v>18150.669999999998</v>
          </cell>
          <cell r="AZ347">
            <v>10531.92</v>
          </cell>
          <cell r="BA347">
            <v>9459.08</v>
          </cell>
          <cell r="BB347">
            <v>10948.28</v>
          </cell>
          <cell r="BC347">
            <v>9042.7199999999993</v>
          </cell>
          <cell r="BD347">
            <v>9042.7199999999993</v>
          </cell>
          <cell r="BE347">
            <v>2084.3200000000002</v>
          </cell>
          <cell r="BF347">
            <v>0</v>
          </cell>
          <cell r="BG347">
            <v>0</v>
          </cell>
          <cell r="BH347">
            <v>-22.91</v>
          </cell>
          <cell r="BI347">
            <v>0</v>
          </cell>
          <cell r="BJ347">
            <v>-17.670000000000002</v>
          </cell>
          <cell r="BK347">
            <v>1.22</v>
          </cell>
          <cell r="BL347">
            <v>6917.81</v>
          </cell>
          <cell r="BM347">
            <v>2323.5100000000002</v>
          </cell>
          <cell r="BN347">
            <v>4594.3</v>
          </cell>
          <cell r="BO347">
            <v>0</v>
          </cell>
          <cell r="BP347">
            <v>4594.3</v>
          </cell>
          <cell r="BQ347">
            <v>73.400000000000006</v>
          </cell>
          <cell r="BR347">
            <v>4520.8999999999996</v>
          </cell>
          <cell r="BS347">
            <v>33.587364000000001</v>
          </cell>
          <cell r="BT347">
            <v>1081</v>
          </cell>
          <cell r="BU347">
            <v>63</v>
          </cell>
          <cell r="BV347">
            <v>134</v>
          </cell>
          <cell r="BW347">
            <v>1010</v>
          </cell>
          <cell r="BX347" t="str">
            <v>Non-Interest Income - Retail and Small Business</v>
          </cell>
          <cell r="BY347">
            <v>0</v>
          </cell>
          <cell r="BZ347">
            <v>228901.76000000001</v>
          </cell>
          <cell r="CA347">
            <v>228901.76000000001</v>
          </cell>
          <cell r="CB347">
            <v>461519.37</v>
          </cell>
          <cell r="CC347">
            <v>220046.76</v>
          </cell>
          <cell r="CD347">
            <v>100567.81</v>
          </cell>
          <cell r="CE347">
            <v>11468.18</v>
          </cell>
          <cell r="CF347">
            <v>89099.63</v>
          </cell>
          <cell r="CG347">
            <v>135812.01</v>
          </cell>
          <cell r="CH347">
            <v>22515.54</v>
          </cell>
          <cell r="CI347">
            <v>12389.39</v>
          </cell>
          <cell r="CJ347">
            <v>100907.08</v>
          </cell>
          <cell r="CK347">
            <v>39903.050000000003</v>
          </cell>
          <cell r="CL347">
            <v>3122.42</v>
          </cell>
          <cell r="CM347">
            <v>1970.37</v>
          </cell>
          <cell r="CN347">
            <v>155284.93</v>
          </cell>
          <cell r="CO347">
            <v>133613.44</v>
          </cell>
          <cell r="CP347">
            <v>13359.64</v>
          </cell>
          <cell r="CQ347">
            <v>8311.85</v>
          </cell>
          <cell r="CR347">
            <v>23007.77</v>
          </cell>
          <cell r="CS347">
            <v>80778.09</v>
          </cell>
          <cell r="CT347">
            <v>44567.6</v>
          </cell>
          <cell r="CU347">
            <v>24699.05</v>
          </cell>
          <cell r="CV347">
            <v>11511.44</v>
          </cell>
          <cell r="CW347">
            <v>86182.21</v>
          </cell>
          <cell r="CX347">
            <v>491.87</v>
          </cell>
          <cell r="CY347">
            <v>6268.8</v>
          </cell>
          <cell r="CZ347">
            <v>10978.82</v>
          </cell>
          <cell r="DA347">
            <v>32608.639999999999</v>
          </cell>
          <cell r="DB347">
            <v>35834.080000000002</v>
          </cell>
          <cell r="DC347">
            <v>806772.37</v>
          </cell>
          <cell r="DD347">
            <v>0</v>
          </cell>
          <cell r="DE347">
            <v>18150.669999999998</v>
          </cell>
          <cell r="DF347">
            <v>788621.7</v>
          </cell>
          <cell r="DG347">
            <v>65942.63</v>
          </cell>
          <cell r="DH347">
            <v>25138</v>
          </cell>
          <cell r="DI347">
            <v>20259.900000000001</v>
          </cell>
          <cell r="DJ347">
            <v>163</v>
          </cell>
          <cell r="DK347">
            <v>7221.89</v>
          </cell>
          <cell r="DL347">
            <v>52782.79</v>
          </cell>
          <cell r="DM347">
            <v>216593.27</v>
          </cell>
          <cell r="DN347">
            <v>1352842.1</v>
          </cell>
          <cell r="DO347">
            <v>922230.02</v>
          </cell>
          <cell r="DP347">
            <v>29354.09</v>
          </cell>
          <cell r="DQ347">
            <v>4813.79</v>
          </cell>
          <cell r="DR347">
            <v>244823.38</v>
          </cell>
          <cell r="DS347">
            <v>304.8</v>
          </cell>
          <cell r="DT347">
            <v>1201221.3</v>
          </cell>
          <cell r="DU347">
            <v>10571.78</v>
          </cell>
          <cell r="DV347">
            <v>9056.39</v>
          </cell>
          <cell r="DW347">
            <v>57794.35</v>
          </cell>
          <cell r="DX347">
            <v>75675.25</v>
          </cell>
          <cell r="DY347">
            <v>3069.99</v>
          </cell>
          <cell r="DZ347">
            <v>-6031.3</v>
          </cell>
          <cell r="EA347">
            <v>150136.47</v>
          </cell>
          <cell r="EB347">
            <v>1484.41</v>
          </cell>
          <cell r="EC347">
            <v>151620.88</v>
          </cell>
          <cell r="ED347">
            <v>292715.83</v>
          </cell>
          <cell r="EE347">
            <v>146800.94</v>
          </cell>
          <cell r="EF347">
            <v>0</v>
          </cell>
          <cell r="EG347">
            <v>146800.94</v>
          </cell>
          <cell r="EH347">
            <v>4520.8999999999996</v>
          </cell>
          <cell r="EI347">
            <v>0</v>
          </cell>
          <cell r="EJ347">
            <v>0</v>
          </cell>
          <cell r="EK347">
            <v>518.82000000000005</v>
          </cell>
          <cell r="EL347">
            <v>0</v>
          </cell>
          <cell r="EM347">
            <v>0</v>
          </cell>
          <cell r="EN347">
            <v>515.6</v>
          </cell>
          <cell r="EO347">
            <v>0</v>
          </cell>
          <cell r="EP347">
            <v>219.49</v>
          </cell>
          <cell r="EQ347">
            <v>1145.98</v>
          </cell>
          <cell r="ER347">
            <v>232.02</v>
          </cell>
          <cell r="ES347">
            <v>0</v>
          </cell>
          <cell r="ET347">
            <v>-55.13</v>
          </cell>
          <cell r="EU347">
            <v>150136.47</v>
          </cell>
          <cell r="EV347">
            <v>150136.47</v>
          </cell>
          <cell r="EW347">
            <v>3861.93</v>
          </cell>
          <cell r="EX347">
            <v>0</v>
          </cell>
          <cell r="EY347">
            <v>-885.04</v>
          </cell>
          <cell r="EZ347">
            <v>0</v>
          </cell>
          <cell r="FA347">
            <v>0</v>
          </cell>
          <cell r="FB347">
            <v>5605</v>
          </cell>
          <cell r="FC347">
            <v>0</v>
          </cell>
          <cell r="FD347">
            <v>28952.27</v>
          </cell>
          <cell r="FE347">
            <v>0</v>
          </cell>
          <cell r="FF347">
            <v>123812.31</v>
          </cell>
          <cell r="FG347">
            <v>1535.61</v>
          </cell>
          <cell r="FH347">
            <v>0</v>
          </cell>
          <cell r="FI347">
            <v>-533</v>
          </cell>
          <cell r="FJ347">
            <v>121743.69</v>
          </cell>
          <cell r="FK347">
            <v>1033914.5</v>
          </cell>
          <cell r="FL347">
            <v>105566.89</v>
          </cell>
          <cell r="FM347">
            <v>121743.67</v>
          </cell>
          <cell r="FN347">
            <v>152038.53</v>
          </cell>
          <cell r="FO347">
            <v>1033914.5</v>
          </cell>
          <cell r="FP347">
            <v>1307097.1000000001</v>
          </cell>
          <cell r="FQ347">
            <v>10.2104</v>
          </cell>
          <cell r="FR347">
            <v>11.775</v>
          </cell>
          <cell r="FS347">
            <v>14.7051</v>
          </cell>
          <cell r="FT347">
            <v>9.3140000000000001</v>
          </cell>
          <cell r="FU347">
            <v>10571.78</v>
          </cell>
          <cell r="FV347">
            <v>780</v>
          </cell>
          <cell r="FW347">
            <v>0</v>
          </cell>
          <cell r="FX347">
            <v>0</v>
          </cell>
          <cell r="FY347">
            <v>6036.91</v>
          </cell>
          <cell r="FZ347">
            <v>0</v>
          </cell>
          <cell r="GA347">
            <v>780</v>
          </cell>
          <cell r="GB347">
            <v>0</v>
          </cell>
          <cell r="GC347">
            <v>4825</v>
          </cell>
          <cell r="GD347">
            <v>24449</v>
          </cell>
          <cell r="GE347">
            <v>0</v>
          </cell>
          <cell r="GF347">
            <v>4569.26</v>
          </cell>
          <cell r="GG347">
            <v>5221821.9000000004</v>
          </cell>
          <cell r="GH347">
            <v>0</v>
          </cell>
          <cell r="GI347">
            <v>1552.71</v>
          </cell>
          <cell r="GJ347">
            <v>123812.31</v>
          </cell>
          <cell r="GK347">
            <v>12381.23</v>
          </cell>
          <cell r="GL347">
            <v>0</v>
          </cell>
          <cell r="GM347">
            <v>0</v>
          </cell>
          <cell r="GN347">
            <v>11675.16</v>
          </cell>
          <cell r="GO347">
            <v>0</v>
          </cell>
          <cell r="GP347">
            <v>9164.2800000000007</v>
          </cell>
          <cell r="GQ347">
            <v>9164.2800000000007</v>
          </cell>
          <cell r="GR347">
            <v>0</v>
          </cell>
          <cell r="GS347">
            <v>9247.16</v>
          </cell>
          <cell r="GT347">
            <v>26451.74</v>
          </cell>
          <cell r="GU347">
            <v>1145.98</v>
          </cell>
          <cell r="GV347">
            <v>5221.82</v>
          </cell>
          <cell r="GW347">
            <v>0.22</v>
          </cell>
          <cell r="GX347">
            <v>0</v>
          </cell>
          <cell r="GY347">
            <v>518.82000000000005</v>
          </cell>
          <cell r="GZ347">
            <v>518.82000000000005</v>
          </cell>
          <cell r="HA347">
            <v>0</v>
          </cell>
          <cell r="HB347">
            <v>515.6</v>
          </cell>
          <cell r="HC347">
            <v>515.6</v>
          </cell>
          <cell r="HD347" t="str">
            <v>Deferred compensation adjustments and warrant repurchases</v>
          </cell>
          <cell r="HE347" t="str">
            <v>Deduction for non-financial equity investments</v>
          </cell>
          <cell r="HF347">
            <v>0</v>
          </cell>
          <cell r="HG347">
            <v>817</v>
          </cell>
          <cell r="HH347">
            <v>2376.9299999999998</v>
          </cell>
          <cell r="HI347">
            <v>-14226.54</v>
          </cell>
          <cell r="HJ347">
            <v>11658.95</v>
          </cell>
          <cell r="HK347" t="str">
            <v>Cash dividends declared on common stock (item 65) will appear on HI-A in #11 Cash dividends declared on common stock (bhck4460). Issuance of Common Stock for Employee Compensation (item 72) and Other Issuance of Common Stock (item 73) will both</v>
          </cell>
          <cell r="HL347">
            <v>4</v>
          </cell>
          <cell r="HM347">
            <v>2012</v>
          </cell>
          <cell r="HN347">
            <v>0</v>
          </cell>
          <cell r="HO347">
            <v>-17.670000000000002</v>
          </cell>
          <cell r="HR347">
            <v>19009</v>
          </cell>
        </row>
        <row r="348">
          <cell r="A348" t="str">
            <v>1120754Q1 2013Supervisory Baseline</v>
          </cell>
          <cell r="B348" t="str">
            <v>Wells</v>
          </cell>
          <cell r="C348" t="str">
            <v>Q1 2013</v>
          </cell>
          <cell r="D348" t="str">
            <v>Supervisory Baseline</v>
          </cell>
          <cell r="E348" t="str">
            <v>BHC</v>
          </cell>
          <cell r="F348" t="str">
            <v>WELLS FARGO and CO</v>
          </cell>
          <cell r="G348">
            <v>1120754</v>
          </cell>
          <cell r="H348" t="str">
            <v>Projected</v>
          </cell>
          <cell r="I348">
            <v>40925</v>
          </cell>
          <cell r="J348">
            <v>40925.637384259258</v>
          </cell>
          <cell r="K348" t="str">
            <v>Federal Reserve Baseline scenario, as described in the Comprehensive Capital Plan summary instructions.</v>
          </cell>
          <cell r="L348">
            <v>583.86</v>
          </cell>
          <cell r="M348">
            <v>780.55</v>
          </cell>
          <cell r="N348">
            <v>137.88999999999999</v>
          </cell>
          <cell r="O348">
            <v>642.65</v>
          </cell>
          <cell r="P348">
            <v>202.31</v>
          </cell>
          <cell r="Q348">
            <v>57.99</v>
          </cell>
          <cell r="R348">
            <v>33.85</v>
          </cell>
          <cell r="S348">
            <v>110.47</v>
          </cell>
          <cell r="T348">
            <v>145.04</v>
          </cell>
          <cell r="U348">
            <v>81.25</v>
          </cell>
          <cell r="V348">
            <v>6.14</v>
          </cell>
          <cell r="W348">
            <v>57.66</v>
          </cell>
          <cell r="X348">
            <v>233.06</v>
          </cell>
          <cell r="Y348">
            <v>298.25</v>
          </cell>
          <cell r="Z348">
            <v>137.91</v>
          </cell>
          <cell r="AA348">
            <v>44.52</v>
          </cell>
          <cell r="AB348">
            <v>115.82</v>
          </cell>
          <cell r="AC348">
            <v>49.98</v>
          </cell>
          <cell r="AD348">
            <v>0</v>
          </cell>
          <cell r="AE348">
            <v>10.91</v>
          </cell>
          <cell r="AF348">
            <v>0</v>
          </cell>
          <cell r="AG348">
            <v>0</v>
          </cell>
          <cell r="AH348">
            <v>39.07</v>
          </cell>
          <cell r="AI348">
            <v>2293.0500000000002</v>
          </cell>
          <cell r="AJ348">
            <v>0</v>
          </cell>
          <cell r="AK348">
            <v>0</v>
          </cell>
          <cell r="AL348">
            <v>32.26</v>
          </cell>
          <cell r="AM348">
            <v>32.26</v>
          </cell>
          <cell r="AN348">
            <v>0</v>
          </cell>
          <cell r="AO348">
            <v>0</v>
          </cell>
          <cell r="AP348">
            <v>0</v>
          </cell>
          <cell r="AQ348">
            <v>0</v>
          </cell>
          <cell r="AR348">
            <v>0</v>
          </cell>
          <cell r="AS348">
            <v>0</v>
          </cell>
          <cell r="AT348">
            <v>2325.31</v>
          </cell>
          <cell r="AU348">
            <v>18150.669999999998</v>
          </cell>
          <cell r="AV348">
            <v>2139.27</v>
          </cell>
          <cell r="AW348">
            <v>2293.0500000000002</v>
          </cell>
          <cell r="AX348">
            <v>9.68</v>
          </cell>
          <cell r="AY348">
            <v>18006.57</v>
          </cell>
          <cell r="AZ348">
            <v>10395.799999999999</v>
          </cell>
          <cell r="BA348">
            <v>9444.94</v>
          </cell>
          <cell r="BB348">
            <v>11435.26</v>
          </cell>
          <cell r="BC348">
            <v>8405.48</v>
          </cell>
          <cell r="BD348">
            <v>8405.48</v>
          </cell>
          <cell r="BE348">
            <v>2139.27</v>
          </cell>
          <cell r="BF348">
            <v>0</v>
          </cell>
          <cell r="BG348">
            <v>0</v>
          </cell>
          <cell r="BH348">
            <v>-24.46</v>
          </cell>
          <cell r="BI348">
            <v>0</v>
          </cell>
          <cell r="BJ348">
            <v>-29.55</v>
          </cell>
          <cell r="BK348">
            <v>-9.68</v>
          </cell>
          <cell r="BL348">
            <v>6212.2</v>
          </cell>
          <cell r="BM348">
            <v>2091.79</v>
          </cell>
          <cell r="BN348">
            <v>4120.42</v>
          </cell>
          <cell r="BO348">
            <v>0</v>
          </cell>
          <cell r="BP348">
            <v>4120.42</v>
          </cell>
          <cell r="BQ348">
            <v>61.27</v>
          </cell>
          <cell r="BR348">
            <v>4059.14</v>
          </cell>
          <cell r="BS348">
            <v>33.672289999999997</v>
          </cell>
          <cell r="BT348">
            <v>1010</v>
          </cell>
          <cell r="BU348">
            <v>12</v>
          </cell>
          <cell r="BV348">
            <v>101</v>
          </cell>
          <cell r="BW348">
            <v>921</v>
          </cell>
          <cell r="BX348" t="str">
            <v>Non-Interest Income - Retail and Small Business</v>
          </cell>
          <cell r="BY348">
            <v>0</v>
          </cell>
          <cell r="BZ348">
            <v>238442.96</v>
          </cell>
          <cell r="CA348">
            <v>238442.96</v>
          </cell>
          <cell r="CB348">
            <v>452016.97</v>
          </cell>
          <cell r="CC348">
            <v>211559.05</v>
          </cell>
          <cell r="CD348">
            <v>98148.15</v>
          </cell>
          <cell r="CE348">
            <v>11138.97</v>
          </cell>
          <cell r="CF348">
            <v>87009.17</v>
          </cell>
          <cell r="CG348">
            <v>137222.6</v>
          </cell>
          <cell r="CH348">
            <v>22830.46</v>
          </cell>
          <cell r="CI348">
            <v>12073.71</v>
          </cell>
          <cell r="CJ348">
            <v>102318.43</v>
          </cell>
          <cell r="CK348">
            <v>40461.15</v>
          </cell>
          <cell r="CL348">
            <v>3166.1</v>
          </cell>
          <cell r="CM348">
            <v>1921.07</v>
          </cell>
          <cell r="CN348">
            <v>157737.62</v>
          </cell>
          <cell r="CO348">
            <v>135831.39000000001</v>
          </cell>
          <cell r="CP348">
            <v>13538.6</v>
          </cell>
          <cell r="CQ348">
            <v>8367.6299999999992</v>
          </cell>
          <cell r="CR348">
            <v>22551.82</v>
          </cell>
          <cell r="CS348">
            <v>80892.97</v>
          </cell>
          <cell r="CT348">
            <v>45077.18</v>
          </cell>
          <cell r="CU348">
            <v>24570.3</v>
          </cell>
          <cell r="CV348">
            <v>11245.49</v>
          </cell>
          <cell r="CW348">
            <v>87505.69</v>
          </cell>
          <cell r="CX348">
            <v>500.11</v>
          </cell>
          <cell r="CY348">
            <v>6373.86</v>
          </cell>
          <cell r="CZ348">
            <v>11041.96</v>
          </cell>
          <cell r="DA348">
            <v>33155.129999999997</v>
          </cell>
          <cell r="DB348">
            <v>36434.629999999997</v>
          </cell>
          <cell r="DC348">
            <v>800705.08</v>
          </cell>
          <cell r="DD348">
            <v>0</v>
          </cell>
          <cell r="DE348">
            <v>18006.57</v>
          </cell>
          <cell r="DF348">
            <v>782698.51</v>
          </cell>
          <cell r="DG348">
            <v>66797.440000000002</v>
          </cell>
          <cell r="DH348">
            <v>25138</v>
          </cell>
          <cell r="DI348">
            <v>20897.400000000001</v>
          </cell>
          <cell r="DJ348">
            <v>163</v>
          </cell>
          <cell r="DK348">
            <v>6869.65</v>
          </cell>
          <cell r="DL348">
            <v>53068.05</v>
          </cell>
          <cell r="DM348">
            <v>229127.01</v>
          </cell>
          <cell r="DN348">
            <v>1370134</v>
          </cell>
          <cell r="DO348">
            <v>932868.52</v>
          </cell>
          <cell r="DP348">
            <v>29944.76</v>
          </cell>
          <cell r="DQ348">
            <v>3271.04</v>
          </cell>
          <cell r="DR348">
            <v>247811.99</v>
          </cell>
          <cell r="DS348">
            <v>295.12</v>
          </cell>
          <cell r="DT348">
            <v>1213896.3</v>
          </cell>
          <cell r="DU348">
            <v>12071.78</v>
          </cell>
          <cell r="DV348">
            <v>9094.99</v>
          </cell>
          <cell r="DW348">
            <v>58458.91</v>
          </cell>
          <cell r="DX348">
            <v>78209.03</v>
          </cell>
          <cell r="DY348">
            <v>2965.59</v>
          </cell>
          <cell r="DZ348">
            <v>-6047.05</v>
          </cell>
          <cell r="EA348">
            <v>154753.25</v>
          </cell>
          <cell r="EB348">
            <v>1484.41</v>
          </cell>
          <cell r="EC348">
            <v>156237.66</v>
          </cell>
          <cell r="ED348">
            <v>296805.77</v>
          </cell>
          <cell r="EE348">
            <v>150136.47</v>
          </cell>
          <cell r="EF348">
            <v>0</v>
          </cell>
          <cell r="EG348">
            <v>150136.47</v>
          </cell>
          <cell r="EH348">
            <v>4059.14</v>
          </cell>
          <cell r="EI348">
            <v>1500</v>
          </cell>
          <cell r="EJ348">
            <v>0</v>
          </cell>
          <cell r="EK348">
            <v>758.28</v>
          </cell>
          <cell r="EL348">
            <v>0</v>
          </cell>
          <cell r="EM348">
            <v>0</v>
          </cell>
          <cell r="EN348">
            <v>15.75</v>
          </cell>
          <cell r="EO348">
            <v>0</v>
          </cell>
          <cell r="EP348">
            <v>219.49</v>
          </cell>
          <cell r="EQ348">
            <v>1305.8800000000001</v>
          </cell>
          <cell r="ER348">
            <v>-104.4</v>
          </cell>
          <cell r="ES348">
            <v>0</v>
          </cell>
          <cell r="ET348">
            <v>-55.12</v>
          </cell>
          <cell r="EU348">
            <v>154753.25</v>
          </cell>
          <cell r="EV348">
            <v>154753.25</v>
          </cell>
          <cell r="EW348">
            <v>3757.53</v>
          </cell>
          <cell r="EX348">
            <v>0</v>
          </cell>
          <cell r="EY348">
            <v>-885.04</v>
          </cell>
          <cell r="EZ348">
            <v>0</v>
          </cell>
          <cell r="FA348">
            <v>0</v>
          </cell>
          <cell r="FB348">
            <v>2050</v>
          </cell>
          <cell r="FC348">
            <v>0</v>
          </cell>
          <cell r="FD348">
            <v>28705.25</v>
          </cell>
          <cell r="FE348">
            <v>0</v>
          </cell>
          <cell r="FF348">
            <v>125225.51</v>
          </cell>
          <cell r="FG348">
            <v>1587.29</v>
          </cell>
          <cell r="FH348">
            <v>0</v>
          </cell>
          <cell r="FI348">
            <v>-533</v>
          </cell>
          <cell r="FJ348">
            <v>123105.22</v>
          </cell>
          <cell r="FK348">
            <v>1039745.5</v>
          </cell>
          <cell r="FL348">
            <v>108983.42</v>
          </cell>
          <cell r="FM348">
            <v>123105.2</v>
          </cell>
          <cell r="FN348">
            <v>152672.15</v>
          </cell>
          <cell r="FO348">
            <v>1039745.5</v>
          </cell>
          <cell r="FP348">
            <v>1321737.2</v>
          </cell>
          <cell r="FQ348">
            <v>10.4817</v>
          </cell>
          <cell r="FR348">
            <v>11.8399</v>
          </cell>
          <cell r="FS348">
            <v>14.6836</v>
          </cell>
          <cell r="FT348">
            <v>9.3139000000000003</v>
          </cell>
          <cell r="FU348">
            <v>12071.78</v>
          </cell>
          <cell r="FV348">
            <v>0</v>
          </cell>
          <cell r="FW348">
            <v>0</v>
          </cell>
          <cell r="FX348">
            <v>0</v>
          </cell>
          <cell r="FY348">
            <v>6052.66</v>
          </cell>
          <cell r="FZ348">
            <v>0</v>
          </cell>
          <cell r="GA348">
            <v>0</v>
          </cell>
          <cell r="GB348">
            <v>0</v>
          </cell>
          <cell r="GC348">
            <v>2050</v>
          </cell>
          <cell r="GD348">
            <v>24434</v>
          </cell>
          <cell r="GE348">
            <v>0</v>
          </cell>
          <cell r="GF348">
            <v>4952.3999999999996</v>
          </cell>
          <cell r="GG348">
            <v>5244496.0999999996</v>
          </cell>
          <cell r="GH348">
            <v>0</v>
          </cell>
          <cell r="GI348">
            <v>1496.08</v>
          </cell>
          <cell r="GJ348">
            <v>125225.51</v>
          </cell>
          <cell r="GK348">
            <v>12522.55</v>
          </cell>
          <cell r="GL348">
            <v>0</v>
          </cell>
          <cell r="GM348">
            <v>0</v>
          </cell>
          <cell r="GN348">
            <v>12332.69</v>
          </cell>
          <cell r="GO348">
            <v>0</v>
          </cell>
          <cell r="GP348">
            <v>9732.16</v>
          </cell>
          <cell r="GQ348">
            <v>9732.16</v>
          </cell>
          <cell r="GR348">
            <v>0</v>
          </cell>
          <cell r="GS348">
            <v>9808.57</v>
          </cell>
          <cell r="GT348">
            <v>27940.91</v>
          </cell>
          <cell r="GU348">
            <v>1305.8800000000001</v>
          </cell>
          <cell r="GV348">
            <v>5244.5</v>
          </cell>
          <cell r="GW348">
            <v>0.25</v>
          </cell>
          <cell r="GX348">
            <v>0</v>
          </cell>
          <cell r="GY348">
            <v>758.28</v>
          </cell>
          <cell r="GZ348">
            <v>758.28</v>
          </cell>
          <cell r="HA348">
            <v>0</v>
          </cell>
          <cell r="HB348">
            <v>15.75</v>
          </cell>
          <cell r="HC348">
            <v>15.75</v>
          </cell>
          <cell r="HD348" t="str">
            <v>Deferred compensation adjustments and warrant repurchases</v>
          </cell>
          <cell r="HE348" t="str">
            <v>Deduction for non-financial equity investments</v>
          </cell>
          <cell r="HF348">
            <v>0</v>
          </cell>
          <cell r="HG348">
            <v>817</v>
          </cell>
          <cell r="HH348">
            <v>2376.9299999999998</v>
          </cell>
          <cell r="HI348">
            <v>-14226.54</v>
          </cell>
          <cell r="HJ348">
            <v>11658.95</v>
          </cell>
          <cell r="HK348" t="str">
            <v>Cash dividends declared on common stock (item 65) will appear on HI-A in #11 Cash dividends declared on common stock (bhck4460). Issuance of Common Stock for Employee Compensation (item 72) and Other Issuance of Common Stock (item 73) will both</v>
          </cell>
          <cell r="HL348">
            <v>1</v>
          </cell>
          <cell r="HM348">
            <v>2013</v>
          </cell>
          <cell r="HN348">
            <v>0</v>
          </cell>
          <cell r="HO348">
            <v>-29.55</v>
          </cell>
          <cell r="HR348">
            <v>19009</v>
          </cell>
        </row>
        <row r="349">
          <cell r="A349" t="str">
            <v>1120754Q2 2013Supervisory Baseline</v>
          </cell>
          <cell r="B349" t="str">
            <v>Wells</v>
          </cell>
          <cell r="C349" t="str">
            <v>Q2 2013</v>
          </cell>
          <cell r="D349" t="str">
            <v>Supervisory Baseline</v>
          </cell>
          <cell r="E349" t="str">
            <v>BHC</v>
          </cell>
          <cell r="F349" t="str">
            <v>WELLS FARGO and CO</v>
          </cell>
          <cell r="G349">
            <v>1120754</v>
          </cell>
          <cell r="H349" t="str">
            <v>Projected</v>
          </cell>
          <cell r="I349">
            <v>40925</v>
          </cell>
          <cell r="J349">
            <v>40925.637384259258</v>
          </cell>
          <cell r="K349" t="str">
            <v>Federal Reserve Baseline scenario, as described in the Comprehensive Capital Plan summary instructions.</v>
          </cell>
          <cell r="L349">
            <v>575.94000000000005</v>
          </cell>
          <cell r="M349">
            <v>753.98</v>
          </cell>
          <cell r="N349">
            <v>133.62</v>
          </cell>
          <cell r="O349">
            <v>620.37</v>
          </cell>
          <cell r="P349">
            <v>212.99</v>
          </cell>
          <cell r="Q349">
            <v>74.3</v>
          </cell>
          <cell r="R349">
            <v>32.18</v>
          </cell>
          <cell r="S349">
            <v>106.51</v>
          </cell>
          <cell r="T349">
            <v>161.62</v>
          </cell>
          <cell r="U349">
            <v>90.54</v>
          </cell>
          <cell r="V349">
            <v>6.84</v>
          </cell>
          <cell r="W349">
            <v>64.239999999999995</v>
          </cell>
          <cell r="X349">
            <v>213.64</v>
          </cell>
          <cell r="Y349">
            <v>262.56</v>
          </cell>
          <cell r="Z349">
            <v>93.36</v>
          </cell>
          <cell r="AA349">
            <v>47.4</v>
          </cell>
          <cell r="AB349">
            <v>121.8</v>
          </cell>
          <cell r="AC349">
            <v>63.81</v>
          </cell>
          <cell r="AD349">
            <v>0</v>
          </cell>
          <cell r="AE349">
            <v>13.98</v>
          </cell>
          <cell r="AF349">
            <v>0</v>
          </cell>
          <cell r="AG349">
            <v>0</v>
          </cell>
          <cell r="AH349">
            <v>49.83</v>
          </cell>
          <cell r="AI349">
            <v>2244.54</v>
          </cell>
          <cell r="AJ349">
            <v>0</v>
          </cell>
          <cell r="AK349">
            <v>0</v>
          </cell>
          <cell r="AL349">
            <v>32.26</v>
          </cell>
          <cell r="AM349">
            <v>32.26</v>
          </cell>
          <cell r="AN349">
            <v>0</v>
          </cell>
          <cell r="AO349">
            <v>0</v>
          </cell>
          <cell r="AP349">
            <v>0</v>
          </cell>
          <cell r="AQ349">
            <v>0</v>
          </cell>
          <cell r="AR349">
            <v>0</v>
          </cell>
          <cell r="AS349">
            <v>0</v>
          </cell>
          <cell r="AT349">
            <v>2276.8000000000002</v>
          </cell>
          <cell r="AU349">
            <v>18006.57</v>
          </cell>
          <cell r="AV349">
            <v>2015.17</v>
          </cell>
          <cell r="AW349">
            <v>2244.54</v>
          </cell>
          <cell r="AX349">
            <v>2.85</v>
          </cell>
          <cell r="AY349">
            <v>17780.05</v>
          </cell>
          <cell r="AZ349">
            <v>10628.86</v>
          </cell>
          <cell r="BA349">
            <v>10145.14</v>
          </cell>
          <cell r="BB349">
            <v>11440.67</v>
          </cell>
          <cell r="BC349">
            <v>9333.34</v>
          </cell>
          <cell r="BD349">
            <v>9333.34</v>
          </cell>
          <cell r="BE349">
            <v>2015.17</v>
          </cell>
          <cell r="BF349">
            <v>0</v>
          </cell>
          <cell r="BG349">
            <v>0</v>
          </cell>
          <cell r="BH349">
            <v>-24.15</v>
          </cell>
          <cell r="BI349">
            <v>0</v>
          </cell>
          <cell r="BJ349">
            <v>-27.59</v>
          </cell>
          <cell r="BK349">
            <v>-2.85</v>
          </cell>
          <cell r="BL349">
            <v>7266.43</v>
          </cell>
          <cell r="BM349">
            <v>2448.5700000000002</v>
          </cell>
          <cell r="BN349">
            <v>4817.8599999999997</v>
          </cell>
          <cell r="BO349">
            <v>0</v>
          </cell>
          <cell r="BP349">
            <v>4817.8599999999997</v>
          </cell>
          <cell r="BQ349">
            <v>63.22</v>
          </cell>
          <cell r="BR349">
            <v>4754.6400000000003</v>
          </cell>
          <cell r="BS349">
            <v>33.697015</v>
          </cell>
          <cell r="BT349">
            <v>921</v>
          </cell>
          <cell r="BU349">
            <v>15</v>
          </cell>
          <cell r="BV349">
            <v>75</v>
          </cell>
          <cell r="BW349">
            <v>861</v>
          </cell>
          <cell r="BX349" t="str">
            <v>Non-Interest Income - Retail and Small Business</v>
          </cell>
          <cell r="BY349">
            <v>0</v>
          </cell>
          <cell r="BZ349">
            <v>249623.33</v>
          </cell>
          <cell r="CA349">
            <v>249623.33</v>
          </cell>
          <cell r="CB349">
            <v>453633.64</v>
          </cell>
          <cell r="CC349">
            <v>213196.61</v>
          </cell>
          <cell r="CD349">
            <v>96251.22</v>
          </cell>
          <cell r="CE349">
            <v>10866.18</v>
          </cell>
          <cell r="CF349">
            <v>85385.03</v>
          </cell>
          <cell r="CG349">
            <v>139088.62</v>
          </cell>
          <cell r="CH349">
            <v>23142.45</v>
          </cell>
          <cell r="CI349">
            <v>12229.45</v>
          </cell>
          <cell r="CJ349">
            <v>103716.72</v>
          </cell>
          <cell r="CK349">
            <v>41014.1</v>
          </cell>
          <cell r="CL349">
            <v>3209.35</v>
          </cell>
          <cell r="CM349">
            <v>1887.84</v>
          </cell>
          <cell r="CN349">
            <v>160479.14000000001</v>
          </cell>
          <cell r="CO349">
            <v>138359.14000000001</v>
          </cell>
          <cell r="CP349">
            <v>13702.75</v>
          </cell>
          <cell r="CQ349">
            <v>8417.25</v>
          </cell>
          <cell r="CR349">
            <v>23217.75</v>
          </cell>
          <cell r="CS349">
            <v>81338.3</v>
          </cell>
          <cell r="CT349">
            <v>45764.59</v>
          </cell>
          <cell r="CU349">
            <v>24443.54</v>
          </cell>
          <cell r="CV349">
            <v>11130.18</v>
          </cell>
          <cell r="CW349">
            <v>89041.06</v>
          </cell>
          <cell r="CX349">
            <v>509.5</v>
          </cell>
          <cell r="CY349">
            <v>6493.52</v>
          </cell>
          <cell r="CZ349">
            <v>11141.79</v>
          </cell>
          <cell r="DA349">
            <v>33777.589999999997</v>
          </cell>
          <cell r="DB349">
            <v>37118.660000000003</v>
          </cell>
          <cell r="DC349">
            <v>807709.89</v>
          </cell>
          <cell r="DD349">
            <v>0</v>
          </cell>
          <cell r="DE349">
            <v>17780.05</v>
          </cell>
          <cell r="DF349">
            <v>789929.84</v>
          </cell>
          <cell r="DG349">
            <v>68453.09</v>
          </cell>
          <cell r="DH349">
            <v>25138</v>
          </cell>
          <cell r="DI349">
            <v>21588.6</v>
          </cell>
          <cell r="DJ349">
            <v>163</v>
          </cell>
          <cell r="DK349">
            <v>6517.41</v>
          </cell>
          <cell r="DL349">
            <v>53407.01</v>
          </cell>
          <cell r="DM349">
            <v>210951.3</v>
          </cell>
          <cell r="DN349">
            <v>1372364.6</v>
          </cell>
          <cell r="DO349">
            <v>934647.21</v>
          </cell>
          <cell r="DP349">
            <v>31084.27</v>
          </cell>
          <cell r="DQ349">
            <v>1996.38</v>
          </cell>
          <cell r="DR349">
            <v>247203.83</v>
          </cell>
          <cell r="DS349">
            <v>292.27</v>
          </cell>
          <cell r="DT349">
            <v>1214931.7</v>
          </cell>
          <cell r="DU349">
            <v>12071.78</v>
          </cell>
          <cell r="DV349">
            <v>9118.18</v>
          </cell>
          <cell r="DW349">
            <v>58848.23</v>
          </cell>
          <cell r="DX349">
            <v>81424.479999999996</v>
          </cell>
          <cell r="DY349">
            <v>2861.19</v>
          </cell>
          <cell r="DZ349">
            <v>-8375.3799999999992</v>
          </cell>
          <cell r="EA349">
            <v>155948.48000000001</v>
          </cell>
          <cell r="EB349">
            <v>1484.41</v>
          </cell>
          <cell r="EC349">
            <v>157432.89000000001</v>
          </cell>
          <cell r="ED349">
            <v>302771.14</v>
          </cell>
          <cell r="EE349">
            <v>154753.25</v>
          </cell>
          <cell r="EF349">
            <v>0</v>
          </cell>
          <cell r="EG349">
            <v>154753.25</v>
          </cell>
          <cell r="EH349">
            <v>4754.6400000000003</v>
          </cell>
          <cell r="EI349">
            <v>0</v>
          </cell>
          <cell r="EJ349">
            <v>0</v>
          </cell>
          <cell r="EK349">
            <v>467.63</v>
          </cell>
          <cell r="EL349">
            <v>0</v>
          </cell>
          <cell r="EM349">
            <v>0</v>
          </cell>
          <cell r="EN349">
            <v>2328.33</v>
          </cell>
          <cell r="EO349">
            <v>0</v>
          </cell>
          <cell r="EP349">
            <v>244.57</v>
          </cell>
          <cell r="EQ349">
            <v>1294.6199999999999</v>
          </cell>
          <cell r="ER349">
            <v>-104.4</v>
          </cell>
          <cell r="ES349">
            <v>0</v>
          </cell>
          <cell r="ET349">
            <v>-55.12</v>
          </cell>
          <cell r="EU349">
            <v>155948.48000000001</v>
          </cell>
          <cell r="EV349">
            <v>155948.48000000001</v>
          </cell>
          <cell r="EW349">
            <v>3653.13</v>
          </cell>
          <cell r="EX349">
            <v>0</v>
          </cell>
          <cell r="EY349">
            <v>-885.04</v>
          </cell>
          <cell r="EZ349">
            <v>0</v>
          </cell>
          <cell r="FA349">
            <v>0</v>
          </cell>
          <cell r="FB349">
            <v>2050</v>
          </cell>
          <cell r="FC349">
            <v>0</v>
          </cell>
          <cell r="FD349">
            <v>28458.22</v>
          </cell>
          <cell r="FE349">
            <v>0</v>
          </cell>
          <cell r="FF349">
            <v>126772.16</v>
          </cell>
          <cell r="FG349">
            <v>1639.03</v>
          </cell>
          <cell r="FH349">
            <v>0</v>
          </cell>
          <cell r="FI349">
            <v>-533</v>
          </cell>
          <cell r="FJ349">
            <v>124600.13</v>
          </cell>
          <cell r="FK349">
            <v>1047640.5</v>
          </cell>
          <cell r="FL349">
            <v>110478.32</v>
          </cell>
          <cell r="FM349">
            <v>124600.11</v>
          </cell>
          <cell r="FN349">
            <v>155265.9</v>
          </cell>
          <cell r="FO349">
            <v>1047640.5</v>
          </cell>
          <cell r="FP349">
            <v>1335518.3999999999</v>
          </cell>
          <cell r="FQ349">
            <v>10.545400000000001</v>
          </cell>
          <cell r="FR349">
            <v>11.8934</v>
          </cell>
          <cell r="FS349">
            <v>14.820499999999999</v>
          </cell>
          <cell r="FT349">
            <v>9.3297000000000008</v>
          </cell>
          <cell r="FU349">
            <v>12071.78</v>
          </cell>
          <cell r="FV349">
            <v>0</v>
          </cell>
          <cell r="FW349">
            <v>0</v>
          </cell>
          <cell r="FX349">
            <v>0</v>
          </cell>
          <cell r="FY349">
            <v>8380.99</v>
          </cell>
          <cell r="FZ349">
            <v>0</v>
          </cell>
          <cell r="GA349">
            <v>0</v>
          </cell>
          <cell r="GB349">
            <v>0</v>
          </cell>
          <cell r="GC349">
            <v>2050</v>
          </cell>
          <cell r="GD349">
            <v>24419</v>
          </cell>
          <cell r="GE349">
            <v>0</v>
          </cell>
          <cell r="GF349">
            <v>5373.12</v>
          </cell>
          <cell r="GG349">
            <v>5188211.4000000004</v>
          </cell>
          <cell r="GH349">
            <v>0</v>
          </cell>
          <cell r="GI349">
            <v>1439.46</v>
          </cell>
          <cell r="GJ349">
            <v>126772.16</v>
          </cell>
          <cell r="GK349">
            <v>12677.22</v>
          </cell>
          <cell r="GL349">
            <v>0</v>
          </cell>
          <cell r="GM349">
            <v>0</v>
          </cell>
          <cell r="GN349">
            <v>14145.15</v>
          </cell>
          <cell r="GO349">
            <v>0</v>
          </cell>
          <cell r="GP349">
            <v>9904.57</v>
          </cell>
          <cell r="GQ349">
            <v>9904.57</v>
          </cell>
          <cell r="GR349">
            <v>0</v>
          </cell>
          <cell r="GS349">
            <v>9974.5</v>
          </cell>
          <cell r="GT349">
            <v>28381.05</v>
          </cell>
          <cell r="GU349">
            <v>1294.6199999999999</v>
          </cell>
          <cell r="GV349">
            <v>5188.21</v>
          </cell>
          <cell r="GW349">
            <v>0.25</v>
          </cell>
          <cell r="GX349">
            <v>0</v>
          </cell>
          <cell r="GY349">
            <v>467.63</v>
          </cell>
          <cell r="GZ349">
            <v>467.63</v>
          </cell>
          <cell r="HA349">
            <v>0</v>
          </cell>
          <cell r="HB349">
            <v>2328.33</v>
          </cell>
          <cell r="HC349">
            <v>2328.33</v>
          </cell>
          <cell r="HD349" t="str">
            <v>Deferred compensation adjustments and warrant repurchases</v>
          </cell>
          <cell r="HE349" t="str">
            <v>Deduction for non-financial equity investments</v>
          </cell>
          <cell r="HF349">
            <v>0</v>
          </cell>
          <cell r="HG349">
            <v>817</v>
          </cell>
          <cell r="HH349">
            <v>2376.9299999999998</v>
          </cell>
          <cell r="HI349">
            <v>-14226.54</v>
          </cell>
          <cell r="HJ349">
            <v>11658.95</v>
          </cell>
          <cell r="HK349" t="str">
            <v>Cash dividends declared on common stock (item 65) will appear on HI-A in #11 Cash dividends declared on common stock (bhck4460). Issuance of Common Stock for Employee Compensation (item 72) and Other Issuance of Common Stock (item 73) will both</v>
          </cell>
          <cell r="HL349">
            <v>2</v>
          </cell>
          <cell r="HM349">
            <v>2013</v>
          </cell>
          <cell r="HN349">
            <v>0</v>
          </cell>
          <cell r="HO349">
            <v>-27.59</v>
          </cell>
          <cell r="HR349">
            <v>19009</v>
          </cell>
        </row>
        <row r="350">
          <cell r="A350" t="str">
            <v>1120754Q3 2013Supervisory Baseline</v>
          </cell>
          <cell r="B350" t="str">
            <v>Wells</v>
          </cell>
          <cell r="C350" t="str">
            <v>Q3 2013</v>
          </cell>
          <cell r="D350" t="str">
            <v>Supervisory Baseline</v>
          </cell>
          <cell r="E350" t="str">
            <v>BHC</v>
          </cell>
          <cell r="F350" t="str">
            <v>WELLS FARGO and CO</v>
          </cell>
          <cell r="G350">
            <v>1120754</v>
          </cell>
          <cell r="H350" t="str">
            <v>Projected</v>
          </cell>
          <cell r="I350">
            <v>40925</v>
          </cell>
          <cell r="J350">
            <v>40925.637384259258</v>
          </cell>
          <cell r="K350" t="str">
            <v>Federal Reserve Baseline scenario, as described in the Comprehensive Capital Plan summary instructions.</v>
          </cell>
          <cell r="L350">
            <v>557.66999999999996</v>
          </cell>
          <cell r="M350">
            <v>740.29</v>
          </cell>
          <cell r="N350">
            <v>124.89</v>
          </cell>
          <cell r="O350">
            <v>615.4</v>
          </cell>
          <cell r="P350">
            <v>210.58</v>
          </cell>
          <cell r="Q350">
            <v>74.3</v>
          </cell>
          <cell r="R350">
            <v>32.39</v>
          </cell>
          <cell r="S350">
            <v>103.89</v>
          </cell>
          <cell r="T350">
            <v>161.81</v>
          </cell>
          <cell r="U350">
            <v>90.64</v>
          </cell>
          <cell r="V350">
            <v>6.85</v>
          </cell>
          <cell r="W350">
            <v>64.319999999999993</v>
          </cell>
          <cell r="X350">
            <v>207.79</v>
          </cell>
          <cell r="Y350">
            <v>300.13</v>
          </cell>
          <cell r="Z350">
            <v>123.43</v>
          </cell>
          <cell r="AA350">
            <v>42.97</v>
          </cell>
          <cell r="AB350">
            <v>133.72999999999999</v>
          </cell>
          <cell r="AC350">
            <v>63.81</v>
          </cell>
          <cell r="AD350">
            <v>0</v>
          </cell>
          <cell r="AE350">
            <v>13.98</v>
          </cell>
          <cell r="AF350">
            <v>0</v>
          </cell>
          <cell r="AG350">
            <v>0</v>
          </cell>
          <cell r="AH350">
            <v>49.83</v>
          </cell>
          <cell r="AI350">
            <v>2242.09</v>
          </cell>
          <cell r="AJ350">
            <v>0</v>
          </cell>
          <cell r="AK350">
            <v>0</v>
          </cell>
          <cell r="AL350">
            <v>32.26</v>
          </cell>
          <cell r="AM350">
            <v>32.26</v>
          </cell>
          <cell r="AN350">
            <v>0</v>
          </cell>
          <cell r="AO350">
            <v>0</v>
          </cell>
          <cell r="AP350">
            <v>0</v>
          </cell>
          <cell r="AQ350">
            <v>0</v>
          </cell>
          <cell r="AR350">
            <v>0</v>
          </cell>
          <cell r="AS350">
            <v>0</v>
          </cell>
          <cell r="AT350">
            <v>2274.34</v>
          </cell>
          <cell r="AU350">
            <v>17780.05</v>
          </cell>
          <cell r="AV350">
            <v>2100.81</v>
          </cell>
          <cell r="AW350">
            <v>2242.09</v>
          </cell>
          <cell r="AX350">
            <v>-5.24</v>
          </cell>
          <cell r="AY350">
            <v>17633.53</v>
          </cell>
          <cell r="AZ350">
            <v>10855.11</v>
          </cell>
          <cell r="BA350">
            <v>9951.26</v>
          </cell>
          <cell r="BB350">
            <v>11383.77</v>
          </cell>
          <cell r="BC350">
            <v>9422.6</v>
          </cell>
          <cell r="BD350">
            <v>9422.6</v>
          </cell>
          <cell r="BE350">
            <v>2100.81</v>
          </cell>
          <cell r="BF350">
            <v>0</v>
          </cell>
          <cell r="BG350">
            <v>0</v>
          </cell>
          <cell r="BH350">
            <v>-24.63</v>
          </cell>
          <cell r="BI350">
            <v>0</v>
          </cell>
          <cell r="BJ350">
            <v>-17.690000000000001</v>
          </cell>
          <cell r="BK350">
            <v>5.24</v>
          </cell>
          <cell r="BL350">
            <v>7279.47</v>
          </cell>
          <cell r="BM350">
            <v>2452.9899999999998</v>
          </cell>
          <cell r="BN350">
            <v>4826.4799999999996</v>
          </cell>
          <cell r="BO350">
            <v>0</v>
          </cell>
          <cell r="BP350">
            <v>4826.4799999999996</v>
          </cell>
          <cell r="BQ350">
            <v>63.22</v>
          </cell>
          <cell r="BR350">
            <v>4763.26</v>
          </cell>
          <cell r="BS350">
            <v>33.697370999999997</v>
          </cell>
          <cell r="BT350">
            <v>861</v>
          </cell>
          <cell r="BU350">
            <v>15</v>
          </cell>
          <cell r="BV350">
            <v>57</v>
          </cell>
          <cell r="BW350">
            <v>819</v>
          </cell>
          <cell r="BX350" t="str">
            <v>Non-Interest Income - Retail and Small Business</v>
          </cell>
          <cell r="BY350">
            <v>0</v>
          </cell>
          <cell r="BZ350">
            <v>261047.79</v>
          </cell>
          <cell r="CA350">
            <v>261047.79</v>
          </cell>
          <cell r="CB350">
            <v>451219.19</v>
          </cell>
          <cell r="CC350">
            <v>210456.94</v>
          </cell>
          <cell r="CD350">
            <v>94566.22</v>
          </cell>
          <cell r="CE350">
            <v>10621.38</v>
          </cell>
          <cell r="CF350">
            <v>83944.84</v>
          </cell>
          <cell r="CG350">
            <v>141074.92000000001</v>
          </cell>
          <cell r="CH350">
            <v>23474.63</v>
          </cell>
          <cell r="CI350">
            <v>12394.91</v>
          </cell>
          <cell r="CJ350">
            <v>105205.38</v>
          </cell>
          <cell r="CK350">
            <v>41602.78</v>
          </cell>
          <cell r="CL350">
            <v>3255.43</v>
          </cell>
          <cell r="CM350">
            <v>1865.68</v>
          </cell>
          <cell r="CN350">
            <v>163027.10999999999</v>
          </cell>
          <cell r="CO350">
            <v>140736.85</v>
          </cell>
          <cell r="CP350">
            <v>13831.56</v>
          </cell>
          <cell r="CQ350">
            <v>8458.7000000000007</v>
          </cell>
          <cell r="CR350">
            <v>24185.21</v>
          </cell>
          <cell r="CS350">
            <v>81719.94</v>
          </cell>
          <cell r="CT350">
            <v>46306.5</v>
          </cell>
          <cell r="CU350">
            <v>24308.81</v>
          </cell>
          <cell r="CV350">
            <v>11104.64</v>
          </cell>
          <cell r="CW350">
            <v>90489.86</v>
          </cell>
          <cell r="CX350">
            <v>518.33000000000004</v>
          </cell>
          <cell r="CY350">
            <v>6606.11</v>
          </cell>
          <cell r="CZ350">
            <v>11239.98</v>
          </cell>
          <cell r="DA350">
            <v>34363.22</v>
          </cell>
          <cell r="DB350">
            <v>37762.22</v>
          </cell>
          <cell r="DC350">
            <v>810641.32</v>
          </cell>
          <cell r="DD350">
            <v>0</v>
          </cell>
          <cell r="DE350">
            <v>17633.53</v>
          </cell>
          <cell r="DF350">
            <v>793007.79</v>
          </cell>
          <cell r="DG350">
            <v>70171.19</v>
          </cell>
          <cell r="DH350">
            <v>25138</v>
          </cell>
          <cell r="DI350">
            <v>22259.96</v>
          </cell>
          <cell r="DJ350">
            <v>163</v>
          </cell>
          <cell r="DK350">
            <v>6165.17</v>
          </cell>
          <cell r="DL350">
            <v>53726.13</v>
          </cell>
          <cell r="DM350">
            <v>210952.06</v>
          </cell>
          <cell r="DN350">
            <v>1388905</v>
          </cell>
          <cell r="DO350">
            <v>941408.46</v>
          </cell>
          <cell r="DP350">
            <v>32249.09</v>
          </cell>
          <cell r="DQ350">
            <v>1997.21</v>
          </cell>
          <cell r="DR350">
            <v>251436.45</v>
          </cell>
          <cell r="DS350">
            <v>297.51</v>
          </cell>
          <cell r="DT350">
            <v>1227091.2</v>
          </cell>
          <cell r="DU350">
            <v>13571.78</v>
          </cell>
          <cell r="DV350">
            <v>9146.1200000000008</v>
          </cell>
          <cell r="DW350">
            <v>59346.25</v>
          </cell>
          <cell r="DX350">
            <v>84650.41</v>
          </cell>
          <cell r="DY350">
            <v>2756.79</v>
          </cell>
          <cell r="DZ350">
            <v>-9142.01</v>
          </cell>
          <cell r="EA350">
            <v>160329.34</v>
          </cell>
          <cell r="EB350">
            <v>1484.41</v>
          </cell>
          <cell r="EC350">
            <v>161813.75</v>
          </cell>
          <cell r="ED350">
            <v>307700.92</v>
          </cell>
          <cell r="EE350">
            <v>155948.48000000001</v>
          </cell>
          <cell r="EF350">
            <v>0</v>
          </cell>
          <cell r="EG350">
            <v>155948.48000000001</v>
          </cell>
          <cell r="EH350">
            <v>4763.26</v>
          </cell>
          <cell r="EI350">
            <v>1500</v>
          </cell>
          <cell r="EJ350">
            <v>0</v>
          </cell>
          <cell r="EK350">
            <v>581.09</v>
          </cell>
          <cell r="EL350">
            <v>0</v>
          </cell>
          <cell r="EM350">
            <v>0</v>
          </cell>
          <cell r="EN350">
            <v>766.63</v>
          </cell>
          <cell r="EO350">
            <v>0</v>
          </cell>
          <cell r="EP350">
            <v>245.4</v>
          </cell>
          <cell r="EQ350">
            <v>1291.94</v>
          </cell>
          <cell r="ER350">
            <v>-104.4</v>
          </cell>
          <cell r="ES350">
            <v>0</v>
          </cell>
          <cell r="ET350">
            <v>-55.12</v>
          </cell>
          <cell r="EU350">
            <v>160329.34</v>
          </cell>
          <cell r="EV350">
            <v>160329.34</v>
          </cell>
          <cell r="EW350">
            <v>3548.73</v>
          </cell>
          <cell r="EX350">
            <v>0</v>
          </cell>
          <cell r="EY350">
            <v>-885.04</v>
          </cell>
          <cell r="EZ350">
            <v>0</v>
          </cell>
          <cell r="FA350">
            <v>0</v>
          </cell>
          <cell r="FB350">
            <v>2050</v>
          </cell>
          <cell r="FC350">
            <v>0</v>
          </cell>
          <cell r="FD350">
            <v>28211.200000000001</v>
          </cell>
          <cell r="FE350">
            <v>0</v>
          </cell>
          <cell r="FF350">
            <v>131504.45000000001</v>
          </cell>
          <cell r="FG350">
            <v>1685.41</v>
          </cell>
          <cell r="FH350">
            <v>0</v>
          </cell>
          <cell r="FI350">
            <v>-533</v>
          </cell>
          <cell r="FJ350">
            <v>129286.04</v>
          </cell>
          <cell r="FK350">
            <v>1058201.6000000001</v>
          </cell>
          <cell r="FL350">
            <v>113664.24</v>
          </cell>
          <cell r="FM350">
            <v>129286.02</v>
          </cell>
          <cell r="FN350">
            <v>159535.45000000001</v>
          </cell>
          <cell r="FO350">
            <v>1058201.6000000001</v>
          </cell>
          <cell r="FP350">
            <v>1345421.1</v>
          </cell>
          <cell r="FQ350">
            <v>10.741300000000001</v>
          </cell>
          <cell r="FR350">
            <v>12.217499999999999</v>
          </cell>
          <cell r="FS350">
            <v>15.0761</v>
          </cell>
          <cell r="FT350">
            <v>9.6092999999999993</v>
          </cell>
          <cell r="FU350">
            <v>13571.78</v>
          </cell>
          <cell r="FV350">
            <v>0</v>
          </cell>
          <cell r="FW350">
            <v>0</v>
          </cell>
          <cell r="FX350">
            <v>0</v>
          </cell>
          <cell r="FY350">
            <v>9147.6200000000008</v>
          </cell>
          <cell r="FZ350">
            <v>0</v>
          </cell>
          <cell r="GA350">
            <v>0</v>
          </cell>
          <cell r="GB350">
            <v>0</v>
          </cell>
          <cell r="GC350">
            <v>2050</v>
          </cell>
          <cell r="GD350">
            <v>24404</v>
          </cell>
          <cell r="GE350">
            <v>0</v>
          </cell>
          <cell r="GF350">
            <v>5782.6</v>
          </cell>
          <cell r="GG350">
            <v>5182543.0999999996</v>
          </cell>
          <cell r="GH350">
            <v>0</v>
          </cell>
          <cell r="GI350">
            <v>1382.83</v>
          </cell>
          <cell r="GJ350">
            <v>131504.45000000001</v>
          </cell>
          <cell r="GK350">
            <v>13150.45</v>
          </cell>
          <cell r="GL350">
            <v>0</v>
          </cell>
          <cell r="GM350">
            <v>0</v>
          </cell>
          <cell r="GN350">
            <v>15975.73</v>
          </cell>
          <cell r="GO350">
            <v>0</v>
          </cell>
          <cell r="GP350">
            <v>10071.86</v>
          </cell>
          <cell r="GQ350">
            <v>10071.86</v>
          </cell>
          <cell r="GR350">
            <v>0</v>
          </cell>
          <cell r="GS350">
            <v>10135.31</v>
          </cell>
          <cell r="GT350">
            <v>28807.61</v>
          </cell>
          <cell r="GU350">
            <v>1291.94</v>
          </cell>
          <cell r="GV350">
            <v>5182.54</v>
          </cell>
          <cell r="GW350">
            <v>0.25</v>
          </cell>
          <cell r="GX350">
            <v>0</v>
          </cell>
          <cell r="GY350">
            <v>581.09</v>
          </cell>
          <cell r="GZ350">
            <v>581.09</v>
          </cell>
          <cell r="HA350">
            <v>0</v>
          </cell>
          <cell r="HB350">
            <v>766.63</v>
          </cell>
          <cell r="HC350">
            <v>766.63</v>
          </cell>
          <cell r="HD350" t="str">
            <v>Deferred compensation adjustments and warrant repurchases</v>
          </cell>
          <cell r="HE350" t="str">
            <v>Deduction for non-financial equity investments</v>
          </cell>
          <cell r="HF350">
            <v>0</v>
          </cell>
          <cell r="HG350">
            <v>817</v>
          </cell>
          <cell r="HH350">
            <v>2376.9299999999998</v>
          </cell>
          <cell r="HI350">
            <v>-14226.54</v>
          </cell>
          <cell r="HJ350">
            <v>11658.95</v>
          </cell>
          <cell r="HK350" t="str">
            <v>Cash dividends declared on common stock (item 65) will appear on HI-A in #11 Cash dividends declared on common stock (bhck4460). Issuance of Common Stock for Employee Compensation (item 72) and Other Issuance of Common Stock (item 73) will both</v>
          </cell>
          <cell r="HL350">
            <v>3</v>
          </cell>
          <cell r="HM350">
            <v>2013</v>
          </cell>
          <cell r="HN350">
            <v>0</v>
          </cell>
          <cell r="HO350">
            <v>-17.690000000000001</v>
          </cell>
          <cell r="HR350">
            <v>19009</v>
          </cell>
        </row>
        <row r="351">
          <cell r="A351" t="str">
            <v>1120754Q4 2013Supervisory Baseline</v>
          </cell>
          <cell r="B351" t="str">
            <v>Wells</v>
          </cell>
          <cell r="C351" t="str">
            <v>Q4 2013</v>
          </cell>
          <cell r="D351" t="str">
            <v>Supervisory Baseline</v>
          </cell>
          <cell r="E351" t="str">
            <v>BHC</v>
          </cell>
          <cell r="F351" t="str">
            <v>WELLS FARGO and CO</v>
          </cell>
          <cell r="G351">
            <v>1120754</v>
          </cell>
          <cell r="H351" t="str">
            <v>Projected</v>
          </cell>
          <cell r="I351">
            <v>40925</v>
          </cell>
          <cell r="J351">
            <v>40925.637384259258</v>
          </cell>
          <cell r="K351" t="str">
            <v>Federal Reserve Baseline scenario, as described in the Comprehensive Capital Plan summary instructions.</v>
          </cell>
          <cell r="L351">
            <v>541.41</v>
          </cell>
          <cell r="M351">
            <v>746.94</v>
          </cell>
          <cell r="N351">
            <v>121.23</v>
          </cell>
          <cell r="O351">
            <v>625.72</v>
          </cell>
          <cell r="P351">
            <v>203.81</v>
          </cell>
          <cell r="Q351">
            <v>73.94</v>
          </cell>
          <cell r="R351">
            <v>30.15</v>
          </cell>
          <cell r="S351">
            <v>99.72</v>
          </cell>
          <cell r="T351">
            <v>157.32</v>
          </cell>
          <cell r="U351">
            <v>88.13</v>
          </cell>
          <cell r="V351">
            <v>6.66</v>
          </cell>
          <cell r="W351">
            <v>62.53</v>
          </cell>
          <cell r="X351">
            <v>210.28</v>
          </cell>
          <cell r="Y351">
            <v>349.03</v>
          </cell>
          <cell r="Z351">
            <v>165.47</v>
          </cell>
          <cell r="AA351">
            <v>49.52</v>
          </cell>
          <cell r="AB351">
            <v>134.04</v>
          </cell>
          <cell r="AC351">
            <v>63.47</v>
          </cell>
          <cell r="AD351">
            <v>0</v>
          </cell>
          <cell r="AE351">
            <v>13.91</v>
          </cell>
          <cell r="AF351">
            <v>0</v>
          </cell>
          <cell r="AG351">
            <v>0</v>
          </cell>
          <cell r="AH351">
            <v>49.56</v>
          </cell>
          <cell r="AI351">
            <v>2272.2600000000002</v>
          </cell>
          <cell r="AJ351">
            <v>0</v>
          </cell>
          <cell r="AK351">
            <v>0</v>
          </cell>
          <cell r="AL351">
            <v>32.26</v>
          </cell>
          <cell r="AM351">
            <v>32.26</v>
          </cell>
          <cell r="AN351">
            <v>0</v>
          </cell>
          <cell r="AO351">
            <v>0</v>
          </cell>
          <cell r="AP351">
            <v>0</v>
          </cell>
          <cell r="AQ351">
            <v>0</v>
          </cell>
          <cell r="AR351">
            <v>0</v>
          </cell>
          <cell r="AS351">
            <v>0</v>
          </cell>
          <cell r="AT351">
            <v>2304.52</v>
          </cell>
          <cell r="AU351">
            <v>17633.53</v>
          </cell>
          <cell r="AV351">
            <v>2174.73</v>
          </cell>
          <cell r="AW351">
            <v>2272.2600000000002</v>
          </cell>
          <cell r="AX351">
            <v>-0.96</v>
          </cell>
          <cell r="AY351">
            <v>17535.04</v>
          </cell>
          <cell r="AZ351">
            <v>11158.08</v>
          </cell>
          <cell r="BA351">
            <v>9827.7199999999993</v>
          </cell>
          <cell r="BB351">
            <v>11065.13</v>
          </cell>
          <cell r="BC351">
            <v>9920.67</v>
          </cell>
          <cell r="BD351">
            <v>9920.67</v>
          </cell>
          <cell r="BE351">
            <v>2174.73</v>
          </cell>
          <cell r="BF351">
            <v>0</v>
          </cell>
          <cell r="BG351">
            <v>0</v>
          </cell>
          <cell r="BH351">
            <v>-22.75</v>
          </cell>
          <cell r="BI351">
            <v>0</v>
          </cell>
          <cell r="BJ351">
            <v>-17.690000000000001</v>
          </cell>
          <cell r="BK351">
            <v>0.96</v>
          </cell>
          <cell r="BL351">
            <v>7705.5</v>
          </cell>
          <cell r="BM351">
            <v>2598.11</v>
          </cell>
          <cell r="BN351">
            <v>5107.3900000000003</v>
          </cell>
          <cell r="BO351">
            <v>0</v>
          </cell>
          <cell r="BP351">
            <v>5107.3900000000003</v>
          </cell>
          <cell r="BQ351">
            <v>61.27</v>
          </cell>
          <cell r="BR351">
            <v>5046.12</v>
          </cell>
          <cell r="BS351">
            <v>33.717604000000001</v>
          </cell>
          <cell r="BT351">
            <v>819</v>
          </cell>
          <cell r="BU351">
            <v>12</v>
          </cell>
          <cell r="BV351">
            <v>42</v>
          </cell>
          <cell r="BW351">
            <v>789</v>
          </cell>
          <cell r="BX351" t="str">
            <v>Non-Interest Income - Retail and Small Business</v>
          </cell>
          <cell r="BY351">
            <v>0</v>
          </cell>
          <cell r="BZ351">
            <v>273102.07</v>
          </cell>
          <cell r="CA351">
            <v>273102.07</v>
          </cell>
          <cell r="CB351">
            <v>446353.94</v>
          </cell>
          <cell r="CC351">
            <v>205327.06</v>
          </cell>
          <cell r="CD351">
            <v>92858.26</v>
          </cell>
          <cell r="CE351">
            <v>10369.83</v>
          </cell>
          <cell r="CF351">
            <v>82488.429999999993</v>
          </cell>
          <cell r="CG351">
            <v>143015.18</v>
          </cell>
          <cell r="CH351">
            <v>23799.06</v>
          </cell>
          <cell r="CI351">
            <v>12556.77</v>
          </cell>
          <cell r="CJ351">
            <v>106659.35</v>
          </cell>
          <cell r="CK351">
            <v>42177.74</v>
          </cell>
          <cell r="CL351">
            <v>3300.42</v>
          </cell>
          <cell r="CM351">
            <v>1853.02</v>
          </cell>
          <cell r="CN351">
            <v>165475.64000000001</v>
          </cell>
          <cell r="CO351">
            <v>143005.17000000001</v>
          </cell>
          <cell r="CP351">
            <v>13975.13</v>
          </cell>
          <cell r="CQ351">
            <v>8495.34</v>
          </cell>
          <cell r="CR351">
            <v>24586.57</v>
          </cell>
          <cell r="CS351">
            <v>81760.36</v>
          </cell>
          <cell r="CT351">
            <v>46578.84</v>
          </cell>
          <cell r="CU351">
            <v>24195.200000000001</v>
          </cell>
          <cell r="CV351">
            <v>10986.32</v>
          </cell>
          <cell r="CW351">
            <v>91873.23</v>
          </cell>
          <cell r="CX351">
            <v>526.76</v>
          </cell>
          <cell r="CY351">
            <v>6713.52</v>
          </cell>
          <cell r="CZ351">
            <v>11334.74</v>
          </cell>
          <cell r="DA351">
            <v>34921.97</v>
          </cell>
          <cell r="DB351">
            <v>38376.239999999998</v>
          </cell>
          <cell r="DC351">
            <v>810049.74</v>
          </cell>
          <cell r="DD351">
            <v>0</v>
          </cell>
          <cell r="DE351">
            <v>17535.04</v>
          </cell>
          <cell r="DF351">
            <v>792514.7</v>
          </cell>
          <cell r="DG351">
            <v>71957.67</v>
          </cell>
          <cell r="DH351">
            <v>25138</v>
          </cell>
          <cell r="DI351">
            <v>22873.58</v>
          </cell>
          <cell r="DJ351">
            <v>163</v>
          </cell>
          <cell r="DK351">
            <v>5812.93</v>
          </cell>
          <cell r="DL351">
            <v>53987.51</v>
          </cell>
          <cell r="DM351">
            <v>216317.43</v>
          </cell>
          <cell r="DN351">
            <v>1407879.4</v>
          </cell>
          <cell r="DO351">
            <v>948994.14</v>
          </cell>
          <cell r="DP351">
            <v>33449.449999999997</v>
          </cell>
          <cell r="DQ351">
            <v>1984.36</v>
          </cell>
          <cell r="DR351">
            <v>257922.76</v>
          </cell>
          <cell r="DS351">
            <v>298.47000000000003</v>
          </cell>
          <cell r="DT351">
            <v>1242350.7</v>
          </cell>
          <cell r="DU351">
            <v>13571.78</v>
          </cell>
          <cell r="DV351">
            <v>9172.86</v>
          </cell>
          <cell r="DW351">
            <v>59835.28</v>
          </cell>
          <cell r="DX351">
            <v>88134.91</v>
          </cell>
          <cell r="DY351">
            <v>3238.64</v>
          </cell>
          <cell r="DZ351">
            <v>-9909.19</v>
          </cell>
          <cell r="EA351">
            <v>164044.26999999999</v>
          </cell>
          <cell r="EB351">
            <v>1484.41</v>
          </cell>
          <cell r="EC351">
            <v>165528.68</v>
          </cell>
          <cell r="ED351">
            <v>311945.2</v>
          </cell>
          <cell r="EE351">
            <v>160329.34</v>
          </cell>
          <cell r="EF351">
            <v>0</v>
          </cell>
          <cell r="EG351">
            <v>160329.34</v>
          </cell>
          <cell r="EH351">
            <v>5046.12</v>
          </cell>
          <cell r="EI351">
            <v>0</v>
          </cell>
          <cell r="EJ351">
            <v>0</v>
          </cell>
          <cell r="EK351">
            <v>570.89</v>
          </cell>
          <cell r="EL351">
            <v>0</v>
          </cell>
          <cell r="EM351">
            <v>0</v>
          </cell>
          <cell r="EN351">
            <v>767.18</v>
          </cell>
          <cell r="EO351">
            <v>0</v>
          </cell>
          <cell r="EP351">
            <v>270.52999999999997</v>
          </cell>
          <cell r="EQ351">
            <v>1291.0999999999999</v>
          </cell>
          <cell r="ER351">
            <v>481.84</v>
          </cell>
          <cell r="ES351">
            <v>0</v>
          </cell>
          <cell r="ET351">
            <v>-55.11</v>
          </cell>
          <cell r="EU351">
            <v>164044.26999999999</v>
          </cell>
          <cell r="EV351">
            <v>164044.26999999999</v>
          </cell>
          <cell r="EW351">
            <v>3444.33</v>
          </cell>
          <cell r="EX351">
            <v>0</v>
          </cell>
          <cell r="EY351">
            <v>-298.79000000000002</v>
          </cell>
          <cell r="EZ351">
            <v>0</v>
          </cell>
          <cell r="FA351">
            <v>0</v>
          </cell>
          <cell r="FB351">
            <v>1366.67</v>
          </cell>
          <cell r="FC351">
            <v>0</v>
          </cell>
          <cell r="FD351">
            <v>27964.17</v>
          </cell>
          <cell r="FE351">
            <v>0</v>
          </cell>
          <cell r="FF351">
            <v>134301.23000000001</v>
          </cell>
          <cell r="FG351">
            <v>1728.16</v>
          </cell>
          <cell r="FH351">
            <v>0</v>
          </cell>
          <cell r="FI351">
            <v>-533</v>
          </cell>
          <cell r="FJ351">
            <v>132040.07</v>
          </cell>
          <cell r="FK351">
            <v>1067563</v>
          </cell>
          <cell r="FL351">
            <v>117101.59</v>
          </cell>
          <cell r="FM351">
            <v>132040.04</v>
          </cell>
          <cell r="FN351">
            <v>163915.38</v>
          </cell>
          <cell r="FO351">
            <v>1067563</v>
          </cell>
          <cell r="FP351">
            <v>1364526.8</v>
          </cell>
          <cell r="FQ351">
            <v>10.969099999999999</v>
          </cell>
          <cell r="FR351">
            <v>12.368399999999999</v>
          </cell>
          <cell r="FS351">
            <v>15.354200000000001</v>
          </cell>
          <cell r="FT351">
            <v>9.6766000000000005</v>
          </cell>
          <cell r="FU351">
            <v>13571.78</v>
          </cell>
          <cell r="FV351">
            <v>0</v>
          </cell>
          <cell r="FW351">
            <v>0</v>
          </cell>
          <cell r="FX351">
            <v>0</v>
          </cell>
          <cell r="FY351">
            <v>9914.7999999999993</v>
          </cell>
          <cell r="FZ351">
            <v>0</v>
          </cell>
          <cell r="GA351">
            <v>0</v>
          </cell>
          <cell r="GB351">
            <v>0</v>
          </cell>
          <cell r="GC351">
            <v>1366.67</v>
          </cell>
          <cell r="GD351">
            <v>24389</v>
          </cell>
          <cell r="GE351">
            <v>0</v>
          </cell>
          <cell r="GF351">
            <v>6559.18</v>
          </cell>
          <cell r="GG351">
            <v>5176775.4000000004</v>
          </cell>
          <cell r="GH351">
            <v>0</v>
          </cell>
          <cell r="GI351">
            <v>1326.21</v>
          </cell>
          <cell r="GJ351">
            <v>134301.23000000001</v>
          </cell>
          <cell r="GK351">
            <v>13430.12</v>
          </cell>
          <cell r="GL351">
            <v>0</v>
          </cell>
          <cell r="GM351">
            <v>0</v>
          </cell>
          <cell r="GN351">
            <v>17948.650000000001</v>
          </cell>
          <cell r="GO351">
            <v>0</v>
          </cell>
          <cell r="GP351">
            <v>10078.33</v>
          </cell>
          <cell r="GQ351">
            <v>10078.33</v>
          </cell>
          <cell r="GR351">
            <v>0</v>
          </cell>
          <cell r="GS351">
            <v>10135.31</v>
          </cell>
          <cell r="GT351">
            <v>28807.61</v>
          </cell>
          <cell r="GU351">
            <v>1291.0999999999999</v>
          </cell>
          <cell r="GV351">
            <v>5176.78</v>
          </cell>
          <cell r="GW351">
            <v>0.25</v>
          </cell>
          <cell r="GX351">
            <v>0</v>
          </cell>
          <cell r="GY351">
            <v>570.89</v>
          </cell>
          <cell r="GZ351">
            <v>570.89</v>
          </cell>
          <cell r="HA351">
            <v>0</v>
          </cell>
          <cell r="HB351">
            <v>767.18</v>
          </cell>
          <cell r="HC351">
            <v>767.18</v>
          </cell>
          <cell r="HD351" t="str">
            <v>Deferred compensation adjustments and warrant repurchases</v>
          </cell>
          <cell r="HE351" t="str">
            <v>Deduction for non-financial equity investments</v>
          </cell>
          <cell r="HF351">
            <v>0</v>
          </cell>
          <cell r="HG351">
            <v>817</v>
          </cell>
          <cell r="HH351">
            <v>2376.9299999999998</v>
          </cell>
          <cell r="HI351">
            <v>-14226.54</v>
          </cell>
          <cell r="HJ351">
            <v>11658.95</v>
          </cell>
          <cell r="HK351" t="str">
            <v>Cash dividends declared on common stock (item 65) will appear on HI-A in #11 Cash dividends declared on common stock (bhck4460). Issuance of Common Stock for Employee Compensation (item 72) and Other Issuance of Common Stock (item 73) will both</v>
          </cell>
          <cell r="HL351">
            <v>4</v>
          </cell>
          <cell r="HM351">
            <v>2013</v>
          </cell>
          <cell r="HN351">
            <v>0</v>
          </cell>
          <cell r="HO351">
            <v>-17.690000000000001</v>
          </cell>
          <cell r="HR351">
            <v>19009</v>
          </cell>
        </row>
        <row r="352">
          <cell r="A352" t="str">
            <v>1120754Q3 2011Supervisory Stress</v>
          </cell>
          <cell r="B352" t="str">
            <v>Wells</v>
          </cell>
          <cell r="C352" t="str">
            <v>Q3 2011</v>
          </cell>
          <cell r="D352" t="str">
            <v>Supervisory Stress</v>
          </cell>
          <cell r="E352" t="str">
            <v>BHC</v>
          </cell>
          <cell r="F352" t="str">
            <v>WELLS FARGO and CO</v>
          </cell>
          <cell r="G352">
            <v>1120754</v>
          </cell>
          <cell r="H352" t="str">
            <v>Actual</v>
          </cell>
          <cell r="I352">
            <v>40925</v>
          </cell>
          <cell r="J352">
            <v>40925.639965277776</v>
          </cell>
          <cell r="K352" t="str">
            <v>Federal Reserve Adverse scenario, as described in the Comprehensive Capital Plan summary instructions.</v>
          </cell>
          <cell r="L352">
            <v>760</v>
          </cell>
          <cell r="M352">
            <v>869</v>
          </cell>
          <cell r="N352">
            <v>191</v>
          </cell>
          <cell r="O352">
            <v>678</v>
          </cell>
          <cell r="P352">
            <v>230</v>
          </cell>
          <cell r="Q352">
            <v>51</v>
          </cell>
          <cell r="R352">
            <v>37</v>
          </cell>
          <cell r="S352">
            <v>142</v>
          </cell>
          <cell r="T352">
            <v>210</v>
          </cell>
          <cell r="U352">
            <v>121</v>
          </cell>
          <cell r="V352">
            <v>1</v>
          </cell>
          <cell r="W352">
            <v>88</v>
          </cell>
          <cell r="X352">
            <v>263</v>
          </cell>
          <cell r="Y352">
            <v>259</v>
          </cell>
          <cell r="Z352">
            <v>96</v>
          </cell>
          <cell r="AA352">
            <v>30</v>
          </cell>
          <cell r="AB352">
            <v>133</v>
          </cell>
          <cell r="AC352">
            <v>20</v>
          </cell>
          <cell r="AD352">
            <v>-4</v>
          </cell>
          <cell r="AE352">
            <v>2</v>
          </cell>
          <cell r="AF352">
            <v>0</v>
          </cell>
          <cell r="AG352">
            <v>0</v>
          </cell>
          <cell r="AH352">
            <v>22</v>
          </cell>
          <cell r="AI352">
            <v>2611</v>
          </cell>
          <cell r="AJ352">
            <v>0</v>
          </cell>
          <cell r="AK352">
            <v>0</v>
          </cell>
          <cell r="AL352">
            <v>390</v>
          </cell>
          <cell r="AM352">
            <v>390</v>
          </cell>
          <cell r="AN352">
            <v>0</v>
          </cell>
          <cell r="AO352">
            <v>0</v>
          </cell>
          <cell r="AP352">
            <v>0</v>
          </cell>
          <cell r="AQ352">
            <v>0</v>
          </cell>
          <cell r="AR352">
            <v>0</v>
          </cell>
          <cell r="AS352">
            <v>0</v>
          </cell>
          <cell r="AT352">
            <v>2611</v>
          </cell>
          <cell r="AU352">
            <v>20893.23</v>
          </cell>
          <cell r="AV352">
            <v>1847</v>
          </cell>
          <cell r="AW352">
            <v>2611</v>
          </cell>
          <cell r="AX352">
            <v>-90</v>
          </cell>
          <cell r="AY352">
            <v>20039.23</v>
          </cell>
          <cell r="AZ352">
            <v>10541</v>
          </cell>
          <cell r="BA352">
            <v>9113</v>
          </cell>
          <cell r="BB352">
            <v>11659.5</v>
          </cell>
          <cell r="BC352">
            <v>7994.5</v>
          </cell>
          <cell r="BD352">
            <v>7994.5</v>
          </cell>
          <cell r="BE352">
            <v>1847</v>
          </cell>
          <cell r="BF352">
            <v>0</v>
          </cell>
          <cell r="BG352">
            <v>0</v>
          </cell>
          <cell r="BH352">
            <v>-358</v>
          </cell>
          <cell r="BI352">
            <v>0</v>
          </cell>
          <cell r="BJ352">
            <v>350</v>
          </cell>
          <cell r="BK352">
            <v>-35.79</v>
          </cell>
          <cell r="BL352">
            <v>6140</v>
          </cell>
          <cell r="BM352">
            <v>1998</v>
          </cell>
          <cell r="BN352">
            <v>4142</v>
          </cell>
          <cell r="BO352">
            <v>0</v>
          </cell>
          <cell r="BP352">
            <v>4142</v>
          </cell>
          <cell r="BQ352">
            <v>87</v>
          </cell>
          <cell r="BR352">
            <v>4055</v>
          </cell>
          <cell r="BS352">
            <v>32.540717000000001</v>
          </cell>
          <cell r="BT352">
            <v>1188</v>
          </cell>
          <cell r="BU352">
            <v>390</v>
          </cell>
          <cell r="BV352">
            <v>384</v>
          </cell>
          <cell r="BW352">
            <v>1194</v>
          </cell>
          <cell r="BX352" t="str">
            <v>Non-Interest Income - Retail and Small Business</v>
          </cell>
          <cell r="BY352">
            <v>0</v>
          </cell>
          <cell r="BZ352">
            <v>207176</v>
          </cell>
          <cell r="CA352">
            <v>207176</v>
          </cell>
          <cell r="CB352">
            <v>480291</v>
          </cell>
          <cell r="CC352">
            <v>242968</v>
          </cell>
          <cell r="CD352">
            <v>109556</v>
          </cell>
          <cell r="CE352">
            <v>13948</v>
          </cell>
          <cell r="CF352">
            <v>95608</v>
          </cell>
          <cell r="CG352">
            <v>122675</v>
          </cell>
          <cell r="CH352">
            <v>21042</v>
          </cell>
          <cell r="CI352">
            <v>11167</v>
          </cell>
          <cell r="CJ352">
            <v>90466</v>
          </cell>
          <cell r="CK352">
            <v>37451</v>
          </cell>
          <cell r="CL352">
            <v>2821</v>
          </cell>
          <cell r="CM352">
            <v>2271</v>
          </cell>
          <cell r="CN352">
            <v>142326</v>
          </cell>
          <cell r="CO352">
            <v>120299</v>
          </cell>
          <cell r="CP352">
            <v>13071</v>
          </cell>
          <cell r="CQ352">
            <v>8956</v>
          </cell>
          <cell r="CR352">
            <v>21728</v>
          </cell>
          <cell r="CS352">
            <v>81581</v>
          </cell>
          <cell r="CT352">
            <v>43709</v>
          </cell>
          <cell r="CU352">
            <v>25555</v>
          </cell>
          <cell r="CV352">
            <v>12317</v>
          </cell>
          <cell r="CW352">
            <v>77627</v>
          </cell>
          <cell r="CX352">
            <v>472</v>
          </cell>
          <cell r="CY352">
            <v>5646</v>
          </cell>
          <cell r="CZ352">
            <v>9895</v>
          </cell>
          <cell r="DA352">
            <v>29340</v>
          </cell>
          <cell r="DB352">
            <v>32274</v>
          </cell>
          <cell r="DC352">
            <v>803553</v>
          </cell>
          <cell r="DD352">
            <v>0</v>
          </cell>
          <cell r="DE352">
            <v>20039</v>
          </cell>
          <cell r="DF352">
            <v>783514</v>
          </cell>
          <cell r="DG352">
            <v>57786</v>
          </cell>
          <cell r="DH352">
            <v>25038</v>
          </cell>
          <cell r="DI352">
            <v>13769</v>
          </cell>
          <cell r="DJ352">
            <v>163</v>
          </cell>
          <cell r="DK352">
            <v>9247</v>
          </cell>
          <cell r="DL352">
            <v>48217</v>
          </cell>
          <cell r="DM352">
            <v>208252</v>
          </cell>
          <cell r="DN352">
            <v>1304945</v>
          </cell>
          <cell r="DO352">
            <v>895706</v>
          </cell>
          <cell r="DP352">
            <v>24155</v>
          </cell>
          <cell r="DQ352">
            <v>13033</v>
          </cell>
          <cell r="DR352">
            <v>232807</v>
          </cell>
          <cell r="DS352">
            <v>333</v>
          </cell>
          <cell r="DT352">
            <v>1165701</v>
          </cell>
          <cell r="DU352">
            <v>11643</v>
          </cell>
          <cell r="DV352">
            <v>8902</v>
          </cell>
          <cell r="DW352">
            <v>55418</v>
          </cell>
          <cell r="DX352">
            <v>61135</v>
          </cell>
          <cell r="DY352">
            <v>3828</v>
          </cell>
          <cell r="DZ352">
            <v>-3158</v>
          </cell>
          <cell r="EA352">
            <v>137768</v>
          </cell>
          <cell r="EB352">
            <v>1476</v>
          </cell>
          <cell r="EC352">
            <v>139244</v>
          </cell>
          <cell r="ED352">
            <v>269114</v>
          </cell>
          <cell r="EE352">
            <v>136401</v>
          </cell>
          <cell r="EF352">
            <v>0</v>
          </cell>
          <cell r="EG352">
            <v>136401</v>
          </cell>
          <cell r="EH352">
            <v>4055</v>
          </cell>
          <cell r="EI352">
            <v>0</v>
          </cell>
          <cell r="EJ352">
            <v>0</v>
          </cell>
          <cell r="EK352">
            <v>213</v>
          </cell>
          <cell r="EL352">
            <v>0</v>
          </cell>
          <cell r="EM352">
            <v>0</v>
          </cell>
          <cell r="EN352">
            <v>690</v>
          </cell>
          <cell r="EO352">
            <v>0</v>
          </cell>
          <cell r="EP352">
            <v>220</v>
          </cell>
          <cell r="EQ352">
            <v>636</v>
          </cell>
          <cell r="ER352">
            <v>-1594</v>
          </cell>
          <cell r="ES352">
            <v>0</v>
          </cell>
          <cell r="ET352">
            <v>239</v>
          </cell>
          <cell r="EU352">
            <v>137768</v>
          </cell>
          <cell r="EV352">
            <v>137768</v>
          </cell>
          <cell r="EW352">
            <v>4289</v>
          </cell>
          <cell r="EX352">
            <v>0</v>
          </cell>
          <cell r="EY352">
            <v>-554</v>
          </cell>
          <cell r="EZ352">
            <v>0</v>
          </cell>
          <cell r="FA352">
            <v>0</v>
          </cell>
          <cell r="FB352">
            <v>8320</v>
          </cell>
          <cell r="FC352">
            <v>0</v>
          </cell>
          <cell r="FD352">
            <v>30331</v>
          </cell>
          <cell r="FE352">
            <v>0</v>
          </cell>
          <cell r="FF352">
            <v>112022</v>
          </cell>
          <cell r="FG352">
            <v>740</v>
          </cell>
          <cell r="FH352">
            <v>0</v>
          </cell>
          <cell r="FI352">
            <v>-533</v>
          </cell>
          <cell r="FJ352">
            <v>110749</v>
          </cell>
          <cell r="FK352">
            <v>983161.9</v>
          </cell>
          <cell r="FL352">
            <v>91857</v>
          </cell>
          <cell r="FM352">
            <v>110749</v>
          </cell>
          <cell r="FN352">
            <v>146147</v>
          </cell>
          <cell r="FO352">
            <v>983161.9</v>
          </cell>
          <cell r="FP352">
            <v>1235062</v>
          </cell>
          <cell r="FQ352">
            <v>9.343</v>
          </cell>
          <cell r="FR352">
            <v>11.2646</v>
          </cell>
          <cell r="FS352">
            <v>14.865</v>
          </cell>
          <cell r="FT352">
            <v>8.9671000000000003</v>
          </cell>
          <cell r="FU352">
            <v>10572</v>
          </cell>
          <cell r="FV352">
            <v>780</v>
          </cell>
          <cell r="FW352">
            <v>0</v>
          </cell>
          <cell r="FX352">
            <v>0</v>
          </cell>
          <cell r="FY352">
            <v>2087</v>
          </cell>
          <cell r="FZ352">
            <v>0</v>
          </cell>
          <cell r="GA352">
            <v>780</v>
          </cell>
          <cell r="GB352">
            <v>0</v>
          </cell>
          <cell r="GC352">
            <v>7540</v>
          </cell>
          <cell r="GD352">
            <v>24493</v>
          </cell>
          <cell r="GE352">
            <v>0</v>
          </cell>
          <cell r="GF352">
            <v>3606</v>
          </cell>
          <cell r="GG352">
            <v>5272220.5</v>
          </cell>
          <cell r="GH352">
            <v>0</v>
          </cell>
          <cell r="GI352">
            <v>1780</v>
          </cell>
          <cell r="GJ352">
            <v>112022</v>
          </cell>
          <cell r="GK352">
            <v>11202.2</v>
          </cell>
          <cell r="GL352">
            <v>3197.23</v>
          </cell>
          <cell r="GM352">
            <v>-3197.23</v>
          </cell>
          <cell r="GN352">
            <v>3193.93</v>
          </cell>
          <cell r="GO352">
            <v>3.3</v>
          </cell>
          <cell r="GP352">
            <v>7904</v>
          </cell>
          <cell r="GQ352">
            <v>7904</v>
          </cell>
          <cell r="GR352">
            <v>0</v>
          </cell>
          <cell r="GS352">
            <v>8046</v>
          </cell>
          <cell r="GT352">
            <v>22358</v>
          </cell>
          <cell r="GU352">
            <v>636</v>
          </cell>
          <cell r="GV352">
            <v>5272.22</v>
          </cell>
          <cell r="GW352">
            <v>0.1206323</v>
          </cell>
          <cell r="GX352">
            <v>0</v>
          </cell>
          <cell r="GY352">
            <v>213</v>
          </cell>
          <cell r="GZ352">
            <v>213</v>
          </cell>
          <cell r="HA352">
            <v>0</v>
          </cell>
          <cell r="HB352">
            <v>690</v>
          </cell>
          <cell r="HC352">
            <v>690</v>
          </cell>
          <cell r="HD352" t="str">
            <v>Deferred compensation adjustments and warrant repurchases</v>
          </cell>
          <cell r="HE352" t="str">
            <v>Deduction for non-financial equity investments</v>
          </cell>
          <cell r="HF352">
            <v>0</v>
          </cell>
          <cell r="HG352">
            <v>817</v>
          </cell>
          <cell r="HH352">
            <v>2376.9299999999998</v>
          </cell>
          <cell r="HI352">
            <v>-14226.54</v>
          </cell>
          <cell r="HJ352">
            <v>11658.95</v>
          </cell>
          <cell r="HK352" t="str">
            <v>Cash dividends declared on common stock (item 65) will appear on HI-A in #11 Cash dividends declared on common stock (bhck4460). Issuance of Common Stock for Employee Compensation (item 72) and Other Issuance of Common Stock (item 73) will both</v>
          </cell>
          <cell r="HL352">
            <v>3</v>
          </cell>
          <cell r="HM352">
            <v>2011</v>
          </cell>
          <cell r="HN352">
            <v>0</v>
          </cell>
          <cell r="HO352">
            <v>350</v>
          </cell>
          <cell r="HR352">
            <v>19009</v>
          </cell>
        </row>
        <row r="353">
          <cell r="A353" t="str">
            <v>1120754Q4 2011Supervisory Stress</v>
          </cell>
          <cell r="B353" t="str">
            <v>Wells</v>
          </cell>
          <cell r="C353" t="str">
            <v>Q4 2011</v>
          </cell>
          <cell r="D353" t="str">
            <v>Supervisory Stress</v>
          </cell>
          <cell r="E353" t="str">
            <v>BHC</v>
          </cell>
          <cell r="F353" t="str">
            <v>WELLS FARGO and CO</v>
          </cell>
          <cell r="G353">
            <v>1120754</v>
          </cell>
          <cell r="H353" t="str">
            <v>Projected</v>
          </cell>
          <cell r="I353">
            <v>40925</v>
          </cell>
          <cell r="J353">
            <v>40925.639965277776</v>
          </cell>
          <cell r="K353" t="str">
            <v>Federal Reserve Adverse scenario, as described in the Comprehensive Capital Plan summary instructions.</v>
          </cell>
          <cell r="L353">
            <v>757.19</v>
          </cell>
          <cell r="M353">
            <v>956.67</v>
          </cell>
          <cell r="N353">
            <v>195.23</v>
          </cell>
          <cell r="O353">
            <v>761.44</v>
          </cell>
          <cell r="P353">
            <v>254.81</v>
          </cell>
          <cell r="Q353">
            <v>55.55</v>
          </cell>
          <cell r="R353">
            <v>52.16</v>
          </cell>
          <cell r="S353">
            <v>147.1</v>
          </cell>
          <cell r="T353">
            <v>204.73</v>
          </cell>
          <cell r="U353">
            <v>119.58</v>
          </cell>
          <cell r="V353">
            <v>9.2100000000000009</v>
          </cell>
          <cell r="W353">
            <v>75.94</v>
          </cell>
          <cell r="X353">
            <v>257.93</v>
          </cell>
          <cell r="Y353">
            <v>290</v>
          </cell>
          <cell r="Z353">
            <v>106.67</v>
          </cell>
          <cell r="AA353">
            <v>44.59</v>
          </cell>
          <cell r="AB353">
            <v>138.74</v>
          </cell>
          <cell r="AC353">
            <v>48.83</v>
          </cell>
          <cell r="AD353">
            <v>0</v>
          </cell>
          <cell r="AE353">
            <v>10.4</v>
          </cell>
          <cell r="AF353">
            <v>0</v>
          </cell>
          <cell r="AG353">
            <v>0</v>
          </cell>
          <cell r="AH353">
            <v>38.42</v>
          </cell>
          <cell r="AI353">
            <v>2770.16</v>
          </cell>
          <cell r="AJ353">
            <v>0</v>
          </cell>
          <cell r="AK353">
            <v>0</v>
          </cell>
          <cell r="AL353">
            <v>13097.48</v>
          </cell>
          <cell r="AM353">
            <v>13097.48</v>
          </cell>
          <cell r="AN353">
            <v>4389</v>
          </cell>
          <cell r="AO353">
            <v>217.5</v>
          </cell>
          <cell r="AP353">
            <v>1353</v>
          </cell>
          <cell r="AQ353">
            <v>53</v>
          </cell>
          <cell r="AR353">
            <v>6012.5</v>
          </cell>
          <cell r="AS353">
            <v>330.4</v>
          </cell>
          <cell r="AT353">
            <v>22210.54</v>
          </cell>
          <cell r="AU353">
            <v>20039.23</v>
          </cell>
          <cell r="AV353">
            <v>12543.43</v>
          </cell>
          <cell r="AW353">
            <v>2770.16</v>
          </cell>
          <cell r="AX353">
            <v>34.590000000000003</v>
          </cell>
          <cell r="AY353">
            <v>29847.1</v>
          </cell>
          <cell r="AZ353">
            <v>10832.12</v>
          </cell>
          <cell r="BA353">
            <v>9070.48</v>
          </cell>
          <cell r="BB353">
            <v>12529.62</v>
          </cell>
          <cell r="BC353">
            <v>7372.97</v>
          </cell>
          <cell r="BD353">
            <v>7372.97</v>
          </cell>
          <cell r="BE353">
            <v>12543.43</v>
          </cell>
          <cell r="BF353">
            <v>6012.5</v>
          </cell>
          <cell r="BG353">
            <v>330.4</v>
          </cell>
          <cell r="BH353">
            <v>184.92</v>
          </cell>
          <cell r="BI353">
            <v>0</v>
          </cell>
          <cell r="BJ353">
            <v>-2728.26</v>
          </cell>
          <cell r="BK353">
            <v>-34.590000000000003</v>
          </cell>
          <cell r="BL353">
            <v>-14056.69</v>
          </cell>
          <cell r="BM353">
            <v>-4575.6899999999996</v>
          </cell>
          <cell r="BN353">
            <v>-9481.01</v>
          </cell>
          <cell r="BO353">
            <v>0</v>
          </cell>
          <cell r="BP353">
            <v>-9481.01</v>
          </cell>
          <cell r="BQ353">
            <v>76.709999999999994</v>
          </cell>
          <cell r="BR353">
            <v>-9557.7199999999993</v>
          </cell>
          <cell r="BS353">
            <v>32.551689000000003</v>
          </cell>
          <cell r="BT353">
            <v>1194</v>
          </cell>
          <cell r="BU353">
            <v>226</v>
          </cell>
          <cell r="BV353">
            <v>240</v>
          </cell>
          <cell r="BW353">
            <v>1180</v>
          </cell>
          <cell r="BX353" t="str">
            <v>Non-Interest Income - Retail and Small Business</v>
          </cell>
          <cell r="BY353">
            <v>0</v>
          </cell>
          <cell r="BZ353">
            <v>219942</v>
          </cell>
          <cell r="CA353">
            <v>219942</v>
          </cell>
          <cell r="CB353">
            <v>483663.33</v>
          </cell>
          <cell r="CC353">
            <v>242639.21</v>
          </cell>
          <cell r="CD353">
            <v>109628.1</v>
          </cell>
          <cell r="CE353">
            <v>12940.83</v>
          </cell>
          <cell r="CF353">
            <v>96687.27</v>
          </cell>
          <cell r="CG353">
            <v>126247.78</v>
          </cell>
          <cell r="CH353">
            <v>20919.78</v>
          </cell>
          <cell r="CI353">
            <v>11572.55</v>
          </cell>
          <cell r="CJ353">
            <v>93755.45</v>
          </cell>
          <cell r="CK353">
            <v>37074.980000000003</v>
          </cell>
          <cell r="CL353">
            <v>2901.14</v>
          </cell>
          <cell r="CM353">
            <v>2247.1</v>
          </cell>
          <cell r="CN353">
            <v>142362.39000000001</v>
          </cell>
          <cell r="CO353">
            <v>120564.21</v>
          </cell>
          <cell r="CP353">
            <v>12962.79</v>
          </cell>
          <cell r="CQ353">
            <v>8835.39</v>
          </cell>
          <cell r="CR353">
            <v>22024.02</v>
          </cell>
          <cell r="CS353">
            <v>80498.899999999994</v>
          </cell>
          <cell r="CT353">
            <v>43367.13</v>
          </cell>
          <cell r="CU353">
            <v>25490.58</v>
          </cell>
          <cell r="CV353">
            <v>11641.19</v>
          </cell>
          <cell r="CW353">
            <v>77706.600000000006</v>
          </cell>
          <cell r="CX353">
            <v>443.68</v>
          </cell>
          <cell r="CY353">
            <v>5654.63</v>
          </cell>
          <cell r="CZ353">
            <v>9871.02</v>
          </cell>
          <cell r="DA353">
            <v>29413.919999999998</v>
          </cell>
          <cell r="DB353">
            <v>32323.35</v>
          </cell>
          <cell r="DC353">
            <v>806255.24</v>
          </cell>
          <cell r="DD353">
            <v>0</v>
          </cell>
          <cell r="DE353">
            <v>29847.1</v>
          </cell>
          <cell r="DF353">
            <v>776408.15</v>
          </cell>
          <cell r="DG353">
            <v>60397.23</v>
          </cell>
          <cell r="DH353">
            <v>25138</v>
          </cell>
          <cell r="DI353">
            <v>16244.86</v>
          </cell>
          <cell r="DJ353">
            <v>163</v>
          </cell>
          <cell r="DK353">
            <v>8790.5300000000007</v>
          </cell>
          <cell r="DL353">
            <v>50336.39</v>
          </cell>
          <cell r="DM353">
            <v>157657.10999999999</v>
          </cell>
          <cell r="DN353">
            <v>1264740.8999999999</v>
          </cell>
          <cell r="DO353">
            <v>904798.65</v>
          </cell>
          <cell r="DP353">
            <v>22359.42</v>
          </cell>
          <cell r="DQ353">
            <v>7493.53</v>
          </cell>
          <cell r="DR353">
            <v>221083.16</v>
          </cell>
          <cell r="DS353">
            <v>298.18</v>
          </cell>
          <cell r="DT353">
            <v>1155734.8</v>
          </cell>
          <cell r="DU353">
            <v>10571.78</v>
          </cell>
          <cell r="DV353">
            <v>8929.24</v>
          </cell>
          <cell r="DW353">
            <v>55857.98</v>
          </cell>
          <cell r="DX353">
            <v>50719.93</v>
          </cell>
          <cell r="DY353">
            <v>-15809.93</v>
          </cell>
          <cell r="DZ353">
            <v>-2747.28</v>
          </cell>
          <cell r="EA353">
            <v>107521.72</v>
          </cell>
          <cell r="EB353">
            <v>1484.41</v>
          </cell>
          <cell r="EC353">
            <v>109006.13</v>
          </cell>
          <cell r="ED353">
            <v>265379.34000000003</v>
          </cell>
          <cell r="EE353">
            <v>137768</v>
          </cell>
          <cell r="EF353">
            <v>0</v>
          </cell>
          <cell r="EG353">
            <v>137768</v>
          </cell>
          <cell r="EH353">
            <v>-9557.7199999999993</v>
          </cell>
          <cell r="EI353">
            <v>0</v>
          </cell>
          <cell r="EJ353">
            <v>0</v>
          </cell>
          <cell r="EK353">
            <v>466.08</v>
          </cell>
          <cell r="EL353">
            <v>0</v>
          </cell>
          <cell r="EM353">
            <v>0</v>
          </cell>
          <cell r="EN353">
            <v>665.89</v>
          </cell>
          <cell r="EO353">
            <v>0</v>
          </cell>
          <cell r="EP353">
            <v>224.49</v>
          </cell>
          <cell r="EQ353">
            <v>632.86</v>
          </cell>
          <cell r="ER353">
            <v>-19638.41</v>
          </cell>
          <cell r="ES353">
            <v>0</v>
          </cell>
          <cell r="ET353">
            <v>7.01</v>
          </cell>
          <cell r="EU353">
            <v>107521.72</v>
          </cell>
          <cell r="EV353">
            <v>107521.72</v>
          </cell>
          <cell r="EW353">
            <v>-15224.83</v>
          </cell>
          <cell r="EX353">
            <v>0</v>
          </cell>
          <cell r="EY353">
            <v>-678.2</v>
          </cell>
          <cell r="EZ353">
            <v>0</v>
          </cell>
          <cell r="FA353">
            <v>0</v>
          </cell>
          <cell r="FB353">
            <v>8280</v>
          </cell>
          <cell r="FC353">
            <v>0</v>
          </cell>
          <cell r="FD353">
            <v>30045.84</v>
          </cell>
          <cell r="FE353">
            <v>0</v>
          </cell>
          <cell r="FF353">
            <v>101658.91</v>
          </cell>
          <cell r="FG353">
            <v>1299.45</v>
          </cell>
          <cell r="FH353">
            <v>3219.06</v>
          </cell>
          <cell r="FI353">
            <v>-533</v>
          </cell>
          <cell r="FJ353">
            <v>96607.4</v>
          </cell>
          <cell r="FK353">
            <v>968881.66</v>
          </cell>
          <cell r="FL353">
            <v>77755.600000000006</v>
          </cell>
          <cell r="FM353">
            <v>96607.38</v>
          </cell>
          <cell r="FN353">
            <v>130715.49</v>
          </cell>
          <cell r="FO353">
            <v>968881.66</v>
          </cell>
          <cell r="FP353">
            <v>1246621.1000000001</v>
          </cell>
          <cell r="FQ353">
            <v>8.0252999999999997</v>
          </cell>
          <cell r="FR353">
            <v>9.9710000000000001</v>
          </cell>
          <cell r="FS353">
            <v>13.491400000000001</v>
          </cell>
          <cell r="FT353">
            <v>7.7495000000000003</v>
          </cell>
          <cell r="FU353">
            <v>10571.78</v>
          </cell>
          <cell r="FV353">
            <v>780</v>
          </cell>
          <cell r="FW353">
            <v>0</v>
          </cell>
          <cell r="FX353">
            <v>0</v>
          </cell>
          <cell r="FY353">
            <v>2752.89</v>
          </cell>
          <cell r="FZ353">
            <v>0</v>
          </cell>
          <cell r="GA353">
            <v>780</v>
          </cell>
          <cell r="GB353">
            <v>0</v>
          </cell>
          <cell r="GC353">
            <v>7500</v>
          </cell>
          <cell r="GD353">
            <v>24509</v>
          </cell>
          <cell r="GE353">
            <v>11323.48</v>
          </cell>
          <cell r="GF353">
            <v>0</v>
          </cell>
          <cell r="GG353">
            <v>5261665.7</v>
          </cell>
          <cell r="GH353">
            <v>0</v>
          </cell>
          <cell r="GI353">
            <v>1779.21</v>
          </cell>
          <cell r="GJ353">
            <v>101658.91</v>
          </cell>
          <cell r="GK353">
            <v>10165.89</v>
          </cell>
          <cell r="GL353">
            <v>4151.97</v>
          </cell>
          <cell r="GM353">
            <v>7171.5</v>
          </cell>
          <cell r="GN353">
            <v>932.92</v>
          </cell>
          <cell r="GO353">
            <v>3219.06</v>
          </cell>
          <cell r="GP353">
            <v>0</v>
          </cell>
          <cell r="GQ353">
            <v>0</v>
          </cell>
          <cell r="GR353">
            <v>3219.06</v>
          </cell>
          <cell r="GS353">
            <v>0</v>
          </cell>
          <cell r="GT353">
            <v>0</v>
          </cell>
          <cell r="GU353">
            <v>632.86</v>
          </cell>
          <cell r="GV353">
            <v>5261.67</v>
          </cell>
          <cell r="GW353">
            <v>0.12</v>
          </cell>
          <cell r="GX353">
            <v>0</v>
          </cell>
          <cell r="GY353">
            <v>466.08</v>
          </cell>
          <cell r="GZ353">
            <v>466.08</v>
          </cell>
          <cell r="HA353">
            <v>0</v>
          </cell>
          <cell r="HB353">
            <v>665.89</v>
          </cell>
          <cell r="HC353">
            <v>665.89</v>
          </cell>
          <cell r="HD353" t="str">
            <v>Deferred compensation adjustments and warrant repurchases</v>
          </cell>
          <cell r="HE353" t="str">
            <v>Deduction for non-financial equity investments</v>
          </cell>
          <cell r="HF353">
            <v>0</v>
          </cell>
          <cell r="HG353">
            <v>817</v>
          </cell>
          <cell r="HH353">
            <v>2376.9299999999998</v>
          </cell>
          <cell r="HI353">
            <v>-14226.54</v>
          </cell>
          <cell r="HJ353">
            <v>11658.95</v>
          </cell>
          <cell r="HK353" t="str">
            <v>Cash dividends declared on common stock (item 65) will appear on HI-A in #11 Cash dividends declared on common stock (bhck4460). Issuance of Common Stock for Employee Compensation (item 72) and Other Issuance of Common Stock (item 73) will both</v>
          </cell>
          <cell r="HL353">
            <v>4</v>
          </cell>
          <cell r="HM353">
            <v>2011</v>
          </cell>
          <cell r="HN353">
            <v>0</v>
          </cell>
          <cell r="HO353">
            <v>-2728.26</v>
          </cell>
          <cell r="HR353">
            <v>19009</v>
          </cell>
        </row>
        <row r="354">
          <cell r="A354" t="str">
            <v>1120754Q1 2012Supervisory Stress</v>
          </cell>
          <cell r="B354" t="str">
            <v>Wells</v>
          </cell>
          <cell r="C354" t="str">
            <v>Q1 2012</v>
          </cell>
          <cell r="D354" t="str">
            <v>Supervisory Stress</v>
          </cell>
          <cell r="E354" t="str">
            <v>BHC</v>
          </cell>
          <cell r="F354" t="str">
            <v>WELLS FARGO and CO</v>
          </cell>
          <cell r="G354">
            <v>1120754</v>
          </cell>
          <cell r="H354" t="str">
            <v>Projected</v>
          </cell>
          <cell r="I354">
            <v>40925</v>
          </cell>
          <cell r="J354">
            <v>40925.639965277776</v>
          </cell>
          <cell r="K354" t="str">
            <v>Federal Reserve Adverse scenario, as described in the Comprehensive Capital Plan summary instructions.</v>
          </cell>
          <cell r="L354">
            <v>739.88</v>
          </cell>
          <cell r="M354">
            <v>1077.8699999999999</v>
          </cell>
          <cell r="N354">
            <v>211.91</v>
          </cell>
          <cell r="O354">
            <v>865.97</v>
          </cell>
          <cell r="P354">
            <v>340.39</v>
          </cell>
          <cell r="Q354">
            <v>118.48</v>
          </cell>
          <cell r="R354">
            <v>51.92</v>
          </cell>
          <cell r="S354">
            <v>169.99</v>
          </cell>
          <cell r="T354">
            <v>207.13</v>
          </cell>
          <cell r="U354">
            <v>120.98</v>
          </cell>
          <cell r="V354">
            <v>9.32</v>
          </cell>
          <cell r="W354">
            <v>76.83</v>
          </cell>
          <cell r="X354">
            <v>304.54000000000002</v>
          </cell>
          <cell r="Y354">
            <v>314.04000000000002</v>
          </cell>
          <cell r="Z354">
            <v>132.41</v>
          </cell>
          <cell r="AA354">
            <v>38.15</v>
          </cell>
          <cell r="AB354">
            <v>143.47999999999999</v>
          </cell>
          <cell r="AC354">
            <v>106.26</v>
          </cell>
          <cell r="AD354">
            <v>0</v>
          </cell>
          <cell r="AE354">
            <v>22.57</v>
          </cell>
          <cell r="AF354">
            <v>0</v>
          </cell>
          <cell r="AG354">
            <v>2</v>
          </cell>
          <cell r="AH354">
            <v>81.69</v>
          </cell>
          <cell r="AI354">
            <v>3090.11</v>
          </cell>
          <cell r="AJ354">
            <v>0</v>
          </cell>
          <cell r="AK354">
            <v>0</v>
          </cell>
          <cell r="AL354">
            <v>408.97</v>
          </cell>
          <cell r="AM354">
            <v>408.97</v>
          </cell>
          <cell r="AN354">
            <v>0</v>
          </cell>
          <cell r="AO354">
            <v>217.5</v>
          </cell>
          <cell r="AP354">
            <v>0</v>
          </cell>
          <cell r="AQ354">
            <v>102</v>
          </cell>
          <cell r="AR354">
            <v>319.5</v>
          </cell>
          <cell r="AS354">
            <v>152.5</v>
          </cell>
          <cell r="AT354">
            <v>3971.08</v>
          </cell>
          <cell r="AU354">
            <v>29847.1</v>
          </cell>
          <cell r="AV354">
            <v>6529.34</v>
          </cell>
          <cell r="AW354">
            <v>3090.11</v>
          </cell>
          <cell r="AX354">
            <v>-124.62</v>
          </cell>
          <cell r="AY354">
            <v>33161.71</v>
          </cell>
          <cell r="AZ354">
            <v>10849.88</v>
          </cell>
          <cell r="BA354">
            <v>7406.41</v>
          </cell>
          <cell r="BB354">
            <v>12411.24</v>
          </cell>
          <cell r="BC354">
            <v>5845.05</v>
          </cell>
          <cell r="BD354">
            <v>5845.05</v>
          </cell>
          <cell r="BE354">
            <v>6529.34</v>
          </cell>
          <cell r="BF354">
            <v>319.5</v>
          </cell>
          <cell r="BG354">
            <v>152.5</v>
          </cell>
          <cell r="BH354">
            <v>-20.98</v>
          </cell>
          <cell r="BI354">
            <v>0</v>
          </cell>
          <cell r="BJ354">
            <v>-52.87</v>
          </cell>
          <cell r="BK354">
            <v>124.62</v>
          </cell>
          <cell r="BL354">
            <v>-1230.1400000000001</v>
          </cell>
          <cell r="BM354">
            <v>-744.93</v>
          </cell>
          <cell r="BN354">
            <v>-485.21</v>
          </cell>
          <cell r="BO354">
            <v>0</v>
          </cell>
          <cell r="BP354">
            <v>-485.21</v>
          </cell>
          <cell r="BQ354">
            <v>69.47</v>
          </cell>
          <cell r="BR354">
            <v>-554.67999999999995</v>
          </cell>
          <cell r="BS354">
            <v>60.556522000000001</v>
          </cell>
          <cell r="BT354">
            <v>1180</v>
          </cell>
          <cell r="BU354">
            <v>734</v>
          </cell>
          <cell r="BV354">
            <v>677</v>
          </cell>
          <cell r="BW354">
            <v>1237</v>
          </cell>
          <cell r="BX354" t="str">
            <v>Non-Interest Income - Retail and Small Business</v>
          </cell>
          <cell r="BY354">
            <v>0</v>
          </cell>
          <cell r="BZ354">
            <v>234015.75</v>
          </cell>
          <cell r="CA354">
            <v>234015.75</v>
          </cell>
          <cell r="CB354">
            <v>453620.77</v>
          </cell>
          <cell r="CC354">
            <v>214798.34</v>
          </cell>
          <cell r="CD354">
            <v>106635.32</v>
          </cell>
          <cell r="CE354">
            <v>12503.29</v>
          </cell>
          <cell r="CF354">
            <v>94132.03</v>
          </cell>
          <cell r="CG354">
            <v>127114.98</v>
          </cell>
          <cell r="CH354">
            <v>21094.89</v>
          </cell>
          <cell r="CI354">
            <v>11479.92</v>
          </cell>
          <cell r="CJ354">
            <v>94540.17</v>
          </cell>
          <cell r="CK354">
            <v>37385.29</v>
          </cell>
          <cell r="CL354">
            <v>2925.4</v>
          </cell>
          <cell r="CM354">
            <v>2146.7399999999998</v>
          </cell>
          <cell r="CN354">
            <v>144534.51999999999</v>
          </cell>
          <cell r="CO354">
            <v>123039.98</v>
          </cell>
          <cell r="CP354">
            <v>12906.21</v>
          </cell>
          <cell r="CQ354">
            <v>8588.33</v>
          </cell>
          <cell r="CR354">
            <v>21355.919999999998</v>
          </cell>
          <cell r="CS354">
            <v>81047.259999999995</v>
          </cell>
          <cell r="CT354">
            <v>43564.6</v>
          </cell>
          <cell r="CU354">
            <v>25354.44</v>
          </cell>
          <cell r="CV354">
            <v>12128.22</v>
          </cell>
          <cell r="CW354">
            <v>78358.28</v>
          </cell>
          <cell r="CX354">
            <v>452.72</v>
          </cell>
          <cell r="CY354">
            <v>5769.94</v>
          </cell>
          <cell r="CZ354">
            <v>9139.49</v>
          </cell>
          <cell r="DA354">
            <v>30013.68</v>
          </cell>
          <cell r="DB354">
            <v>32982.449999999997</v>
          </cell>
          <cell r="DC354">
            <v>778916.76</v>
          </cell>
          <cell r="DD354">
            <v>0</v>
          </cell>
          <cell r="DE354">
            <v>33161.71</v>
          </cell>
          <cell r="DF354">
            <v>745755.05</v>
          </cell>
          <cell r="DG354">
            <v>57024.5</v>
          </cell>
          <cell r="DH354">
            <v>25138</v>
          </cell>
          <cell r="DI354">
            <v>18529.09</v>
          </cell>
          <cell r="DJ354">
            <v>163</v>
          </cell>
          <cell r="DK354">
            <v>8398.3700000000008</v>
          </cell>
          <cell r="DL354">
            <v>52228.46</v>
          </cell>
          <cell r="DM354">
            <v>188406.6</v>
          </cell>
          <cell r="DN354">
            <v>1277430.3999999999</v>
          </cell>
          <cell r="DO354">
            <v>914289.18</v>
          </cell>
          <cell r="DP354">
            <v>23194.68</v>
          </cell>
          <cell r="DQ354">
            <v>7002.83</v>
          </cell>
          <cell r="DR354">
            <v>224523.06</v>
          </cell>
          <cell r="DS354">
            <v>422.8</v>
          </cell>
          <cell r="DT354">
            <v>1169009.7</v>
          </cell>
          <cell r="DU354">
            <v>10571.78</v>
          </cell>
          <cell r="DV354">
            <v>8977.66</v>
          </cell>
          <cell r="DW354">
            <v>56588.94</v>
          </cell>
          <cell r="DX354">
            <v>48785.51</v>
          </cell>
          <cell r="DY354">
            <v>-15223.9</v>
          </cell>
          <cell r="DZ354">
            <v>-2763.77</v>
          </cell>
          <cell r="EA354">
            <v>106936.22</v>
          </cell>
          <cell r="EB354">
            <v>1484.41</v>
          </cell>
          <cell r="EC354">
            <v>108420.63</v>
          </cell>
          <cell r="ED354">
            <v>259611.74</v>
          </cell>
          <cell r="EE354">
            <v>107521.72</v>
          </cell>
          <cell r="EF354">
            <v>0</v>
          </cell>
          <cell r="EG354">
            <v>107521.72</v>
          </cell>
          <cell r="EH354">
            <v>-554.67999999999995</v>
          </cell>
          <cell r="EI354">
            <v>0</v>
          </cell>
          <cell r="EJ354">
            <v>0</v>
          </cell>
          <cell r="EK354">
            <v>834.5</v>
          </cell>
          <cell r="EL354">
            <v>0</v>
          </cell>
          <cell r="EM354">
            <v>0</v>
          </cell>
          <cell r="EN354">
            <v>16.489999999999998</v>
          </cell>
          <cell r="EO354">
            <v>0</v>
          </cell>
          <cell r="EP354">
            <v>219.49</v>
          </cell>
          <cell r="EQ354">
            <v>1160.26</v>
          </cell>
          <cell r="ER354">
            <v>586.03</v>
          </cell>
          <cell r="ES354">
            <v>0</v>
          </cell>
          <cell r="ET354">
            <v>-55.11</v>
          </cell>
          <cell r="EU354">
            <v>106936.22</v>
          </cell>
          <cell r="EV354">
            <v>106936.22</v>
          </cell>
          <cell r="EW354">
            <v>-14638.8</v>
          </cell>
          <cell r="EX354">
            <v>0</v>
          </cell>
          <cell r="EY354">
            <v>-678.2</v>
          </cell>
          <cell r="EZ354">
            <v>0</v>
          </cell>
          <cell r="FA354">
            <v>0</v>
          </cell>
          <cell r="FB354">
            <v>7405</v>
          </cell>
          <cell r="FC354">
            <v>0</v>
          </cell>
          <cell r="FD354">
            <v>29770.2</v>
          </cell>
          <cell r="FE354">
            <v>0</v>
          </cell>
          <cell r="FF354">
            <v>99888.03</v>
          </cell>
          <cell r="FG354">
            <v>1487.62</v>
          </cell>
          <cell r="FH354">
            <v>4094.93</v>
          </cell>
          <cell r="FI354">
            <v>-533</v>
          </cell>
          <cell r="FJ354">
            <v>93772.47</v>
          </cell>
          <cell r="FK354">
            <v>965423.5</v>
          </cell>
          <cell r="FL354">
            <v>75795.67</v>
          </cell>
          <cell r="FM354">
            <v>93772.45</v>
          </cell>
          <cell r="FN354">
            <v>126846.32</v>
          </cell>
          <cell r="FO354">
            <v>965423.5</v>
          </cell>
          <cell r="FP354">
            <v>1226897.6000000001</v>
          </cell>
          <cell r="FQ354">
            <v>7.851</v>
          </cell>
          <cell r="FR354">
            <v>9.7131000000000007</v>
          </cell>
          <cell r="FS354">
            <v>13.1389</v>
          </cell>
          <cell r="FT354">
            <v>7.6430999999999996</v>
          </cell>
          <cell r="FU354">
            <v>10571.78</v>
          </cell>
          <cell r="FV354">
            <v>780</v>
          </cell>
          <cell r="FW354">
            <v>0</v>
          </cell>
          <cell r="FX354">
            <v>0</v>
          </cell>
          <cell r="FY354">
            <v>2769.38</v>
          </cell>
          <cell r="FZ354">
            <v>0</v>
          </cell>
          <cell r="GA354">
            <v>780</v>
          </cell>
          <cell r="GB354">
            <v>0</v>
          </cell>
          <cell r="GC354">
            <v>6625</v>
          </cell>
          <cell r="GD354">
            <v>24494</v>
          </cell>
          <cell r="GE354">
            <v>11295.97</v>
          </cell>
          <cell r="GF354">
            <v>0</v>
          </cell>
          <cell r="GG354">
            <v>5284877.7</v>
          </cell>
          <cell r="GH354">
            <v>0</v>
          </cell>
          <cell r="GI354">
            <v>1722.58</v>
          </cell>
          <cell r="GJ354">
            <v>99888.03</v>
          </cell>
          <cell r="GK354">
            <v>9988.7999999999993</v>
          </cell>
          <cell r="GL354">
            <v>4513.8100000000004</v>
          </cell>
          <cell r="GM354">
            <v>6782.16</v>
          </cell>
          <cell r="GN354">
            <v>418.87</v>
          </cell>
          <cell r="GO354">
            <v>4094.93</v>
          </cell>
          <cell r="GP354">
            <v>0</v>
          </cell>
          <cell r="GQ354">
            <v>0</v>
          </cell>
          <cell r="GR354">
            <v>4094.93</v>
          </cell>
          <cell r="GS354">
            <v>0</v>
          </cell>
          <cell r="GT354">
            <v>303.45999999999998</v>
          </cell>
          <cell r="GU354">
            <v>1160.26</v>
          </cell>
          <cell r="GV354">
            <v>5284.88</v>
          </cell>
          <cell r="GW354">
            <v>0.22</v>
          </cell>
          <cell r="GX354">
            <v>0</v>
          </cell>
          <cell r="GY354">
            <v>834.5</v>
          </cell>
          <cell r="GZ354">
            <v>834.5</v>
          </cell>
          <cell r="HA354">
            <v>0</v>
          </cell>
          <cell r="HB354">
            <v>16.489999999999998</v>
          </cell>
          <cell r="HC354">
            <v>16.489999999999998</v>
          </cell>
          <cell r="HD354" t="str">
            <v>Deferred compensation adjustments and warrant repurchases</v>
          </cell>
          <cell r="HE354" t="str">
            <v>Deduction for non-financial equity investments</v>
          </cell>
          <cell r="HF354">
            <v>0</v>
          </cell>
          <cell r="HG354">
            <v>817</v>
          </cell>
          <cell r="HH354">
            <v>2376.9299999999998</v>
          </cell>
          <cell r="HI354">
            <v>-14226.54</v>
          </cell>
          <cell r="HJ354">
            <v>11658.95</v>
          </cell>
          <cell r="HK354" t="str">
            <v>Cash dividends declared on common stock (item 65) will appear on HI-A in #11 Cash dividends declared on common stock (bhck4460). Issuance of Common Stock for Employee Compensation (item 72) and Other Issuance of Common Stock (item 73) will both</v>
          </cell>
          <cell r="HL354">
            <v>1</v>
          </cell>
          <cell r="HM354">
            <v>2012</v>
          </cell>
          <cell r="HN354">
            <v>0</v>
          </cell>
          <cell r="HO354">
            <v>-52.87</v>
          </cell>
          <cell r="HR354">
            <v>19009</v>
          </cell>
        </row>
        <row r="355">
          <cell r="A355" t="str">
            <v>1120754Q2 2012Supervisory Stress</v>
          </cell>
          <cell r="B355" t="str">
            <v>Wells</v>
          </cell>
          <cell r="C355" t="str">
            <v>Q2 2012</v>
          </cell>
          <cell r="D355" t="str">
            <v>Supervisory Stress</v>
          </cell>
          <cell r="E355" t="str">
            <v>BHC</v>
          </cell>
          <cell r="F355" t="str">
            <v>WELLS FARGO and CO</v>
          </cell>
          <cell r="G355">
            <v>1120754</v>
          </cell>
          <cell r="H355" t="str">
            <v>Projected</v>
          </cell>
          <cell r="I355">
            <v>40925</v>
          </cell>
          <cell r="J355">
            <v>40925.639965277776</v>
          </cell>
          <cell r="K355" t="str">
            <v>Federal Reserve Adverse scenario, as described in the Comprehensive Capital Plan summary instructions.</v>
          </cell>
          <cell r="L355">
            <v>756.01</v>
          </cell>
          <cell r="M355">
            <v>1131.7</v>
          </cell>
          <cell r="N355">
            <v>216.19</v>
          </cell>
          <cell r="O355">
            <v>915.51</v>
          </cell>
          <cell r="P355">
            <v>468.75</v>
          </cell>
          <cell r="Q355">
            <v>199.24</v>
          </cell>
          <cell r="R355">
            <v>60.32</v>
          </cell>
          <cell r="S355">
            <v>209.19</v>
          </cell>
          <cell r="T355">
            <v>293.58</v>
          </cell>
          <cell r="U355">
            <v>171.47</v>
          </cell>
          <cell r="V355">
            <v>13.21</v>
          </cell>
          <cell r="W355">
            <v>108.89</v>
          </cell>
          <cell r="X355">
            <v>321.41000000000003</v>
          </cell>
          <cell r="Y355">
            <v>338.62</v>
          </cell>
          <cell r="Z355">
            <v>126.69</v>
          </cell>
          <cell r="AA355">
            <v>51.09</v>
          </cell>
          <cell r="AB355">
            <v>160.84</v>
          </cell>
          <cell r="AC355">
            <v>183.2</v>
          </cell>
          <cell r="AD355">
            <v>0</v>
          </cell>
          <cell r="AE355">
            <v>38.44</v>
          </cell>
          <cell r="AF355">
            <v>0</v>
          </cell>
          <cell r="AG355">
            <v>6</v>
          </cell>
          <cell r="AH355">
            <v>138.75</v>
          </cell>
          <cell r="AI355">
            <v>3493.26</v>
          </cell>
          <cell r="AJ355">
            <v>0</v>
          </cell>
          <cell r="AK355">
            <v>0</v>
          </cell>
          <cell r="AL355">
            <v>345.38</v>
          </cell>
          <cell r="AM355">
            <v>345.38</v>
          </cell>
          <cell r="AN355">
            <v>0</v>
          </cell>
          <cell r="AO355">
            <v>217.5</v>
          </cell>
          <cell r="AP355">
            <v>0</v>
          </cell>
          <cell r="AQ355">
            <v>53</v>
          </cell>
          <cell r="AR355">
            <v>270.5</v>
          </cell>
          <cell r="AS355">
            <v>196.3</v>
          </cell>
          <cell r="AT355">
            <v>4305.4399999999996</v>
          </cell>
          <cell r="AU355">
            <v>33161.71</v>
          </cell>
          <cell r="AV355">
            <v>5389.12</v>
          </cell>
          <cell r="AW355">
            <v>3493.26</v>
          </cell>
          <cell r="AX355">
            <v>-38.299999999999997</v>
          </cell>
          <cell r="AY355">
            <v>35019.279999999999</v>
          </cell>
          <cell r="AZ355">
            <v>11000.86</v>
          </cell>
          <cell r="BA355">
            <v>7485.73</v>
          </cell>
          <cell r="BB355">
            <v>11574.62</v>
          </cell>
          <cell r="BC355">
            <v>6911.97</v>
          </cell>
          <cell r="BD355">
            <v>6911.97</v>
          </cell>
          <cell r="BE355">
            <v>5389.12</v>
          </cell>
          <cell r="BF355">
            <v>270.5</v>
          </cell>
          <cell r="BG355">
            <v>196.3</v>
          </cell>
          <cell r="BH355">
            <v>-23.89</v>
          </cell>
          <cell r="BI355">
            <v>0</v>
          </cell>
          <cell r="BJ355">
            <v>-40.96</v>
          </cell>
          <cell r="BK355">
            <v>38.299999999999997</v>
          </cell>
          <cell r="BL355">
            <v>991.2</v>
          </cell>
          <cell r="BM355">
            <v>105.57</v>
          </cell>
          <cell r="BN355">
            <v>885.63</v>
          </cell>
          <cell r="BO355">
            <v>0</v>
          </cell>
          <cell r="BP355">
            <v>885.63</v>
          </cell>
          <cell r="BQ355">
            <v>78.55</v>
          </cell>
          <cell r="BR355">
            <v>807.08</v>
          </cell>
          <cell r="BS355">
            <v>10.650726000000001</v>
          </cell>
          <cell r="BT355">
            <v>1237</v>
          </cell>
          <cell r="BU355">
            <v>566</v>
          </cell>
          <cell r="BV355">
            <v>518</v>
          </cell>
          <cell r="BW355">
            <v>1285</v>
          </cell>
          <cell r="BX355" t="str">
            <v>Non-Interest Income - Retail and Small Business</v>
          </cell>
          <cell r="BY355">
            <v>0</v>
          </cell>
          <cell r="BZ355">
            <v>244804.69</v>
          </cell>
          <cell r="CA355">
            <v>244804.69</v>
          </cell>
          <cell r="CB355">
            <v>452168.22</v>
          </cell>
          <cell r="CC355">
            <v>214574.68</v>
          </cell>
          <cell r="CD355">
            <v>104174.03</v>
          </cell>
          <cell r="CE355">
            <v>12121.23</v>
          </cell>
          <cell r="CF355">
            <v>92052.81</v>
          </cell>
          <cell r="CG355">
            <v>128404.36</v>
          </cell>
          <cell r="CH355">
            <v>21323.78</v>
          </cell>
          <cell r="CI355">
            <v>11514.59</v>
          </cell>
          <cell r="CJ355">
            <v>95565.99</v>
          </cell>
          <cell r="CK355">
            <v>37790.949999999997</v>
          </cell>
          <cell r="CL355">
            <v>2957.16</v>
          </cell>
          <cell r="CM355">
            <v>2057.9899999999998</v>
          </cell>
          <cell r="CN355">
            <v>146816.31</v>
          </cell>
          <cell r="CO355">
            <v>125638.87</v>
          </cell>
          <cell r="CP355">
            <v>12861.34</v>
          </cell>
          <cell r="CQ355">
            <v>8316.1</v>
          </cell>
          <cell r="CR355">
            <v>21975.91</v>
          </cell>
          <cell r="CS355">
            <v>80774.7</v>
          </cell>
          <cell r="CT355">
            <v>43985.94</v>
          </cell>
          <cell r="CU355">
            <v>24843.32</v>
          </cell>
          <cell r="CV355">
            <v>11945.44</v>
          </cell>
          <cell r="CW355">
            <v>80057.25</v>
          </cell>
          <cell r="CX355">
            <v>462.39</v>
          </cell>
          <cell r="CY355">
            <v>5893.1</v>
          </cell>
          <cell r="CZ355">
            <v>9360.91</v>
          </cell>
          <cell r="DA355">
            <v>30654.36</v>
          </cell>
          <cell r="DB355">
            <v>33686.49</v>
          </cell>
          <cell r="DC355">
            <v>781792.39</v>
          </cell>
          <cell r="DD355">
            <v>0</v>
          </cell>
          <cell r="DE355">
            <v>35019.279999999999</v>
          </cell>
          <cell r="DF355">
            <v>746773.11</v>
          </cell>
          <cell r="DG355">
            <v>56746.879999999997</v>
          </cell>
          <cell r="DH355">
            <v>25138</v>
          </cell>
          <cell r="DI355">
            <v>19135.71</v>
          </cell>
          <cell r="DJ355">
            <v>163</v>
          </cell>
          <cell r="DK355">
            <v>8006.21</v>
          </cell>
          <cell r="DL355">
            <v>52442.92</v>
          </cell>
          <cell r="DM355">
            <v>179172.27</v>
          </cell>
          <cell r="DN355">
            <v>1279939.8999999999</v>
          </cell>
          <cell r="DO355">
            <v>917654.71</v>
          </cell>
          <cell r="DP355">
            <v>23097.599999999999</v>
          </cell>
          <cell r="DQ355">
            <v>5651.76</v>
          </cell>
          <cell r="DR355">
            <v>226972.65</v>
          </cell>
          <cell r="DS355">
            <v>461.1</v>
          </cell>
          <cell r="DT355">
            <v>1173376.7</v>
          </cell>
          <cell r="DU355">
            <v>10571.78</v>
          </cell>
          <cell r="DV355">
            <v>9001.01</v>
          </cell>
          <cell r="DW355">
            <v>56925.62</v>
          </cell>
          <cell r="DX355">
            <v>48226.11</v>
          </cell>
          <cell r="DY355">
            <v>-14644.18</v>
          </cell>
          <cell r="DZ355">
            <v>-5001.59</v>
          </cell>
          <cell r="EA355">
            <v>105078.76</v>
          </cell>
          <cell r="EB355">
            <v>1484.41</v>
          </cell>
          <cell r="EC355">
            <v>106563.16</v>
          </cell>
          <cell r="ED355">
            <v>256270.74</v>
          </cell>
          <cell r="EE355">
            <v>106936.22</v>
          </cell>
          <cell r="EF355">
            <v>0</v>
          </cell>
          <cell r="EG355">
            <v>106936.22</v>
          </cell>
          <cell r="EH355">
            <v>807.08</v>
          </cell>
          <cell r="EI355">
            <v>0</v>
          </cell>
          <cell r="EJ355">
            <v>0</v>
          </cell>
          <cell r="EK355">
            <v>415.16</v>
          </cell>
          <cell r="EL355">
            <v>0</v>
          </cell>
          <cell r="EM355">
            <v>0</v>
          </cell>
          <cell r="EN355">
            <v>2237.8200000000002</v>
          </cell>
          <cell r="EO355">
            <v>0</v>
          </cell>
          <cell r="EP355">
            <v>219.88</v>
          </cell>
          <cell r="EQ355">
            <v>1146.6500000000001</v>
          </cell>
          <cell r="ER355">
            <v>579.72</v>
          </cell>
          <cell r="ES355">
            <v>0</v>
          </cell>
          <cell r="ET355">
            <v>-55.07</v>
          </cell>
          <cell r="EU355">
            <v>105078.76</v>
          </cell>
          <cell r="EV355">
            <v>105078.76</v>
          </cell>
          <cell r="EW355">
            <v>-14059.08</v>
          </cell>
          <cell r="EX355">
            <v>0</v>
          </cell>
          <cell r="EY355">
            <v>-678.2</v>
          </cell>
          <cell r="EZ355">
            <v>0</v>
          </cell>
          <cell r="FA355">
            <v>0</v>
          </cell>
          <cell r="FB355">
            <v>5605</v>
          </cell>
          <cell r="FC355">
            <v>0</v>
          </cell>
          <cell r="FD355">
            <v>29497.56</v>
          </cell>
          <cell r="FE355">
            <v>0</v>
          </cell>
          <cell r="FF355">
            <v>95923.48</v>
          </cell>
          <cell r="FG355">
            <v>1498.03</v>
          </cell>
          <cell r="FH355">
            <v>3828.81</v>
          </cell>
          <cell r="FI355">
            <v>-533</v>
          </cell>
          <cell r="FJ355">
            <v>90063.64</v>
          </cell>
          <cell r="FK355">
            <v>970259.7</v>
          </cell>
          <cell r="FL355">
            <v>73886.84</v>
          </cell>
          <cell r="FM355">
            <v>90063.62</v>
          </cell>
          <cell r="FN355">
            <v>121521.2</v>
          </cell>
          <cell r="FO355">
            <v>970259.7</v>
          </cell>
          <cell r="FP355">
            <v>1239436.3</v>
          </cell>
          <cell r="FQ355">
            <v>7.6151999999999997</v>
          </cell>
          <cell r="FR355">
            <v>9.2824000000000009</v>
          </cell>
          <cell r="FS355">
            <v>12.5246</v>
          </cell>
          <cell r="FT355">
            <v>7.2664999999999997</v>
          </cell>
          <cell r="FU355">
            <v>10571.78</v>
          </cell>
          <cell r="FV355">
            <v>780</v>
          </cell>
          <cell r="FW355">
            <v>0</v>
          </cell>
          <cell r="FX355">
            <v>0</v>
          </cell>
          <cell r="FY355">
            <v>5007.2</v>
          </cell>
          <cell r="FZ355">
            <v>0</v>
          </cell>
          <cell r="GA355">
            <v>780</v>
          </cell>
          <cell r="GB355">
            <v>0</v>
          </cell>
          <cell r="GC355">
            <v>4825</v>
          </cell>
          <cell r="GD355">
            <v>24479</v>
          </cell>
          <cell r="GE355">
            <v>10909.63</v>
          </cell>
          <cell r="GF355">
            <v>0</v>
          </cell>
          <cell r="GG355">
            <v>5222168</v>
          </cell>
          <cell r="GH355">
            <v>0</v>
          </cell>
          <cell r="GI355">
            <v>1665.96</v>
          </cell>
          <cell r="GJ355">
            <v>95923.48</v>
          </cell>
          <cell r="GK355">
            <v>9592.35</v>
          </cell>
          <cell r="GL355">
            <v>4400.3100000000004</v>
          </cell>
          <cell r="GM355">
            <v>6509.33</v>
          </cell>
          <cell r="GN355">
            <v>348.05</v>
          </cell>
          <cell r="GO355">
            <v>4052.26</v>
          </cell>
          <cell r="GP355">
            <v>223.44</v>
          </cell>
          <cell r="GQ355">
            <v>223.44</v>
          </cell>
          <cell r="GR355">
            <v>3828.81</v>
          </cell>
          <cell r="GS355">
            <v>325.17</v>
          </cell>
          <cell r="GT355">
            <v>2752.49</v>
          </cell>
          <cell r="GU355">
            <v>1146.6500000000001</v>
          </cell>
          <cell r="GV355">
            <v>5222.17</v>
          </cell>
          <cell r="GW355">
            <v>0.22</v>
          </cell>
          <cell r="GX355">
            <v>0</v>
          </cell>
          <cell r="GY355">
            <v>415.16</v>
          </cell>
          <cell r="GZ355">
            <v>415.16</v>
          </cell>
          <cell r="HA355">
            <v>0</v>
          </cell>
          <cell r="HB355">
            <v>2237.8200000000002</v>
          </cell>
          <cell r="HC355">
            <v>2237.8200000000002</v>
          </cell>
          <cell r="HD355" t="str">
            <v>Deferred compensation adjustments and warrant repurchases</v>
          </cell>
          <cell r="HE355" t="str">
            <v>Deduction for non-financial equity investments</v>
          </cell>
          <cell r="HF355">
            <v>0</v>
          </cell>
          <cell r="HG355">
            <v>817</v>
          </cell>
          <cell r="HH355">
            <v>2376.9299999999998</v>
          </cell>
          <cell r="HI355">
            <v>-14226.54</v>
          </cell>
          <cell r="HJ355">
            <v>11658.95</v>
          </cell>
          <cell r="HK355" t="str">
            <v>Cash dividends declared on common stock (item 65) will appear on HI-A in #11 Cash dividends declared on common stock (bhck4460). Issuance of Common Stock for Employee Compensation (item 72) and Other Issuance of Common Stock (item 73) will both</v>
          </cell>
          <cell r="HL355">
            <v>2</v>
          </cell>
          <cell r="HM355">
            <v>2012</v>
          </cell>
          <cell r="HN355">
            <v>0</v>
          </cell>
          <cell r="HO355">
            <v>-40.96</v>
          </cell>
          <cell r="HR355">
            <v>19009</v>
          </cell>
        </row>
        <row r="356">
          <cell r="A356" t="str">
            <v>1120754Q3 2012Supervisory Stress</v>
          </cell>
          <cell r="B356" t="str">
            <v>Wells</v>
          </cell>
          <cell r="C356" t="str">
            <v>Q3 2012</v>
          </cell>
          <cell r="D356" t="str">
            <v>Supervisory Stress</v>
          </cell>
          <cell r="E356" t="str">
            <v>BHC</v>
          </cell>
          <cell r="F356" t="str">
            <v>WELLS FARGO and CO</v>
          </cell>
          <cell r="G356">
            <v>1120754</v>
          </cell>
          <cell r="H356" t="str">
            <v>Projected</v>
          </cell>
          <cell r="I356">
            <v>40925</v>
          </cell>
          <cell r="J356">
            <v>40925.639965277776</v>
          </cell>
          <cell r="K356" t="str">
            <v>Federal Reserve Adverse scenario, as described in the Comprehensive Capital Plan summary instructions.</v>
          </cell>
          <cell r="L356">
            <v>773.91</v>
          </cell>
          <cell r="M356">
            <v>1176.24</v>
          </cell>
          <cell r="N356">
            <v>225.16</v>
          </cell>
          <cell r="O356">
            <v>951.08</v>
          </cell>
          <cell r="P356">
            <v>527.88</v>
          </cell>
          <cell r="Q356">
            <v>240.49</v>
          </cell>
          <cell r="R356">
            <v>71.569999999999993</v>
          </cell>
          <cell r="S356">
            <v>215.82</v>
          </cell>
          <cell r="T356">
            <v>416.3</v>
          </cell>
          <cell r="U356">
            <v>243.15</v>
          </cell>
          <cell r="V356">
            <v>18.73</v>
          </cell>
          <cell r="W356">
            <v>154.41</v>
          </cell>
          <cell r="X356">
            <v>347.95</v>
          </cell>
          <cell r="Y356">
            <v>407.07</v>
          </cell>
          <cell r="Z356">
            <v>182.25</v>
          </cell>
          <cell r="AA356">
            <v>50.48</v>
          </cell>
          <cell r="AB356">
            <v>174.34</v>
          </cell>
          <cell r="AC356">
            <v>219.25</v>
          </cell>
          <cell r="AD356">
            <v>0</v>
          </cell>
          <cell r="AE356">
            <v>46.17</v>
          </cell>
          <cell r="AF356">
            <v>0</v>
          </cell>
          <cell r="AG356">
            <v>6</v>
          </cell>
          <cell r="AH356">
            <v>167.08</v>
          </cell>
          <cell r="AI356">
            <v>3868.6</v>
          </cell>
          <cell r="AJ356">
            <v>0</v>
          </cell>
          <cell r="AK356">
            <v>0</v>
          </cell>
          <cell r="AL356">
            <v>281.77999999999997</v>
          </cell>
          <cell r="AM356">
            <v>281.77999999999997</v>
          </cell>
          <cell r="AN356">
            <v>0</v>
          </cell>
          <cell r="AO356">
            <v>217.5</v>
          </cell>
          <cell r="AP356">
            <v>0</v>
          </cell>
          <cell r="AQ356">
            <v>53</v>
          </cell>
          <cell r="AR356">
            <v>270.5</v>
          </cell>
          <cell r="AS356">
            <v>261</v>
          </cell>
          <cell r="AT356">
            <v>4681.88</v>
          </cell>
          <cell r="AU356">
            <v>35019.279999999999</v>
          </cell>
          <cell r="AV356">
            <v>6509.53</v>
          </cell>
          <cell r="AW356">
            <v>3868.6</v>
          </cell>
          <cell r="AX356">
            <v>-95.35</v>
          </cell>
          <cell r="AY356">
            <v>37564.86</v>
          </cell>
          <cell r="AZ356">
            <v>10985.96</v>
          </cell>
          <cell r="BA356">
            <v>7273.48</v>
          </cell>
          <cell r="BB356">
            <v>11697.45</v>
          </cell>
          <cell r="BC356">
            <v>6562</v>
          </cell>
          <cell r="BD356">
            <v>6562</v>
          </cell>
          <cell r="BE356">
            <v>6509.53</v>
          </cell>
          <cell r="BF356">
            <v>270.5</v>
          </cell>
          <cell r="BG356">
            <v>261</v>
          </cell>
          <cell r="BH356">
            <v>-26.26</v>
          </cell>
          <cell r="BI356">
            <v>0</v>
          </cell>
          <cell r="BJ356">
            <v>-42.57</v>
          </cell>
          <cell r="BK356">
            <v>95.35</v>
          </cell>
          <cell r="BL356">
            <v>-547.87</v>
          </cell>
          <cell r="BM356">
            <v>-486.01</v>
          </cell>
          <cell r="BN356">
            <v>-61.87</v>
          </cell>
          <cell r="BO356">
            <v>0</v>
          </cell>
          <cell r="BP356">
            <v>-61.87</v>
          </cell>
          <cell r="BQ356">
            <v>78.19</v>
          </cell>
          <cell r="BR356">
            <v>-140.05000000000001</v>
          </cell>
          <cell r="BS356">
            <v>88.709000000000003</v>
          </cell>
          <cell r="BT356">
            <v>1285</v>
          </cell>
          <cell r="BU356">
            <v>457</v>
          </cell>
          <cell r="BV356">
            <v>416</v>
          </cell>
          <cell r="BW356">
            <v>1326</v>
          </cell>
          <cell r="BX356" t="str">
            <v>Non-Interest Income - Retail and Small Business</v>
          </cell>
          <cell r="BY356">
            <v>0</v>
          </cell>
          <cell r="BZ356">
            <v>258896.92</v>
          </cell>
          <cell r="CA356">
            <v>258896.92</v>
          </cell>
          <cell r="CB356">
            <v>442700.56</v>
          </cell>
          <cell r="CC356">
            <v>211310.24</v>
          </cell>
          <cell r="CD356">
            <v>101733.14</v>
          </cell>
          <cell r="CE356">
            <v>11760.33</v>
          </cell>
          <cell r="CF356">
            <v>89972.81</v>
          </cell>
          <cell r="CG356">
            <v>124856.79</v>
          </cell>
          <cell r="CH356">
            <v>20726.75</v>
          </cell>
          <cell r="CI356">
            <v>11239.77</v>
          </cell>
          <cell r="CJ356">
            <v>92890.27</v>
          </cell>
          <cell r="CK356">
            <v>36732.839999999997</v>
          </cell>
          <cell r="CL356">
            <v>2874.35</v>
          </cell>
          <cell r="CM356">
            <v>1926.04</v>
          </cell>
          <cell r="CN356">
            <v>141679.73000000001</v>
          </cell>
          <cell r="CO356">
            <v>120835.15</v>
          </cell>
          <cell r="CP356">
            <v>12827.68</v>
          </cell>
          <cell r="CQ356">
            <v>8016.9</v>
          </cell>
          <cell r="CR356">
            <v>22773.89</v>
          </cell>
          <cell r="CS356">
            <v>81737.63</v>
          </cell>
          <cell r="CT356">
            <v>44345.38</v>
          </cell>
          <cell r="CU356">
            <v>24877.79</v>
          </cell>
          <cell r="CV356">
            <v>12514.47</v>
          </cell>
          <cell r="CW356">
            <v>76283.17</v>
          </cell>
          <cell r="CX356">
            <v>444.66</v>
          </cell>
          <cell r="CY356">
            <v>5667.12</v>
          </cell>
          <cell r="CZ356">
            <v>8297.82</v>
          </cell>
          <cell r="DA356">
            <v>29478.85</v>
          </cell>
          <cell r="DB356">
            <v>32394.720000000001</v>
          </cell>
          <cell r="DC356">
            <v>765174.97</v>
          </cell>
          <cell r="DD356">
            <v>0</v>
          </cell>
          <cell r="DE356">
            <v>37564.86</v>
          </cell>
          <cell r="DF356">
            <v>727610.11</v>
          </cell>
          <cell r="DG356">
            <v>56346.19</v>
          </cell>
          <cell r="DH356">
            <v>25138</v>
          </cell>
          <cell r="DI356">
            <v>19649.62</v>
          </cell>
          <cell r="DJ356">
            <v>163</v>
          </cell>
          <cell r="DK356">
            <v>7614.05</v>
          </cell>
          <cell r="DL356">
            <v>52564.67</v>
          </cell>
          <cell r="DM356">
            <v>194832.62</v>
          </cell>
          <cell r="DN356">
            <v>1290250.5</v>
          </cell>
          <cell r="DO356">
            <v>926382.73</v>
          </cell>
          <cell r="DP356">
            <v>23000.799999999999</v>
          </cell>
          <cell r="DQ356">
            <v>4812.8900000000003</v>
          </cell>
          <cell r="DR356">
            <v>230476.7</v>
          </cell>
          <cell r="DS356">
            <v>556.45000000000005</v>
          </cell>
          <cell r="DT356">
            <v>1184673.1000000001</v>
          </cell>
          <cell r="DU356">
            <v>10571.78</v>
          </cell>
          <cell r="DV356">
            <v>9029.0300000000007</v>
          </cell>
          <cell r="DW356">
            <v>57358.03</v>
          </cell>
          <cell r="DX356">
            <v>46720.61</v>
          </cell>
          <cell r="DY356">
            <v>-14070.77</v>
          </cell>
          <cell r="DZ356">
            <v>-5515.7</v>
          </cell>
          <cell r="EA356">
            <v>104092.98</v>
          </cell>
          <cell r="EB356">
            <v>1484.41</v>
          </cell>
          <cell r="EC356">
            <v>105577.39</v>
          </cell>
          <cell r="ED356">
            <v>254902.54</v>
          </cell>
          <cell r="EE356">
            <v>105078.76</v>
          </cell>
          <cell r="EF356">
            <v>0</v>
          </cell>
          <cell r="EG356">
            <v>105078.76</v>
          </cell>
          <cell r="EH356">
            <v>-140.05000000000001</v>
          </cell>
          <cell r="EI356">
            <v>0</v>
          </cell>
          <cell r="EJ356">
            <v>0</v>
          </cell>
          <cell r="EK356">
            <v>515.54999999999995</v>
          </cell>
          <cell r="EL356">
            <v>0</v>
          </cell>
          <cell r="EM356">
            <v>0</v>
          </cell>
          <cell r="EN356">
            <v>514.11</v>
          </cell>
          <cell r="EO356">
            <v>0</v>
          </cell>
          <cell r="EP356">
            <v>219.88</v>
          </cell>
          <cell r="EQ356">
            <v>1145.54</v>
          </cell>
          <cell r="ER356">
            <v>573.41</v>
          </cell>
          <cell r="ES356">
            <v>0</v>
          </cell>
          <cell r="ET356">
            <v>-55.15</v>
          </cell>
          <cell r="EU356">
            <v>104092.98</v>
          </cell>
          <cell r="EV356">
            <v>104092.98</v>
          </cell>
          <cell r="EW356">
            <v>-13485.67</v>
          </cell>
          <cell r="EX356">
            <v>0</v>
          </cell>
          <cell r="EY356">
            <v>-678.2</v>
          </cell>
          <cell r="EZ356">
            <v>0</v>
          </cell>
          <cell r="FA356">
            <v>0</v>
          </cell>
          <cell r="FB356">
            <v>5605</v>
          </cell>
          <cell r="FC356">
            <v>0</v>
          </cell>
          <cell r="FD356">
            <v>29224.91</v>
          </cell>
          <cell r="FE356">
            <v>0</v>
          </cell>
          <cell r="FF356">
            <v>94636.94</v>
          </cell>
          <cell r="FG356">
            <v>1504.04</v>
          </cell>
          <cell r="FH356">
            <v>2605.62</v>
          </cell>
          <cell r="FI356">
            <v>-533</v>
          </cell>
          <cell r="FJ356">
            <v>89994.29</v>
          </cell>
          <cell r="FK356">
            <v>966050.64</v>
          </cell>
          <cell r="FL356">
            <v>73817.48</v>
          </cell>
          <cell r="FM356">
            <v>89994.27</v>
          </cell>
          <cell r="FN356">
            <v>120887.49</v>
          </cell>
          <cell r="FO356">
            <v>966050.64</v>
          </cell>
          <cell r="FP356">
            <v>1245364.3</v>
          </cell>
          <cell r="FQ356">
            <v>7.6412000000000004</v>
          </cell>
          <cell r="FR356">
            <v>9.3156999999999996</v>
          </cell>
          <cell r="FS356">
            <v>12.5136</v>
          </cell>
          <cell r="FT356">
            <v>7.2263000000000002</v>
          </cell>
          <cell r="FU356">
            <v>10571.78</v>
          </cell>
          <cell r="FV356">
            <v>780</v>
          </cell>
          <cell r="FW356">
            <v>0</v>
          </cell>
          <cell r="FX356">
            <v>0</v>
          </cell>
          <cell r="FY356">
            <v>5521.31</v>
          </cell>
          <cell r="FZ356">
            <v>0</v>
          </cell>
          <cell r="GA356">
            <v>780</v>
          </cell>
          <cell r="GB356">
            <v>0</v>
          </cell>
          <cell r="GC356">
            <v>4825</v>
          </cell>
          <cell r="GD356">
            <v>24464</v>
          </cell>
          <cell r="GE356">
            <v>10814.09</v>
          </cell>
          <cell r="GF356">
            <v>0</v>
          </cell>
          <cell r="GG356">
            <v>5221939.8</v>
          </cell>
          <cell r="GH356">
            <v>0</v>
          </cell>
          <cell r="GI356">
            <v>1609.33</v>
          </cell>
          <cell r="GJ356">
            <v>94636.94</v>
          </cell>
          <cell r="GK356">
            <v>9463.69</v>
          </cell>
          <cell r="GL356">
            <v>4596.5600000000004</v>
          </cell>
          <cell r="GM356">
            <v>6217.53</v>
          </cell>
          <cell r="GN356">
            <v>0</v>
          </cell>
          <cell r="GO356">
            <v>4596.5600000000004</v>
          </cell>
          <cell r="GP356">
            <v>1990.95</v>
          </cell>
          <cell r="GQ356">
            <v>1990.95</v>
          </cell>
          <cell r="GR356">
            <v>2605.62</v>
          </cell>
          <cell r="GS356">
            <v>2083.25</v>
          </cell>
          <cell r="GT356">
            <v>7432.48</v>
          </cell>
          <cell r="GU356">
            <v>1145.54</v>
          </cell>
          <cell r="GV356">
            <v>5221.9399999999996</v>
          </cell>
          <cell r="GW356">
            <v>0.22</v>
          </cell>
          <cell r="GX356">
            <v>0</v>
          </cell>
          <cell r="GY356">
            <v>515.54999999999995</v>
          </cell>
          <cell r="GZ356">
            <v>515.54999999999995</v>
          </cell>
          <cell r="HA356">
            <v>0</v>
          </cell>
          <cell r="HB356">
            <v>514.11</v>
          </cell>
          <cell r="HC356">
            <v>514.11</v>
          </cell>
          <cell r="HD356" t="str">
            <v>Deferred compensation adjustments and warrant repurchases</v>
          </cell>
          <cell r="HE356" t="str">
            <v>Deduction for non-financial equity investments</v>
          </cell>
          <cell r="HF356">
            <v>0</v>
          </cell>
          <cell r="HG356">
            <v>817</v>
          </cell>
          <cell r="HH356">
            <v>2376.9299999999998</v>
          </cell>
          <cell r="HI356">
            <v>-14226.54</v>
          </cell>
          <cell r="HJ356">
            <v>11658.95</v>
          </cell>
          <cell r="HK356" t="str">
            <v>Cash dividends declared on common stock (item 65) will appear on HI-A in #11 Cash dividends declared on common stock (bhck4460). Issuance of Common Stock for Employee Compensation (item 72) and Other Issuance of Common Stock (item 73) will both</v>
          </cell>
          <cell r="HL356">
            <v>3</v>
          </cell>
          <cell r="HM356">
            <v>2012</v>
          </cell>
          <cell r="HN356">
            <v>0</v>
          </cell>
          <cell r="HO356">
            <v>-42.57</v>
          </cell>
          <cell r="HR356">
            <v>19009</v>
          </cell>
        </row>
        <row r="357">
          <cell r="A357" t="str">
            <v>1120754Q4 2012Supervisory Stress</v>
          </cell>
          <cell r="B357" t="str">
            <v>Wells</v>
          </cell>
          <cell r="C357" t="str">
            <v>Q4 2012</v>
          </cell>
          <cell r="D357" t="str">
            <v>Supervisory Stress</v>
          </cell>
          <cell r="E357" t="str">
            <v>BHC</v>
          </cell>
          <cell r="F357" t="str">
            <v>WELLS FARGO and CO</v>
          </cell>
          <cell r="G357">
            <v>1120754</v>
          </cell>
          <cell r="H357" t="str">
            <v>Projected</v>
          </cell>
          <cell r="I357">
            <v>40925</v>
          </cell>
          <cell r="J357">
            <v>40925.639965277776</v>
          </cell>
          <cell r="K357" t="str">
            <v>Federal Reserve Adverse scenario, as described in the Comprehensive Capital Plan summary instructions.</v>
          </cell>
          <cell r="L357">
            <v>825.59</v>
          </cell>
          <cell r="M357">
            <v>1227.5899999999999</v>
          </cell>
          <cell r="N357">
            <v>229.63</v>
          </cell>
          <cell r="O357">
            <v>997.95</v>
          </cell>
          <cell r="P357">
            <v>550.96</v>
          </cell>
          <cell r="Q357">
            <v>244.7</v>
          </cell>
          <cell r="R357">
            <v>85.52</v>
          </cell>
          <cell r="S357">
            <v>220.74</v>
          </cell>
          <cell r="T357">
            <v>559.87</v>
          </cell>
          <cell r="U357">
            <v>327</v>
          </cell>
          <cell r="V357">
            <v>25.2</v>
          </cell>
          <cell r="W357">
            <v>207.66</v>
          </cell>
          <cell r="X357">
            <v>364.15</v>
          </cell>
          <cell r="Y357">
            <v>485.44</v>
          </cell>
          <cell r="Z357">
            <v>249.14</v>
          </cell>
          <cell r="AA357">
            <v>62.52</v>
          </cell>
          <cell r="AB357">
            <v>173.78</v>
          </cell>
          <cell r="AC357">
            <v>220.13</v>
          </cell>
          <cell r="AD357">
            <v>0</v>
          </cell>
          <cell r="AE357">
            <v>46.58</v>
          </cell>
          <cell r="AF357">
            <v>0</v>
          </cell>
          <cell r="AG357">
            <v>4</v>
          </cell>
          <cell r="AH357">
            <v>169.55</v>
          </cell>
          <cell r="AI357">
            <v>4233.74</v>
          </cell>
          <cell r="AJ357">
            <v>0</v>
          </cell>
          <cell r="AK357">
            <v>0</v>
          </cell>
          <cell r="AL357">
            <v>218.19</v>
          </cell>
          <cell r="AM357">
            <v>218.19</v>
          </cell>
          <cell r="AN357">
            <v>0</v>
          </cell>
          <cell r="AO357">
            <v>0</v>
          </cell>
          <cell r="AP357">
            <v>0</v>
          </cell>
          <cell r="AQ357">
            <v>53</v>
          </cell>
          <cell r="AR357">
            <v>53</v>
          </cell>
          <cell r="AS357">
            <v>275.3</v>
          </cell>
          <cell r="AT357">
            <v>4780.22</v>
          </cell>
          <cell r="AU357">
            <v>37564.86</v>
          </cell>
          <cell r="AV357">
            <v>5730.23</v>
          </cell>
          <cell r="AW357">
            <v>4233.74</v>
          </cell>
          <cell r="AX357">
            <v>-64.3</v>
          </cell>
          <cell r="AY357">
            <v>38997.06</v>
          </cell>
          <cell r="AZ357">
            <v>10735.36</v>
          </cell>
          <cell r="BA357">
            <v>7147.78</v>
          </cell>
          <cell r="BB357">
            <v>10616.39</v>
          </cell>
          <cell r="BC357">
            <v>7266.75</v>
          </cell>
          <cell r="BD357">
            <v>7266.75</v>
          </cell>
          <cell r="BE357">
            <v>5730.23</v>
          </cell>
          <cell r="BF357">
            <v>53</v>
          </cell>
          <cell r="BG357">
            <v>275.3</v>
          </cell>
          <cell r="BH357">
            <v>-30.54</v>
          </cell>
          <cell r="BI357">
            <v>0</v>
          </cell>
          <cell r="BJ357">
            <v>-34.96</v>
          </cell>
          <cell r="BK357">
            <v>64.3</v>
          </cell>
          <cell r="BL357">
            <v>1142.72</v>
          </cell>
          <cell r="BM357">
            <v>165.88</v>
          </cell>
          <cell r="BN357">
            <v>976.84</v>
          </cell>
          <cell r="BO357">
            <v>0</v>
          </cell>
          <cell r="BP357">
            <v>976.84</v>
          </cell>
          <cell r="BQ357">
            <v>73.19</v>
          </cell>
          <cell r="BR357">
            <v>903.65</v>
          </cell>
          <cell r="BS357">
            <v>14.516242</v>
          </cell>
          <cell r="BT357">
            <v>1326</v>
          </cell>
          <cell r="BU357">
            <v>325</v>
          </cell>
          <cell r="BV357">
            <v>293</v>
          </cell>
          <cell r="BW357">
            <v>1358</v>
          </cell>
          <cell r="BX357" t="str">
            <v>Non-Interest Income - Retail and Small Business</v>
          </cell>
          <cell r="BY357">
            <v>0</v>
          </cell>
          <cell r="BZ357">
            <v>270458.18</v>
          </cell>
          <cell r="CA357">
            <v>270458.18</v>
          </cell>
          <cell r="CB357">
            <v>431826.76</v>
          </cell>
          <cell r="CC357">
            <v>206349.42</v>
          </cell>
          <cell r="CD357">
            <v>99249.01</v>
          </cell>
          <cell r="CE357">
            <v>11377.1</v>
          </cell>
          <cell r="CF357">
            <v>87871.91</v>
          </cell>
          <cell r="CG357">
            <v>121631</v>
          </cell>
          <cell r="CH357">
            <v>20140.73</v>
          </cell>
          <cell r="CI357">
            <v>11226.26</v>
          </cell>
          <cell r="CJ357">
            <v>90264.01</v>
          </cell>
          <cell r="CK357">
            <v>35694.32</v>
          </cell>
          <cell r="CL357">
            <v>2793.09</v>
          </cell>
          <cell r="CM357">
            <v>1804.24</v>
          </cell>
          <cell r="CN357">
            <v>135789.01</v>
          </cell>
          <cell r="CO357">
            <v>114989.69</v>
          </cell>
          <cell r="CP357">
            <v>12959.68</v>
          </cell>
          <cell r="CQ357">
            <v>7839.64</v>
          </cell>
          <cell r="CR357">
            <v>23095.53</v>
          </cell>
          <cell r="CS357">
            <v>81491.850000000006</v>
          </cell>
          <cell r="CT357">
            <v>44567.6</v>
          </cell>
          <cell r="CU357">
            <v>24699.05</v>
          </cell>
          <cell r="CV357">
            <v>12225.21</v>
          </cell>
          <cell r="CW357">
            <v>72901.2</v>
          </cell>
          <cell r="CX357">
            <v>423.07</v>
          </cell>
          <cell r="CY357">
            <v>5392</v>
          </cell>
          <cell r="CZ357">
            <v>8216.32</v>
          </cell>
          <cell r="DA357">
            <v>28047.75</v>
          </cell>
          <cell r="DB357">
            <v>30822.06</v>
          </cell>
          <cell r="DC357">
            <v>745104.35</v>
          </cell>
          <cell r="DD357">
            <v>0</v>
          </cell>
          <cell r="DE357">
            <v>38997.06</v>
          </cell>
          <cell r="DF357">
            <v>706107.29</v>
          </cell>
          <cell r="DG357">
            <v>56029.09</v>
          </cell>
          <cell r="DH357">
            <v>25138</v>
          </cell>
          <cell r="DI357">
            <v>19908.71</v>
          </cell>
          <cell r="DJ357">
            <v>163</v>
          </cell>
          <cell r="DK357">
            <v>7221.89</v>
          </cell>
          <cell r="DL357">
            <v>52431.6</v>
          </cell>
          <cell r="DM357">
            <v>217926.71</v>
          </cell>
          <cell r="DN357">
            <v>1302952.8999999999</v>
          </cell>
          <cell r="DO357">
            <v>938147.39</v>
          </cell>
          <cell r="DP357">
            <v>22904.18</v>
          </cell>
          <cell r="DQ357">
            <v>4813.79</v>
          </cell>
          <cell r="DR357">
            <v>232484.03</v>
          </cell>
          <cell r="DS357">
            <v>620.75</v>
          </cell>
          <cell r="DT357">
            <v>1198349.3999999999</v>
          </cell>
          <cell r="DU357">
            <v>10571.78</v>
          </cell>
          <cell r="DV357">
            <v>9056.39</v>
          </cell>
          <cell r="DW357">
            <v>57794.35</v>
          </cell>
          <cell r="DX357">
            <v>46258.85</v>
          </cell>
          <cell r="DY357">
            <v>-14531</v>
          </cell>
          <cell r="DZ357">
            <v>-6031.3</v>
          </cell>
          <cell r="EA357">
            <v>103119.07</v>
          </cell>
          <cell r="EB357">
            <v>1484.41</v>
          </cell>
          <cell r="EC357">
            <v>104603.48</v>
          </cell>
          <cell r="ED357">
            <v>252566.52</v>
          </cell>
          <cell r="EE357">
            <v>104092.98</v>
          </cell>
          <cell r="EF357">
            <v>0</v>
          </cell>
          <cell r="EG357">
            <v>104092.98</v>
          </cell>
          <cell r="EH357">
            <v>903.65</v>
          </cell>
          <cell r="EI357">
            <v>0</v>
          </cell>
          <cell r="EJ357">
            <v>0</v>
          </cell>
          <cell r="EK357">
            <v>518.82000000000005</v>
          </cell>
          <cell r="EL357">
            <v>0</v>
          </cell>
          <cell r="EM357">
            <v>0</v>
          </cell>
          <cell r="EN357">
            <v>515.6</v>
          </cell>
          <cell r="EO357">
            <v>0</v>
          </cell>
          <cell r="EP357">
            <v>219.49</v>
          </cell>
          <cell r="EQ357">
            <v>1145.98</v>
          </cell>
          <cell r="ER357">
            <v>-460.23</v>
          </cell>
          <cell r="ES357">
            <v>0</v>
          </cell>
          <cell r="ET357">
            <v>-55.07</v>
          </cell>
          <cell r="EU357">
            <v>103119.07</v>
          </cell>
          <cell r="EV357">
            <v>103119.07</v>
          </cell>
          <cell r="EW357">
            <v>-12918.57</v>
          </cell>
          <cell r="EX357">
            <v>0</v>
          </cell>
          <cell r="EY357">
            <v>-1705.53</v>
          </cell>
          <cell r="EZ357">
            <v>0</v>
          </cell>
          <cell r="FA357">
            <v>0</v>
          </cell>
          <cell r="FB357">
            <v>5605</v>
          </cell>
          <cell r="FC357">
            <v>0</v>
          </cell>
          <cell r="FD357">
            <v>28952.27</v>
          </cell>
          <cell r="FE357">
            <v>0</v>
          </cell>
          <cell r="FF357">
            <v>94395.9</v>
          </cell>
          <cell r="FG357">
            <v>1500.49</v>
          </cell>
          <cell r="FH357">
            <v>791.87</v>
          </cell>
          <cell r="FI357">
            <v>-533</v>
          </cell>
          <cell r="FJ357">
            <v>91570.54</v>
          </cell>
          <cell r="FK357">
            <v>958414.79</v>
          </cell>
          <cell r="FL357">
            <v>75393.740000000005</v>
          </cell>
          <cell r="FM357">
            <v>91570.52</v>
          </cell>
          <cell r="FN357">
            <v>121194.55</v>
          </cell>
          <cell r="FO357">
            <v>958414.79</v>
          </cell>
          <cell r="FP357">
            <v>1259032.2</v>
          </cell>
          <cell r="FQ357">
            <v>7.8665000000000003</v>
          </cell>
          <cell r="FR357">
            <v>9.5543999999999993</v>
          </cell>
          <cell r="FS357">
            <v>12.645300000000001</v>
          </cell>
          <cell r="FT357">
            <v>7.2731000000000003</v>
          </cell>
          <cell r="FU357">
            <v>10571.78</v>
          </cell>
          <cell r="FV357">
            <v>780</v>
          </cell>
          <cell r="FW357">
            <v>0</v>
          </cell>
          <cell r="FX357">
            <v>0</v>
          </cell>
          <cell r="FY357">
            <v>6036.91</v>
          </cell>
          <cell r="FZ357">
            <v>0</v>
          </cell>
          <cell r="GA357">
            <v>780</v>
          </cell>
          <cell r="GB357">
            <v>0</v>
          </cell>
          <cell r="GC357">
            <v>4825</v>
          </cell>
          <cell r="GD357">
            <v>24449</v>
          </cell>
          <cell r="GE357">
            <v>11055.72</v>
          </cell>
          <cell r="GF357">
            <v>0</v>
          </cell>
          <cell r="GG357">
            <v>5221821.9000000004</v>
          </cell>
          <cell r="GH357">
            <v>0</v>
          </cell>
          <cell r="GI357">
            <v>1552.71</v>
          </cell>
          <cell r="GJ357">
            <v>94395.9</v>
          </cell>
          <cell r="GK357">
            <v>9439.59</v>
          </cell>
          <cell r="GL357">
            <v>4489.96</v>
          </cell>
          <cell r="GM357">
            <v>6565.76</v>
          </cell>
          <cell r="GN357">
            <v>0</v>
          </cell>
          <cell r="GO357">
            <v>4489.96</v>
          </cell>
          <cell r="GP357">
            <v>3698.1</v>
          </cell>
          <cell r="GQ357">
            <v>3698.1</v>
          </cell>
          <cell r="GR357">
            <v>791.87</v>
          </cell>
          <cell r="GS357">
            <v>3780.98</v>
          </cell>
          <cell r="GT357">
            <v>11952.38</v>
          </cell>
          <cell r="GU357">
            <v>1145.98</v>
          </cell>
          <cell r="GV357">
            <v>5221.82</v>
          </cell>
          <cell r="GW357">
            <v>0.22</v>
          </cell>
          <cell r="GX357">
            <v>0</v>
          </cell>
          <cell r="GY357">
            <v>518.82000000000005</v>
          </cell>
          <cell r="GZ357">
            <v>518.82000000000005</v>
          </cell>
          <cell r="HA357">
            <v>0</v>
          </cell>
          <cell r="HB357">
            <v>515.6</v>
          </cell>
          <cell r="HC357">
            <v>515.6</v>
          </cell>
          <cell r="HD357" t="str">
            <v>Deferred compensation adjustments and warrant repurchases</v>
          </cell>
          <cell r="HE357" t="str">
            <v>Deduction for non-financial equity investments</v>
          </cell>
          <cell r="HF357">
            <v>0</v>
          </cell>
          <cell r="HG357">
            <v>817</v>
          </cell>
          <cell r="HH357">
            <v>2376.9299999999998</v>
          </cell>
          <cell r="HI357">
            <v>-14226.54</v>
          </cell>
          <cell r="HJ357">
            <v>11658.95</v>
          </cell>
          <cell r="HK357" t="str">
            <v>Cash dividends declared on common stock (item 65) will appear on HI-A in #11 Cash dividends declared on common stock (bhck4460). Issuance of Common Stock for Employee Compensation (item 72) and Other Issuance of Common Stock (item 73) will both</v>
          </cell>
          <cell r="HL357">
            <v>4</v>
          </cell>
          <cell r="HM357">
            <v>2012</v>
          </cell>
          <cell r="HN357">
            <v>0</v>
          </cell>
          <cell r="HO357">
            <v>-34.96</v>
          </cell>
          <cell r="HR357">
            <v>19009</v>
          </cell>
        </row>
        <row r="358">
          <cell r="A358" t="str">
            <v>1120754Q1 2013Supervisory Stress</v>
          </cell>
          <cell r="B358" t="str">
            <v>Wells</v>
          </cell>
          <cell r="C358" t="str">
            <v>Q1 2013</v>
          </cell>
          <cell r="D358" t="str">
            <v>Supervisory Stress</v>
          </cell>
          <cell r="E358" t="str">
            <v>BHC</v>
          </cell>
          <cell r="F358" t="str">
            <v>WELLS FARGO and CO</v>
          </cell>
          <cell r="G358">
            <v>1120754</v>
          </cell>
          <cell r="H358" t="str">
            <v>Projected</v>
          </cell>
          <cell r="I358">
            <v>40925</v>
          </cell>
          <cell r="J358">
            <v>40925.639965277776</v>
          </cell>
          <cell r="K358" t="str">
            <v>Federal Reserve Adverse scenario, as described in the Comprehensive Capital Plan summary instructions.</v>
          </cell>
          <cell r="L358">
            <v>857.11</v>
          </cell>
          <cell r="M358">
            <v>1223.95</v>
          </cell>
          <cell r="N358">
            <v>223.07</v>
          </cell>
          <cell r="O358">
            <v>1000.88</v>
          </cell>
          <cell r="P358">
            <v>535.15</v>
          </cell>
          <cell r="Q358">
            <v>236.22</v>
          </cell>
          <cell r="R358">
            <v>89.74</v>
          </cell>
          <cell r="S358">
            <v>209.19</v>
          </cell>
          <cell r="T358">
            <v>649.54</v>
          </cell>
          <cell r="U358">
            <v>379.38</v>
          </cell>
          <cell r="V358">
            <v>29.23</v>
          </cell>
          <cell r="W358">
            <v>240.93</v>
          </cell>
          <cell r="X358">
            <v>378.35</v>
          </cell>
          <cell r="Y358">
            <v>432.94</v>
          </cell>
          <cell r="Z358">
            <v>216.24</v>
          </cell>
          <cell r="AA358">
            <v>60.26</v>
          </cell>
          <cell r="AB358">
            <v>156.44</v>
          </cell>
          <cell r="AC358">
            <v>207.96</v>
          </cell>
          <cell r="AD358">
            <v>0</v>
          </cell>
          <cell r="AE358">
            <v>44.44</v>
          </cell>
          <cell r="AF358">
            <v>0</v>
          </cell>
          <cell r="AG358">
            <v>1</v>
          </cell>
          <cell r="AH358">
            <v>162.53</v>
          </cell>
          <cell r="AI358">
            <v>4285.01</v>
          </cell>
          <cell r="AJ358">
            <v>0</v>
          </cell>
          <cell r="AK358">
            <v>0</v>
          </cell>
          <cell r="AL358">
            <v>218.19</v>
          </cell>
          <cell r="AM358">
            <v>218.19</v>
          </cell>
          <cell r="AN358">
            <v>0</v>
          </cell>
          <cell r="AO358">
            <v>0</v>
          </cell>
          <cell r="AP358">
            <v>0</v>
          </cell>
          <cell r="AQ358">
            <v>53</v>
          </cell>
          <cell r="AR358">
            <v>53</v>
          </cell>
          <cell r="AS358">
            <v>290.3</v>
          </cell>
          <cell r="AT358">
            <v>4846.5</v>
          </cell>
          <cell r="AU358">
            <v>38997.06</v>
          </cell>
          <cell r="AV358">
            <v>4729.16</v>
          </cell>
          <cell r="AW358">
            <v>4285.01</v>
          </cell>
          <cell r="AX358">
            <v>-13.47</v>
          </cell>
          <cell r="AY358">
            <v>39427.74</v>
          </cell>
          <cell r="AZ358">
            <v>10522.87</v>
          </cell>
          <cell r="BA358">
            <v>7502.8</v>
          </cell>
          <cell r="BB358">
            <v>11967.16</v>
          </cell>
          <cell r="BC358">
            <v>6058.51</v>
          </cell>
          <cell r="BD358">
            <v>6058.51</v>
          </cell>
          <cell r="BE358">
            <v>4729.16</v>
          </cell>
          <cell r="BF358">
            <v>53</v>
          </cell>
          <cell r="BG358">
            <v>290.3</v>
          </cell>
          <cell r="BH358">
            <v>-33.54</v>
          </cell>
          <cell r="BI358">
            <v>0</v>
          </cell>
          <cell r="BJ358">
            <v>-29.66</v>
          </cell>
          <cell r="BK358">
            <v>13.47</v>
          </cell>
          <cell r="BL358">
            <v>922.86</v>
          </cell>
          <cell r="BM358">
            <v>267.76</v>
          </cell>
          <cell r="BN358">
            <v>655.1</v>
          </cell>
          <cell r="BO358">
            <v>0</v>
          </cell>
          <cell r="BP358">
            <v>655.1</v>
          </cell>
          <cell r="BQ358">
            <v>57.65</v>
          </cell>
          <cell r="BR358">
            <v>597.46</v>
          </cell>
          <cell r="BS358">
            <v>29.014151999999999</v>
          </cell>
          <cell r="BT358">
            <v>1358</v>
          </cell>
          <cell r="BU358">
            <v>12</v>
          </cell>
          <cell r="BV358">
            <v>151</v>
          </cell>
          <cell r="BW358">
            <v>1219</v>
          </cell>
          <cell r="BX358" t="str">
            <v>Non-Interest Income - Retail and Small Business</v>
          </cell>
          <cell r="BY358">
            <v>0</v>
          </cell>
          <cell r="BZ358">
            <v>290497.48</v>
          </cell>
          <cell r="CA358">
            <v>290497.48</v>
          </cell>
          <cell r="CB358">
            <v>422965.79</v>
          </cell>
          <cell r="CC358">
            <v>202172.02</v>
          </cell>
          <cell r="CD358">
            <v>96552.76</v>
          </cell>
          <cell r="CE358">
            <v>10982.49</v>
          </cell>
          <cell r="CF358">
            <v>85570.27</v>
          </cell>
          <cell r="CG358">
            <v>119764</v>
          </cell>
          <cell r="CH358">
            <v>19905.86</v>
          </cell>
          <cell r="CI358">
            <v>10646.78</v>
          </cell>
          <cell r="CJ358">
            <v>89211.36</v>
          </cell>
          <cell r="CK358">
            <v>35278.050000000003</v>
          </cell>
          <cell r="CL358">
            <v>2760.52</v>
          </cell>
          <cell r="CM358">
            <v>1716.49</v>
          </cell>
          <cell r="CN358">
            <v>133371.91</v>
          </cell>
          <cell r="CO358">
            <v>112646.66</v>
          </cell>
          <cell r="CP358">
            <v>13026.6</v>
          </cell>
          <cell r="CQ358">
            <v>7698.65</v>
          </cell>
          <cell r="CR358">
            <v>22296.74</v>
          </cell>
          <cell r="CS358">
            <v>81564.479999999996</v>
          </cell>
          <cell r="CT358">
            <v>45077.18</v>
          </cell>
          <cell r="CU358">
            <v>24570.3</v>
          </cell>
          <cell r="CV358">
            <v>11917</v>
          </cell>
          <cell r="CW358">
            <v>71456.69</v>
          </cell>
          <cell r="CX358">
            <v>414.43</v>
          </cell>
          <cell r="CY358">
            <v>5281.92</v>
          </cell>
          <cell r="CZ358">
            <v>8092.36</v>
          </cell>
          <cell r="DA358">
            <v>27475.15</v>
          </cell>
          <cell r="DB358">
            <v>30192.83</v>
          </cell>
          <cell r="DC358">
            <v>731655.61</v>
          </cell>
          <cell r="DD358">
            <v>0</v>
          </cell>
          <cell r="DE358">
            <v>39427.74</v>
          </cell>
          <cell r="DF358">
            <v>692227.87</v>
          </cell>
          <cell r="DG358">
            <v>55739.4</v>
          </cell>
          <cell r="DH358">
            <v>25138</v>
          </cell>
          <cell r="DI358">
            <v>19919.68</v>
          </cell>
          <cell r="DJ358">
            <v>163</v>
          </cell>
          <cell r="DK358">
            <v>6869.65</v>
          </cell>
          <cell r="DL358">
            <v>52090.33</v>
          </cell>
          <cell r="DM358">
            <v>226662.2</v>
          </cell>
          <cell r="DN358">
            <v>1317217.3</v>
          </cell>
          <cell r="DO358">
            <v>950060.04</v>
          </cell>
          <cell r="DP358">
            <v>22807.83</v>
          </cell>
          <cell r="DQ358">
            <v>3271.04</v>
          </cell>
          <cell r="DR358">
            <v>234648.26</v>
          </cell>
          <cell r="DS358">
            <v>634.22</v>
          </cell>
          <cell r="DT358">
            <v>1210787.2</v>
          </cell>
          <cell r="DU358">
            <v>12071.78</v>
          </cell>
          <cell r="DV358">
            <v>9094.99</v>
          </cell>
          <cell r="DW358">
            <v>58458.91</v>
          </cell>
          <cell r="DX358">
            <v>45330.98</v>
          </cell>
          <cell r="DY358">
            <v>-13963.9</v>
          </cell>
          <cell r="DZ358">
            <v>-6047.05</v>
          </cell>
          <cell r="EA358">
            <v>104945.71</v>
          </cell>
          <cell r="EB358">
            <v>1484.41</v>
          </cell>
          <cell r="EC358">
            <v>106430.11</v>
          </cell>
          <cell r="ED358">
            <v>247696.55</v>
          </cell>
          <cell r="EE358">
            <v>103119.07</v>
          </cell>
          <cell r="EF358">
            <v>0</v>
          </cell>
          <cell r="EG358">
            <v>103119.07</v>
          </cell>
          <cell r="EH358">
            <v>597.46</v>
          </cell>
          <cell r="EI358">
            <v>1500</v>
          </cell>
          <cell r="EJ358">
            <v>0</v>
          </cell>
          <cell r="EK358">
            <v>758.28</v>
          </cell>
          <cell r="EL358">
            <v>0</v>
          </cell>
          <cell r="EM358">
            <v>0</v>
          </cell>
          <cell r="EN358">
            <v>15.75</v>
          </cell>
          <cell r="EO358">
            <v>0</v>
          </cell>
          <cell r="EP358">
            <v>219.49</v>
          </cell>
          <cell r="EQ358">
            <v>1305.8800000000001</v>
          </cell>
          <cell r="ER358">
            <v>567.1</v>
          </cell>
          <cell r="ES358">
            <v>0</v>
          </cell>
          <cell r="ET358">
            <v>-55.08</v>
          </cell>
          <cell r="EU358">
            <v>104945.71</v>
          </cell>
          <cell r="EV358">
            <v>104945.71</v>
          </cell>
          <cell r="EW358">
            <v>-12351.47</v>
          </cell>
          <cell r="EX358">
            <v>0</v>
          </cell>
          <cell r="EY358">
            <v>-1705.53</v>
          </cell>
          <cell r="EZ358">
            <v>0</v>
          </cell>
          <cell r="FA358">
            <v>0</v>
          </cell>
          <cell r="FB358">
            <v>2050</v>
          </cell>
          <cell r="FC358">
            <v>0</v>
          </cell>
          <cell r="FD358">
            <v>28705.25</v>
          </cell>
          <cell r="FE358">
            <v>0</v>
          </cell>
          <cell r="FF358">
            <v>92347.46</v>
          </cell>
          <cell r="FG358">
            <v>1489.52</v>
          </cell>
          <cell r="FH358">
            <v>0</v>
          </cell>
          <cell r="FI358">
            <v>-533</v>
          </cell>
          <cell r="FJ358">
            <v>90324.94</v>
          </cell>
          <cell r="FK358">
            <v>956250.65</v>
          </cell>
          <cell r="FL358">
            <v>76203.14</v>
          </cell>
          <cell r="FM358">
            <v>90324.92</v>
          </cell>
          <cell r="FN358">
            <v>119129.72</v>
          </cell>
          <cell r="FO358">
            <v>956250.65</v>
          </cell>
          <cell r="FP358">
            <v>1271295.6000000001</v>
          </cell>
          <cell r="FQ358">
            <v>7.9690000000000003</v>
          </cell>
          <cell r="FR358">
            <v>9.4457000000000004</v>
          </cell>
          <cell r="FS358">
            <v>12.458</v>
          </cell>
          <cell r="FT358">
            <v>7.1050000000000004</v>
          </cell>
          <cell r="FU358">
            <v>12071.78</v>
          </cell>
          <cell r="FV358">
            <v>0</v>
          </cell>
          <cell r="FW358">
            <v>0</v>
          </cell>
          <cell r="FX358">
            <v>0</v>
          </cell>
          <cell r="FY358">
            <v>6052.66</v>
          </cell>
          <cell r="FZ358">
            <v>0</v>
          </cell>
          <cell r="GA358">
            <v>0</v>
          </cell>
          <cell r="GB358">
            <v>0</v>
          </cell>
          <cell r="GC358">
            <v>2050</v>
          </cell>
          <cell r="GD358">
            <v>24434</v>
          </cell>
          <cell r="GE358">
            <v>10708.91</v>
          </cell>
          <cell r="GF358">
            <v>0</v>
          </cell>
          <cell r="GG358">
            <v>5244496.0999999996</v>
          </cell>
          <cell r="GH358">
            <v>0</v>
          </cell>
          <cell r="GI358">
            <v>1496.08</v>
          </cell>
          <cell r="GJ358">
            <v>92347.46</v>
          </cell>
          <cell r="GK358">
            <v>9234.75</v>
          </cell>
          <cell r="GL358">
            <v>4445.96</v>
          </cell>
          <cell r="GM358">
            <v>6262.95</v>
          </cell>
          <cell r="GN358">
            <v>0</v>
          </cell>
          <cell r="GO358">
            <v>4445.96</v>
          </cell>
          <cell r="GP358">
            <v>5466.73</v>
          </cell>
          <cell r="GQ358">
            <v>5466.73</v>
          </cell>
          <cell r="GR358">
            <v>0</v>
          </cell>
          <cell r="GS358">
            <v>5543.14</v>
          </cell>
          <cell r="GT358">
            <v>16626.599999999999</v>
          </cell>
          <cell r="GU358">
            <v>1305.8800000000001</v>
          </cell>
          <cell r="GV358">
            <v>5244.5</v>
          </cell>
          <cell r="GW358">
            <v>0.25</v>
          </cell>
          <cell r="GX358">
            <v>0</v>
          </cell>
          <cell r="GY358">
            <v>758.28</v>
          </cell>
          <cell r="GZ358">
            <v>758.28</v>
          </cell>
          <cell r="HA358">
            <v>0</v>
          </cell>
          <cell r="HB358">
            <v>15.75</v>
          </cell>
          <cell r="HC358">
            <v>15.75</v>
          </cell>
          <cell r="HD358" t="str">
            <v>Deferred compensation adjustments and warrant repurchases</v>
          </cell>
          <cell r="HE358" t="str">
            <v>Deduction for non-financial equity investments</v>
          </cell>
          <cell r="HF358">
            <v>0</v>
          </cell>
          <cell r="HG358">
            <v>817</v>
          </cell>
          <cell r="HH358">
            <v>2376.9299999999998</v>
          </cell>
          <cell r="HI358">
            <v>-14226.54</v>
          </cell>
          <cell r="HJ358">
            <v>11658.95</v>
          </cell>
          <cell r="HK358" t="str">
            <v>Cash dividends declared on common stock (item 65) will appear on HI-A in #11 Cash dividends declared on common stock (bhck4460). Issuance of Common Stock for Employee Compensation (item 72) and Other Issuance of Common Stock (item 73) will both</v>
          </cell>
          <cell r="HL358">
            <v>1</v>
          </cell>
          <cell r="HM358">
            <v>2013</v>
          </cell>
          <cell r="HN358">
            <v>0</v>
          </cell>
          <cell r="HO358">
            <v>-29.66</v>
          </cell>
          <cell r="HR358">
            <v>19009</v>
          </cell>
        </row>
        <row r="359">
          <cell r="A359" t="str">
            <v>1120754Q2 2013Supervisory Stress</v>
          </cell>
          <cell r="B359" t="str">
            <v>Wells</v>
          </cell>
          <cell r="C359" t="str">
            <v>Q2 2013</v>
          </cell>
          <cell r="D359" t="str">
            <v>Supervisory Stress</v>
          </cell>
          <cell r="E359" t="str">
            <v>BHC</v>
          </cell>
          <cell r="F359" t="str">
            <v>WELLS FARGO and CO</v>
          </cell>
          <cell r="G359">
            <v>1120754</v>
          </cell>
          <cell r="H359" t="str">
            <v>Projected</v>
          </cell>
          <cell r="I359">
            <v>40925</v>
          </cell>
          <cell r="J359">
            <v>40925.639965277776</v>
          </cell>
          <cell r="K359" t="str">
            <v>Federal Reserve Adverse scenario, as described in the Comprehensive Capital Plan summary instructions.</v>
          </cell>
          <cell r="L359">
            <v>883.66</v>
          </cell>
          <cell r="M359">
            <v>1232.3499999999999</v>
          </cell>
          <cell r="N359">
            <v>223.83</v>
          </cell>
          <cell r="O359">
            <v>1008.52</v>
          </cell>
          <cell r="P359">
            <v>484.63</v>
          </cell>
          <cell r="Q359">
            <v>197.03</v>
          </cell>
          <cell r="R359">
            <v>92.93</v>
          </cell>
          <cell r="S359">
            <v>194.67</v>
          </cell>
          <cell r="T359">
            <v>649.27</v>
          </cell>
          <cell r="U359">
            <v>379.23</v>
          </cell>
          <cell r="V359">
            <v>29.22</v>
          </cell>
          <cell r="W359">
            <v>240.83</v>
          </cell>
          <cell r="X359">
            <v>361.46</v>
          </cell>
          <cell r="Y359">
            <v>394.39</v>
          </cell>
          <cell r="Z359">
            <v>165.9</v>
          </cell>
          <cell r="AA359">
            <v>65.489999999999995</v>
          </cell>
          <cell r="AB359">
            <v>163</v>
          </cell>
          <cell r="AC359">
            <v>172.65</v>
          </cell>
          <cell r="AD359">
            <v>0</v>
          </cell>
          <cell r="AE359">
            <v>36.909999999999997</v>
          </cell>
          <cell r="AF359">
            <v>0</v>
          </cell>
          <cell r="AG359">
            <v>0</v>
          </cell>
          <cell r="AH359">
            <v>135.75</v>
          </cell>
          <cell r="AI359">
            <v>4178.42</v>
          </cell>
          <cell r="AJ359">
            <v>0</v>
          </cell>
          <cell r="AK359">
            <v>0</v>
          </cell>
          <cell r="AL359">
            <v>218.19</v>
          </cell>
          <cell r="AM359">
            <v>218.19</v>
          </cell>
          <cell r="AN359">
            <v>0</v>
          </cell>
          <cell r="AO359">
            <v>0</v>
          </cell>
          <cell r="AP359">
            <v>0</v>
          </cell>
          <cell r="AQ359">
            <v>53</v>
          </cell>
          <cell r="AR359">
            <v>53</v>
          </cell>
          <cell r="AS359">
            <v>281.89999999999998</v>
          </cell>
          <cell r="AT359">
            <v>4731.5</v>
          </cell>
          <cell r="AU359">
            <v>39427.74</v>
          </cell>
          <cell r="AV359">
            <v>4097.76</v>
          </cell>
          <cell r="AW359">
            <v>4178.42</v>
          </cell>
          <cell r="AX359">
            <v>-0.09</v>
          </cell>
          <cell r="AY359">
            <v>39347</v>
          </cell>
          <cell r="AZ359">
            <v>10606.19</v>
          </cell>
          <cell r="BA359">
            <v>8084.08</v>
          </cell>
          <cell r="BB359">
            <v>10824.33</v>
          </cell>
          <cell r="BC359">
            <v>7865.94</v>
          </cell>
          <cell r="BD359">
            <v>7865.94</v>
          </cell>
          <cell r="BE359">
            <v>4097.76</v>
          </cell>
          <cell r="BF359">
            <v>53</v>
          </cell>
          <cell r="BG359">
            <v>281.89999999999998</v>
          </cell>
          <cell r="BH359">
            <v>-38.22</v>
          </cell>
          <cell r="BI359">
            <v>0</v>
          </cell>
          <cell r="BJ359">
            <v>-22.31</v>
          </cell>
          <cell r="BK359">
            <v>0.09</v>
          </cell>
          <cell r="BL359">
            <v>3372.76</v>
          </cell>
          <cell r="BM359">
            <v>1007.07</v>
          </cell>
          <cell r="BN359">
            <v>2365.6799999999998</v>
          </cell>
          <cell r="BO359">
            <v>0</v>
          </cell>
          <cell r="BP359">
            <v>2365.6799999999998</v>
          </cell>
          <cell r="BQ359">
            <v>61.37</v>
          </cell>
          <cell r="BR359">
            <v>2304.3200000000002</v>
          </cell>
          <cell r="BS359">
            <v>29.858929</v>
          </cell>
          <cell r="BT359">
            <v>1219</v>
          </cell>
          <cell r="BU359">
            <v>14</v>
          </cell>
          <cell r="BV359">
            <v>83</v>
          </cell>
          <cell r="BW359">
            <v>1150</v>
          </cell>
          <cell r="BX359" t="str">
            <v>Non-Interest Income - Retail and Small Business</v>
          </cell>
          <cell r="BY359">
            <v>0</v>
          </cell>
          <cell r="BZ359">
            <v>311957.39</v>
          </cell>
          <cell r="CA359">
            <v>311957.39</v>
          </cell>
          <cell r="CB359">
            <v>418969.41</v>
          </cell>
          <cell r="CC359">
            <v>202643.56</v>
          </cell>
          <cell r="CD359">
            <v>94073.36</v>
          </cell>
          <cell r="CE359">
            <v>10602.33</v>
          </cell>
          <cell r="CF359">
            <v>83471.03</v>
          </cell>
          <cell r="CG359">
            <v>117896.16</v>
          </cell>
          <cell r="CH359">
            <v>19591.509999999998</v>
          </cell>
          <cell r="CI359">
            <v>10502.03</v>
          </cell>
          <cell r="CJ359">
            <v>87802.62</v>
          </cell>
          <cell r="CK359">
            <v>34720.97</v>
          </cell>
          <cell r="CL359">
            <v>2716.91</v>
          </cell>
          <cell r="CM359">
            <v>1639.43</v>
          </cell>
          <cell r="CN359">
            <v>130714.44</v>
          </cell>
          <cell r="CO359">
            <v>110089.61</v>
          </cell>
          <cell r="CP359">
            <v>13074.11</v>
          </cell>
          <cell r="CQ359">
            <v>7550.72</v>
          </cell>
          <cell r="CR359">
            <v>22427.25</v>
          </cell>
          <cell r="CS359">
            <v>81999.759999999995</v>
          </cell>
          <cell r="CT359">
            <v>45764.59</v>
          </cell>
          <cell r="CU359">
            <v>24443.54</v>
          </cell>
          <cell r="CV359">
            <v>11791.63</v>
          </cell>
          <cell r="CW359">
            <v>69906.25</v>
          </cell>
          <cell r="CX359">
            <v>405</v>
          </cell>
          <cell r="CY359">
            <v>5161.74</v>
          </cell>
          <cell r="CZ359">
            <v>7983.62</v>
          </cell>
          <cell r="DA359">
            <v>26850.03</v>
          </cell>
          <cell r="DB359">
            <v>29505.86</v>
          </cell>
          <cell r="DC359">
            <v>724017.12</v>
          </cell>
          <cell r="DD359">
            <v>0</v>
          </cell>
          <cell r="DE359">
            <v>39347</v>
          </cell>
          <cell r="DF359">
            <v>684670.12</v>
          </cell>
          <cell r="DG359">
            <v>55477.68</v>
          </cell>
          <cell r="DH359">
            <v>25138</v>
          </cell>
          <cell r="DI359">
            <v>20214.310000000001</v>
          </cell>
          <cell r="DJ359">
            <v>163</v>
          </cell>
          <cell r="DK359">
            <v>6517.41</v>
          </cell>
          <cell r="DL359">
            <v>52032.72</v>
          </cell>
          <cell r="DM359">
            <v>210173.48</v>
          </cell>
          <cell r="DN359">
            <v>1314311.3999999999</v>
          </cell>
          <cell r="DO359">
            <v>950449.41</v>
          </cell>
          <cell r="DP359">
            <v>22711.72</v>
          </cell>
          <cell r="DQ359">
            <v>1996.38</v>
          </cell>
          <cell r="DR359">
            <v>233307.27</v>
          </cell>
          <cell r="DS359">
            <v>634.29999999999995</v>
          </cell>
          <cell r="DT359">
            <v>1208464.8</v>
          </cell>
          <cell r="DU359">
            <v>12071.78</v>
          </cell>
          <cell r="DV359">
            <v>9118.18</v>
          </cell>
          <cell r="DW359">
            <v>58848.23</v>
          </cell>
          <cell r="DX359">
            <v>46096.2</v>
          </cell>
          <cell r="DY359">
            <v>-13396.8</v>
          </cell>
          <cell r="DZ359">
            <v>-8375.3799999999992</v>
          </cell>
          <cell r="EA359">
            <v>104362.2</v>
          </cell>
          <cell r="EB359">
            <v>1484.41</v>
          </cell>
          <cell r="EC359">
            <v>105846.61</v>
          </cell>
          <cell r="ED359">
            <v>243072.95</v>
          </cell>
          <cell r="EE359">
            <v>104945.71</v>
          </cell>
          <cell r="EF359">
            <v>0</v>
          </cell>
          <cell r="EG359">
            <v>104945.71</v>
          </cell>
          <cell r="EH359">
            <v>2304.3200000000002</v>
          </cell>
          <cell r="EI359">
            <v>0</v>
          </cell>
          <cell r="EJ359">
            <v>0</v>
          </cell>
          <cell r="EK359">
            <v>467.63</v>
          </cell>
          <cell r="EL359">
            <v>0</v>
          </cell>
          <cell r="EM359">
            <v>0</v>
          </cell>
          <cell r="EN359">
            <v>2328.33</v>
          </cell>
          <cell r="EO359">
            <v>0</v>
          </cell>
          <cell r="EP359">
            <v>244.57</v>
          </cell>
          <cell r="EQ359">
            <v>1294.6199999999999</v>
          </cell>
          <cell r="ER359">
            <v>567.1</v>
          </cell>
          <cell r="ES359">
            <v>0</v>
          </cell>
          <cell r="ET359">
            <v>-55.03</v>
          </cell>
          <cell r="EU359">
            <v>104362.2</v>
          </cell>
          <cell r="EV359">
            <v>104362.2</v>
          </cell>
          <cell r="EW359">
            <v>-11784.37</v>
          </cell>
          <cell r="EX359">
            <v>0</v>
          </cell>
          <cell r="EY359">
            <v>-1705.53</v>
          </cell>
          <cell r="EZ359">
            <v>0</v>
          </cell>
          <cell r="FA359">
            <v>0</v>
          </cell>
          <cell r="FB359">
            <v>2050</v>
          </cell>
          <cell r="FC359">
            <v>0</v>
          </cell>
          <cell r="FD359">
            <v>28458.22</v>
          </cell>
          <cell r="FE359">
            <v>0</v>
          </cell>
          <cell r="FF359">
            <v>91443.88</v>
          </cell>
          <cell r="FG359">
            <v>1501.61</v>
          </cell>
          <cell r="FH359">
            <v>0</v>
          </cell>
          <cell r="FI359">
            <v>-533</v>
          </cell>
          <cell r="FJ359">
            <v>89409.27</v>
          </cell>
          <cell r="FK359">
            <v>952875.97</v>
          </cell>
          <cell r="FL359">
            <v>75287.47</v>
          </cell>
          <cell r="FM359">
            <v>89409.25</v>
          </cell>
          <cell r="FN359">
            <v>119175.59</v>
          </cell>
          <cell r="FO359">
            <v>952875.97</v>
          </cell>
          <cell r="FP359">
            <v>1280076.2</v>
          </cell>
          <cell r="FQ359">
            <v>7.9010999999999996</v>
          </cell>
          <cell r="FR359">
            <v>9.3831000000000007</v>
          </cell>
          <cell r="FS359">
            <v>12.5069</v>
          </cell>
          <cell r="FT359">
            <v>6.9847000000000001</v>
          </cell>
          <cell r="FU359">
            <v>12071.78</v>
          </cell>
          <cell r="FV359">
            <v>0</v>
          </cell>
          <cell r="FW359">
            <v>0</v>
          </cell>
          <cell r="FX359">
            <v>0</v>
          </cell>
          <cell r="FY359">
            <v>8380.99</v>
          </cell>
          <cell r="FZ359">
            <v>0</v>
          </cell>
          <cell r="GA359">
            <v>0</v>
          </cell>
          <cell r="GB359">
            <v>0</v>
          </cell>
          <cell r="GC359">
            <v>2050</v>
          </cell>
          <cell r="GD359">
            <v>24419</v>
          </cell>
          <cell r="GE359">
            <v>9476.59</v>
          </cell>
          <cell r="GF359">
            <v>0</v>
          </cell>
          <cell r="GG359">
            <v>5188211.4000000004</v>
          </cell>
          <cell r="GH359">
            <v>0</v>
          </cell>
          <cell r="GI359">
            <v>1439.46</v>
          </cell>
          <cell r="GJ359">
            <v>91443.88</v>
          </cell>
          <cell r="GK359">
            <v>9144.39</v>
          </cell>
          <cell r="GL359">
            <v>3517.43</v>
          </cell>
          <cell r="GM359">
            <v>5959.16</v>
          </cell>
          <cell r="GN359">
            <v>0</v>
          </cell>
          <cell r="GO359">
            <v>3517.43</v>
          </cell>
          <cell r="GP359">
            <v>6313.16</v>
          </cell>
          <cell r="GQ359">
            <v>6313.16</v>
          </cell>
          <cell r="GR359">
            <v>0</v>
          </cell>
          <cell r="GS359">
            <v>6383.09</v>
          </cell>
          <cell r="GT359">
            <v>18854.62</v>
          </cell>
          <cell r="GU359">
            <v>1294.6199999999999</v>
          </cell>
          <cell r="GV359">
            <v>5188.21</v>
          </cell>
          <cell r="GW359">
            <v>0.25</v>
          </cell>
          <cell r="GX359">
            <v>0</v>
          </cell>
          <cell r="GY359">
            <v>467.63</v>
          </cell>
          <cell r="GZ359">
            <v>467.63</v>
          </cell>
          <cell r="HA359">
            <v>0</v>
          </cell>
          <cell r="HB359">
            <v>2328.33</v>
          </cell>
          <cell r="HC359">
            <v>2328.33</v>
          </cell>
          <cell r="HD359" t="str">
            <v>Deferred compensation adjustments and warrant repurchases</v>
          </cell>
          <cell r="HE359" t="str">
            <v>Deduction for non-financial equity investments</v>
          </cell>
          <cell r="HF359">
            <v>0</v>
          </cell>
          <cell r="HG359">
            <v>817</v>
          </cell>
          <cell r="HH359">
            <v>2376.9299999999998</v>
          </cell>
          <cell r="HI359">
            <v>-14226.54</v>
          </cell>
          <cell r="HJ359">
            <v>11658.95</v>
          </cell>
          <cell r="HK359" t="str">
            <v>Cash dividends declared on common stock (item 65) will appear on HI-A in #11 Cash dividends declared on common stock (bhck4460). Issuance of Common Stock for Employee Compensation (item 72) and Other Issuance of Common Stock (item 73) will both</v>
          </cell>
          <cell r="HL359">
            <v>2</v>
          </cell>
          <cell r="HM359">
            <v>2013</v>
          </cell>
          <cell r="HN359">
            <v>0</v>
          </cell>
          <cell r="HO359">
            <v>-22.31</v>
          </cell>
          <cell r="HR359">
            <v>19009</v>
          </cell>
        </row>
        <row r="360">
          <cell r="A360" t="str">
            <v>1120754Q3 2013Supervisory Stress</v>
          </cell>
          <cell r="B360" t="str">
            <v>Wells</v>
          </cell>
          <cell r="C360" t="str">
            <v>Q3 2013</v>
          </cell>
          <cell r="D360" t="str">
            <v>Supervisory Stress</v>
          </cell>
          <cell r="E360" t="str">
            <v>BHC</v>
          </cell>
          <cell r="F360" t="str">
            <v>WELLS FARGO and CO</v>
          </cell>
          <cell r="G360">
            <v>1120754</v>
          </cell>
          <cell r="H360" t="str">
            <v>Projected</v>
          </cell>
          <cell r="I360">
            <v>40925</v>
          </cell>
          <cell r="J360">
            <v>40925.639965277776</v>
          </cell>
          <cell r="K360" t="str">
            <v>Federal Reserve Adverse scenario, as described in the Comprehensive Capital Plan summary instructions.</v>
          </cell>
          <cell r="L360">
            <v>859.43</v>
          </cell>
          <cell r="M360">
            <v>1226.06</v>
          </cell>
          <cell r="N360">
            <v>212.66</v>
          </cell>
          <cell r="O360">
            <v>1013.4</v>
          </cell>
          <cell r="P360">
            <v>457.86</v>
          </cell>
          <cell r="Q360">
            <v>183.43</v>
          </cell>
          <cell r="R360">
            <v>91.44</v>
          </cell>
          <cell r="S360">
            <v>182.99</v>
          </cell>
          <cell r="T360">
            <v>553.53</v>
          </cell>
          <cell r="U360">
            <v>323.3</v>
          </cell>
          <cell r="V360">
            <v>24.91</v>
          </cell>
          <cell r="W360">
            <v>205.31</v>
          </cell>
          <cell r="X360">
            <v>358.68</v>
          </cell>
          <cell r="Y360">
            <v>432.49</v>
          </cell>
          <cell r="Z360">
            <v>196.55</v>
          </cell>
          <cell r="AA360">
            <v>60.63</v>
          </cell>
          <cell r="AB360">
            <v>175.31</v>
          </cell>
          <cell r="AC360">
            <v>160.38</v>
          </cell>
          <cell r="AD360">
            <v>0</v>
          </cell>
          <cell r="AE360">
            <v>34.36</v>
          </cell>
          <cell r="AF360">
            <v>0</v>
          </cell>
          <cell r="AG360">
            <v>0</v>
          </cell>
          <cell r="AH360">
            <v>126.03</v>
          </cell>
          <cell r="AI360">
            <v>4048.43</v>
          </cell>
          <cell r="AJ360">
            <v>0</v>
          </cell>
          <cell r="AK360">
            <v>0</v>
          </cell>
          <cell r="AL360">
            <v>218.19</v>
          </cell>
          <cell r="AM360">
            <v>218.19</v>
          </cell>
          <cell r="AN360">
            <v>0</v>
          </cell>
          <cell r="AO360">
            <v>0</v>
          </cell>
          <cell r="AP360">
            <v>0</v>
          </cell>
          <cell r="AQ360">
            <v>53</v>
          </cell>
          <cell r="AR360">
            <v>53</v>
          </cell>
          <cell r="AS360">
            <v>270.60000000000002</v>
          </cell>
          <cell r="AT360">
            <v>4590.22</v>
          </cell>
          <cell r="AU360">
            <v>39347</v>
          </cell>
          <cell r="AV360">
            <v>3615.35</v>
          </cell>
          <cell r="AW360">
            <v>4048.43</v>
          </cell>
          <cell r="AX360">
            <v>4.7</v>
          </cell>
          <cell r="AY360">
            <v>38918.620000000003</v>
          </cell>
          <cell r="AZ360">
            <v>10669.83</v>
          </cell>
          <cell r="BA360">
            <v>8168.67</v>
          </cell>
          <cell r="BB360">
            <v>10761.47</v>
          </cell>
          <cell r="BC360">
            <v>8077.03</v>
          </cell>
          <cell r="BD360">
            <v>8077.03</v>
          </cell>
          <cell r="BE360">
            <v>3615.35</v>
          </cell>
          <cell r="BF360">
            <v>53</v>
          </cell>
          <cell r="BG360">
            <v>270.60000000000002</v>
          </cell>
          <cell r="BH360">
            <v>-42.5</v>
          </cell>
          <cell r="BI360">
            <v>0</v>
          </cell>
          <cell r="BJ360">
            <v>-31.05</v>
          </cell>
          <cell r="BK360">
            <v>-4.7</v>
          </cell>
          <cell r="BL360">
            <v>4064.53</v>
          </cell>
          <cell r="BM360">
            <v>1216.22</v>
          </cell>
          <cell r="BN360">
            <v>2848.3</v>
          </cell>
          <cell r="BO360">
            <v>0</v>
          </cell>
          <cell r="BP360">
            <v>2848.3</v>
          </cell>
          <cell r="BQ360">
            <v>61.04</v>
          </cell>
          <cell r="BR360">
            <v>2787.26</v>
          </cell>
          <cell r="BS360">
            <v>29.922771000000001</v>
          </cell>
          <cell r="BT360">
            <v>1150</v>
          </cell>
          <cell r="BU360">
            <v>14</v>
          </cell>
          <cell r="BV360">
            <v>62</v>
          </cell>
          <cell r="BW360">
            <v>1102</v>
          </cell>
          <cell r="BX360" t="str">
            <v>Non-Interest Income - Retail and Small Business</v>
          </cell>
          <cell r="BY360">
            <v>0</v>
          </cell>
          <cell r="BZ360">
            <v>333675.07</v>
          </cell>
          <cell r="CA360">
            <v>333675.07</v>
          </cell>
          <cell r="CB360">
            <v>414265.49</v>
          </cell>
          <cell r="CC360">
            <v>199772.2</v>
          </cell>
          <cell r="CD360">
            <v>91681.85</v>
          </cell>
          <cell r="CE360">
            <v>10238.36</v>
          </cell>
          <cell r="CF360">
            <v>81443.490000000005</v>
          </cell>
          <cell r="CG360">
            <v>118480.23</v>
          </cell>
          <cell r="CH360">
            <v>19688.509999999998</v>
          </cell>
          <cell r="CI360">
            <v>10554.48</v>
          </cell>
          <cell r="CJ360">
            <v>88237.24</v>
          </cell>
          <cell r="CK360">
            <v>34892.839999999997</v>
          </cell>
          <cell r="CL360">
            <v>2730.38</v>
          </cell>
          <cell r="CM360">
            <v>1600.83</v>
          </cell>
          <cell r="CN360">
            <v>131375.03</v>
          </cell>
          <cell r="CO360">
            <v>110892.81</v>
          </cell>
          <cell r="CP360">
            <v>13087.69</v>
          </cell>
          <cell r="CQ360">
            <v>7394.53</v>
          </cell>
          <cell r="CR360">
            <v>22518.74</v>
          </cell>
          <cell r="CS360">
            <v>82300.899999999994</v>
          </cell>
          <cell r="CT360">
            <v>46306.5</v>
          </cell>
          <cell r="CU360">
            <v>24308.81</v>
          </cell>
          <cell r="CV360">
            <v>11685.59</v>
          </cell>
          <cell r="CW360">
            <v>70399.320000000007</v>
          </cell>
          <cell r="CX360">
            <v>408.01</v>
          </cell>
          <cell r="CY360">
            <v>5200.04</v>
          </cell>
          <cell r="CZ360">
            <v>8017.21</v>
          </cell>
          <cell r="DA360">
            <v>27049.26</v>
          </cell>
          <cell r="DB360">
            <v>29724.799999999999</v>
          </cell>
          <cell r="DC360">
            <v>720859.48</v>
          </cell>
          <cell r="DD360">
            <v>0</v>
          </cell>
          <cell r="DE360">
            <v>38918.620000000003</v>
          </cell>
          <cell r="DF360">
            <v>681940.86</v>
          </cell>
          <cell r="DG360">
            <v>55236.09</v>
          </cell>
          <cell r="DH360">
            <v>25138</v>
          </cell>
          <cell r="DI360">
            <v>20647.95</v>
          </cell>
          <cell r="DJ360">
            <v>163</v>
          </cell>
          <cell r="DK360">
            <v>6165.17</v>
          </cell>
          <cell r="DL360">
            <v>52114.12</v>
          </cell>
          <cell r="DM360">
            <v>202078.9</v>
          </cell>
          <cell r="DN360">
            <v>1325045</v>
          </cell>
          <cell r="DO360">
            <v>954729.74</v>
          </cell>
          <cell r="DP360">
            <v>22615.88</v>
          </cell>
          <cell r="DQ360">
            <v>1997.21</v>
          </cell>
          <cell r="DR360">
            <v>236779.21</v>
          </cell>
          <cell r="DS360">
            <v>629.6</v>
          </cell>
          <cell r="DT360">
            <v>1216122</v>
          </cell>
          <cell r="DU360">
            <v>13571.78</v>
          </cell>
          <cell r="DV360">
            <v>9146.1200000000008</v>
          </cell>
          <cell r="DW360">
            <v>59346.25</v>
          </cell>
          <cell r="DX360">
            <v>47346.14</v>
          </cell>
          <cell r="DY360">
            <v>-12829.7</v>
          </cell>
          <cell r="DZ360">
            <v>-9142.01</v>
          </cell>
          <cell r="EA360">
            <v>107438.58</v>
          </cell>
          <cell r="EB360">
            <v>1484.41</v>
          </cell>
          <cell r="EC360">
            <v>108922.99</v>
          </cell>
          <cell r="ED360">
            <v>244863.33</v>
          </cell>
          <cell r="EE360">
            <v>104362.2</v>
          </cell>
          <cell r="EF360">
            <v>0</v>
          </cell>
          <cell r="EG360">
            <v>104362.2</v>
          </cell>
          <cell r="EH360">
            <v>2787.26</v>
          </cell>
          <cell r="EI360">
            <v>1500</v>
          </cell>
          <cell r="EJ360">
            <v>0</v>
          </cell>
          <cell r="EK360">
            <v>581.09</v>
          </cell>
          <cell r="EL360">
            <v>0</v>
          </cell>
          <cell r="EM360">
            <v>0</v>
          </cell>
          <cell r="EN360">
            <v>766.63</v>
          </cell>
          <cell r="EO360">
            <v>0</v>
          </cell>
          <cell r="EP360">
            <v>245.4</v>
          </cell>
          <cell r="EQ360">
            <v>1291.94</v>
          </cell>
          <cell r="ER360">
            <v>567.1</v>
          </cell>
          <cell r="ES360">
            <v>0</v>
          </cell>
          <cell r="ET360">
            <v>-55.1</v>
          </cell>
          <cell r="EU360">
            <v>107438.58</v>
          </cell>
          <cell r="EV360">
            <v>107438.58</v>
          </cell>
          <cell r="EW360">
            <v>-11217.27</v>
          </cell>
          <cell r="EX360">
            <v>0</v>
          </cell>
          <cell r="EY360">
            <v>-1705.53</v>
          </cell>
          <cell r="EZ360">
            <v>0</v>
          </cell>
          <cell r="FA360">
            <v>0</v>
          </cell>
          <cell r="FB360">
            <v>2050</v>
          </cell>
          <cell r="FC360">
            <v>0</v>
          </cell>
          <cell r="FD360">
            <v>28211.200000000001</v>
          </cell>
          <cell r="FE360">
            <v>0</v>
          </cell>
          <cell r="FF360">
            <v>94200.19</v>
          </cell>
          <cell r="FG360">
            <v>1524.21</v>
          </cell>
          <cell r="FH360">
            <v>0</v>
          </cell>
          <cell r="FI360">
            <v>-533</v>
          </cell>
          <cell r="FJ360">
            <v>92142.98</v>
          </cell>
          <cell r="FK360">
            <v>958170.79</v>
          </cell>
          <cell r="FL360">
            <v>76521.17</v>
          </cell>
          <cell r="FM360">
            <v>92142.96</v>
          </cell>
          <cell r="FN360">
            <v>121424.32000000001</v>
          </cell>
          <cell r="FO360">
            <v>958170.79</v>
          </cell>
          <cell r="FP360">
            <v>1283383.5</v>
          </cell>
          <cell r="FQ360">
            <v>7.9862000000000002</v>
          </cell>
          <cell r="FR360">
            <v>9.6165000000000003</v>
          </cell>
          <cell r="FS360">
            <v>12.672499999999999</v>
          </cell>
          <cell r="FT360">
            <v>7.1797000000000004</v>
          </cell>
          <cell r="FU360">
            <v>13571.78</v>
          </cell>
          <cell r="FV360">
            <v>0</v>
          </cell>
          <cell r="FW360">
            <v>0</v>
          </cell>
          <cell r="FX360">
            <v>0</v>
          </cell>
          <cell r="FY360">
            <v>9147.6200000000008</v>
          </cell>
          <cell r="FZ360">
            <v>0</v>
          </cell>
          <cell r="GA360">
            <v>0</v>
          </cell>
          <cell r="GB360">
            <v>0</v>
          </cell>
          <cell r="GC360">
            <v>2050</v>
          </cell>
          <cell r="GD360">
            <v>24404</v>
          </cell>
          <cell r="GE360">
            <v>8311.93</v>
          </cell>
          <cell r="GF360">
            <v>0</v>
          </cell>
          <cell r="GG360">
            <v>5182543.0999999996</v>
          </cell>
          <cell r="GH360">
            <v>0</v>
          </cell>
          <cell r="GI360">
            <v>1382.83</v>
          </cell>
          <cell r="GJ360">
            <v>94200.19</v>
          </cell>
          <cell r="GK360">
            <v>9420.02</v>
          </cell>
          <cell r="GL360">
            <v>2665.94</v>
          </cell>
          <cell r="GM360">
            <v>5645.99</v>
          </cell>
          <cell r="GN360">
            <v>324.24</v>
          </cell>
          <cell r="GO360">
            <v>2341.6999999999998</v>
          </cell>
          <cell r="GP360">
            <v>6898.63</v>
          </cell>
          <cell r="GQ360">
            <v>6898.63</v>
          </cell>
          <cell r="GR360">
            <v>0</v>
          </cell>
          <cell r="GS360">
            <v>6962.08</v>
          </cell>
          <cell r="GT360">
            <v>20390.439999999999</v>
          </cell>
          <cell r="GU360">
            <v>1291.94</v>
          </cell>
          <cell r="GV360">
            <v>5182.54</v>
          </cell>
          <cell r="GW360">
            <v>0.25</v>
          </cell>
          <cell r="GX360">
            <v>0</v>
          </cell>
          <cell r="GY360">
            <v>581.09</v>
          </cell>
          <cell r="GZ360">
            <v>581.09</v>
          </cell>
          <cell r="HA360">
            <v>0</v>
          </cell>
          <cell r="HB360">
            <v>766.63</v>
          </cell>
          <cell r="HC360">
            <v>766.63</v>
          </cell>
          <cell r="HD360" t="str">
            <v>Deferred compensation adjustments and warrant repurchases</v>
          </cell>
          <cell r="HE360" t="str">
            <v>Deduction for non-financial equity investments</v>
          </cell>
          <cell r="HF360">
            <v>0</v>
          </cell>
          <cell r="HG360">
            <v>817</v>
          </cell>
          <cell r="HH360">
            <v>2376.9299999999998</v>
          </cell>
          <cell r="HI360">
            <v>-14226.54</v>
          </cell>
          <cell r="HJ360">
            <v>11658.95</v>
          </cell>
          <cell r="HK360" t="str">
            <v>Cash dividends declared on common stock (item 65) will appear on HI-A in #11 Cash dividends declared on common stock (bhck4460). Issuance of Common Stock for Employee Compensation (item 72) and Other Issuance of Common Stock (item 73) will both</v>
          </cell>
          <cell r="HL360">
            <v>3</v>
          </cell>
          <cell r="HM360">
            <v>2013</v>
          </cell>
          <cell r="HN360">
            <v>0</v>
          </cell>
          <cell r="HO360">
            <v>-31.05</v>
          </cell>
          <cell r="HR360">
            <v>19009</v>
          </cell>
        </row>
        <row r="361">
          <cell r="A361" t="str">
            <v>1120754Q4 2013Supervisory Stress</v>
          </cell>
          <cell r="B361" t="str">
            <v>Wells</v>
          </cell>
          <cell r="C361" t="str">
            <v>Q4 2013</v>
          </cell>
          <cell r="D361" t="str">
            <v>Supervisory Stress</v>
          </cell>
          <cell r="E361" t="str">
            <v>BHC</v>
          </cell>
          <cell r="F361" t="str">
            <v>WELLS FARGO and CO</v>
          </cell>
          <cell r="G361">
            <v>1120754</v>
          </cell>
          <cell r="H361" t="str">
            <v>Projected</v>
          </cell>
          <cell r="I361">
            <v>40925</v>
          </cell>
          <cell r="J361">
            <v>40925.639965277776</v>
          </cell>
          <cell r="K361" t="str">
            <v>Federal Reserve Adverse scenario, as described in the Comprehensive Capital Plan summary instructions.</v>
          </cell>
          <cell r="L361">
            <v>849.28</v>
          </cell>
          <cell r="M361">
            <v>1212.83</v>
          </cell>
          <cell r="N361">
            <v>201.35</v>
          </cell>
          <cell r="O361">
            <v>1011.49</v>
          </cell>
          <cell r="P361">
            <v>423.59</v>
          </cell>
          <cell r="Q361">
            <v>159.15</v>
          </cell>
          <cell r="R361">
            <v>86.69</v>
          </cell>
          <cell r="S361">
            <v>177.75</v>
          </cell>
          <cell r="T361">
            <v>442.01</v>
          </cell>
          <cell r="U361">
            <v>258.17</v>
          </cell>
          <cell r="V361">
            <v>19.89</v>
          </cell>
          <cell r="W361">
            <v>163.95</v>
          </cell>
          <cell r="X361">
            <v>359.28</v>
          </cell>
          <cell r="Y361">
            <v>497.36</v>
          </cell>
          <cell r="Z361">
            <v>249.96</v>
          </cell>
          <cell r="AA361">
            <v>69.97</v>
          </cell>
          <cell r="AB361">
            <v>177.43</v>
          </cell>
          <cell r="AC361">
            <v>138.88999999999999</v>
          </cell>
          <cell r="AD361">
            <v>0</v>
          </cell>
          <cell r="AE361">
            <v>29.81</v>
          </cell>
          <cell r="AF361">
            <v>0</v>
          </cell>
          <cell r="AG361">
            <v>0</v>
          </cell>
          <cell r="AH361">
            <v>109.08</v>
          </cell>
          <cell r="AI361">
            <v>3923.24</v>
          </cell>
          <cell r="AJ361">
            <v>0</v>
          </cell>
          <cell r="AK361">
            <v>0</v>
          </cell>
          <cell r="AL361">
            <v>218.19</v>
          </cell>
          <cell r="AM361">
            <v>218.19</v>
          </cell>
          <cell r="AN361">
            <v>0</v>
          </cell>
          <cell r="AO361">
            <v>0</v>
          </cell>
          <cell r="AP361">
            <v>0</v>
          </cell>
          <cell r="AQ361">
            <v>53</v>
          </cell>
          <cell r="AR361">
            <v>53</v>
          </cell>
          <cell r="AS361">
            <v>282.10000000000002</v>
          </cell>
          <cell r="AT361">
            <v>4476.53</v>
          </cell>
          <cell r="AU361">
            <v>38918.620000000003</v>
          </cell>
          <cell r="AV361">
            <v>2246.5100000000002</v>
          </cell>
          <cell r="AW361">
            <v>3923.24</v>
          </cell>
          <cell r="AX361">
            <v>58.96</v>
          </cell>
          <cell r="AY361">
            <v>37300.85</v>
          </cell>
          <cell r="AZ361">
            <v>10737.84</v>
          </cell>
          <cell r="BA361">
            <v>8150.11</v>
          </cell>
          <cell r="BB361">
            <v>10622.85</v>
          </cell>
          <cell r="BC361">
            <v>8265.11</v>
          </cell>
          <cell r="BD361">
            <v>8265.11</v>
          </cell>
          <cell r="BE361">
            <v>2246.5100000000002</v>
          </cell>
          <cell r="BF361">
            <v>53</v>
          </cell>
          <cell r="BG361">
            <v>282.10000000000002</v>
          </cell>
          <cell r="BH361">
            <v>-48.32</v>
          </cell>
          <cell r="BI361">
            <v>0</v>
          </cell>
          <cell r="BJ361">
            <v>-35.54</v>
          </cell>
          <cell r="BK361">
            <v>-58.96</v>
          </cell>
          <cell r="BL361">
            <v>5599.63</v>
          </cell>
          <cell r="BM361">
            <v>1680.32</v>
          </cell>
          <cell r="BN361">
            <v>3919.31</v>
          </cell>
          <cell r="BO361">
            <v>0</v>
          </cell>
          <cell r="BP361">
            <v>3919.31</v>
          </cell>
          <cell r="BQ361">
            <v>60.62</v>
          </cell>
          <cell r="BR361">
            <v>3858.68</v>
          </cell>
          <cell r="BS361">
            <v>30.007697</v>
          </cell>
          <cell r="BT361">
            <v>1102</v>
          </cell>
          <cell r="BU361">
            <v>12</v>
          </cell>
          <cell r="BV361">
            <v>46</v>
          </cell>
          <cell r="BW361">
            <v>1068</v>
          </cell>
          <cell r="BX361" t="str">
            <v>Non-Interest Income - Retail and Small Business</v>
          </cell>
          <cell r="BY361">
            <v>0</v>
          </cell>
          <cell r="BZ361">
            <v>355955.19</v>
          </cell>
          <cell r="CA361">
            <v>355955.19</v>
          </cell>
          <cell r="CB361">
            <v>404978.59</v>
          </cell>
          <cell r="CC361">
            <v>193059.22</v>
          </cell>
          <cell r="CD361">
            <v>89367.31</v>
          </cell>
          <cell r="CE361">
            <v>9891</v>
          </cell>
          <cell r="CF361">
            <v>79476.31</v>
          </cell>
          <cell r="CG361">
            <v>118263.99</v>
          </cell>
          <cell r="CH361">
            <v>19651.21</v>
          </cell>
          <cell r="CI361">
            <v>10542.65</v>
          </cell>
          <cell r="CJ361">
            <v>88070.13</v>
          </cell>
          <cell r="CK361">
            <v>34826.75</v>
          </cell>
          <cell r="CL361">
            <v>2725.21</v>
          </cell>
          <cell r="CM361">
            <v>1562.86</v>
          </cell>
          <cell r="CN361">
            <v>131011.18</v>
          </cell>
          <cell r="CO361">
            <v>110659.72</v>
          </cell>
          <cell r="CP361">
            <v>13117.08</v>
          </cell>
          <cell r="CQ361">
            <v>7234.38</v>
          </cell>
          <cell r="CR361">
            <v>22465.06</v>
          </cell>
          <cell r="CS361">
            <v>82272.19</v>
          </cell>
          <cell r="CT361">
            <v>46578.84</v>
          </cell>
          <cell r="CU361">
            <v>24195.200000000001</v>
          </cell>
          <cell r="CV361">
            <v>11498.14</v>
          </cell>
          <cell r="CW361">
            <v>70264.53</v>
          </cell>
          <cell r="CX361">
            <v>407.18</v>
          </cell>
          <cell r="CY361">
            <v>5189.46</v>
          </cell>
          <cell r="CZ361">
            <v>8009.36</v>
          </cell>
          <cell r="DA361">
            <v>26994.21</v>
          </cell>
          <cell r="DB361">
            <v>29664.32</v>
          </cell>
          <cell r="DC361">
            <v>710991.54</v>
          </cell>
          <cell r="DD361">
            <v>0</v>
          </cell>
          <cell r="DE361">
            <v>37300.85</v>
          </cell>
          <cell r="DF361">
            <v>673690.69</v>
          </cell>
          <cell r="DG361">
            <v>55009.85</v>
          </cell>
          <cell r="DH361">
            <v>25138</v>
          </cell>
          <cell r="DI361">
            <v>20706.25</v>
          </cell>
          <cell r="DJ361">
            <v>163</v>
          </cell>
          <cell r="DK361">
            <v>5812.93</v>
          </cell>
          <cell r="DL361">
            <v>51820.19</v>
          </cell>
          <cell r="DM361">
            <v>205858.93</v>
          </cell>
          <cell r="DN361">
            <v>1342334.9</v>
          </cell>
          <cell r="DO361">
            <v>962741.47</v>
          </cell>
          <cell r="DP361">
            <v>22520.23</v>
          </cell>
          <cell r="DQ361">
            <v>1984.36</v>
          </cell>
          <cell r="DR361">
            <v>242621.6</v>
          </cell>
          <cell r="DS361">
            <v>570.64</v>
          </cell>
          <cell r="DT361">
            <v>1229867.7</v>
          </cell>
          <cell r="DU361">
            <v>13571.78</v>
          </cell>
          <cell r="DV361">
            <v>9172.86</v>
          </cell>
          <cell r="DW361">
            <v>59835.28</v>
          </cell>
          <cell r="DX361">
            <v>49643.28</v>
          </cell>
          <cell r="DY361">
            <v>-11331.22</v>
          </cell>
          <cell r="DZ361">
            <v>-9909.19</v>
          </cell>
          <cell r="EA361">
            <v>110982.79</v>
          </cell>
          <cell r="EB361">
            <v>1484.41</v>
          </cell>
          <cell r="EC361">
            <v>112467.2</v>
          </cell>
          <cell r="ED361">
            <v>243935.47</v>
          </cell>
          <cell r="EE361">
            <v>107438.58</v>
          </cell>
          <cell r="EF361">
            <v>0</v>
          </cell>
          <cell r="EG361">
            <v>107438.58</v>
          </cell>
          <cell r="EH361">
            <v>3858.68</v>
          </cell>
          <cell r="EI361">
            <v>0</v>
          </cell>
          <cell r="EJ361">
            <v>0</v>
          </cell>
          <cell r="EK361">
            <v>570.89</v>
          </cell>
          <cell r="EL361">
            <v>0</v>
          </cell>
          <cell r="EM361">
            <v>0</v>
          </cell>
          <cell r="EN361">
            <v>767.18</v>
          </cell>
          <cell r="EO361">
            <v>0</v>
          </cell>
          <cell r="EP361">
            <v>270.52999999999997</v>
          </cell>
          <cell r="EQ361">
            <v>1291.0999999999999</v>
          </cell>
          <cell r="ER361">
            <v>1498.48</v>
          </cell>
          <cell r="ES361">
            <v>0</v>
          </cell>
          <cell r="ET361">
            <v>-55.04</v>
          </cell>
          <cell r="EU361">
            <v>110982.79</v>
          </cell>
          <cell r="EV361">
            <v>110982.79</v>
          </cell>
          <cell r="EW361">
            <v>-10650.18</v>
          </cell>
          <cell r="EX361">
            <v>0</v>
          </cell>
          <cell r="EY361">
            <v>-774.14</v>
          </cell>
          <cell r="EZ361">
            <v>0</v>
          </cell>
          <cell r="FA361">
            <v>0</v>
          </cell>
          <cell r="FB361">
            <v>1366.67</v>
          </cell>
          <cell r="FC361">
            <v>0</v>
          </cell>
          <cell r="FD361">
            <v>27964.17</v>
          </cell>
          <cell r="FE361">
            <v>0</v>
          </cell>
          <cell r="FF361">
            <v>95809.600000000006</v>
          </cell>
          <cell r="FG361">
            <v>1511.43</v>
          </cell>
          <cell r="FH361">
            <v>0</v>
          </cell>
          <cell r="FI361">
            <v>-533</v>
          </cell>
          <cell r="FJ361">
            <v>93765.17</v>
          </cell>
          <cell r="FK361">
            <v>962305.05</v>
          </cell>
          <cell r="FL361">
            <v>78826.7</v>
          </cell>
          <cell r="FM361">
            <v>93765.15</v>
          </cell>
          <cell r="FN361">
            <v>124588.38</v>
          </cell>
          <cell r="FO361">
            <v>962305.05</v>
          </cell>
          <cell r="FP361">
            <v>1299104.5</v>
          </cell>
          <cell r="FQ361">
            <v>8.1913999999999998</v>
          </cell>
          <cell r="FR361">
            <v>9.7438000000000002</v>
          </cell>
          <cell r="FS361">
            <v>12.946899999999999</v>
          </cell>
          <cell r="FT361">
            <v>7.2176999999999998</v>
          </cell>
          <cell r="FU361">
            <v>13571.78</v>
          </cell>
          <cell r="FV361">
            <v>0</v>
          </cell>
          <cell r="FW361">
            <v>0</v>
          </cell>
          <cell r="FX361">
            <v>0</v>
          </cell>
          <cell r="FY361">
            <v>9914.7999999999993</v>
          </cell>
          <cell r="FZ361">
            <v>0</v>
          </cell>
          <cell r="GA361">
            <v>0</v>
          </cell>
          <cell r="GB361">
            <v>0</v>
          </cell>
          <cell r="GC361">
            <v>1366.67</v>
          </cell>
          <cell r="GD361">
            <v>24389</v>
          </cell>
          <cell r="GE361">
            <v>6488.43</v>
          </cell>
          <cell r="GF361">
            <v>0</v>
          </cell>
          <cell r="GG361">
            <v>5176775.4000000004</v>
          </cell>
          <cell r="GH361">
            <v>0</v>
          </cell>
          <cell r="GI361">
            <v>1326.21</v>
          </cell>
          <cell r="GJ361">
            <v>95809.600000000006</v>
          </cell>
          <cell r="GK361">
            <v>9580.9599999999991</v>
          </cell>
          <cell r="GL361">
            <v>1704.76</v>
          </cell>
          <cell r="GM361">
            <v>4783.67</v>
          </cell>
          <cell r="GN361">
            <v>1121.1300000000001</v>
          </cell>
          <cell r="GO361">
            <v>583.63</v>
          </cell>
          <cell r="GP361">
            <v>6905.11</v>
          </cell>
          <cell r="GQ361">
            <v>6905.11</v>
          </cell>
          <cell r="GR361">
            <v>0</v>
          </cell>
          <cell r="GS361">
            <v>6962.08</v>
          </cell>
          <cell r="GT361">
            <v>20390.439999999999</v>
          </cell>
          <cell r="GU361">
            <v>1291.0999999999999</v>
          </cell>
          <cell r="GV361">
            <v>5176.78</v>
          </cell>
          <cell r="GW361">
            <v>0.25</v>
          </cell>
          <cell r="GX361">
            <v>0</v>
          </cell>
          <cell r="GY361">
            <v>570.89</v>
          </cell>
          <cell r="GZ361">
            <v>570.89</v>
          </cell>
          <cell r="HA361">
            <v>0</v>
          </cell>
          <cell r="HB361">
            <v>767.18</v>
          </cell>
          <cell r="HC361">
            <v>767.18</v>
          </cell>
          <cell r="HD361" t="str">
            <v>Deferred compensation adjustments and warrant repurchases</v>
          </cell>
          <cell r="HE361" t="str">
            <v>Deduction for non-financial equity investments</v>
          </cell>
          <cell r="HF361">
            <v>0</v>
          </cell>
          <cell r="HG361">
            <v>817</v>
          </cell>
          <cell r="HH361">
            <v>2376.9299999999998</v>
          </cell>
          <cell r="HI361">
            <v>-14226.54</v>
          </cell>
          <cell r="HJ361">
            <v>11658.95</v>
          </cell>
          <cell r="HK361" t="str">
            <v>Cash dividends declared on common stock (item 65) will appear on HI-A in #11 Cash dividends declared on common stock (bhck4460). Issuance of Common Stock for Employee Compensation (item 72) and Other Issuance of Common Stock (item 73) will both</v>
          </cell>
          <cell r="HL361">
            <v>4</v>
          </cell>
          <cell r="HM361">
            <v>2013</v>
          </cell>
          <cell r="HN361">
            <v>0</v>
          </cell>
          <cell r="HO361">
            <v>-35.54</v>
          </cell>
          <cell r="HR361">
            <v>19009</v>
          </cell>
        </row>
        <row r="362">
          <cell r="A362" t="str">
            <v>1131787Q3 2011BHC Baseline</v>
          </cell>
          <cell r="B362" t="str">
            <v>SunTrust</v>
          </cell>
          <cell r="C362" t="str">
            <v>Q3 2011</v>
          </cell>
          <cell r="D362" t="str">
            <v>BHC Baseline</v>
          </cell>
          <cell r="E362" t="str">
            <v>BHC</v>
          </cell>
          <cell r="F362" t="str">
            <v>Sun Trust</v>
          </cell>
          <cell r="G362">
            <v>1131787</v>
          </cell>
          <cell r="H362" t="str">
            <v>Actual</v>
          </cell>
          <cell r="I362">
            <v>40917</v>
          </cell>
          <cell r="J362">
            <v>40927.420937499999</v>
          </cell>
          <cell r="K362" t="str">
            <v>SunTrusts Baseline scenario relies on the data from the Moodys Economy.com Base forecast. Moodys estimates that there is a 50% probability that the economy will be worse than this scenario, and a 50% probability economic conditions will be bett</v>
          </cell>
          <cell r="L362">
            <v>133.08000000000001</v>
          </cell>
          <cell r="M362">
            <v>114.9</v>
          </cell>
          <cell r="N362">
            <v>8.5</v>
          </cell>
          <cell r="O362">
            <v>106.4</v>
          </cell>
          <cell r="P362">
            <v>48.87</v>
          </cell>
          <cell r="Q362">
            <v>48.87</v>
          </cell>
          <cell r="R362">
            <v>0</v>
          </cell>
          <cell r="S362">
            <v>0</v>
          </cell>
          <cell r="T362">
            <v>159.96</v>
          </cell>
          <cell r="U362">
            <v>130.01</v>
          </cell>
          <cell r="V362">
            <v>6.03</v>
          </cell>
          <cell r="W362">
            <v>23.92</v>
          </cell>
          <cell r="X362">
            <v>7.64</v>
          </cell>
          <cell r="Y362">
            <v>21.71</v>
          </cell>
          <cell r="Z362">
            <v>15.76</v>
          </cell>
          <cell r="AA362">
            <v>0</v>
          </cell>
          <cell r="AB362">
            <v>5.96</v>
          </cell>
          <cell r="AC362">
            <v>6.16</v>
          </cell>
          <cell r="AD362">
            <v>0</v>
          </cell>
          <cell r="AE362">
            <v>0</v>
          </cell>
          <cell r="AF362">
            <v>0</v>
          </cell>
          <cell r="AG362">
            <v>0</v>
          </cell>
          <cell r="AH362">
            <v>6.16</v>
          </cell>
          <cell r="AI362">
            <v>492.33</v>
          </cell>
          <cell r="AJ362">
            <v>0</v>
          </cell>
          <cell r="AK362">
            <v>0</v>
          </cell>
          <cell r="AL362">
            <v>0</v>
          </cell>
          <cell r="AM362">
            <v>0</v>
          </cell>
          <cell r="AN362">
            <v>0</v>
          </cell>
          <cell r="AO362">
            <v>0</v>
          </cell>
          <cell r="AP362">
            <v>0</v>
          </cell>
          <cell r="AQ362">
            <v>0</v>
          </cell>
          <cell r="AR362">
            <v>0</v>
          </cell>
          <cell r="AS362">
            <v>0</v>
          </cell>
          <cell r="AT362">
            <v>492.33</v>
          </cell>
          <cell r="AU362">
            <v>2744</v>
          </cell>
          <cell r="AV362">
            <v>348.33</v>
          </cell>
          <cell r="AW362">
            <v>492.33</v>
          </cell>
          <cell r="AX362">
            <v>0</v>
          </cell>
          <cell r="AY362">
            <v>2600</v>
          </cell>
          <cell r="AZ362">
            <v>1266</v>
          </cell>
          <cell r="BA362">
            <v>817.6</v>
          </cell>
          <cell r="BB362">
            <v>1544.4</v>
          </cell>
          <cell r="BC362">
            <v>539.20000000000005</v>
          </cell>
          <cell r="BD362">
            <v>539.20000000000005</v>
          </cell>
          <cell r="BE362">
            <v>348.33</v>
          </cell>
          <cell r="BF362">
            <v>0</v>
          </cell>
          <cell r="BG362">
            <v>0</v>
          </cell>
          <cell r="BH362">
            <v>65</v>
          </cell>
          <cell r="BI362">
            <v>0</v>
          </cell>
          <cell r="BJ362">
            <v>1.75</v>
          </cell>
          <cell r="BK362">
            <v>-1</v>
          </cell>
          <cell r="BL362">
            <v>259.07</v>
          </cell>
          <cell r="BM362">
            <v>45.09</v>
          </cell>
          <cell r="BN362">
            <v>213.98</v>
          </cell>
          <cell r="BO362">
            <v>0</v>
          </cell>
          <cell r="BP362">
            <v>213.98</v>
          </cell>
          <cell r="BQ362">
            <v>-1.1599999999999999</v>
          </cell>
          <cell r="BR362">
            <v>215.14</v>
          </cell>
          <cell r="BS362">
            <v>17.404561999999999</v>
          </cell>
          <cell r="BT362">
            <v>299</v>
          </cell>
          <cell r="BU362">
            <v>118</v>
          </cell>
          <cell r="BV362">
            <v>135</v>
          </cell>
          <cell r="BW362">
            <v>282.17</v>
          </cell>
          <cell r="BX362" t="str">
            <v>Non-Interest Income - Retail and Small Business</v>
          </cell>
          <cell r="BY362">
            <v>0</v>
          </cell>
          <cell r="BZ362">
            <v>26939.86</v>
          </cell>
          <cell r="CA362">
            <v>26939.86</v>
          </cell>
          <cell r="CB362">
            <v>59543</v>
          </cell>
          <cell r="CC362">
            <v>27742</v>
          </cell>
          <cell r="CD362">
            <v>18202</v>
          </cell>
          <cell r="CE362">
            <v>3402</v>
          </cell>
          <cell r="CF362">
            <v>14800</v>
          </cell>
          <cell r="CG362">
            <v>13475</v>
          </cell>
          <cell r="CH362">
            <v>2993</v>
          </cell>
          <cell r="CI362">
            <v>1004</v>
          </cell>
          <cell r="CJ362">
            <v>9478</v>
          </cell>
          <cell r="CK362">
            <v>5890</v>
          </cell>
          <cell r="CL362">
            <v>124</v>
          </cell>
          <cell r="CM362">
            <v>0</v>
          </cell>
          <cell r="CN362">
            <v>31641</v>
          </cell>
          <cell r="CO362">
            <v>27525</v>
          </cell>
          <cell r="CP362">
            <v>0</v>
          </cell>
          <cell r="CQ362">
            <v>4116</v>
          </cell>
          <cell r="CR362">
            <v>497</v>
          </cell>
          <cell r="CS362">
            <v>17274</v>
          </cell>
          <cell r="CT362">
            <v>9477</v>
          </cell>
          <cell r="CU362">
            <v>5894</v>
          </cell>
          <cell r="CV362">
            <v>1903</v>
          </cell>
          <cell r="CW362">
            <v>10787</v>
          </cell>
          <cell r="CX362">
            <v>18</v>
          </cell>
          <cell r="CY362">
            <v>39</v>
          </cell>
          <cell r="CZ362">
            <v>209</v>
          </cell>
          <cell r="DA362">
            <v>789</v>
          </cell>
          <cell r="DB362">
            <v>9732</v>
          </cell>
          <cell r="DC362">
            <v>119742</v>
          </cell>
          <cell r="DD362">
            <v>0</v>
          </cell>
          <cell r="DE362">
            <v>2600</v>
          </cell>
          <cell r="DF362">
            <v>117142.32</v>
          </cell>
          <cell r="DG362">
            <v>5174.4799999999996</v>
          </cell>
          <cell r="DH362">
            <v>6343.83</v>
          </cell>
          <cell r="DI362">
            <v>1032.83</v>
          </cell>
          <cell r="DJ362">
            <v>5.58</v>
          </cell>
          <cell r="DK362">
            <v>99.96</v>
          </cell>
          <cell r="DL362">
            <v>7482.2</v>
          </cell>
          <cell r="DM362">
            <v>15844.81</v>
          </cell>
          <cell r="DN362">
            <v>172583.67999999999</v>
          </cell>
          <cell r="DO362">
            <v>126281.66</v>
          </cell>
          <cell r="DP362">
            <v>1571.94</v>
          </cell>
          <cell r="DQ362">
            <v>2050.7199999999998</v>
          </cell>
          <cell r="DR362">
            <v>22479.67</v>
          </cell>
          <cell r="DS362">
            <v>50</v>
          </cell>
          <cell r="DT362">
            <v>152383.99</v>
          </cell>
          <cell r="DU362">
            <v>172.51</v>
          </cell>
          <cell r="DV362">
            <v>549.91999999999996</v>
          </cell>
          <cell r="DW362">
            <v>9314.26</v>
          </cell>
          <cell r="DX362">
            <v>8931.6200000000008</v>
          </cell>
          <cell r="DY362">
            <v>2026.23</v>
          </cell>
          <cell r="DZ362">
            <v>-916.34</v>
          </cell>
          <cell r="EA362">
            <v>20078.2</v>
          </cell>
          <cell r="EB362">
            <v>121.48</v>
          </cell>
          <cell r="EC362">
            <v>20199.68</v>
          </cell>
          <cell r="ED362">
            <v>45227.66</v>
          </cell>
          <cell r="EE362">
            <v>19528.95</v>
          </cell>
          <cell r="EF362">
            <v>0</v>
          </cell>
          <cell r="EG362">
            <v>19528.95</v>
          </cell>
          <cell r="EH362">
            <v>215.14</v>
          </cell>
          <cell r="EI362">
            <v>0</v>
          </cell>
          <cell r="EJ362">
            <v>0</v>
          </cell>
          <cell r="EK362">
            <v>0</v>
          </cell>
          <cell r="EL362">
            <v>15.17</v>
          </cell>
          <cell r="EM362">
            <v>0</v>
          </cell>
          <cell r="EN362">
            <v>0</v>
          </cell>
          <cell r="EO362">
            <v>0</v>
          </cell>
          <cell r="EP362">
            <v>1.76</v>
          </cell>
          <cell r="EQ362">
            <v>26.82</v>
          </cell>
          <cell r="ER362">
            <v>358.36</v>
          </cell>
          <cell r="ES362">
            <v>0</v>
          </cell>
          <cell r="ET362">
            <v>-10.82</v>
          </cell>
          <cell r="EU362">
            <v>20078.2</v>
          </cell>
          <cell r="EV362">
            <v>20078.2</v>
          </cell>
          <cell r="EW362">
            <v>1092.48</v>
          </cell>
          <cell r="EX362">
            <v>0</v>
          </cell>
          <cell r="EY362">
            <v>205.82</v>
          </cell>
          <cell r="EZ362">
            <v>0</v>
          </cell>
          <cell r="FA362">
            <v>0</v>
          </cell>
          <cell r="FB362">
            <v>2170.69</v>
          </cell>
          <cell r="FC362">
            <v>0</v>
          </cell>
          <cell r="FD362">
            <v>6276.95</v>
          </cell>
          <cell r="FE362">
            <v>26.89</v>
          </cell>
          <cell r="FF362">
            <v>14646.74</v>
          </cell>
          <cell r="FG362">
            <v>103.84</v>
          </cell>
          <cell r="FH362">
            <v>0</v>
          </cell>
          <cell r="FI362">
            <v>-12.03</v>
          </cell>
          <cell r="FJ362">
            <v>14530.88</v>
          </cell>
          <cell r="FK362">
            <v>130952.32000000001</v>
          </cell>
          <cell r="FL362">
            <v>12187.68</v>
          </cell>
          <cell r="FM362">
            <v>14530.88</v>
          </cell>
          <cell r="FN362">
            <v>18211.41</v>
          </cell>
          <cell r="FO362">
            <v>130952.32000000001</v>
          </cell>
          <cell r="FP362">
            <v>163321.57</v>
          </cell>
          <cell r="FQ362">
            <v>9.3070000000000004</v>
          </cell>
          <cell r="FR362">
            <v>11.096299999999999</v>
          </cell>
          <cell r="FS362">
            <v>13.9069</v>
          </cell>
          <cell r="FT362">
            <v>8.8971</v>
          </cell>
          <cell r="FU362">
            <v>172.51</v>
          </cell>
          <cell r="FV362">
            <v>100.11</v>
          </cell>
          <cell r="FW362">
            <v>19.86</v>
          </cell>
          <cell r="FX362">
            <v>0</v>
          </cell>
          <cell r="FY362">
            <v>916.34</v>
          </cell>
          <cell r="FZ362">
            <v>0</v>
          </cell>
          <cell r="GA362">
            <v>119.97</v>
          </cell>
          <cell r="GB362">
            <v>0</v>
          </cell>
          <cell r="GC362">
            <v>2050.7199999999998</v>
          </cell>
          <cell r="GD362">
            <v>6194.97</v>
          </cell>
          <cell r="GE362">
            <v>0</v>
          </cell>
          <cell r="GF362">
            <v>986.28</v>
          </cell>
          <cell r="GG362">
            <v>537001.44999999995</v>
          </cell>
          <cell r="GH362">
            <v>0</v>
          </cell>
          <cell r="GI362">
            <v>0</v>
          </cell>
          <cell r="GJ362">
            <v>14646.74</v>
          </cell>
          <cell r="GK362">
            <v>1464.67</v>
          </cell>
          <cell r="GL362">
            <v>-819.43</v>
          </cell>
          <cell r="GM362">
            <v>0</v>
          </cell>
          <cell r="GN362">
            <v>0</v>
          </cell>
          <cell r="GO362">
            <v>0</v>
          </cell>
          <cell r="GP362">
            <v>310</v>
          </cell>
          <cell r="GQ362">
            <v>1464.67</v>
          </cell>
          <cell r="GR362">
            <v>0</v>
          </cell>
          <cell r="GS362">
            <v>0</v>
          </cell>
          <cell r="GT362">
            <v>0</v>
          </cell>
          <cell r="GU362">
            <v>26.82</v>
          </cell>
          <cell r="GV362">
            <v>536.94000000000005</v>
          </cell>
          <cell r="GW362">
            <v>4.9949720000000003E-2</v>
          </cell>
          <cell r="GX362">
            <v>0</v>
          </cell>
          <cell r="GY362">
            <v>0</v>
          </cell>
          <cell r="GZ362">
            <v>0</v>
          </cell>
          <cell r="HA362">
            <v>0</v>
          </cell>
          <cell r="HB362">
            <v>0</v>
          </cell>
          <cell r="HC362">
            <v>0</v>
          </cell>
          <cell r="HD362" t="str">
            <v>In September 2011, SunTrust used $10.824 million of its cash-on-hand to repurchase warrants issued through the TARP program that were being auctioned by the U.S. Treasury.  This is considered a one-time event.</v>
          </cell>
          <cell r="HE362" t="str">
            <v>SunTrust has nonfinancial equity investments that are subject to Tier 1 deductions.  They totaled $150,314M as of Q3'11.  According to current rules, since this amount is below 15% of Tier 1 Capital (before any Line 10 adjustment is considered)</v>
          </cell>
          <cell r="HF362">
            <v>0</v>
          </cell>
          <cell r="HG362">
            <v>0</v>
          </cell>
          <cell r="HH362">
            <v>0</v>
          </cell>
          <cell r="HI362">
            <v>-1368000000</v>
          </cell>
          <cell r="HJ362">
            <v>-292000000</v>
          </cell>
          <cell r="HK362" t="str">
            <v>Issuance of Common Stock for Employee Compensation includes ongoing release of Treasury Stock, as well as other adjustments, for employee compensation purposes.  For forecasting purposes, SunTrust uses a three-month average change to measure pr</v>
          </cell>
          <cell r="HL362">
            <v>3</v>
          </cell>
          <cell r="HM362">
            <v>2011</v>
          </cell>
          <cell r="HN362">
            <v>0</v>
          </cell>
          <cell r="HO362">
            <v>1.75</v>
          </cell>
          <cell r="HR362">
            <v>19001</v>
          </cell>
        </row>
        <row r="363">
          <cell r="A363" t="str">
            <v>1131787Q4 2011BHC Baseline</v>
          </cell>
          <cell r="B363" t="str">
            <v>SunTrust</v>
          </cell>
          <cell r="C363" t="str">
            <v>Q4 2011</v>
          </cell>
          <cell r="D363" t="str">
            <v>BHC Baseline</v>
          </cell>
          <cell r="E363" t="str">
            <v>BHC</v>
          </cell>
          <cell r="F363" t="str">
            <v>Sun Trust</v>
          </cell>
          <cell r="G363">
            <v>1131787</v>
          </cell>
          <cell r="H363" t="str">
            <v>Projected</v>
          </cell>
          <cell r="I363">
            <v>40917</v>
          </cell>
          <cell r="J363">
            <v>40927.420937499999</v>
          </cell>
          <cell r="K363" t="str">
            <v>SunTrusts Baseline scenario relies on the data from the Moodys Economy.com Base forecast. Moodys estimates that there is a 50% probability that the economy will be worse than this scenario, and a 50% probability economic conditions will be bett</v>
          </cell>
          <cell r="L363">
            <v>90.95</v>
          </cell>
          <cell r="M363">
            <v>165.22</v>
          </cell>
          <cell r="N363">
            <v>60.52</v>
          </cell>
          <cell r="O363">
            <v>104.7</v>
          </cell>
          <cell r="P363">
            <v>71.680000000000007</v>
          </cell>
          <cell r="Q363">
            <v>37.33</v>
          </cell>
          <cell r="R363">
            <v>0</v>
          </cell>
          <cell r="S363">
            <v>34.35</v>
          </cell>
          <cell r="T363">
            <v>110.3</v>
          </cell>
          <cell r="U363">
            <v>69.75</v>
          </cell>
          <cell r="V363">
            <v>4.08</v>
          </cell>
          <cell r="W363">
            <v>36.47</v>
          </cell>
          <cell r="X363">
            <v>8.83</v>
          </cell>
          <cell r="Y363">
            <v>25.35</v>
          </cell>
          <cell r="Z363">
            <v>11.3</v>
          </cell>
          <cell r="AA363">
            <v>5.37</v>
          </cell>
          <cell r="AB363">
            <v>8.68</v>
          </cell>
          <cell r="AC363">
            <v>2.06</v>
          </cell>
          <cell r="AD363">
            <v>0</v>
          </cell>
          <cell r="AE363">
            <v>0.18</v>
          </cell>
          <cell r="AF363">
            <v>0.06</v>
          </cell>
          <cell r="AG363">
            <v>0.1</v>
          </cell>
          <cell r="AH363">
            <v>1.73</v>
          </cell>
          <cell r="AI363">
            <v>474.39</v>
          </cell>
          <cell r="AJ363">
            <v>0</v>
          </cell>
          <cell r="AK363">
            <v>0</v>
          </cell>
          <cell r="AL363">
            <v>2.93</v>
          </cell>
          <cell r="AM363">
            <v>2.93</v>
          </cell>
          <cell r="AN363">
            <v>0</v>
          </cell>
          <cell r="AO363">
            <v>0</v>
          </cell>
          <cell r="AP363">
            <v>0</v>
          </cell>
          <cell r="AQ363">
            <v>0</v>
          </cell>
          <cell r="AR363">
            <v>0</v>
          </cell>
          <cell r="AS363">
            <v>0</v>
          </cell>
          <cell r="AT363">
            <v>477.32</v>
          </cell>
          <cell r="AU363">
            <v>2600</v>
          </cell>
          <cell r="AV363">
            <v>330.39</v>
          </cell>
          <cell r="AW363">
            <v>474.39</v>
          </cell>
          <cell r="AX363">
            <v>-10</v>
          </cell>
          <cell r="AY363">
            <v>2446</v>
          </cell>
          <cell r="AZ363">
            <v>1274.5999999999999</v>
          </cell>
          <cell r="BA363">
            <v>593.17999999999995</v>
          </cell>
          <cell r="BB363">
            <v>1496.19</v>
          </cell>
          <cell r="BC363">
            <v>371.59</v>
          </cell>
          <cell r="BD363">
            <v>371.59</v>
          </cell>
          <cell r="BE363">
            <v>330.39</v>
          </cell>
          <cell r="BF363">
            <v>0</v>
          </cell>
          <cell r="BG363">
            <v>0</v>
          </cell>
          <cell r="BH363">
            <v>0</v>
          </cell>
          <cell r="BI363">
            <v>0</v>
          </cell>
          <cell r="BJ363">
            <v>40.25</v>
          </cell>
          <cell r="BK363">
            <v>10</v>
          </cell>
          <cell r="BL363">
            <v>81.44</v>
          </cell>
          <cell r="BM363">
            <v>-23.19</v>
          </cell>
          <cell r="BN363">
            <v>104.63</v>
          </cell>
          <cell r="BO363">
            <v>0</v>
          </cell>
          <cell r="BP363">
            <v>104.63</v>
          </cell>
          <cell r="BQ363">
            <v>4.7</v>
          </cell>
          <cell r="BR363">
            <v>99.93</v>
          </cell>
          <cell r="BS363">
            <v>-28.474951000000001</v>
          </cell>
          <cell r="BT363">
            <v>282.17</v>
          </cell>
          <cell r="BU363">
            <v>189.5</v>
          </cell>
          <cell r="BV363">
            <v>153.35</v>
          </cell>
          <cell r="BW363">
            <v>318.32</v>
          </cell>
          <cell r="BX363" t="str">
            <v>Non-Interest Income - Retail and Small Business</v>
          </cell>
          <cell r="BY363">
            <v>0</v>
          </cell>
          <cell r="BZ363">
            <v>28528.83</v>
          </cell>
          <cell r="CA363">
            <v>28528.83</v>
          </cell>
          <cell r="CB363">
            <v>60872.61</v>
          </cell>
          <cell r="CC363">
            <v>29515.53</v>
          </cell>
          <cell r="CD363">
            <v>18270.919999999998</v>
          </cell>
          <cell r="CE363">
            <v>3619.12</v>
          </cell>
          <cell r="CF363">
            <v>14651.79</v>
          </cell>
          <cell r="CG363">
            <v>12965.99</v>
          </cell>
          <cell r="CH363">
            <v>2769.38</v>
          </cell>
          <cell r="CI363">
            <v>970.51</v>
          </cell>
          <cell r="CJ363">
            <v>9226.1</v>
          </cell>
          <cell r="CK363">
            <v>5839.26</v>
          </cell>
          <cell r="CL363">
            <v>120.17</v>
          </cell>
          <cell r="CM363">
            <v>0</v>
          </cell>
          <cell r="CN363">
            <v>32572.76</v>
          </cell>
          <cell r="CO363">
            <v>28603.01</v>
          </cell>
          <cell r="CP363">
            <v>0</v>
          </cell>
          <cell r="CQ363">
            <v>3969.76</v>
          </cell>
          <cell r="CR363">
            <v>510.98</v>
          </cell>
          <cell r="CS363">
            <v>18968.5</v>
          </cell>
          <cell r="CT363">
            <v>9661.85</v>
          </cell>
          <cell r="CU363">
            <v>7123.96</v>
          </cell>
          <cell r="CV363">
            <v>2182.69</v>
          </cell>
          <cell r="CW363">
            <v>10663.66</v>
          </cell>
          <cell r="CX363">
            <v>18.54</v>
          </cell>
          <cell r="CY363">
            <v>39.43</v>
          </cell>
          <cell r="CZ363">
            <v>244.17</v>
          </cell>
          <cell r="DA363">
            <v>811.45</v>
          </cell>
          <cell r="DB363">
            <v>9550.08</v>
          </cell>
          <cell r="DC363">
            <v>123588.52</v>
          </cell>
          <cell r="DD363">
            <v>0</v>
          </cell>
          <cell r="DE363">
            <v>2446</v>
          </cell>
          <cell r="DF363">
            <v>121142.52</v>
          </cell>
          <cell r="DG363">
            <v>6184.52</v>
          </cell>
          <cell r="DH363">
            <v>6343.83</v>
          </cell>
          <cell r="DI363">
            <v>1116.45</v>
          </cell>
          <cell r="DJ363">
            <v>5.46</v>
          </cell>
          <cell r="DK363">
            <v>92.8</v>
          </cell>
          <cell r="DL363">
            <v>7558.55</v>
          </cell>
          <cell r="DM363">
            <v>13424.65</v>
          </cell>
          <cell r="DN363">
            <v>176839.07</v>
          </cell>
          <cell r="DO363">
            <v>126805.13</v>
          </cell>
          <cell r="DP363">
            <v>1632.34</v>
          </cell>
          <cell r="DQ363">
            <v>1849.22</v>
          </cell>
          <cell r="DR363">
            <v>26465.13</v>
          </cell>
          <cell r="DS363">
            <v>60</v>
          </cell>
          <cell r="DT363">
            <v>156751.82</v>
          </cell>
          <cell r="DU363">
            <v>274.01</v>
          </cell>
          <cell r="DV363">
            <v>549.91999999999996</v>
          </cell>
          <cell r="DW363">
            <v>9308.32</v>
          </cell>
          <cell r="DX363">
            <v>9002.9599999999991</v>
          </cell>
          <cell r="DY363">
            <v>1725.35</v>
          </cell>
          <cell r="DZ363">
            <v>-898.05</v>
          </cell>
          <cell r="EA363">
            <v>19962.509999999998</v>
          </cell>
          <cell r="EB363">
            <v>124.74</v>
          </cell>
          <cell r="EC363">
            <v>20087.259999999998</v>
          </cell>
          <cell r="ED363">
            <v>45081.75</v>
          </cell>
          <cell r="EE363">
            <v>20078.2</v>
          </cell>
          <cell r="EF363">
            <v>0</v>
          </cell>
          <cell r="EG363">
            <v>20078.2</v>
          </cell>
          <cell r="EH363">
            <v>99.93</v>
          </cell>
          <cell r="EI363">
            <v>0</v>
          </cell>
          <cell r="EJ363">
            <v>101.5</v>
          </cell>
          <cell r="EK363">
            <v>0</v>
          </cell>
          <cell r="EL363">
            <v>12.36</v>
          </cell>
          <cell r="EM363">
            <v>0</v>
          </cell>
          <cell r="EN363">
            <v>0</v>
          </cell>
          <cell r="EO363">
            <v>0</v>
          </cell>
          <cell r="EP363">
            <v>1.74</v>
          </cell>
          <cell r="EQ363">
            <v>26.85</v>
          </cell>
          <cell r="ER363">
            <v>-300.88</v>
          </cell>
          <cell r="ES363">
            <v>0</v>
          </cell>
          <cell r="ET363">
            <v>0</v>
          </cell>
          <cell r="EU363">
            <v>19962.509999999998</v>
          </cell>
          <cell r="EV363">
            <v>19962.509999999998</v>
          </cell>
          <cell r="EW363">
            <v>1009.88</v>
          </cell>
          <cell r="EX363">
            <v>0</v>
          </cell>
          <cell r="EY363">
            <v>-12.45</v>
          </cell>
          <cell r="EZ363">
            <v>0</v>
          </cell>
          <cell r="FA363">
            <v>0</v>
          </cell>
          <cell r="FB363">
            <v>1972.45</v>
          </cell>
          <cell r="FC363">
            <v>0</v>
          </cell>
          <cell r="FD363">
            <v>6273.87</v>
          </cell>
          <cell r="FE363">
            <v>20.079999999999998</v>
          </cell>
          <cell r="FF363">
            <v>14643.58</v>
          </cell>
          <cell r="FG363">
            <v>119.68</v>
          </cell>
          <cell r="FH363">
            <v>0</v>
          </cell>
          <cell r="FI363">
            <v>-12.03</v>
          </cell>
          <cell r="FJ363">
            <v>14511.88</v>
          </cell>
          <cell r="FK363">
            <v>133085.43</v>
          </cell>
          <cell r="FL363">
            <v>12265.48</v>
          </cell>
          <cell r="FM363">
            <v>14511.94</v>
          </cell>
          <cell r="FN363">
            <v>18215.34</v>
          </cell>
          <cell r="FO363">
            <v>133085.43</v>
          </cell>
          <cell r="FP363">
            <v>165883.09</v>
          </cell>
          <cell r="FQ363">
            <v>9.2162000000000006</v>
          </cell>
          <cell r="FR363">
            <v>10.904199999999999</v>
          </cell>
          <cell r="FS363">
            <v>13.686999999999999</v>
          </cell>
          <cell r="FT363">
            <v>8.7483000000000004</v>
          </cell>
          <cell r="FU363">
            <v>274.01</v>
          </cell>
          <cell r="FV363">
            <v>103.37</v>
          </cell>
          <cell r="FW363">
            <v>19.86</v>
          </cell>
          <cell r="FX363">
            <v>0</v>
          </cell>
          <cell r="FY363">
            <v>898.05</v>
          </cell>
          <cell r="FZ363">
            <v>0</v>
          </cell>
          <cell r="GA363">
            <v>123.23</v>
          </cell>
          <cell r="GB363">
            <v>0</v>
          </cell>
          <cell r="GC363">
            <v>1849.22</v>
          </cell>
          <cell r="GD363">
            <v>6194.97</v>
          </cell>
          <cell r="GE363">
            <v>0</v>
          </cell>
          <cell r="GF363">
            <v>1087.6099999999999</v>
          </cell>
          <cell r="GG363">
            <v>537069.11</v>
          </cell>
          <cell r="GH363">
            <v>0</v>
          </cell>
          <cell r="GI363">
            <v>0</v>
          </cell>
          <cell r="GJ363">
            <v>14643.58</v>
          </cell>
          <cell r="GK363">
            <v>1464.36</v>
          </cell>
          <cell r="GL363">
            <v>-920.76</v>
          </cell>
          <cell r="GM363">
            <v>920.76</v>
          </cell>
          <cell r="GN363">
            <v>0</v>
          </cell>
          <cell r="GO363">
            <v>0</v>
          </cell>
          <cell r="GP363">
            <v>333</v>
          </cell>
          <cell r="GQ363">
            <v>333</v>
          </cell>
          <cell r="GR363">
            <v>0</v>
          </cell>
          <cell r="GS363">
            <v>0</v>
          </cell>
          <cell r="GT363">
            <v>0</v>
          </cell>
          <cell r="GU363">
            <v>26.85</v>
          </cell>
          <cell r="GV363">
            <v>537.03</v>
          </cell>
          <cell r="GW363">
            <v>0.05</v>
          </cell>
          <cell r="GX363">
            <v>0</v>
          </cell>
          <cell r="GY363">
            <v>0</v>
          </cell>
          <cell r="GZ363">
            <v>0</v>
          </cell>
          <cell r="HA363">
            <v>0</v>
          </cell>
          <cell r="HB363">
            <v>0</v>
          </cell>
          <cell r="HC363">
            <v>0</v>
          </cell>
          <cell r="HD363" t="str">
            <v>In September 2011, SunTrust used $10.824 million of its cash-on-hand to repurchase warrants issued through the TARP program that were being auctioned by the U.S. Treasury.  This is considered a one-time event.</v>
          </cell>
          <cell r="HE363" t="str">
            <v>SunTrust has nonfinancial equity investments that are subject to Tier 1 deductions.  They totaled $150,314M as of Q3'11.  According to current rules, since this amount is below 15% of Tier 1 Capital (before any Line 10 adjustment is considered)</v>
          </cell>
          <cell r="HF363">
            <v>0</v>
          </cell>
          <cell r="HG363">
            <v>0</v>
          </cell>
          <cell r="HH363">
            <v>0</v>
          </cell>
          <cell r="HI363">
            <v>-1368000000</v>
          </cell>
          <cell r="HJ363">
            <v>-292000000</v>
          </cell>
          <cell r="HK363" t="str">
            <v>Issuance of Common Stock for Employee Compensation includes ongoing release of Treasury Stock, as well as other adjustments, for employee compensation purposes.  For forecasting purposes, SunTrust uses a three-month average change to measure pr</v>
          </cell>
          <cell r="HL363">
            <v>4</v>
          </cell>
          <cell r="HM363">
            <v>2011</v>
          </cell>
          <cell r="HN363">
            <v>0</v>
          </cell>
          <cell r="HO363">
            <v>40.25</v>
          </cell>
          <cell r="HR363">
            <v>19001</v>
          </cell>
        </row>
        <row r="364">
          <cell r="A364" t="str">
            <v>1131787Q1 2012BHC Baseline</v>
          </cell>
          <cell r="B364" t="str">
            <v>SunTrust</v>
          </cell>
          <cell r="C364" t="str">
            <v>Q1 2012</v>
          </cell>
          <cell r="D364" t="str">
            <v>BHC Baseline</v>
          </cell>
          <cell r="E364" t="str">
            <v>BHC</v>
          </cell>
          <cell r="F364" t="str">
            <v>Sun Trust</v>
          </cell>
          <cell r="G364">
            <v>1131787</v>
          </cell>
          <cell r="H364" t="str">
            <v>Projected</v>
          </cell>
          <cell r="I364">
            <v>40917</v>
          </cell>
          <cell r="J364">
            <v>40927.420937499999</v>
          </cell>
          <cell r="K364" t="str">
            <v>SunTrusts Baseline scenario relies on the data from the Moodys Economy.com Base forecast. Moodys estimates that there is a 50% probability that the economy will be worse than this scenario, and a 50% probability economic conditions will be bett</v>
          </cell>
          <cell r="L364">
            <v>87.43</v>
          </cell>
          <cell r="M364">
            <v>157.76</v>
          </cell>
          <cell r="N364">
            <v>56.57</v>
          </cell>
          <cell r="O364">
            <v>101.18</v>
          </cell>
          <cell r="P364">
            <v>62.72</v>
          </cell>
          <cell r="Q364">
            <v>33.29</v>
          </cell>
          <cell r="R364">
            <v>0</v>
          </cell>
          <cell r="S364">
            <v>29.43</v>
          </cell>
          <cell r="T364">
            <v>117.45</v>
          </cell>
          <cell r="U364">
            <v>65.27</v>
          </cell>
          <cell r="V364">
            <v>10.43</v>
          </cell>
          <cell r="W364">
            <v>41.75</v>
          </cell>
          <cell r="X364">
            <v>8.9700000000000006</v>
          </cell>
          <cell r="Y364">
            <v>29.35</v>
          </cell>
          <cell r="Z364">
            <v>14.61</v>
          </cell>
          <cell r="AA364">
            <v>5.25</v>
          </cell>
          <cell r="AB364">
            <v>9.49</v>
          </cell>
          <cell r="AC364">
            <v>4.0199999999999996</v>
          </cell>
          <cell r="AD364">
            <v>0</v>
          </cell>
          <cell r="AE364">
            <v>0.03</v>
          </cell>
          <cell r="AF364">
            <v>7.0000000000000007E-2</v>
          </cell>
          <cell r="AG364">
            <v>0.05</v>
          </cell>
          <cell r="AH364">
            <v>3.87</v>
          </cell>
          <cell r="AI364">
            <v>467.68</v>
          </cell>
          <cell r="AJ364">
            <v>0</v>
          </cell>
          <cell r="AK364">
            <v>0</v>
          </cell>
          <cell r="AL364">
            <v>0</v>
          </cell>
          <cell r="AM364">
            <v>0</v>
          </cell>
          <cell r="AN364">
            <v>0</v>
          </cell>
          <cell r="AO364">
            <v>0</v>
          </cell>
          <cell r="AP364">
            <v>0</v>
          </cell>
          <cell r="AQ364">
            <v>0</v>
          </cell>
          <cell r="AR364">
            <v>0</v>
          </cell>
          <cell r="AS364">
            <v>0</v>
          </cell>
          <cell r="AT364">
            <v>467.68</v>
          </cell>
          <cell r="AU364">
            <v>2446</v>
          </cell>
          <cell r="AV364">
            <v>385.68</v>
          </cell>
          <cell r="AW364">
            <v>467.68</v>
          </cell>
          <cell r="AX364">
            <v>0</v>
          </cell>
          <cell r="AY364">
            <v>2364</v>
          </cell>
          <cell r="AZ364">
            <v>1271.07</v>
          </cell>
          <cell r="BA364">
            <v>784.3</v>
          </cell>
          <cell r="BB364">
            <v>1531.34</v>
          </cell>
          <cell r="BC364">
            <v>524.03</v>
          </cell>
          <cell r="BD364">
            <v>524.03</v>
          </cell>
          <cell r="BE364">
            <v>385.68</v>
          </cell>
          <cell r="BF364">
            <v>0</v>
          </cell>
          <cell r="BG364">
            <v>0</v>
          </cell>
          <cell r="BH364">
            <v>0</v>
          </cell>
          <cell r="BI364">
            <v>0</v>
          </cell>
          <cell r="BJ364">
            <v>19.98</v>
          </cell>
          <cell r="BK364">
            <v>0</v>
          </cell>
          <cell r="BL364">
            <v>158.33000000000001</v>
          </cell>
          <cell r="BM364">
            <v>31.89</v>
          </cell>
          <cell r="BN364">
            <v>126.45</v>
          </cell>
          <cell r="BO364">
            <v>0</v>
          </cell>
          <cell r="BP364">
            <v>126.45</v>
          </cell>
          <cell r="BQ364">
            <v>2.33</v>
          </cell>
          <cell r="BR364">
            <v>124.12</v>
          </cell>
          <cell r="BS364">
            <v>20.141476999999998</v>
          </cell>
          <cell r="BT364">
            <v>318.32</v>
          </cell>
          <cell r="BU364">
            <v>80</v>
          </cell>
          <cell r="BV364">
            <v>135</v>
          </cell>
          <cell r="BW364">
            <v>263.32</v>
          </cell>
          <cell r="BX364" t="str">
            <v>Non-Interest Income - Retail and Small Business</v>
          </cell>
          <cell r="BY364">
            <v>0</v>
          </cell>
          <cell r="BZ364">
            <v>28498.38</v>
          </cell>
          <cell r="CA364">
            <v>28498.38</v>
          </cell>
          <cell r="CB364">
            <v>59531.23</v>
          </cell>
          <cell r="CC364">
            <v>28949.17</v>
          </cell>
          <cell r="CD364">
            <v>17936.86</v>
          </cell>
          <cell r="CE364">
            <v>3549.68</v>
          </cell>
          <cell r="CF364">
            <v>14387.18</v>
          </cell>
          <cell r="CG364">
            <v>12527.12</v>
          </cell>
          <cell r="CH364">
            <v>2501.0700000000002</v>
          </cell>
          <cell r="CI364">
            <v>941.21</v>
          </cell>
          <cell r="CJ364">
            <v>9084.83</v>
          </cell>
          <cell r="CK364">
            <v>5789.46</v>
          </cell>
          <cell r="CL364">
            <v>118.08</v>
          </cell>
          <cell r="CM364">
            <v>0</v>
          </cell>
          <cell r="CN364">
            <v>34031.49</v>
          </cell>
          <cell r="CO364">
            <v>30000.2</v>
          </cell>
          <cell r="CP364">
            <v>0</v>
          </cell>
          <cell r="CQ364">
            <v>4031.29</v>
          </cell>
          <cell r="CR364">
            <v>552.74</v>
          </cell>
          <cell r="CS364">
            <v>18900.46</v>
          </cell>
          <cell r="CT364">
            <v>9542.2000000000007</v>
          </cell>
          <cell r="CU364">
            <v>7202.6</v>
          </cell>
          <cell r="CV364">
            <v>2155.66</v>
          </cell>
          <cell r="CW364">
            <v>10913.03</v>
          </cell>
          <cell r="CX364">
            <v>18.64</v>
          </cell>
          <cell r="CY364">
            <v>39.99</v>
          </cell>
          <cell r="CZ364">
            <v>317.75</v>
          </cell>
          <cell r="DA364">
            <v>838.08</v>
          </cell>
          <cell r="DB364">
            <v>9698.56</v>
          </cell>
          <cell r="DC364">
            <v>123928.94</v>
          </cell>
          <cell r="DD364">
            <v>0</v>
          </cell>
          <cell r="DE364">
            <v>2364</v>
          </cell>
          <cell r="DF364">
            <v>121564.94</v>
          </cell>
          <cell r="DG364">
            <v>6480.93</v>
          </cell>
          <cell r="DH364">
            <v>6343.83</v>
          </cell>
          <cell r="DI364">
            <v>1151.58</v>
          </cell>
          <cell r="DJ364">
            <v>5.46</v>
          </cell>
          <cell r="DK364">
            <v>84.38</v>
          </cell>
          <cell r="DL364">
            <v>7585.25</v>
          </cell>
          <cell r="DM364">
            <v>13373.39</v>
          </cell>
          <cell r="DN364">
            <v>177502.9</v>
          </cell>
          <cell r="DO364">
            <v>125899.88</v>
          </cell>
          <cell r="DP364">
            <v>1769.14</v>
          </cell>
          <cell r="DQ364">
            <v>1164.22</v>
          </cell>
          <cell r="DR364">
            <v>28623.38</v>
          </cell>
          <cell r="DS364">
            <v>60</v>
          </cell>
          <cell r="DT364">
            <v>157456.62</v>
          </cell>
          <cell r="DU364">
            <v>274.01</v>
          </cell>
          <cell r="DV364">
            <v>549.91999999999996</v>
          </cell>
          <cell r="DW364">
            <v>9299.06</v>
          </cell>
          <cell r="DX364">
            <v>9097.48</v>
          </cell>
          <cell r="DY364">
            <v>1579.64</v>
          </cell>
          <cell r="DZ364">
            <v>-878.57</v>
          </cell>
          <cell r="EA364">
            <v>19921.54</v>
          </cell>
          <cell r="EB364">
            <v>124.74</v>
          </cell>
          <cell r="EC364">
            <v>20046.28</v>
          </cell>
          <cell r="ED364">
            <v>44901.21</v>
          </cell>
          <cell r="EE364">
            <v>19962.509999999998</v>
          </cell>
          <cell r="EF364">
            <v>0</v>
          </cell>
          <cell r="EG364">
            <v>19962.509999999998</v>
          </cell>
          <cell r="EH364">
            <v>124.12</v>
          </cell>
          <cell r="EI364">
            <v>0</v>
          </cell>
          <cell r="EJ364">
            <v>0</v>
          </cell>
          <cell r="EK364">
            <v>0</v>
          </cell>
          <cell r="EL364">
            <v>10.220000000000001</v>
          </cell>
          <cell r="EM364">
            <v>0</v>
          </cell>
          <cell r="EN364">
            <v>0</v>
          </cell>
          <cell r="EO364">
            <v>0</v>
          </cell>
          <cell r="EP364">
            <v>2.74</v>
          </cell>
          <cell r="EQ364">
            <v>26.86</v>
          </cell>
          <cell r="ER364">
            <v>-145.71</v>
          </cell>
          <cell r="ES364">
            <v>0</v>
          </cell>
          <cell r="ET364">
            <v>0</v>
          </cell>
          <cell r="EU364">
            <v>19921.54</v>
          </cell>
          <cell r="EV364">
            <v>19921.54</v>
          </cell>
          <cell r="EW364">
            <v>947.47</v>
          </cell>
          <cell r="EX364">
            <v>0</v>
          </cell>
          <cell r="EY364">
            <v>-95.75</v>
          </cell>
          <cell r="EZ364">
            <v>0</v>
          </cell>
          <cell r="FA364">
            <v>0</v>
          </cell>
          <cell r="FB364">
            <v>1287.45</v>
          </cell>
          <cell r="FC364">
            <v>0</v>
          </cell>
          <cell r="FD364">
            <v>6273.87</v>
          </cell>
          <cell r="FE364">
            <v>20.079999999999998</v>
          </cell>
          <cell r="FF364">
            <v>14063.32</v>
          </cell>
          <cell r="FG364">
            <v>123.19</v>
          </cell>
          <cell r="FH364">
            <v>0</v>
          </cell>
          <cell r="FI364">
            <v>-12.03</v>
          </cell>
          <cell r="FJ364">
            <v>13928.11</v>
          </cell>
          <cell r="FK364">
            <v>133825.48000000001</v>
          </cell>
          <cell r="FL364">
            <v>12366.71</v>
          </cell>
          <cell r="FM364">
            <v>13928.17</v>
          </cell>
          <cell r="FN364">
            <v>17599.75</v>
          </cell>
          <cell r="FO364">
            <v>133825.48000000001</v>
          </cell>
          <cell r="FP364">
            <v>168325.09</v>
          </cell>
          <cell r="FQ364">
            <v>9.2408999999999999</v>
          </cell>
          <cell r="FR364">
            <v>10.4077</v>
          </cell>
          <cell r="FS364">
            <v>13.151300000000001</v>
          </cell>
          <cell r="FT364">
            <v>8.2745999999999995</v>
          </cell>
          <cell r="FU364">
            <v>274.01</v>
          </cell>
          <cell r="FV364">
            <v>103.37</v>
          </cell>
          <cell r="FW364">
            <v>19.86</v>
          </cell>
          <cell r="FX364">
            <v>0</v>
          </cell>
          <cell r="FY364">
            <v>878.57</v>
          </cell>
          <cell r="FZ364">
            <v>0</v>
          </cell>
          <cell r="GA364">
            <v>123.23</v>
          </cell>
          <cell r="GB364">
            <v>0</v>
          </cell>
          <cell r="GC364">
            <v>1164.22</v>
          </cell>
          <cell r="GD364">
            <v>6194.97</v>
          </cell>
          <cell r="GE364">
            <v>0</v>
          </cell>
          <cell r="GF364">
            <v>1124.57</v>
          </cell>
          <cell r="GG364">
            <v>537186.06000000006</v>
          </cell>
          <cell r="GH364">
            <v>0</v>
          </cell>
          <cell r="GI364">
            <v>0</v>
          </cell>
          <cell r="GJ364">
            <v>14063.32</v>
          </cell>
          <cell r="GK364">
            <v>1406.33</v>
          </cell>
          <cell r="GL364">
            <v>-957.72</v>
          </cell>
          <cell r="GM364">
            <v>957.72</v>
          </cell>
          <cell r="GN364">
            <v>0</v>
          </cell>
          <cell r="GO364">
            <v>0</v>
          </cell>
          <cell r="GP364">
            <v>383</v>
          </cell>
          <cell r="GQ364">
            <v>383</v>
          </cell>
          <cell r="GR364">
            <v>0</v>
          </cell>
          <cell r="GS364">
            <v>0</v>
          </cell>
          <cell r="GT364">
            <v>0</v>
          </cell>
          <cell r="GU364">
            <v>26.86</v>
          </cell>
          <cell r="GV364">
            <v>537.15</v>
          </cell>
          <cell r="GW364">
            <v>0.05</v>
          </cell>
          <cell r="GX364">
            <v>0</v>
          </cell>
          <cell r="GY364">
            <v>0</v>
          </cell>
          <cell r="GZ364">
            <v>0</v>
          </cell>
          <cell r="HA364">
            <v>0</v>
          </cell>
          <cell r="HB364">
            <v>0</v>
          </cell>
          <cell r="HC364">
            <v>0</v>
          </cell>
          <cell r="HD364" t="str">
            <v>In September 2011, SunTrust used $10.824 million of its cash-on-hand to repurchase warrants issued through the TARP program that were being auctioned by the U.S. Treasury.  This is considered a one-time event.</v>
          </cell>
          <cell r="HE364" t="str">
            <v>SunTrust has nonfinancial equity investments that are subject to Tier 1 deductions.  They totaled $150,314M as of Q3'11.  According to current rules, since this amount is below 15% of Tier 1 Capital (before any Line 10 adjustment is considered)</v>
          </cell>
          <cell r="HF364">
            <v>0</v>
          </cell>
          <cell r="HG364">
            <v>0</v>
          </cell>
          <cell r="HH364">
            <v>0</v>
          </cell>
          <cell r="HI364">
            <v>-1368000000</v>
          </cell>
          <cell r="HJ364">
            <v>-292000000</v>
          </cell>
          <cell r="HK364" t="str">
            <v>Issuance of Common Stock for Employee Compensation includes ongoing release of Treasury Stock, as well as other adjustments, for employee compensation purposes.  For forecasting purposes, SunTrust uses a three-month average change to measure pr</v>
          </cell>
          <cell r="HL364">
            <v>1</v>
          </cell>
          <cell r="HM364">
            <v>2012</v>
          </cell>
          <cell r="HN364">
            <v>0</v>
          </cell>
          <cell r="HO364">
            <v>19.98</v>
          </cell>
          <cell r="HR364">
            <v>19001</v>
          </cell>
        </row>
        <row r="365">
          <cell r="A365" t="str">
            <v>1131787Q2 2012BHC Baseline</v>
          </cell>
          <cell r="B365" t="str">
            <v>SunTrust</v>
          </cell>
          <cell r="C365" t="str">
            <v>Q2 2012</v>
          </cell>
          <cell r="D365" t="str">
            <v>BHC Baseline</v>
          </cell>
          <cell r="E365" t="str">
            <v>BHC</v>
          </cell>
          <cell r="F365" t="str">
            <v>Sun Trust</v>
          </cell>
          <cell r="G365">
            <v>1131787</v>
          </cell>
          <cell r="H365" t="str">
            <v>Projected</v>
          </cell>
          <cell r="I365">
            <v>40917</v>
          </cell>
          <cell r="J365">
            <v>40927.420937499999</v>
          </cell>
          <cell r="K365" t="str">
            <v>SunTrusts Baseline scenario relies on the data from the Moodys Economy.com Base forecast. Moodys estimates that there is a 50% probability that the economy will be worse than this scenario, and a 50% probability economic conditions will be bett</v>
          </cell>
          <cell r="L365">
            <v>85.21</v>
          </cell>
          <cell r="M365">
            <v>148.41999999999999</v>
          </cell>
          <cell r="N365">
            <v>53.27</v>
          </cell>
          <cell r="O365">
            <v>95.15</v>
          </cell>
          <cell r="P365">
            <v>50.26</v>
          </cell>
          <cell r="Q365">
            <v>25.35</v>
          </cell>
          <cell r="R365">
            <v>0</v>
          </cell>
          <cell r="S365">
            <v>24.9</v>
          </cell>
          <cell r="T365">
            <v>100.75</v>
          </cell>
          <cell r="U365">
            <v>53.91</v>
          </cell>
          <cell r="V365">
            <v>7.78</v>
          </cell>
          <cell r="W365">
            <v>39.06</v>
          </cell>
          <cell r="X365">
            <v>8.73</v>
          </cell>
          <cell r="Y365">
            <v>30.41</v>
          </cell>
          <cell r="Z365">
            <v>15.37</v>
          </cell>
          <cell r="AA365">
            <v>5.55</v>
          </cell>
          <cell r="AB365">
            <v>9.49</v>
          </cell>
          <cell r="AC365">
            <v>4.51</v>
          </cell>
          <cell r="AD365">
            <v>0</v>
          </cell>
          <cell r="AE365">
            <v>0.03</v>
          </cell>
          <cell r="AF365">
            <v>0.06</v>
          </cell>
          <cell r="AG365">
            <v>7.0000000000000007E-2</v>
          </cell>
          <cell r="AH365">
            <v>4.3499999999999996</v>
          </cell>
          <cell r="AI365">
            <v>428.29</v>
          </cell>
          <cell r="AJ365">
            <v>0</v>
          </cell>
          <cell r="AK365">
            <v>0</v>
          </cell>
          <cell r="AL365">
            <v>0</v>
          </cell>
          <cell r="AM365">
            <v>0</v>
          </cell>
          <cell r="AN365">
            <v>0</v>
          </cell>
          <cell r="AO365">
            <v>0</v>
          </cell>
          <cell r="AP365">
            <v>0</v>
          </cell>
          <cell r="AQ365">
            <v>0</v>
          </cell>
          <cell r="AR365">
            <v>0</v>
          </cell>
          <cell r="AS365">
            <v>0</v>
          </cell>
          <cell r="AT365">
            <v>428.29</v>
          </cell>
          <cell r="AU365">
            <v>2364</v>
          </cell>
          <cell r="AV365">
            <v>356.29</v>
          </cell>
          <cell r="AW365">
            <v>428.29</v>
          </cell>
          <cell r="AX365">
            <v>0</v>
          </cell>
          <cell r="AY365">
            <v>2292</v>
          </cell>
          <cell r="AZ365">
            <v>1245.1400000000001</v>
          </cell>
          <cell r="BA365">
            <v>832.97</v>
          </cell>
          <cell r="BB365">
            <v>1503.82</v>
          </cell>
          <cell r="BC365">
            <v>574.29</v>
          </cell>
          <cell r="BD365">
            <v>574.29</v>
          </cell>
          <cell r="BE365">
            <v>356.29</v>
          </cell>
          <cell r="BF365">
            <v>0</v>
          </cell>
          <cell r="BG365">
            <v>0</v>
          </cell>
          <cell r="BH365">
            <v>0</v>
          </cell>
          <cell r="BI365">
            <v>0</v>
          </cell>
          <cell r="BJ365">
            <v>19.98</v>
          </cell>
          <cell r="BK365">
            <v>0</v>
          </cell>
          <cell r="BL365">
            <v>237.98</v>
          </cell>
          <cell r="BM365">
            <v>48.17</v>
          </cell>
          <cell r="BN365">
            <v>189.82</v>
          </cell>
          <cell r="BO365">
            <v>0</v>
          </cell>
          <cell r="BP365">
            <v>189.82</v>
          </cell>
          <cell r="BQ365">
            <v>2.33</v>
          </cell>
          <cell r="BR365">
            <v>187.49</v>
          </cell>
          <cell r="BS365">
            <v>20.241197</v>
          </cell>
          <cell r="BT365">
            <v>263.32</v>
          </cell>
          <cell r="BU365">
            <v>65</v>
          </cell>
          <cell r="BV365">
            <v>127.5</v>
          </cell>
          <cell r="BW365">
            <v>200.82</v>
          </cell>
          <cell r="BX365" t="str">
            <v>Non-Interest Income - Retail and Small Business</v>
          </cell>
          <cell r="BY365">
            <v>0</v>
          </cell>
          <cell r="BZ365">
            <v>28453.119999999999</v>
          </cell>
          <cell r="CA365">
            <v>28453.119999999999</v>
          </cell>
          <cell r="CB365">
            <v>58623.62</v>
          </cell>
          <cell r="CC365">
            <v>28134.73</v>
          </cell>
          <cell r="CD365">
            <v>17766.490000000002</v>
          </cell>
          <cell r="CE365">
            <v>3449.81</v>
          </cell>
          <cell r="CF365">
            <v>14316.68</v>
          </cell>
          <cell r="CG365">
            <v>12604.05</v>
          </cell>
          <cell r="CH365">
            <v>2423.71</v>
          </cell>
          <cell r="CI365">
            <v>955.91</v>
          </cell>
          <cell r="CJ365">
            <v>9224.44</v>
          </cell>
          <cell r="CK365">
            <v>5863.69</v>
          </cell>
          <cell r="CL365">
            <v>118.35</v>
          </cell>
          <cell r="CM365">
            <v>0</v>
          </cell>
          <cell r="CN365">
            <v>35197.980000000003</v>
          </cell>
          <cell r="CO365">
            <v>31102.34</v>
          </cell>
          <cell r="CP365">
            <v>0</v>
          </cell>
          <cell r="CQ365">
            <v>4095.64</v>
          </cell>
          <cell r="CR365">
            <v>599.08000000000004</v>
          </cell>
          <cell r="CS365">
            <v>19267.62</v>
          </cell>
          <cell r="CT365">
            <v>9647.74</v>
          </cell>
          <cell r="CU365">
            <v>7440.38</v>
          </cell>
          <cell r="CV365">
            <v>2179.5</v>
          </cell>
          <cell r="CW365">
            <v>11272.05</v>
          </cell>
          <cell r="CX365">
            <v>18.87</v>
          </cell>
          <cell r="CY365">
            <v>41.58</v>
          </cell>
          <cell r="CZ365">
            <v>321.99</v>
          </cell>
          <cell r="DA365">
            <v>869.25</v>
          </cell>
          <cell r="DB365">
            <v>10020.35</v>
          </cell>
          <cell r="DC365">
            <v>124960.35</v>
          </cell>
          <cell r="DD365">
            <v>0</v>
          </cell>
          <cell r="DE365">
            <v>2292</v>
          </cell>
          <cell r="DF365">
            <v>122668.35</v>
          </cell>
          <cell r="DG365">
            <v>6550.12</v>
          </cell>
          <cell r="DH365">
            <v>6343.83</v>
          </cell>
          <cell r="DI365">
            <v>1189.1300000000001</v>
          </cell>
          <cell r="DJ365">
            <v>5.46</v>
          </cell>
          <cell r="DK365">
            <v>76.33</v>
          </cell>
          <cell r="DL365">
            <v>7614.75</v>
          </cell>
          <cell r="DM365">
            <v>13133.36</v>
          </cell>
          <cell r="DN365">
            <v>178419.69</v>
          </cell>
          <cell r="DO365">
            <v>125722.31</v>
          </cell>
          <cell r="DP365">
            <v>1832.7</v>
          </cell>
          <cell r="DQ365">
            <v>627.35</v>
          </cell>
          <cell r="DR365">
            <v>30213.200000000001</v>
          </cell>
          <cell r="DS365">
            <v>60</v>
          </cell>
          <cell r="DT365">
            <v>158395.56</v>
          </cell>
          <cell r="DU365">
            <v>274.01</v>
          </cell>
          <cell r="DV365">
            <v>549.91999999999996</v>
          </cell>
          <cell r="DW365">
            <v>9289.7900000000009</v>
          </cell>
          <cell r="DX365">
            <v>9228.5</v>
          </cell>
          <cell r="DY365">
            <v>1455.02</v>
          </cell>
          <cell r="DZ365">
            <v>-897.85</v>
          </cell>
          <cell r="EA365">
            <v>19899.39</v>
          </cell>
          <cell r="EB365">
            <v>124.74</v>
          </cell>
          <cell r="EC365">
            <v>20024.13</v>
          </cell>
          <cell r="ED365">
            <v>45216.35</v>
          </cell>
          <cell r="EE365">
            <v>19921.54</v>
          </cell>
          <cell r="EF365">
            <v>0</v>
          </cell>
          <cell r="EG365">
            <v>19921.54</v>
          </cell>
          <cell r="EH365">
            <v>187.49</v>
          </cell>
          <cell r="EI365">
            <v>0</v>
          </cell>
          <cell r="EJ365">
            <v>0</v>
          </cell>
          <cell r="EK365">
            <v>0</v>
          </cell>
          <cell r="EL365">
            <v>10.220000000000001</v>
          </cell>
          <cell r="EM365">
            <v>0</v>
          </cell>
          <cell r="EN365">
            <v>38.76</v>
          </cell>
          <cell r="EO365">
            <v>0</v>
          </cell>
          <cell r="EP365">
            <v>2.8</v>
          </cell>
          <cell r="EQ365">
            <v>53.67</v>
          </cell>
          <cell r="ER365">
            <v>-124.62</v>
          </cell>
          <cell r="ES365">
            <v>0</v>
          </cell>
          <cell r="ET365">
            <v>0</v>
          </cell>
          <cell r="EU365">
            <v>19899.39</v>
          </cell>
          <cell r="EV365">
            <v>19899.39</v>
          </cell>
          <cell r="EW365">
            <v>885.06</v>
          </cell>
          <cell r="EX365">
            <v>0</v>
          </cell>
          <cell r="EY365">
            <v>-157.97</v>
          </cell>
          <cell r="EZ365">
            <v>0</v>
          </cell>
          <cell r="FA365">
            <v>0</v>
          </cell>
          <cell r="FB365">
            <v>750.58</v>
          </cell>
          <cell r="FC365">
            <v>0</v>
          </cell>
          <cell r="FD365">
            <v>6273.87</v>
          </cell>
          <cell r="FE365">
            <v>20.079999999999998</v>
          </cell>
          <cell r="FF365">
            <v>13628.92</v>
          </cell>
          <cell r="FG365">
            <v>126.95</v>
          </cell>
          <cell r="FH365">
            <v>0</v>
          </cell>
          <cell r="FI365">
            <v>-12.03</v>
          </cell>
          <cell r="FJ365">
            <v>13489.95</v>
          </cell>
          <cell r="FK365">
            <v>135043.87</v>
          </cell>
          <cell r="FL365">
            <v>12465.43</v>
          </cell>
          <cell r="FM365">
            <v>13490.01</v>
          </cell>
          <cell r="FN365">
            <v>17135.73</v>
          </cell>
          <cell r="FO365">
            <v>135043.87</v>
          </cell>
          <cell r="FP365">
            <v>169113.58</v>
          </cell>
          <cell r="FQ365">
            <v>9.2306000000000008</v>
          </cell>
          <cell r="FR365">
            <v>9.9893999999999998</v>
          </cell>
          <cell r="FS365">
            <v>12.689</v>
          </cell>
          <cell r="FT365">
            <v>7.9768999999999997</v>
          </cell>
          <cell r="FU365">
            <v>274.01</v>
          </cell>
          <cell r="FV365">
            <v>103.37</v>
          </cell>
          <cell r="FW365">
            <v>19.86</v>
          </cell>
          <cell r="FX365">
            <v>0</v>
          </cell>
          <cell r="FY365">
            <v>897.85</v>
          </cell>
          <cell r="FZ365">
            <v>0</v>
          </cell>
          <cell r="GA365">
            <v>123.23</v>
          </cell>
          <cell r="GB365">
            <v>0</v>
          </cell>
          <cell r="GC365">
            <v>627.35</v>
          </cell>
          <cell r="GD365">
            <v>6194.97</v>
          </cell>
          <cell r="GE365">
            <v>0</v>
          </cell>
          <cell r="GF365">
            <v>1158.32</v>
          </cell>
          <cell r="GG365">
            <v>535752.43999999994</v>
          </cell>
          <cell r="GH365">
            <v>0</v>
          </cell>
          <cell r="GI365">
            <v>0</v>
          </cell>
          <cell r="GJ365">
            <v>13628.92</v>
          </cell>
          <cell r="GK365">
            <v>1362.89</v>
          </cell>
          <cell r="GL365">
            <v>-991.47</v>
          </cell>
          <cell r="GM365">
            <v>991.47</v>
          </cell>
          <cell r="GN365">
            <v>0</v>
          </cell>
          <cell r="GO365">
            <v>0</v>
          </cell>
          <cell r="GP365">
            <v>434</v>
          </cell>
          <cell r="GQ365">
            <v>434</v>
          </cell>
          <cell r="GR365">
            <v>0</v>
          </cell>
          <cell r="GS365">
            <v>0</v>
          </cell>
          <cell r="GT365">
            <v>0</v>
          </cell>
          <cell r="GU365">
            <v>53.67</v>
          </cell>
          <cell r="GV365">
            <v>536.71</v>
          </cell>
          <cell r="GW365">
            <v>0.1</v>
          </cell>
          <cell r="GX365">
            <v>0</v>
          </cell>
          <cell r="GY365">
            <v>0</v>
          </cell>
          <cell r="GZ365">
            <v>0</v>
          </cell>
          <cell r="HA365">
            <v>0</v>
          </cell>
          <cell r="HB365">
            <v>38.76</v>
          </cell>
          <cell r="HC365">
            <v>38.76</v>
          </cell>
          <cell r="HD365" t="str">
            <v>In September 2011, SunTrust used $10.824 million of its cash-on-hand to repurchase warrants issued through the TARP program that were being auctioned by the U.S. Treasury.  This is considered a one-time event.</v>
          </cell>
          <cell r="HE365" t="str">
            <v>SunTrust has nonfinancial equity investments that are subject to Tier 1 deductions.  They totaled $150,314M as of Q3'11.  According to current rules, since this amount is below 15% of Tier 1 Capital (before any Line 10 adjustment is considered)</v>
          </cell>
          <cell r="HF365">
            <v>0</v>
          </cell>
          <cell r="HG365">
            <v>0</v>
          </cell>
          <cell r="HH365">
            <v>0</v>
          </cell>
          <cell r="HI365">
            <v>-1368000000</v>
          </cell>
          <cell r="HJ365">
            <v>-292000000</v>
          </cell>
          <cell r="HK365" t="str">
            <v>Issuance of Common Stock for Employee Compensation includes ongoing release of Treasury Stock, as well as other adjustments, for employee compensation purposes.  For forecasting purposes, SunTrust uses a three-month average change to measure pr</v>
          </cell>
          <cell r="HL365">
            <v>2</v>
          </cell>
          <cell r="HM365">
            <v>2012</v>
          </cell>
          <cell r="HN365">
            <v>0</v>
          </cell>
          <cell r="HO365">
            <v>19.98</v>
          </cell>
          <cell r="HR365">
            <v>19001</v>
          </cell>
        </row>
        <row r="366">
          <cell r="A366" t="str">
            <v>1131787Q3 2012BHC Baseline</v>
          </cell>
          <cell r="B366" t="str">
            <v>SunTrust</v>
          </cell>
          <cell r="C366" t="str">
            <v>Q3 2012</v>
          </cell>
          <cell r="D366" t="str">
            <v>BHC Baseline</v>
          </cell>
          <cell r="E366" t="str">
            <v>BHC</v>
          </cell>
          <cell r="F366" t="str">
            <v>Sun Trust</v>
          </cell>
          <cell r="G366">
            <v>1131787</v>
          </cell>
          <cell r="H366" t="str">
            <v>Projected</v>
          </cell>
          <cell r="I366">
            <v>40917</v>
          </cell>
          <cell r="J366">
            <v>40927.420937499999</v>
          </cell>
          <cell r="K366" t="str">
            <v>SunTrusts Baseline scenario relies on the data from the Moodys Economy.com Base forecast. Moodys estimates that there is a 50% probability that the economy will be worse than this scenario, and a 50% probability economic conditions will be bett</v>
          </cell>
          <cell r="L366">
            <v>79.709999999999994</v>
          </cell>
          <cell r="M366">
            <v>141.81</v>
          </cell>
          <cell r="N366">
            <v>48.05</v>
          </cell>
          <cell r="O366">
            <v>93.76</v>
          </cell>
          <cell r="P366">
            <v>47.3</v>
          </cell>
          <cell r="Q366">
            <v>26.4</v>
          </cell>
          <cell r="R366">
            <v>0</v>
          </cell>
          <cell r="S366">
            <v>20.9</v>
          </cell>
          <cell r="T366">
            <v>96.03</v>
          </cell>
          <cell r="U366">
            <v>48.22</v>
          </cell>
          <cell r="V366">
            <v>7.85</v>
          </cell>
          <cell r="W366">
            <v>39.97</v>
          </cell>
          <cell r="X366">
            <v>9.5500000000000007</v>
          </cell>
          <cell r="Y366">
            <v>31.69</v>
          </cell>
          <cell r="Z366">
            <v>14.21</v>
          </cell>
          <cell r="AA366">
            <v>8.0500000000000007</v>
          </cell>
          <cell r="AB366">
            <v>9.43</v>
          </cell>
          <cell r="AC366">
            <v>5.5</v>
          </cell>
          <cell r="AD366">
            <v>0</v>
          </cell>
          <cell r="AE366">
            <v>0.03</v>
          </cell>
          <cell r="AF366">
            <v>0.08</v>
          </cell>
          <cell r="AG366">
            <v>0.14000000000000001</v>
          </cell>
          <cell r="AH366">
            <v>5.26</v>
          </cell>
          <cell r="AI366">
            <v>411.59</v>
          </cell>
          <cell r="AJ366">
            <v>0</v>
          </cell>
          <cell r="AK366">
            <v>0</v>
          </cell>
          <cell r="AL366">
            <v>0</v>
          </cell>
          <cell r="AM366">
            <v>0</v>
          </cell>
          <cell r="AN366">
            <v>0</v>
          </cell>
          <cell r="AO366">
            <v>0</v>
          </cell>
          <cell r="AP366">
            <v>0</v>
          </cell>
          <cell r="AQ366">
            <v>0</v>
          </cell>
          <cell r="AR366">
            <v>0</v>
          </cell>
          <cell r="AS366">
            <v>0</v>
          </cell>
          <cell r="AT366">
            <v>411.59</v>
          </cell>
          <cell r="AU366">
            <v>2292</v>
          </cell>
          <cell r="AV366">
            <v>313.58999999999997</v>
          </cell>
          <cell r="AW366">
            <v>411.59</v>
          </cell>
          <cell r="AX366">
            <v>0</v>
          </cell>
          <cell r="AY366">
            <v>2194</v>
          </cell>
          <cell r="AZ366">
            <v>1249.97</v>
          </cell>
          <cell r="BA366">
            <v>872.2</v>
          </cell>
          <cell r="BB366">
            <v>1488.25</v>
          </cell>
          <cell r="BC366">
            <v>633.91</v>
          </cell>
          <cell r="BD366">
            <v>633.91</v>
          </cell>
          <cell r="BE366">
            <v>313.58999999999997</v>
          </cell>
          <cell r="BF366">
            <v>0</v>
          </cell>
          <cell r="BG366">
            <v>0</v>
          </cell>
          <cell r="BH366">
            <v>0</v>
          </cell>
          <cell r="BI366">
            <v>0</v>
          </cell>
          <cell r="BJ366">
            <v>-0.02</v>
          </cell>
          <cell r="BK366">
            <v>0</v>
          </cell>
          <cell r="BL366">
            <v>320.31</v>
          </cell>
          <cell r="BM366">
            <v>64.989999999999995</v>
          </cell>
          <cell r="BN366">
            <v>255.31</v>
          </cell>
          <cell r="BO366">
            <v>0</v>
          </cell>
          <cell r="BP366">
            <v>255.31</v>
          </cell>
          <cell r="BQ366">
            <v>2.33</v>
          </cell>
          <cell r="BR366">
            <v>252.99</v>
          </cell>
          <cell r="BS366">
            <v>20.289719000000002</v>
          </cell>
          <cell r="BT366">
            <v>200.82</v>
          </cell>
          <cell r="BU366">
            <v>60</v>
          </cell>
          <cell r="BV366">
            <v>90</v>
          </cell>
          <cell r="BW366">
            <v>170.82</v>
          </cell>
          <cell r="BX366" t="str">
            <v>Non-Interest Income - Retail and Small Business</v>
          </cell>
          <cell r="BY366">
            <v>0</v>
          </cell>
          <cell r="BZ366">
            <v>28411.119999999999</v>
          </cell>
          <cell r="CA366">
            <v>28411.119999999999</v>
          </cell>
          <cell r="CB366">
            <v>57514.080000000002</v>
          </cell>
          <cell r="CC366">
            <v>27033.03</v>
          </cell>
          <cell r="CD366">
            <v>17579.18</v>
          </cell>
          <cell r="CE366">
            <v>3314.73</v>
          </cell>
          <cell r="CF366">
            <v>14264.45</v>
          </cell>
          <cell r="CG366">
            <v>12782.33</v>
          </cell>
          <cell r="CH366">
            <v>2416.5500000000002</v>
          </cell>
          <cell r="CI366">
            <v>977.91</v>
          </cell>
          <cell r="CJ366">
            <v>9387.8799999999992</v>
          </cell>
          <cell r="CK366">
            <v>5944.81</v>
          </cell>
          <cell r="CL366">
            <v>119.53</v>
          </cell>
          <cell r="CM366">
            <v>0</v>
          </cell>
          <cell r="CN366">
            <v>36135.379999999997</v>
          </cell>
          <cell r="CO366">
            <v>31977.33</v>
          </cell>
          <cell r="CP366">
            <v>0</v>
          </cell>
          <cell r="CQ366">
            <v>4158.05</v>
          </cell>
          <cell r="CR366">
            <v>660.44</v>
          </cell>
          <cell r="CS366">
            <v>20042.52</v>
          </cell>
          <cell r="CT366">
            <v>10096.83</v>
          </cell>
          <cell r="CU366">
            <v>7664.74</v>
          </cell>
          <cell r="CV366">
            <v>2280.9499999999998</v>
          </cell>
          <cell r="CW366">
            <v>11521.94</v>
          </cell>
          <cell r="CX366">
            <v>19.14</v>
          </cell>
          <cell r="CY366">
            <v>42.83</v>
          </cell>
          <cell r="CZ366">
            <v>325.52999999999997</v>
          </cell>
          <cell r="DA366">
            <v>892.02</v>
          </cell>
          <cell r="DB366">
            <v>10242.42</v>
          </cell>
          <cell r="DC366">
            <v>125874.36</v>
          </cell>
          <cell r="DD366">
            <v>0</v>
          </cell>
          <cell r="DE366">
            <v>2194</v>
          </cell>
          <cell r="DF366">
            <v>123680.36</v>
          </cell>
          <cell r="DG366">
            <v>6668.8</v>
          </cell>
          <cell r="DH366">
            <v>6343.83</v>
          </cell>
          <cell r="DI366">
            <v>1237.79</v>
          </cell>
          <cell r="DJ366">
            <v>5.46</v>
          </cell>
          <cell r="DK366">
            <v>68.31</v>
          </cell>
          <cell r="DL366">
            <v>7655.4</v>
          </cell>
          <cell r="DM366">
            <v>13039.86</v>
          </cell>
          <cell r="DN366">
            <v>179455.54</v>
          </cell>
          <cell r="DO366">
            <v>125549.4</v>
          </cell>
          <cell r="DP366">
            <v>1884.83</v>
          </cell>
          <cell r="DQ366">
            <v>627.35</v>
          </cell>
          <cell r="DR366">
            <v>31348.54</v>
          </cell>
          <cell r="DS366">
            <v>60</v>
          </cell>
          <cell r="DT366">
            <v>159410.13</v>
          </cell>
          <cell r="DU366">
            <v>274.01</v>
          </cell>
          <cell r="DV366">
            <v>549.91999999999996</v>
          </cell>
          <cell r="DW366">
            <v>9280.5300000000007</v>
          </cell>
          <cell r="DX366">
            <v>9425.2999999999993</v>
          </cell>
          <cell r="DY366">
            <v>1341.11</v>
          </cell>
          <cell r="DZ366">
            <v>-950.2</v>
          </cell>
          <cell r="EA366">
            <v>19920.669999999998</v>
          </cell>
          <cell r="EB366">
            <v>124.74</v>
          </cell>
          <cell r="EC366">
            <v>20045.41</v>
          </cell>
          <cell r="ED366">
            <v>45702.74</v>
          </cell>
          <cell r="EE366">
            <v>19899.39</v>
          </cell>
          <cell r="EF366">
            <v>0</v>
          </cell>
          <cell r="EG366">
            <v>19899.39</v>
          </cell>
          <cell r="EH366">
            <v>252.99</v>
          </cell>
          <cell r="EI366">
            <v>0</v>
          </cell>
          <cell r="EJ366">
            <v>0</v>
          </cell>
          <cell r="EK366">
            <v>0</v>
          </cell>
          <cell r="EL366">
            <v>10.220000000000001</v>
          </cell>
          <cell r="EM366">
            <v>0</v>
          </cell>
          <cell r="EN366">
            <v>71.83</v>
          </cell>
          <cell r="EO366">
            <v>0</v>
          </cell>
          <cell r="EP366">
            <v>2.8</v>
          </cell>
          <cell r="EQ366">
            <v>53.39</v>
          </cell>
          <cell r="ER366">
            <v>-113.9</v>
          </cell>
          <cell r="ES366">
            <v>0</v>
          </cell>
          <cell r="ET366">
            <v>0</v>
          </cell>
          <cell r="EU366">
            <v>19920.669999999998</v>
          </cell>
          <cell r="EV366">
            <v>19920.669999999998</v>
          </cell>
          <cell r="EW366">
            <v>831.62</v>
          </cell>
          <cell r="EX366">
            <v>0</v>
          </cell>
          <cell r="EY366">
            <v>-218.43</v>
          </cell>
          <cell r="EZ366">
            <v>0</v>
          </cell>
          <cell r="FA366">
            <v>0</v>
          </cell>
          <cell r="FB366">
            <v>750.58</v>
          </cell>
          <cell r="FC366">
            <v>0</v>
          </cell>
          <cell r="FD366">
            <v>6273.87</v>
          </cell>
          <cell r="FE366">
            <v>20.079999999999998</v>
          </cell>
          <cell r="FF366">
            <v>13764.11</v>
          </cell>
          <cell r="FG366">
            <v>131.81</v>
          </cell>
          <cell r="FH366">
            <v>0</v>
          </cell>
          <cell r="FI366">
            <v>-12.03</v>
          </cell>
          <cell r="FJ366">
            <v>13620.27</v>
          </cell>
          <cell r="FK366">
            <v>136757.26</v>
          </cell>
          <cell r="FL366">
            <v>12595.74</v>
          </cell>
          <cell r="FM366">
            <v>13620.33</v>
          </cell>
          <cell r="FN366">
            <v>17168.59</v>
          </cell>
          <cell r="FO366">
            <v>136757.26</v>
          </cell>
          <cell r="FP366">
            <v>170738.77</v>
          </cell>
          <cell r="FQ366">
            <v>9.2103000000000002</v>
          </cell>
          <cell r="FR366">
            <v>9.9595000000000002</v>
          </cell>
          <cell r="FS366">
            <v>12.5541</v>
          </cell>
          <cell r="FT366">
            <v>7.9772999999999996</v>
          </cell>
          <cell r="FU366">
            <v>274.01</v>
          </cell>
          <cell r="FV366">
            <v>103.37</v>
          </cell>
          <cell r="FW366">
            <v>19.86</v>
          </cell>
          <cell r="FX366">
            <v>0</v>
          </cell>
          <cell r="FY366">
            <v>950.2</v>
          </cell>
          <cell r="FZ366">
            <v>0</v>
          </cell>
          <cell r="GA366">
            <v>123.23</v>
          </cell>
          <cell r="GB366">
            <v>0</v>
          </cell>
          <cell r="GC366">
            <v>627.35</v>
          </cell>
          <cell r="GD366">
            <v>6194.97</v>
          </cell>
          <cell r="GE366">
            <v>0</v>
          </cell>
          <cell r="GF366">
            <v>1201.8</v>
          </cell>
          <cell r="GG366">
            <v>532995.86</v>
          </cell>
          <cell r="GH366">
            <v>0</v>
          </cell>
          <cell r="GI366">
            <v>0</v>
          </cell>
          <cell r="GJ366">
            <v>13764.11</v>
          </cell>
          <cell r="GK366">
            <v>1376.41</v>
          </cell>
          <cell r="GL366">
            <v>-1034.95</v>
          </cell>
          <cell r="GM366">
            <v>1034.95</v>
          </cell>
          <cell r="GN366">
            <v>0</v>
          </cell>
          <cell r="GO366">
            <v>0</v>
          </cell>
          <cell r="GP366">
            <v>484</v>
          </cell>
          <cell r="GQ366">
            <v>484</v>
          </cell>
          <cell r="GR366">
            <v>0</v>
          </cell>
          <cell r="GS366">
            <v>0</v>
          </cell>
          <cell r="GT366">
            <v>0</v>
          </cell>
          <cell r="GU366">
            <v>53.39</v>
          </cell>
          <cell r="GV366">
            <v>533.91</v>
          </cell>
          <cell r="GW366">
            <v>0.1</v>
          </cell>
          <cell r="GX366">
            <v>0</v>
          </cell>
          <cell r="GY366">
            <v>0</v>
          </cell>
          <cell r="GZ366">
            <v>0</v>
          </cell>
          <cell r="HA366">
            <v>0</v>
          </cell>
          <cell r="HB366">
            <v>71.83</v>
          </cell>
          <cell r="HC366">
            <v>71.83</v>
          </cell>
          <cell r="HD366" t="str">
            <v>In September 2011, SunTrust used $10.824 million of its cash-on-hand to repurchase warrants issued through the TARP program that were being auctioned by the U.S. Treasury.  This is considered a one-time event.</v>
          </cell>
          <cell r="HE366" t="str">
            <v>SunTrust has nonfinancial equity investments that are subject to Tier 1 deductions.  They totaled $150,314M as of Q3'11.  According to current rules, since this amount is below 15% of Tier 1 Capital (before any Line 10 adjustment is considered)</v>
          </cell>
          <cell r="HF366">
            <v>0</v>
          </cell>
          <cell r="HG366">
            <v>0</v>
          </cell>
          <cell r="HH366">
            <v>0</v>
          </cell>
          <cell r="HI366">
            <v>-1368000000</v>
          </cell>
          <cell r="HJ366">
            <v>-292000000</v>
          </cell>
          <cell r="HK366" t="str">
            <v>Issuance of Common Stock for Employee Compensation includes ongoing release of Treasury Stock, as well as other adjustments, for employee compensation purposes.  For forecasting purposes, SunTrust uses a three-month average change to measure pr</v>
          </cell>
          <cell r="HL366">
            <v>3</v>
          </cell>
          <cell r="HM366">
            <v>2012</v>
          </cell>
          <cell r="HN366">
            <v>0</v>
          </cell>
          <cell r="HO366">
            <v>-0.02</v>
          </cell>
          <cell r="HR366">
            <v>19001</v>
          </cell>
        </row>
        <row r="367">
          <cell r="A367" t="str">
            <v>1131787Q4 2012BHC Baseline</v>
          </cell>
          <cell r="B367" t="str">
            <v>SunTrust</v>
          </cell>
          <cell r="C367" t="str">
            <v>Q4 2012</v>
          </cell>
          <cell r="D367" t="str">
            <v>BHC Baseline</v>
          </cell>
          <cell r="E367" t="str">
            <v>BHC</v>
          </cell>
          <cell r="F367" t="str">
            <v>Sun Trust</v>
          </cell>
          <cell r="G367">
            <v>1131787</v>
          </cell>
          <cell r="H367" t="str">
            <v>Projected</v>
          </cell>
          <cell r="I367">
            <v>40917</v>
          </cell>
          <cell r="J367">
            <v>40927.420937499999</v>
          </cell>
          <cell r="K367" t="str">
            <v>SunTrusts Baseline scenario relies on the data from the Moodys Economy.com Base forecast. Moodys estimates that there is a 50% probability that the economy will be worse than this scenario, and a 50% probability economic conditions will be bett</v>
          </cell>
          <cell r="L367">
            <v>73.5</v>
          </cell>
          <cell r="M367">
            <v>136.13</v>
          </cell>
          <cell r="N367">
            <v>44.74</v>
          </cell>
          <cell r="O367">
            <v>91.39</v>
          </cell>
          <cell r="P367">
            <v>41.84</v>
          </cell>
          <cell r="Q367">
            <v>22.64</v>
          </cell>
          <cell r="R367">
            <v>0</v>
          </cell>
          <cell r="S367">
            <v>19.2</v>
          </cell>
          <cell r="T367">
            <v>74.260000000000005</v>
          </cell>
          <cell r="U367">
            <v>35.06</v>
          </cell>
          <cell r="V367">
            <v>6.47</v>
          </cell>
          <cell r="W367">
            <v>32.74</v>
          </cell>
          <cell r="X367">
            <v>9.52</v>
          </cell>
          <cell r="Y367">
            <v>34.770000000000003</v>
          </cell>
          <cell r="Z367">
            <v>14.04</v>
          </cell>
          <cell r="AA367">
            <v>11.35</v>
          </cell>
          <cell r="AB367">
            <v>9.3800000000000008</v>
          </cell>
          <cell r="AC367">
            <v>4.93</v>
          </cell>
          <cell r="AD367">
            <v>0</v>
          </cell>
          <cell r="AE367">
            <v>0.02</v>
          </cell>
          <cell r="AF367">
            <v>0.09</v>
          </cell>
          <cell r="AG367">
            <v>0.16</v>
          </cell>
          <cell r="AH367">
            <v>4.67</v>
          </cell>
          <cell r="AI367">
            <v>374.94</v>
          </cell>
          <cell r="AJ367">
            <v>0</v>
          </cell>
          <cell r="AK367">
            <v>0</v>
          </cell>
          <cell r="AL367">
            <v>0</v>
          </cell>
          <cell r="AM367">
            <v>0</v>
          </cell>
          <cell r="AN367">
            <v>0</v>
          </cell>
          <cell r="AO367">
            <v>0</v>
          </cell>
          <cell r="AP367">
            <v>0</v>
          </cell>
          <cell r="AQ367">
            <v>0</v>
          </cell>
          <cell r="AR367">
            <v>0</v>
          </cell>
          <cell r="AS367">
            <v>0</v>
          </cell>
          <cell r="AT367">
            <v>374.94</v>
          </cell>
          <cell r="AU367">
            <v>2194</v>
          </cell>
          <cell r="AV367">
            <v>270.94</v>
          </cell>
          <cell r="AW367">
            <v>374.94</v>
          </cell>
          <cell r="AX367">
            <v>0</v>
          </cell>
          <cell r="AY367">
            <v>2090</v>
          </cell>
          <cell r="AZ367">
            <v>1246.0899999999999</v>
          </cell>
          <cell r="BA367">
            <v>896.55</v>
          </cell>
          <cell r="BB367">
            <v>1508.07</v>
          </cell>
          <cell r="BC367">
            <v>634.57000000000005</v>
          </cell>
          <cell r="BD367">
            <v>634.57000000000005</v>
          </cell>
          <cell r="BE367">
            <v>270.94</v>
          </cell>
          <cell r="BF367">
            <v>0</v>
          </cell>
          <cell r="BG367">
            <v>0</v>
          </cell>
          <cell r="BH367">
            <v>0</v>
          </cell>
          <cell r="BI367">
            <v>0</v>
          </cell>
          <cell r="BJ367">
            <v>-0.02</v>
          </cell>
          <cell r="BK367">
            <v>0</v>
          </cell>
          <cell r="BL367">
            <v>363.61</v>
          </cell>
          <cell r="BM367">
            <v>73.849999999999994</v>
          </cell>
          <cell r="BN367">
            <v>289.77</v>
          </cell>
          <cell r="BO367">
            <v>0</v>
          </cell>
          <cell r="BP367">
            <v>289.77</v>
          </cell>
          <cell r="BQ367">
            <v>2.33</v>
          </cell>
          <cell r="BR367">
            <v>287.44</v>
          </cell>
          <cell r="BS367">
            <v>20.310222</v>
          </cell>
          <cell r="BT367">
            <v>170.82</v>
          </cell>
          <cell r="BU367">
            <v>58</v>
          </cell>
          <cell r="BV367">
            <v>90</v>
          </cell>
          <cell r="BW367">
            <v>138.82</v>
          </cell>
          <cell r="BX367" t="str">
            <v>Non-Interest Income - Retail and Small Business</v>
          </cell>
          <cell r="BY367">
            <v>0</v>
          </cell>
          <cell r="BZ367">
            <v>28374.23</v>
          </cell>
          <cell r="CA367">
            <v>28374.23</v>
          </cell>
          <cell r="CB367">
            <v>56873.27</v>
          </cell>
          <cell r="CC367">
            <v>26065.82</v>
          </cell>
          <cell r="CD367">
            <v>17285.55</v>
          </cell>
          <cell r="CE367">
            <v>3196.13</v>
          </cell>
          <cell r="CF367">
            <v>14089.43</v>
          </cell>
          <cell r="CG367">
            <v>13400.93</v>
          </cell>
          <cell r="CH367">
            <v>2427.61</v>
          </cell>
          <cell r="CI367">
            <v>1118.0999999999999</v>
          </cell>
          <cell r="CJ367">
            <v>9855.2099999999991</v>
          </cell>
          <cell r="CK367">
            <v>5985.98</v>
          </cell>
          <cell r="CL367">
            <v>120.97</v>
          </cell>
          <cell r="CM367">
            <v>0</v>
          </cell>
          <cell r="CN367">
            <v>37071.43</v>
          </cell>
          <cell r="CO367">
            <v>32855.71</v>
          </cell>
          <cell r="CP367">
            <v>0</v>
          </cell>
          <cell r="CQ367">
            <v>4215.72</v>
          </cell>
          <cell r="CR367">
            <v>720.85</v>
          </cell>
          <cell r="CS367">
            <v>19986.47</v>
          </cell>
          <cell r="CT367">
            <v>10035.77</v>
          </cell>
          <cell r="CU367">
            <v>7683.55</v>
          </cell>
          <cell r="CV367">
            <v>2267.16</v>
          </cell>
          <cell r="CW367">
            <v>11711.17</v>
          </cell>
          <cell r="CX367">
            <v>19.239999999999998</v>
          </cell>
          <cell r="CY367">
            <v>43.4</v>
          </cell>
          <cell r="CZ367">
            <v>326.66000000000003</v>
          </cell>
          <cell r="DA367">
            <v>905.26</v>
          </cell>
          <cell r="DB367">
            <v>10416.6</v>
          </cell>
          <cell r="DC367">
            <v>126363.19</v>
          </cell>
          <cell r="DD367">
            <v>0</v>
          </cell>
          <cell r="DE367">
            <v>2090</v>
          </cell>
          <cell r="DF367">
            <v>124273.19</v>
          </cell>
          <cell r="DG367">
            <v>6674.7</v>
          </cell>
          <cell r="DH367">
            <v>6343.83</v>
          </cell>
          <cell r="DI367">
            <v>1285.74</v>
          </cell>
          <cell r="DJ367">
            <v>5.46</v>
          </cell>
          <cell r="DK367">
            <v>60.84</v>
          </cell>
          <cell r="DL367">
            <v>7695.87</v>
          </cell>
          <cell r="DM367">
            <v>12953.39</v>
          </cell>
          <cell r="DN367">
            <v>179971.38</v>
          </cell>
          <cell r="DO367">
            <v>128014.04</v>
          </cell>
          <cell r="DP367">
            <v>1928.53</v>
          </cell>
          <cell r="DQ367">
            <v>627.35</v>
          </cell>
          <cell r="DR367">
            <v>29315.51</v>
          </cell>
          <cell r="DS367">
            <v>60</v>
          </cell>
          <cell r="DT367">
            <v>159885.42000000001</v>
          </cell>
          <cell r="DU367">
            <v>274.01</v>
          </cell>
          <cell r="DV367">
            <v>549.91999999999996</v>
          </cell>
          <cell r="DW367">
            <v>9271.27</v>
          </cell>
          <cell r="DX367">
            <v>9656.9</v>
          </cell>
          <cell r="DY367">
            <v>1229.25</v>
          </cell>
          <cell r="DZ367">
            <v>-1020.13</v>
          </cell>
          <cell r="EA367">
            <v>19961.21</v>
          </cell>
          <cell r="EB367">
            <v>124.74</v>
          </cell>
          <cell r="EC367">
            <v>20085.95</v>
          </cell>
          <cell r="ED367">
            <v>46470.68</v>
          </cell>
          <cell r="EE367">
            <v>19920.669999999998</v>
          </cell>
          <cell r="EF367">
            <v>0</v>
          </cell>
          <cell r="EG367">
            <v>19920.669999999998</v>
          </cell>
          <cell r="EH367">
            <v>287.44</v>
          </cell>
          <cell r="EI367">
            <v>0</v>
          </cell>
          <cell r="EJ367">
            <v>0</v>
          </cell>
          <cell r="EK367">
            <v>0</v>
          </cell>
          <cell r="EL367">
            <v>10.220000000000001</v>
          </cell>
          <cell r="EM367">
            <v>0</v>
          </cell>
          <cell r="EN367">
            <v>89.41</v>
          </cell>
          <cell r="EO367">
            <v>0</v>
          </cell>
          <cell r="EP367">
            <v>2.77</v>
          </cell>
          <cell r="EQ367">
            <v>53.07</v>
          </cell>
          <cell r="ER367">
            <v>-111.86</v>
          </cell>
          <cell r="ES367">
            <v>0</v>
          </cell>
          <cell r="ET367">
            <v>0</v>
          </cell>
          <cell r="EU367">
            <v>19961.21</v>
          </cell>
          <cell r="EV367">
            <v>19961.21</v>
          </cell>
          <cell r="EW367">
            <v>778.44</v>
          </cell>
          <cell r="EX367">
            <v>0</v>
          </cell>
          <cell r="EY367">
            <v>-277.12</v>
          </cell>
          <cell r="EZ367">
            <v>0</v>
          </cell>
          <cell r="FA367">
            <v>0</v>
          </cell>
          <cell r="FB367">
            <v>750.58</v>
          </cell>
          <cell r="FC367">
            <v>0</v>
          </cell>
          <cell r="FD367">
            <v>6273.87</v>
          </cell>
          <cell r="FE367">
            <v>20.079999999999998</v>
          </cell>
          <cell r="FF367">
            <v>13916.51</v>
          </cell>
          <cell r="FG367">
            <v>136.61000000000001</v>
          </cell>
          <cell r="FH367">
            <v>0</v>
          </cell>
          <cell r="FI367">
            <v>-12.03</v>
          </cell>
          <cell r="FJ367">
            <v>13767.88</v>
          </cell>
          <cell r="FK367">
            <v>138211.56</v>
          </cell>
          <cell r="FL367">
            <v>12743.35</v>
          </cell>
          <cell r="FM367">
            <v>13767.94</v>
          </cell>
          <cell r="FN367">
            <v>17284.16</v>
          </cell>
          <cell r="FO367">
            <v>138211.56</v>
          </cell>
          <cell r="FP367">
            <v>171254.27</v>
          </cell>
          <cell r="FQ367">
            <v>9.2202000000000002</v>
          </cell>
          <cell r="FR367">
            <v>9.9614999999999991</v>
          </cell>
          <cell r="FS367">
            <v>12.505599999999999</v>
          </cell>
          <cell r="FT367">
            <v>8.0395000000000003</v>
          </cell>
          <cell r="FU367">
            <v>274.01</v>
          </cell>
          <cell r="FV367">
            <v>103.37</v>
          </cell>
          <cell r="FW367">
            <v>19.86</v>
          </cell>
          <cell r="FX367">
            <v>0</v>
          </cell>
          <cell r="FY367">
            <v>1020.13</v>
          </cell>
          <cell r="FZ367">
            <v>0</v>
          </cell>
          <cell r="GA367">
            <v>123.23</v>
          </cell>
          <cell r="GB367">
            <v>0</v>
          </cell>
          <cell r="GC367">
            <v>627.35</v>
          </cell>
          <cell r="GD367">
            <v>6194.97</v>
          </cell>
          <cell r="GE367">
            <v>0</v>
          </cell>
          <cell r="GF367">
            <v>1248.0899999999999</v>
          </cell>
          <cell r="GG367">
            <v>529535.18000000005</v>
          </cell>
          <cell r="GH367">
            <v>0</v>
          </cell>
          <cell r="GI367">
            <v>0</v>
          </cell>
          <cell r="GJ367">
            <v>13916.51</v>
          </cell>
          <cell r="GK367">
            <v>1391.65</v>
          </cell>
          <cell r="GL367">
            <v>-1081.25</v>
          </cell>
          <cell r="GM367">
            <v>1081.25</v>
          </cell>
          <cell r="GN367">
            <v>0</v>
          </cell>
          <cell r="GO367">
            <v>0</v>
          </cell>
          <cell r="GP367">
            <v>535</v>
          </cell>
          <cell r="GQ367">
            <v>535</v>
          </cell>
          <cell r="GR367">
            <v>0</v>
          </cell>
          <cell r="GS367">
            <v>0</v>
          </cell>
          <cell r="GT367">
            <v>0</v>
          </cell>
          <cell r="GU367">
            <v>53.07</v>
          </cell>
          <cell r="GV367">
            <v>530.69000000000005</v>
          </cell>
          <cell r="GW367">
            <v>0.1</v>
          </cell>
          <cell r="GX367">
            <v>0</v>
          </cell>
          <cell r="GY367">
            <v>0</v>
          </cell>
          <cell r="GZ367">
            <v>0</v>
          </cell>
          <cell r="HA367">
            <v>0</v>
          </cell>
          <cell r="HB367">
            <v>89.41</v>
          </cell>
          <cell r="HC367">
            <v>89.41</v>
          </cell>
          <cell r="HD367" t="str">
            <v>In September 2011, SunTrust used $10.824 million of its cash-on-hand to repurchase warrants issued through the TARP program that were being auctioned by the U.S. Treasury.  This is considered a one-time event.</v>
          </cell>
          <cell r="HE367" t="str">
            <v>SunTrust has nonfinancial equity investments that are subject to Tier 1 deductions.  They totaled $150,314M as of Q3'11.  According to current rules, since this amount is below 15% of Tier 1 Capital (before any Line 10 adjustment is considered)</v>
          </cell>
          <cell r="HF367">
            <v>0</v>
          </cell>
          <cell r="HG367">
            <v>0</v>
          </cell>
          <cell r="HH367">
            <v>0</v>
          </cell>
          <cell r="HI367">
            <v>-1368000000</v>
          </cell>
          <cell r="HJ367">
            <v>-292000000</v>
          </cell>
          <cell r="HK367" t="str">
            <v>Issuance of Common Stock for Employee Compensation includes ongoing release of Treasury Stock, as well as other adjustments, for employee compensation purposes.  For forecasting purposes, SunTrust uses a three-month average change to measure pr</v>
          </cell>
          <cell r="HL367">
            <v>4</v>
          </cell>
          <cell r="HM367">
            <v>2012</v>
          </cell>
          <cell r="HN367">
            <v>0</v>
          </cell>
          <cell r="HO367">
            <v>-0.02</v>
          </cell>
          <cell r="HR367">
            <v>19001</v>
          </cell>
        </row>
        <row r="368">
          <cell r="A368" t="str">
            <v>1131787Q1 2013BHC Baseline</v>
          </cell>
          <cell r="B368" t="str">
            <v>SunTrust</v>
          </cell>
          <cell r="C368" t="str">
            <v>Q1 2013</v>
          </cell>
          <cell r="D368" t="str">
            <v>BHC Baseline</v>
          </cell>
          <cell r="E368" t="str">
            <v>BHC</v>
          </cell>
          <cell r="F368" t="str">
            <v>Sun Trust</v>
          </cell>
          <cell r="G368">
            <v>1131787</v>
          </cell>
          <cell r="H368" t="str">
            <v>Projected</v>
          </cell>
          <cell r="I368">
            <v>40917</v>
          </cell>
          <cell r="J368">
            <v>40927.420937499999</v>
          </cell>
          <cell r="K368" t="str">
            <v>SunTrusts Baseline scenario relies on the data from the Moodys Economy.com Base forecast. Moodys estimates that there is a 50% probability that the economy will be worse than this scenario, and a 50% probability economic conditions will be bett</v>
          </cell>
          <cell r="L368">
            <v>69.14</v>
          </cell>
          <cell r="M368">
            <v>138.49</v>
          </cell>
          <cell r="N368">
            <v>46.09</v>
          </cell>
          <cell r="O368">
            <v>92.4</v>
          </cell>
          <cell r="P368">
            <v>37.770000000000003</v>
          </cell>
          <cell r="Q368">
            <v>18.559999999999999</v>
          </cell>
          <cell r="R368">
            <v>0</v>
          </cell>
          <cell r="S368">
            <v>19.22</v>
          </cell>
          <cell r="T368">
            <v>48.12</v>
          </cell>
          <cell r="U368">
            <v>22.55</v>
          </cell>
          <cell r="V368">
            <v>4.1399999999999997</v>
          </cell>
          <cell r="W368">
            <v>21.44</v>
          </cell>
          <cell r="X368">
            <v>10.83</v>
          </cell>
          <cell r="Y368">
            <v>14.78</v>
          </cell>
          <cell r="Z368">
            <v>9.7799999999999994</v>
          </cell>
          <cell r="AA368">
            <v>1.5</v>
          </cell>
          <cell r="AB368">
            <v>3.5</v>
          </cell>
          <cell r="AC368">
            <v>3.93</v>
          </cell>
          <cell r="AD368">
            <v>0</v>
          </cell>
          <cell r="AE368">
            <v>0.01</v>
          </cell>
          <cell r="AF368">
            <v>7.0000000000000007E-2</v>
          </cell>
          <cell r="AG368">
            <v>0.16</v>
          </cell>
          <cell r="AH368">
            <v>3.7</v>
          </cell>
          <cell r="AI368">
            <v>323.07</v>
          </cell>
          <cell r="AJ368">
            <v>0</v>
          </cell>
          <cell r="AK368">
            <v>0</v>
          </cell>
          <cell r="AL368">
            <v>0</v>
          </cell>
          <cell r="AM368">
            <v>0</v>
          </cell>
          <cell r="AN368">
            <v>0</v>
          </cell>
          <cell r="AO368">
            <v>0</v>
          </cell>
          <cell r="AP368">
            <v>0</v>
          </cell>
          <cell r="AQ368">
            <v>0</v>
          </cell>
          <cell r="AR368">
            <v>0</v>
          </cell>
          <cell r="AS368">
            <v>0</v>
          </cell>
          <cell r="AT368">
            <v>323.07</v>
          </cell>
          <cell r="AU368">
            <v>2090</v>
          </cell>
          <cell r="AV368">
            <v>336.07</v>
          </cell>
          <cell r="AW368">
            <v>323.07</v>
          </cell>
          <cell r="AX368">
            <v>0</v>
          </cell>
          <cell r="AY368">
            <v>2103</v>
          </cell>
          <cell r="AZ368">
            <v>1230.5999999999999</v>
          </cell>
          <cell r="BA368">
            <v>926.17</v>
          </cell>
          <cell r="BB368">
            <v>1503.11</v>
          </cell>
          <cell r="BC368">
            <v>653.65</v>
          </cell>
          <cell r="BD368">
            <v>653.65</v>
          </cell>
          <cell r="BE368">
            <v>336.07</v>
          </cell>
          <cell r="BF368">
            <v>0</v>
          </cell>
          <cell r="BG368">
            <v>0</v>
          </cell>
          <cell r="BH368">
            <v>0</v>
          </cell>
          <cell r="BI368">
            <v>0</v>
          </cell>
          <cell r="BJ368">
            <v>0.02</v>
          </cell>
          <cell r="BK368">
            <v>0</v>
          </cell>
          <cell r="BL368">
            <v>317.60000000000002</v>
          </cell>
          <cell r="BM368">
            <v>84.46</v>
          </cell>
          <cell r="BN368">
            <v>233.14</v>
          </cell>
          <cell r="BO368">
            <v>0</v>
          </cell>
          <cell r="BP368">
            <v>233.14</v>
          </cell>
          <cell r="BQ368">
            <v>2.33</v>
          </cell>
          <cell r="BR368">
            <v>230.81</v>
          </cell>
          <cell r="BS368">
            <v>26.593198999999998</v>
          </cell>
          <cell r="BT368">
            <v>138.82</v>
          </cell>
          <cell r="BU368">
            <v>54</v>
          </cell>
          <cell r="BV368">
            <v>60</v>
          </cell>
          <cell r="BW368">
            <v>132.82</v>
          </cell>
          <cell r="BX368" t="str">
            <v>Non-Interest Income - Retail and Small Business</v>
          </cell>
          <cell r="BY368">
            <v>0</v>
          </cell>
          <cell r="BZ368">
            <v>28343.58</v>
          </cell>
          <cell r="CA368">
            <v>28343.58</v>
          </cell>
          <cell r="CB368">
            <v>56511.8</v>
          </cell>
          <cell r="CC368">
            <v>25461.58</v>
          </cell>
          <cell r="CD368">
            <v>17100.66</v>
          </cell>
          <cell r="CE368">
            <v>3122.04</v>
          </cell>
          <cell r="CF368">
            <v>13978.63</v>
          </cell>
          <cell r="CG368">
            <v>13826.9</v>
          </cell>
          <cell r="CH368">
            <v>2600.9699999999998</v>
          </cell>
          <cell r="CI368">
            <v>1162.82</v>
          </cell>
          <cell r="CJ368">
            <v>10063.11</v>
          </cell>
          <cell r="CK368">
            <v>6051.59</v>
          </cell>
          <cell r="CL368">
            <v>122.65</v>
          </cell>
          <cell r="CM368">
            <v>0</v>
          </cell>
          <cell r="CN368">
            <v>37496.1</v>
          </cell>
          <cell r="CO368">
            <v>33258.379999999997</v>
          </cell>
          <cell r="CP368">
            <v>0</v>
          </cell>
          <cell r="CQ368">
            <v>4237.72</v>
          </cell>
          <cell r="CR368">
            <v>785.76</v>
          </cell>
          <cell r="CS368">
            <v>20024.04</v>
          </cell>
          <cell r="CT368">
            <v>9975.14</v>
          </cell>
          <cell r="CU368">
            <v>7795.44</v>
          </cell>
          <cell r="CV368">
            <v>2253.46</v>
          </cell>
          <cell r="CW368">
            <v>11879.11</v>
          </cell>
          <cell r="CX368">
            <v>19.28</v>
          </cell>
          <cell r="CY368">
            <v>43.99</v>
          </cell>
          <cell r="CZ368">
            <v>328.1</v>
          </cell>
          <cell r="DA368">
            <v>925.6</v>
          </cell>
          <cell r="DB368">
            <v>10562.13</v>
          </cell>
          <cell r="DC368">
            <v>126696.8</v>
          </cell>
          <cell r="DD368">
            <v>0</v>
          </cell>
          <cell r="DE368">
            <v>2103</v>
          </cell>
          <cell r="DF368">
            <v>124593.8</v>
          </cell>
          <cell r="DG368">
            <v>7234.52</v>
          </cell>
          <cell r="DH368">
            <v>6343.83</v>
          </cell>
          <cell r="DI368">
            <v>1329.57</v>
          </cell>
          <cell r="DJ368">
            <v>5.46</v>
          </cell>
          <cell r="DK368">
            <v>55.71</v>
          </cell>
          <cell r="DL368">
            <v>7734.58</v>
          </cell>
          <cell r="DM368">
            <v>12871.04</v>
          </cell>
          <cell r="DN368">
            <v>180777.53</v>
          </cell>
          <cell r="DO368">
            <v>129137.88</v>
          </cell>
          <cell r="DP368">
            <v>1933.72</v>
          </cell>
          <cell r="DQ368">
            <v>627.35</v>
          </cell>
          <cell r="DR368">
            <v>28972</v>
          </cell>
          <cell r="DS368">
            <v>60</v>
          </cell>
          <cell r="DT368">
            <v>160670.95000000001</v>
          </cell>
          <cell r="DU368">
            <v>274.01</v>
          </cell>
          <cell r="DV368">
            <v>549.91999999999996</v>
          </cell>
          <cell r="DW368">
            <v>9262.01</v>
          </cell>
          <cell r="DX368">
            <v>9832.1</v>
          </cell>
          <cell r="DY368">
            <v>1119.6500000000001</v>
          </cell>
          <cell r="DZ368">
            <v>-1055.8399999999999</v>
          </cell>
          <cell r="EA368">
            <v>19981.84</v>
          </cell>
          <cell r="EB368">
            <v>124.74</v>
          </cell>
          <cell r="EC368">
            <v>20106.580000000002</v>
          </cell>
          <cell r="ED368">
            <v>47004.94</v>
          </cell>
          <cell r="EE368">
            <v>19961.21</v>
          </cell>
          <cell r="EF368">
            <v>0</v>
          </cell>
          <cell r="EG368">
            <v>19961.21</v>
          </cell>
          <cell r="EH368">
            <v>230.81</v>
          </cell>
          <cell r="EI368">
            <v>0</v>
          </cell>
          <cell r="EJ368">
            <v>0</v>
          </cell>
          <cell r="EK368">
            <v>0</v>
          </cell>
          <cell r="EL368">
            <v>10.220000000000001</v>
          </cell>
          <cell r="EM368">
            <v>0</v>
          </cell>
          <cell r="EN368">
            <v>55.19</v>
          </cell>
          <cell r="EO368">
            <v>0</v>
          </cell>
          <cell r="EP368">
            <v>2.77</v>
          </cell>
          <cell r="EQ368">
            <v>52.84</v>
          </cell>
          <cell r="ER368">
            <v>-109.6</v>
          </cell>
          <cell r="ES368">
            <v>0</v>
          </cell>
          <cell r="ET368">
            <v>0</v>
          </cell>
          <cell r="EU368">
            <v>19981.84</v>
          </cell>
          <cell r="EV368">
            <v>19981.84</v>
          </cell>
          <cell r="EW368">
            <v>725.26</v>
          </cell>
          <cell r="EX368">
            <v>0</v>
          </cell>
          <cell r="EY368">
            <v>-333.54</v>
          </cell>
          <cell r="EZ368">
            <v>0</v>
          </cell>
          <cell r="FA368">
            <v>0</v>
          </cell>
          <cell r="FB368">
            <v>541.46</v>
          </cell>
          <cell r="FC368">
            <v>0</v>
          </cell>
          <cell r="FD368">
            <v>6273.87</v>
          </cell>
          <cell r="FE368">
            <v>20.079999999999998</v>
          </cell>
          <cell r="FF368">
            <v>13837.63</v>
          </cell>
          <cell r="FG368">
            <v>140.99</v>
          </cell>
          <cell r="FH368">
            <v>0</v>
          </cell>
          <cell r="FI368">
            <v>-12.03</v>
          </cell>
          <cell r="FJ368">
            <v>13684.61</v>
          </cell>
          <cell r="FK368">
            <v>138948.57999999999</v>
          </cell>
          <cell r="FL368">
            <v>12869.2</v>
          </cell>
          <cell r="FM368">
            <v>13684.67</v>
          </cell>
          <cell r="FN368">
            <v>17306.46</v>
          </cell>
          <cell r="FO368">
            <v>138948.57999999999</v>
          </cell>
          <cell r="FP368">
            <v>171763.39</v>
          </cell>
          <cell r="FQ368">
            <v>9.2617999999999991</v>
          </cell>
          <cell r="FR368">
            <v>9.8486999999999991</v>
          </cell>
          <cell r="FS368">
            <v>12.455299999999999</v>
          </cell>
          <cell r="FT368">
            <v>7.9672000000000001</v>
          </cell>
          <cell r="FU368">
            <v>274.01</v>
          </cell>
          <cell r="FV368">
            <v>103.37</v>
          </cell>
          <cell r="FW368">
            <v>19.86</v>
          </cell>
          <cell r="FX368">
            <v>0</v>
          </cell>
          <cell r="FY368">
            <v>1055.8399999999999</v>
          </cell>
          <cell r="FZ368">
            <v>0</v>
          </cell>
          <cell r="GA368">
            <v>123.23</v>
          </cell>
          <cell r="GB368">
            <v>0</v>
          </cell>
          <cell r="GC368">
            <v>418.23</v>
          </cell>
          <cell r="GD368">
            <v>6194.97</v>
          </cell>
          <cell r="GE368">
            <v>0</v>
          </cell>
          <cell r="GF368">
            <v>1289.8699999999999</v>
          </cell>
          <cell r="GG368">
            <v>527810.78</v>
          </cell>
          <cell r="GH368">
            <v>0</v>
          </cell>
          <cell r="GI368">
            <v>0</v>
          </cell>
          <cell r="GJ368">
            <v>13837.63</v>
          </cell>
          <cell r="GK368">
            <v>1383.76</v>
          </cell>
          <cell r="GL368">
            <v>-1123.02</v>
          </cell>
          <cell r="GM368">
            <v>1123.02</v>
          </cell>
          <cell r="GN368">
            <v>0</v>
          </cell>
          <cell r="GO368">
            <v>0</v>
          </cell>
          <cell r="GP368">
            <v>535</v>
          </cell>
          <cell r="GQ368">
            <v>535</v>
          </cell>
          <cell r="GR368">
            <v>0</v>
          </cell>
          <cell r="GS368">
            <v>0</v>
          </cell>
          <cell r="GT368">
            <v>0</v>
          </cell>
          <cell r="GU368">
            <v>52.84</v>
          </cell>
          <cell r="GV368">
            <v>528.39</v>
          </cell>
          <cell r="GW368">
            <v>0.1</v>
          </cell>
          <cell r="GX368">
            <v>0</v>
          </cell>
          <cell r="GY368">
            <v>0</v>
          </cell>
          <cell r="GZ368">
            <v>0</v>
          </cell>
          <cell r="HA368">
            <v>0</v>
          </cell>
          <cell r="HB368">
            <v>55.19</v>
          </cell>
          <cell r="HC368">
            <v>55.19</v>
          </cell>
          <cell r="HD368" t="str">
            <v>In September 2011, SunTrust used $10.824 million of its cash-on-hand to repurchase warrants issued through the TARP program that were being auctioned by the U.S. Treasury.  This is considered a one-time event.</v>
          </cell>
          <cell r="HE368" t="str">
            <v>SunTrust has nonfinancial equity investments that are subject to Tier 1 deductions.  They totaled $150,314M as of Q3'11.  According to current rules, since this amount is below 15% of Tier 1 Capital (before any Line 10 adjustment is considered)</v>
          </cell>
          <cell r="HF368">
            <v>0</v>
          </cell>
          <cell r="HG368">
            <v>0</v>
          </cell>
          <cell r="HH368">
            <v>0</v>
          </cell>
          <cell r="HI368">
            <v>-1368000000</v>
          </cell>
          <cell r="HJ368">
            <v>-292000000</v>
          </cell>
          <cell r="HK368" t="str">
            <v>Issuance of Common Stock for Employee Compensation includes ongoing release of Treasury Stock, as well as other adjustments, for employee compensation purposes.  For forecasting purposes, SunTrust uses a three-month average change to measure pr</v>
          </cell>
          <cell r="HL368">
            <v>1</v>
          </cell>
          <cell r="HM368">
            <v>2013</v>
          </cell>
          <cell r="HN368">
            <v>0</v>
          </cell>
          <cell r="HO368">
            <v>0.02</v>
          </cell>
          <cell r="HR368">
            <v>19001</v>
          </cell>
        </row>
        <row r="369">
          <cell r="A369" t="str">
            <v>1131787Q2 2013BHC Baseline</v>
          </cell>
          <cell r="B369" t="str">
            <v>SunTrust</v>
          </cell>
          <cell r="C369" t="str">
            <v>Q2 2013</v>
          </cell>
          <cell r="D369" t="str">
            <v>BHC Baseline</v>
          </cell>
          <cell r="E369" t="str">
            <v>BHC</v>
          </cell>
          <cell r="F369" t="str">
            <v>Sun Trust</v>
          </cell>
          <cell r="G369">
            <v>1131787</v>
          </cell>
          <cell r="H369" t="str">
            <v>Projected</v>
          </cell>
          <cell r="I369">
            <v>40917</v>
          </cell>
          <cell r="J369">
            <v>40927.420937499999</v>
          </cell>
          <cell r="K369" t="str">
            <v>SunTrusts Baseline scenario relies on the data from the Moodys Economy.com Base forecast. Moodys estimates that there is a 50% probability that the economy will be worse than this scenario, and a 50% probability economic conditions will be bett</v>
          </cell>
          <cell r="L369">
            <v>64.64</v>
          </cell>
          <cell r="M369">
            <v>136.24</v>
          </cell>
          <cell r="N369">
            <v>43.84</v>
          </cell>
          <cell r="O369">
            <v>92.4</v>
          </cell>
          <cell r="P369">
            <v>38.619999999999997</v>
          </cell>
          <cell r="Q369">
            <v>18.399999999999999</v>
          </cell>
          <cell r="R369">
            <v>0</v>
          </cell>
          <cell r="S369">
            <v>20.22</v>
          </cell>
          <cell r="T369">
            <v>39.18</v>
          </cell>
          <cell r="U369">
            <v>18.350000000000001</v>
          </cell>
          <cell r="V369">
            <v>3.35</v>
          </cell>
          <cell r="W369">
            <v>17.48</v>
          </cell>
          <cell r="X369">
            <v>12.23</v>
          </cell>
          <cell r="Y369">
            <v>14.78</v>
          </cell>
          <cell r="Z369">
            <v>9.7799999999999994</v>
          </cell>
          <cell r="AA369">
            <v>1.5</v>
          </cell>
          <cell r="AB369">
            <v>3.5</v>
          </cell>
          <cell r="AC369">
            <v>3.4</v>
          </cell>
          <cell r="AD369">
            <v>0</v>
          </cell>
          <cell r="AE369">
            <v>0.01</v>
          </cell>
          <cell r="AF369">
            <v>0.08</v>
          </cell>
          <cell r="AG369">
            <v>0.17</v>
          </cell>
          <cell r="AH369">
            <v>3.14</v>
          </cell>
          <cell r="AI369">
            <v>309.08999999999997</v>
          </cell>
          <cell r="AJ369">
            <v>0</v>
          </cell>
          <cell r="AK369">
            <v>0</v>
          </cell>
          <cell r="AL369">
            <v>0</v>
          </cell>
          <cell r="AM369">
            <v>0</v>
          </cell>
          <cell r="AN369">
            <v>0</v>
          </cell>
          <cell r="AO369">
            <v>0</v>
          </cell>
          <cell r="AP369">
            <v>0</v>
          </cell>
          <cell r="AQ369">
            <v>0</v>
          </cell>
          <cell r="AR369">
            <v>0</v>
          </cell>
          <cell r="AS369">
            <v>0</v>
          </cell>
          <cell r="AT369">
            <v>309.08999999999997</v>
          </cell>
          <cell r="AU369">
            <v>2103</v>
          </cell>
          <cell r="AV369">
            <v>330.09</v>
          </cell>
          <cell r="AW369">
            <v>309.08999999999997</v>
          </cell>
          <cell r="AX369">
            <v>0</v>
          </cell>
          <cell r="AY369">
            <v>2124</v>
          </cell>
          <cell r="AZ369">
            <v>1237.32</v>
          </cell>
          <cell r="BA369">
            <v>965.07</v>
          </cell>
          <cell r="BB369">
            <v>1492.29</v>
          </cell>
          <cell r="BC369">
            <v>710.1</v>
          </cell>
          <cell r="BD369">
            <v>710.1</v>
          </cell>
          <cell r="BE369">
            <v>330.09</v>
          </cell>
          <cell r="BF369">
            <v>0</v>
          </cell>
          <cell r="BG369">
            <v>0</v>
          </cell>
          <cell r="BH369">
            <v>0</v>
          </cell>
          <cell r="BI369">
            <v>0</v>
          </cell>
          <cell r="BJ369">
            <v>0.02</v>
          </cell>
          <cell r="BK369">
            <v>0</v>
          </cell>
          <cell r="BL369">
            <v>380.02</v>
          </cell>
          <cell r="BM369">
            <v>101.18</v>
          </cell>
          <cell r="BN369">
            <v>278.83999999999997</v>
          </cell>
          <cell r="BO369">
            <v>0</v>
          </cell>
          <cell r="BP369">
            <v>278.83999999999997</v>
          </cell>
          <cell r="BQ369">
            <v>2.33</v>
          </cell>
          <cell r="BR369">
            <v>276.51</v>
          </cell>
          <cell r="BS369">
            <v>26.624914</v>
          </cell>
          <cell r="BT369">
            <v>132.82</v>
          </cell>
          <cell r="BU369">
            <v>49</v>
          </cell>
          <cell r="BV369">
            <v>60</v>
          </cell>
          <cell r="BW369">
            <v>121.82</v>
          </cell>
          <cell r="BX369" t="str">
            <v>Non-Interest Income - Retail and Small Business</v>
          </cell>
          <cell r="BY369">
            <v>0</v>
          </cell>
          <cell r="BZ369">
            <v>28288.28</v>
          </cell>
          <cell r="CA369">
            <v>28288.28</v>
          </cell>
          <cell r="CB369">
            <v>56891.44</v>
          </cell>
          <cell r="CC369">
            <v>25140.23</v>
          </cell>
          <cell r="CD369">
            <v>17038.560000000001</v>
          </cell>
          <cell r="CE369">
            <v>3082.63</v>
          </cell>
          <cell r="CF369">
            <v>13955.92</v>
          </cell>
          <cell r="CG369">
            <v>14587.21</v>
          </cell>
          <cell r="CH369">
            <v>2804.27</v>
          </cell>
          <cell r="CI369">
            <v>1277.8900000000001</v>
          </cell>
          <cell r="CJ369">
            <v>10505.05</v>
          </cell>
          <cell r="CK369">
            <v>6140.41</v>
          </cell>
          <cell r="CL369">
            <v>125.45</v>
          </cell>
          <cell r="CM369">
            <v>0</v>
          </cell>
          <cell r="CN369">
            <v>38418.5</v>
          </cell>
          <cell r="CO369">
            <v>34173.699999999997</v>
          </cell>
          <cell r="CP369">
            <v>0</v>
          </cell>
          <cell r="CQ369">
            <v>4244.8</v>
          </cell>
          <cell r="CR369">
            <v>860.39</v>
          </cell>
          <cell r="CS369">
            <v>20331.330000000002</v>
          </cell>
          <cell r="CT369">
            <v>10075.540000000001</v>
          </cell>
          <cell r="CU369">
            <v>7979.65</v>
          </cell>
          <cell r="CV369">
            <v>2276.14</v>
          </cell>
          <cell r="CW369">
            <v>12307.11</v>
          </cell>
          <cell r="CX369">
            <v>19.62</v>
          </cell>
          <cell r="CY369">
            <v>45.68</v>
          </cell>
          <cell r="CZ369">
            <v>331.69</v>
          </cell>
          <cell r="DA369">
            <v>957.39</v>
          </cell>
          <cell r="DB369">
            <v>10952.74</v>
          </cell>
          <cell r="DC369">
            <v>128808.77</v>
          </cell>
          <cell r="DD369">
            <v>0</v>
          </cell>
          <cell r="DE369">
            <v>2124</v>
          </cell>
          <cell r="DF369">
            <v>126684.77</v>
          </cell>
          <cell r="DG369">
            <v>7289.67</v>
          </cell>
          <cell r="DH369">
            <v>6343.83</v>
          </cell>
          <cell r="DI369">
            <v>1374.13</v>
          </cell>
          <cell r="DJ369">
            <v>5.46</v>
          </cell>
          <cell r="DK369">
            <v>50.97</v>
          </cell>
          <cell r="DL369">
            <v>7774.39</v>
          </cell>
          <cell r="DM369">
            <v>12750.7</v>
          </cell>
          <cell r="DN369">
            <v>182787.81</v>
          </cell>
          <cell r="DO369">
            <v>129521.8</v>
          </cell>
          <cell r="DP369">
            <v>1948.24</v>
          </cell>
          <cell r="DQ369">
            <v>627.35</v>
          </cell>
          <cell r="DR369">
            <v>30534.03</v>
          </cell>
          <cell r="DS369">
            <v>60</v>
          </cell>
          <cell r="DT369">
            <v>162631.42000000001</v>
          </cell>
          <cell r="DU369">
            <v>274.01</v>
          </cell>
          <cell r="DV369">
            <v>549.91999999999996</v>
          </cell>
          <cell r="DW369">
            <v>9252.74</v>
          </cell>
          <cell r="DX369">
            <v>10026.709999999999</v>
          </cell>
          <cell r="DY369">
            <v>1015.21</v>
          </cell>
          <cell r="DZ369">
            <v>-1086.95</v>
          </cell>
          <cell r="EA369">
            <v>20031.64</v>
          </cell>
          <cell r="EB369">
            <v>124.74</v>
          </cell>
          <cell r="EC369">
            <v>20156.38</v>
          </cell>
          <cell r="ED369">
            <v>47710.69</v>
          </cell>
          <cell r="EE369">
            <v>19981.84</v>
          </cell>
          <cell r="EF369">
            <v>0</v>
          </cell>
          <cell r="EG369">
            <v>19981.84</v>
          </cell>
          <cell r="EH369">
            <v>276.51</v>
          </cell>
          <cell r="EI369">
            <v>0</v>
          </cell>
          <cell r="EJ369">
            <v>0</v>
          </cell>
          <cell r="EK369">
            <v>0</v>
          </cell>
          <cell r="EL369">
            <v>10.220000000000001</v>
          </cell>
          <cell r="EM369">
            <v>0</v>
          </cell>
          <cell r="EN369">
            <v>50.59</v>
          </cell>
          <cell r="EO369">
            <v>0</v>
          </cell>
          <cell r="EP369">
            <v>2.8</v>
          </cell>
          <cell r="EQ369">
            <v>79.09</v>
          </cell>
          <cell r="ER369">
            <v>-104.44</v>
          </cell>
          <cell r="ES369">
            <v>0</v>
          </cell>
          <cell r="ET369">
            <v>0</v>
          </cell>
          <cell r="EU369">
            <v>20031.64</v>
          </cell>
          <cell r="EV369">
            <v>20031.64</v>
          </cell>
          <cell r="EW369">
            <v>672.08</v>
          </cell>
          <cell r="EX369">
            <v>0</v>
          </cell>
          <cell r="EY369">
            <v>-384.8</v>
          </cell>
          <cell r="EZ369">
            <v>0</v>
          </cell>
          <cell r="FA369">
            <v>0</v>
          </cell>
          <cell r="FB369">
            <v>541.46</v>
          </cell>
          <cell r="FC369">
            <v>0</v>
          </cell>
          <cell r="FD369">
            <v>6273.87</v>
          </cell>
          <cell r="FE369">
            <v>20.079999999999998</v>
          </cell>
          <cell r="FF369">
            <v>13991.87</v>
          </cell>
          <cell r="FG369">
            <v>145.44999999999999</v>
          </cell>
          <cell r="FH369">
            <v>0</v>
          </cell>
          <cell r="FI369">
            <v>-12.03</v>
          </cell>
          <cell r="FJ369">
            <v>13834.4</v>
          </cell>
          <cell r="FK369">
            <v>141098.41</v>
          </cell>
          <cell r="FL369">
            <v>13018.99</v>
          </cell>
          <cell r="FM369">
            <v>13834.46</v>
          </cell>
          <cell r="FN369">
            <v>17443.04</v>
          </cell>
          <cell r="FO369">
            <v>141098.41</v>
          </cell>
          <cell r="FP369">
            <v>173369.4</v>
          </cell>
          <cell r="FQ369">
            <v>9.2269000000000005</v>
          </cell>
          <cell r="FR369">
            <v>9.8048000000000002</v>
          </cell>
          <cell r="FS369">
            <v>12.362299999999999</v>
          </cell>
          <cell r="FT369">
            <v>7.9798</v>
          </cell>
          <cell r="FU369">
            <v>274.01</v>
          </cell>
          <cell r="FV369">
            <v>103.37</v>
          </cell>
          <cell r="FW369">
            <v>19.86</v>
          </cell>
          <cell r="FX369">
            <v>0</v>
          </cell>
          <cell r="FY369">
            <v>1086.95</v>
          </cell>
          <cell r="FZ369">
            <v>0</v>
          </cell>
          <cell r="GA369">
            <v>123.23</v>
          </cell>
          <cell r="GB369">
            <v>0</v>
          </cell>
          <cell r="GC369">
            <v>418.23</v>
          </cell>
          <cell r="GD369">
            <v>6194.97</v>
          </cell>
          <cell r="GE369">
            <v>0</v>
          </cell>
          <cell r="GF369">
            <v>1329.13</v>
          </cell>
          <cell r="GG369">
            <v>526239.27</v>
          </cell>
          <cell r="GH369">
            <v>0</v>
          </cell>
          <cell r="GI369">
            <v>0</v>
          </cell>
          <cell r="GJ369">
            <v>13991.87</v>
          </cell>
          <cell r="GK369">
            <v>1399.19</v>
          </cell>
          <cell r="GL369">
            <v>-1162.28</v>
          </cell>
          <cell r="GM369">
            <v>1162.28</v>
          </cell>
          <cell r="GN369">
            <v>0</v>
          </cell>
          <cell r="GO369">
            <v>0</v>
          </cell>
          <cell r="GP369">
            <v>535</v>
          </cell>
          <cell r="GQ369">
            <v>535</v>
          </cell>
          <cell r="GR369">
            <v>0</v>
          </cell>
          <cell r="GS369">
            <v>0</v>
          </cell>
          <cell r="GT369">
            <v>0</v>
          </cell>
          <cell r="GU369">
            <v>79.09</v>
          </cell>
          <cell r="GV369">
            <v>527.29</v>
          </cell>
          <cell r="GW369">
            <v>0.15</v>
          </cell>
          <cell r="GX369">
            <v>0</v>
          </cell>
          <cell r="GY369">
            <v>0</v>
          </cell>
          <cell r="GZ369">
            <v>0</v>
          </cell>
          <cell r="HA369">
            <v>0</v>
          </cell>
          <cell r="HB369">
            <v>50.59</v>
          </cell>
          <cell r="HC369">
            <v>50.59</v>
          </cell>
          <cell r="HD369" t="str">
            <v>In September 2011, SunTrust used $10.824 million of its cash-on-hand to repurchase warrants issued through the TARP program that were being auctioned by the U.S. Treasury.  This is considered a one-time event.</v>
          </cell>
          <cell r="HE369" t="str">
            <v>SunTrust has nonfinancial equity investments that are subject to Tier 1 deductions.  They totaled $150,314M as of Q3'11.  According to current rules, since this amount is below 15% of Tier 1 Capital (before any Line 10 adjustment is considered)</v>
          </cell>
          <cell r="HF369">
            <v>0</v>
          </cell>
          <cell r="HG369">
            <v>0</v>
          </cell>
          <cell r="HH369">
            <v>0</v>
          </cell>
          <cell r="HI369">
            <v>-1368000000</v>
          </cell>
          <cell r="HJ369">
            <v>-292000000</v>
          </cell>
          <cell r="HK369" t="str">
            <v>Issuance of Common Stock for Employee Compensation includes ongoing release of Treasury Stock, as well as other adjustments, for employee compensation purposes.  For forecasting purposes, SunTrust uses a three-month average change to measure pr</v>
          </cell>
          <cell r="HL369">
            <v>2</v>
          </cell>
          <cell r="HM369">
            <v>2013</v>
          </cell>
          <cell r="HN369">
            <v>0</v>
          </cell>
          <cell r="HO369">
            <v>0.02</v>
          </cell>
          <cell r="HR369">
            <v>19001</v>
          </cell>
        </row>
        <row r="370">
          <cell r="A370" t="str">
            <v>1131787Q3 2013BHC Baseline</v>
          </cell>
          <cell r="B370" t="str">
            <v>SunTrust</v>
          </cell>
          <cell r="C370" t="str">
            <v>Q3 2013</v>
          </cell>
          <cell r="D370" t="str">
            <v>BHC Baseline</v>
          </cell>
          <cell r="E370" t="str">
            <v>BHC</v>
          </cell>
          <cell r="F370" t="str">
            <v>Sun Trust</v>
          </cell>
          <cell r="G370">
            <v>1131787</v>
          </cell>
          <cell r="H370" t="str">
            <v>Projected</v>
          </cell>
          <cell r="I370">
            <v>40917</v>
          </cell>
          <cell r="J370">
            <v>40927.420937499999</v>
          </cell>
          <cell r="K370" t="str">
            <v>SunTrusts Baseline scenario relies on the data from the Moodys Economy.com Base forecast. Moodys estimates that there is a 50% probability that the economy will be worse than this scenario, and a 50% probability economic conditions will be bett</v>
          </cell>
          <cell r="L370">
            <v>60.14</v>
          </cell>
          <cell r="M370">
            <v>133.99</v>
          </cell>
          <cell r="N370">
            <v>41.59</v>
          </cell>
          <cell r="O370">
            <v>92.4</v>
          </cell>
          <cell r="P370">
            <v>40.299999999999997</v>
          </cell>
          <cell r="Q370">
            <v>19.3</v>
          </cell>
          <cell r="R370">
            <v>0</v>
          </cell>
          <cell r="S370">
            <v>21</v>
          </cell>
          <cell r="T370">
            <v>33.299999999999997</v>
          </cell>
          <cell r="U370">
            <v>15.93</v>
          </cell>
          <cell r="V370">
            <v>2.82</v>
          </cell>
          <cell r="W370">
            <v>14.55</v>
          </cell>
          <cell r="X370">
            <v>14.33</v>
          </cell>
          <cell r="Y370">
            <v>14.78</v>
          </cell>
          <cell r="Z370">
            <v>9.7799999999999994</v>
          </cell>
          <cell r="AA370">
            <v>1.5</v>
          </cell>
          <cell r="AB370">
            <v>3.5</v>
          </cell>
          <cell r="AC370">
            <v>3.18</v>
          </cell>
          <cell r="AD370">
            <v>0</v>
          </cell>
          <cell r="AE370">
            <v>0.01</v>
          </cell>
          <cell r="AF370">
            <v>0.08</v>
          </cell>
          <cell r="AG370">
            <v>0.18</v>
          </cell>
          <cell r="AH370">
            <v>2.92</v>
          </cell>
          <cell r="AI370">
            <v>300.02999999999997</v>
          </cell>
          <cell r="AJ370">
            <v>0</v>
          </cell>
          <cell r="AK370">
            <v>0</v>
          </cell>
          <cell r="AL370">
            <v>0</v>
          </cell>
          <cell r="AM370">
            <v>0</v>
          </cell>
          <cell r="AN370">
            <v>0</v>
          </cell>
          <cell r="AO370">
            <v>0</v>
          </cell>
          <cell r="AP370">
            <v>0</v>
          </cell>
          <cell r="AQ370">
            <v>0</v>
          </cell>
          <cell r="AR370">
            <v>0</v>
          </cell>
          <cell r="AS370">
            <v>0</v>
          </cell>
          <cell r="AT370">
            <v>300.02999999999997</v>
          </cell>
          <cell r="AU370">
            <v>2124</v>
          </cell>
          <cell r="AV370">
            <v>320.02999999999997</v>
          </cell>
          <cell r="AW370">
            <v>300.02999999999997</v>
          </cell>
          <cell r="AX370">
            <v>0</v>
          </cell>
          <cell r="AY370">
            <v>2144</v>
          </cell>
          <cell r="AZ370">
            <v>1264.23</v>
          </cell>
          <cell r="BA370">
            <v>985.57</v>
          </cell>
          <cell r="BB370">
            <v>1482.88</v>
          </cell>
          <cell r="BC370">
            <v>766.92</v>
          </cell>
          <cell r="BD370">
            <v>766.92</v>
          </cell>
          <cell r="BE370">
            <v>320.02999999999997</v>
          </cell>
          <cell r="BF370">
            <v>0</v>
          </cell>
          <cell r="BG370">
            <v>0</v>
          </cell>
          <cell r="BH370">
            <v>0</v>
          </cell>
          <cell r="BI370">
            <v>0</v>
          </cell>
          <cell r="BJ370">
            <v>0.02</v>
          </cell>
          <cell r="BK370">
            <v>0</v>
          </cell>
          <cell r="BL370">
            <v>446.91</v>
          </cell>
          <cell r="BM370">
            <v>119.1</v>
          </cell>
          <cell r="BN370">
            <v>327.81</v>
          </cell>
          <cell r="BO370">
            <v>0</v>
          </cell>
          <cell r="BP370">
            <v>327.81</v>
          </cell>
          <cell r="BQ370">
            <v>2.33</v>
          </cell>
          <cell r="BR370">
            <v>325.48</v>
          </cell>
          <cell r="BS370">
            <v>26.649660999999998</v>
          </cell>
          <cell r="BT370">
            <v>121.82</v>
          </cell>
          <cell r="BU370">
            <v>41</v>
          </cell>
          <cell r="BV370">
            <v>60</v>
          </cell>
          <cell r="BW370">
            <v>102.82</v>
          </cell>
          <cell r="BX370" t="str">
            <v>Non-Interest Income - Retail and Small Business</v>
          </cell>
          <cell r="BY370">
            <v>0</v>
          </cell>
          <cell r="BZ370">
            <v>28207.47</v>
          </cell>
          <cell r="CA370">
            <v>28207.47</v>
          </cell>
          <cell r="CB370">
            <v>56886.26</v>
          </cell>
          <cell r="CC370">
            <v>24481.94</v>
          </cell>
          <cell r="CD370">
            <v>16869.849999999999</v>
          </cell>
          <cell r="CE370">
            <v>3001.92</v>
          </cell>
          <cell r="CF370">
            <v>13867.93</v>
          </cell>
          <cell r="CG370">
            <v>15406.49</v>
          </cell>
          <cell r="CH370">
            <v>3056.62</v>
          </cell>
          <cell r="CI370">
            <v>1402.66</v>
          </cell>
          <cell r="CJ370">
            <v>10947.21</v>
          </cell>
          <cell r="CK370">
            <v>6202.01</v>
          </cell>
          <cell r="CL370">
            <v>127.98</v>
          </cell>
          <cell r="CM370">
            <v>0</v>
          </cell>
          <cell r="CN370">
            <v>39465.120000000003</v>
          </cell>
          <cell r="CO370">
            <v>35056.33</v>
          </cell>
          <cell r="CP370">
            <v>0</v>
          </cell>
          <cell r="CQ370">
            <v>4408.79</v>
          </cell>
          <cell r="CR370">
            <v>952.43</v>
          </cell>
          <cell r="CS370">
            <v>20993.63</v>
          </cell>
          <cell r="CT370">
            <v>10486.34</v>
          </cell>
          <cell r="CU370">
            <v>8138.34</v>
          </cell>
          <cell r="CV370">
            <v>2368.9499999999998</v>
          </cell>
          <cell r="CW370">
            <v>12573.31</v>
          </cell>
          <cell r="CX370">
            <v>19.899999999999999</v>
          </cell>
          <cell r="CY370">
            <v>46.78</v>
          </cell>
          <cell r="CZ370">
            <v>333.59</v>
          </cell>
          <cell r="DA370">
            <v>985.72</v>
          </cell>
          <cell r="DB370">
            <v>11187.32</v>
          </cell>
          <cell r="DC370">
            <v>130870.74</v>
          </cell>
          <cell r="DD370">
            <v>0</v>
          </cell>
          <cell r="DE370">
            <v>2144</v>
          </cell>
          <cell r="DF370">
            <v>128726.74</v>
          </cell>
          <cell r="DG370">
            <v>7353.8</v>
          </cell>
          <cell r="DH370">
            <v>6343.83</v>
          </cell>
          <cell r="DI370">
            <v>1421.56</v>
          </cell>
          <cell r="DJ370">
            <v>5.46</v>
          </cell>
          <cell r="DK370">
            <v>45.07</v>
          </cell>
          <cell r="DL370">
            <v>7815.92</v>
          </cell>
          <cell r="DM370">
            <v>13130.52</v>
          </cell>
          <cell r="DN370">
            <v>185234.45</v>
          </cell>
          <cell r="DO370">
            <v>129520.29</v>
          </cell>
          <cell r="DP370">
            <v>1963.8</v>
          </cell>
          <cell r="DQ370">
            <v>627.35</v>
          </cell>
          <cell r="DR370">
            <v>32389.08</v>
          </cell>
          <cell r="DS370">
            <v>60</v>
          </cell>
          <cell r="DT370">
            <v>164500.51999999999</v>
          </cell>
          <cell r="DU370">
            <v>774.01</v>
          </cell>
          <cell r="DV370">
            <v>549.91999999999996</v>
          </cell>
          <cell r="DW370">
            <v>9243.48</v>
          </cell>
          <cell r="DX370">
            <v>10261.299999999999</v>
          </cell>
          <cell r="DY370">
            <v>917.67</v>
          </cell>
          <cell r="DZ370">
            <v>-1137.21</v>
          </cell>
          <cell r="EA370">
            <v>20609.18</v>
          </cell>
          <cell r="EB370">
            <v>124.74</v>
          </cell>
          <cell r="EC370">
            <v>20733.919999999998</v>
          </cell>
          <cell r="ED370">
            <v>48535.1</v>
          </cell>
          <cell r="EE370">
            <v>20031.64</v>
          </cell>
          <cell r="EF370">
            <v>0</v>
          </cell>
          <cell r="EG370">
            <v>20031.64</v>
          </cell>
          <cell r="EH370">
            <v>325.48</v>
          </cell>
          <cell r="EI370">
            <v>500</v>
          </cell>
          <cell r="EJ370">
            <v>0</v>
          </cell>
          <cell r="EK370">
            <v>0</v>
          </cell>
          <cell r="EL370">
            <v>10.220000000000001</v>
          </cell>
          <cell r="EM370">
            <v>0</v>
          </cell>
          <cell r="EN370">
            <v>69.73</v>
          </cell>
          <cell r="EO370">
            <v>0</v>
          </cell>
          <cell r="EP370">
            <v>12.18</v>
          </cell>
          <cell r="EQ370">
            <v>78.709999999999994</v>
          </cell>
          <cell r="ER370">
            <v>-97.53</v>
          </cell>
          <cell r="ES370">
            <v>0</v>
          </cell>
          <cell r="ET370">
            <v>0</v>
          </cell>
          <cell r="EU370">
            <v>20609.18</v>
          </cell>
          <cell r="EV370">
            <v>20609.18</v>
          </cell>
          <cell r="EW370">
            <v>618.9</v>
          </cell>
          <cell r="EX370">
            <v>0</v>
          </cell>
          <cell r="EY370">
            <v>-429.15</v>
          </cell>
          <cell r="EZ370">
            <v>0</v>
          </cell>
          <cell r="FA370">
            <v>0</v>
          </cell>
          <cell r="FB370">
            <v>541.46</v>
          </cell>
          <cell r="FC370">
            <v>0</v>
          </cell>
          <cell r="FD370">
            <v>6273.87</v>
          </cell>
          <cell r="FE370">
            <v>20.079999999999998</v>
          </cell>
          <cell r="FF370">
            <v>14666.94</v>
          </cell>
          <cell r="FG370">
            <v>150.19</v>
          </cell>
          <cell r="FH370">
            <v>0</v>
          </cell>
          <cell r="FI370">
            <v>-12.03</v>
          </cell>
          <cell r="FJ370">
            <v>14504.73</v>
          </cell>
          <cell r="FK370">
            <v>143598.54999999999</v>
          </cell>
          <cell r="FL370">
            <v>13189.32</v>
          </cell>
          <cell r="FM370">
            <v>14504.79</v>
          </cell>
          <cell r="FN370">
            <v>18027.02</v>
          </cell>
          <cell r="FO370">
            <v>143598.54999999999</v>
          </cell>
          <cell r="FP370">
            <v>176378.7</v>
          </cell>
          <cell r="FQ370">
            <v>9.1849000000000007</v>
          </cell>
          <cell r="FR370">
            <v>10.100899999999999</v>
          </cell>
          <cell r="FS370">
            <v>12.553800000000001</v>
          </cell>
          <cell r="FT370">
            <v>8.2236999999999991</v>
          </cell>
          <cell r="FU370">
            <v>774.01</v>
          </cell>
          <cell r="FV370">
            <v>103.37</v>
          </cell>
          <cell r="FW370">
            <v>19.86</v>
          </cell>
          <cell r="FX370">
            <v>0</v>
          </cell>
          <cell r="FY370">
            <v>1137.21</v>
          </cell>
          <cell r="FZ370">
            <v>0</v>
          </cell>
          <cell r="GA370">
            <v>123.23</v>
          </cell>
          <cell r="GB370">
            <v>0</v>
          </cell>
          <cell r="GC370">
            <v>418.23</v>
          </cell>
          <cell r="GD370">
            <v>6194.97</v>
          </cell>
          <cell r="GE370">
            <v>0</v>
          </cell>
          <cell r="GF370">
            <v>1366.47</v>
          </cell>
          <cell r="GG370">
            <v>524029.27</v>
          </cell>
          <cell r="GH370">
            <v>0</v>
          </cell>
          <cell r="GI370">
            <v>0</v>
          </cell>
          <cell r="GJ370">
            <v>14666.94</v>
          </cell>
          <cell r="GK370">
            <v>1466.69</v>
          </cell>
          <cell r="GL370">
            <v>-1199.6199999999999</v>
          </cell>
          <cell r="GM370">
            <v>1199.6199999999999</v>
          </cell>
          <cell r="GN370">
            <v>0</v>
          </cell>
          <cell r="GO370">
            <v>0</v>
          </cell>
          <cell r="GP370">
            <v>535</v>
          </cell>
          <cell r="GQ370">
            <v>535</v>
          </cell>
          <cell r="GR370">
            <v>0</v>
          </cell>
          <cell r="GS370">
            <v>0</v>
          </cell>
          <cell r="GT370">
            <v>0</v>
          </cell>
          <cell r="GU370">
            <v>78.709999999999994</v>
          </cell>
          <cell r="GV370">
            <v>524.77</v>
          </cell>
          <cell r="GW370">
            <v>0.15</v>
          </cell>
          <cell r="GX370">
            <v>0</v>
          </cell>
          <cell r="GY370">
            <v>0</v>
          </cell>
          <cell r="GZ370">
            <v>0</v>
          </cell>
          <cell r="HA370">
            <v>0</v>
          </cell>
          <cell r="HB370">
            <v>69.73</v>
          </cell>
          <cell r="HC370">
            <v>69.73</v>
          </cell>
          <cell r="HD370" t="str">
            <v>In September 2011, SunTrust used $10.824 million of its cash-on-hand to repurchase warrants issued through the TARP program that were being auctioned by the U.S. Treasury.  This is considered a one-time event.</v>
          </cell>
          <cell r="HE370" t="str">
            <v>SunTrust has nonfinancial equity investments that are subject to Tier 1 deductions.  They totaled $150,314M as of Q3'11.  According to current rules, since this amount is below 15% of Tier 1 Capital (before any Line 10 adjustment is considered)</v>
          </cell>
          <cell r="HF370">
            <v>0</v>
          </cell>
          <cell r="HG370">
            <v>0</v>
          </cell>
          <cell r="HH370">
            <v>0</v>
          </cell>
          <cell r="HI370">
            <v>-1368000000</v>
          </cell>
          <cell r="HJ370">
            <v>-292000000</v>
          </cell>
          <cell r="HK370" t="str">
            <v>Issuance of Common Stock for Employee Compensation includes ongoing release of Treasury Stock, as well as other adjustments, for employee compensation purposes.  For forecasting purposes, SunTrust uses a three-month average change to measure pr</v>
          </cell>
          <cell r="HL370">
            <v>3</v>
          </cell>
          <cell r="HM370">
            <v>2013</v>
          </cell>
          <cell r="HN370">
            <v>0</v>
          </cell>
          <cell r="HO370">
            <v>0.02</v>
          </cell>
          <cell r="HR370">
            <v>19001</v>
          </cell>
        </row>
        <row r="371">
          <cell r="A371" t="str">
            <v>1131787Q4 2013BHC Baseline</v>
          </cell>
          <cell r="B371" t="str">
            <v>SunTrust</v>
          </cell>
          <cell r="C371" t="str">
            <v>Q4 2013</v>
          </cell>
          <cell r="D371" t="str">
            <v>BHC Baseline</v>
          </cell>
          <cell r="E371" t="str">
            <v>BHC</v>
          </cell>
          <cell r="F371" t="str">
            <v>Sun Trust</v>
          </cell>
          <cell r="G371">
            <v>1131787</v>
          </cell>
          <cell r="H371" t="str">
            <v>Projected</v>
          </cell>
          <cell r="I371">
            <v>40917</v>
          </cell>
          <cell r="J371">
            <v>40927.420937499999</v>
          </cell>
          <cell r="K371" t="str">
            <v>SunTrusts Baseline scenario relies on the data from the Moodys Economy.com Base forecast. Moodys estimates that there is a 50% probability that the economy will be worse than this scenario, and a 50% probability economic conditions will be bett</v>
          </cell>
          <cell r="L371">
            <v>55.64</v>
          </cell>
          <cell r="M371">
            <v>132.74</v>
          </cell>
          <cell r="N371">
            <v>39.340000000000003</v>
          </cell>
          <cell r="O371">
            <v>93.4</v>
          </cell>
          <cell r="P371">
            <v>39.29</v>
          </cell>
          <cell r="Q371">
            <v>18.29</v>
          </cell>
          <cell r="R371">
            <v>0</v>
          </cell>
          <cell r="S371">
            <v>21</v>
          </cell>
          <cell r="T371">
            <v>26.68</v>
          </cell>
          <cell r="U371">
            <v>13.54</v>
          </cell>
          <cell r="V371">
            <v>2.16</v>
          </cell>
          <cell r="W371">
            <v>10.98</v>
          </cell>
          <cell r="X371">
            <v>15.73</v>
          </cell>
          <cell r="Y371">
            <v>14.78</v>
          </cell>
          <cell r="Z371">
            <v>9.7799999999999994</v>
          </cell>
          <cell r="AA371">
            <v>1.5</v>
          </cell>
          <cell r="AB371">
            <v>3.5</v>
          </cell>
          <cell r="AC371">
            <v>2.83</v>
          </cell>
          <cell r="AD371">
            <v>0</v>
          </cell>
          <cell r="AE371">
            <v>0</v>
          </cell>
          <cell r="AF371">
            <v>7.0000000000000007E-2</v>
          </cell>
          <cell r="AG371">
            <v>0.17</v>
          </cell>
          <cell r="AH371">
            <v>2.58</v>
          </cell>
          <cell r="AI371">
            <v>287.69</v>
          </cell>
          <cell r="AJ371">
            <v>0</v>
          </cell>
          <cell r="AK371">
            <v>0</v>
          </cell>
          <cell r="AL371">
            <v>0</v>
          </cell>
          <cell r="AM371">
            <v>0</v>
          </cell>
          <cell r="AN371">
            <v>0</v>
          </cell>
          <cell r="AO371">
            <v>0</v>
          </cell>
          <cell r="AP371">
            <v>0</v>
          </cell>
          <cell r="AQ371">
            <v>0</v>
          </cell>
          <cell r="AR371">
            <v>0</v>
          </cell>
          <cell r="AS371">
            <v>0</v>
          </cell>
          <cell r="AT371">
            <v>287.69</v>
          </cell>
          <cell r="AU371">
            <v>2144</v>
          </cell>
          <cell r="AV371">
            <v>306.69</v>
          </cell>
          <cell r="AW371">
            <v>287.69</v>
          </cell>
          <cell r="AX371">
            <v>0</v>
          </cell>
          <cell r="AY371">
            <v>2163</v>
          </cell>
          <cell r="AZ371">
            <v>1296.19</v>
          </cell>
          <cell r="BA371">
            <v>1033.8599999999999</v>
          </cell>
          <cell r="BB371">
            <v>1491.94</v>
          </cell>
          <cell r="BC371">
            <v>838.11</v>
          </cell>
          <cell r="BD371">
            <v>838.11</v>
          </cell>
          <cell r="BE371">
            <v>306.69</v>
          </cell>
          <cell r="BF371">
            <v>0</v>
          </cell>
          <cell r="BG371">
            <v>0</v>
          </cell>
          <cell r="BH371">
            <v>0</v>
          </cell>
          <cell r="BI371">
            <v>0</v>
          </cell>
          <cell r="BJ371">
            <v>0.02</v>
          </cell>
          <cell r="BK371">
            <v>0</v>
          </cell>
          <cell r="BL371">
            <v>531.42999999999995</v>
          </cell>
          <cell r="BM371">
            <v>141.75</v>
          </cell>
          <cell r="BN371">
            <v>389.68</v>
          </cell>
          <cell r="BO371">
            <v>0</v>
          </cell>
          <cell r="BP371">
            <v>389.68</v>
          </cell>
          <cell r="BQ371">
            <v>2.33</v>
          </cell>
          <cell r="BR371">
            <v>387.36</v>
          </cell>
          <cell r="BS371">
            <v>26.673314999999999</v>
          </cell>
          <cell r="BT371">
            <v>102.82</v>
          </cell>
          <cell r="BU371">
            <v>22</v>
          </cell>
          <cell r="BV371">
            <v>46</v>
          </cell>
          <cell r="BW371">
            <v>78.819999999999993</v>
          </cell>
          <cell r="BX371" t="str">
            <v>Non-Interest Income - Retail and Small Business</v>
          </cell>
          <cell r="BY371">
            <v>0</v>
          </cell>
          <cell r="BZ371">
            <v>28178.26</v>
          </cell>
          <cell r="CA371">
            <v>28178.26</v>
          </cell>
          <cell r="CB371">
            <v>56650.73</v>
          </cell>
          <cell r="CC371">
            <v>23744.23</v>
          </cell>
          <cell r="CD371">
            <v>16661.86</v>
          </cell>
          <cell r="CE371">
            <v>2911.46</v>
          </cell>
          <cell r="CF371">
            <v>13750.4</v>
          </cell>
          <cell r="CG371">
            <v>16113.66</v>
          </cell>
          <cell r="CH371">
            <v>3300.41</v>
          </cell>
          <cell r="CI371">
            <v>1399.36</v>
          </cell>
          <cell r="CJ371">
            <v>11413.89</v>
          </cell>
          <cell r="CK371">
            <v>6268.24</v>
          </cell>
          <cell r="CL371">
            <v>130.97</v>
          </cell>
          <cell r="CM371">
            <v>0</v>
          </cell>
          <cell r="CN371">
            <v>40574.14</v>
          </cell>
          <cell r="CO371">
            <v>36066.36</v>
          </cell>
          <cell r="CP371">
            <v>0</v>
          </cell>
          <cell r="CQ371">
            <v>4507.7700000000004</v>
          </cell>
          <cell r="CR371">
            <v>1057.32</v>
          </cell>
          <cell r="CS371">
            <v>21058.28</v>
          </cell>
          <cell r="CT371">
            <v>10482.02</v>
          </cell>
          <cell r="CU371">
            <v>8208.2900000000009</v>
          </cell>
          <cell r="CV371">
            <v>2367.9699999999998</v>
          </cell>
          <cell r="CW371">
            <v>12750.49</v>
          </cell>
          <cell r="CX371">
            <v>20.07</v>
          </cell>
          <cell r="CY371">
            <v>47.47</v>
          </cell>
          <cell r="CZ371">
            <v>334.96</v>
          </cell>
          <cell r="DA371">
            <v>1014.95</v>
          </cell>
          <cell r="DB371">
            <v>11333.05</v>
          </cell>
          <cell r="DC371">
            <v>132090.96</v>
          </cell>
          <cell r="DD371">
            <v>0</v>
          </cell>
          <cell r="DE371">
            <v>2163</v>
          </cell>
          <cell r="DF371">
            <v>129927.96</v>
          </cell>
          <cell r="DG371">
            <v>7367.65</v>
          </cell>
          <cell r="DH371">
            <v>6343.83</v>
          </cell>
          <cell r="DI371">
            <v>1465.2</v>
          </cell>
          <cell r="DJ371">
            <v>5.46</v>
          </cell>
          <cell r="DK371">
            <v>39.18</v>
          </cell>
          <cell r="DL371">
            <v>7853.68</v>
          </cell>
          <cell r="DM371">
            <v>13111.86</v>
          </cell>
          <cell r="DN371">
            <v>186439.41</v>
          </cell>
          <cell r="DO371">
            <v>132569.15</v>
          </cell>
          <cell r="DP371">
            <v>1978.84</v>
          </cell>
          <cell r="DQ371">
            <v>627.35</v>
          </cell>
          <cell r="DR371">
            <v>30390.17</v>
          </cell>
          <cell r="DS371">
            <v>60</v>
          </cell>
          <cell r="DT371">
            <v>165565.51</v>
          </cell>
          <cell r="DU371">
            <v>774.01</v>
          </cell>
          <cell r="DV371">
            <v>549.91999999999996</v>
          </cell>
          <cell r="DW371">
            <v>9234.2199999999993</v>
          </cell>
          <cell r="DX371">
            <v>10558.23</v>
          </cell>
          <cell r="DY371">
            <v>850</v>
          </cell>
          <cell r="DZ371">
            <v>-1217.22</v>
          </cell>
          <cell r="EA371">
            <v>20749.16</v>
          </cell>
          <cell r="EB371">
            <v>124.74</v>
          </cell>
          <cell r="EC371">
            <v>20873.91</v>
          </cell>
          <cell r="ED371">
            <v>49461.19</v>
          </cell>
          <cell r="EE371">
            <v>20609.18</v>
          </cell>
          <cell r="EF371">
            <v>0</v>
          </cell>
          <cell r="EG371">
            <v>20609.18</v>
          </cell>
          <cell r="EH371">
            <v>387.36</v>
          </cell>
          <cell r="EI371">
            <v>0</v>
          </cell>
          <cell r="EJ371">
            <v>0</v>
          </cell>
          <cell r="EK371">
            <v>0</v>
          </cell>
          <cell r="EL371">
            <v>10.220000000000001</v>
          </cell>
          <cell r="EM371">
            <v>0</v>
          </cell>
          <cell r="EN371">
            <v>99.49</v>
          </cell>
          <cell r="EO371">
            <v>0</v>
          </cell>
          <cell r="EP371">
            <v>12.15</v>
          </cell>
          <cell r="EQ371">
            <v>78.28</v>
          </cell>
          <cell r="ER371">
            <v>-67.67</v>
          </cell>
          <cell r="ES371">
            <v>0</v>
          </cell>
          <cell r="ET371">
            <v>0</v>
          </cell>
          <cell r="EU371">
            <v>20749.16</v>
          </cell>
          <cell r="EV371">
            <v>20749.16</v>
          </cell>
          <cell r="EW371">
            <v>595.58000000000004</v>
          </cell>
          <cell r="EX371">
            <v>0</v>
          </cell>
          <cell r="EY371">
            <v>-473.5</v>
          </cell>
          <cell r="EZ371">
            <v>0</v>
          </cell>
          <cell r="FA371">
            <v>0</v>
          </cell>
          <cell r="FB371">
            <v>541.46</v>
          </cell>
          <cell r="FC371">
            <v>0</v>
          </cell>
          <cell r="FD371">
            <v>6273.87</v>
          </cell>
          <cell r="FE371">
            <v>20.079999999999998</v>
          </cell>
          <cell r="FF371">
            <v>14874.6</v>
          </cell>
          <cell r="FG371">
            <v>154.55000000000001</v>
          </cell>
          <cell r="FH371">
            <v>0</v>
          </cell>
          <cell r="FI371">
            <v>-12.03</v>
          </cell>
          <cell r="FJ371">
            <v>14708.02</v>
          </cell>
          <cell r="FK371">
            <v>145382.71</v>
          </cell>
          <cell r="FL371">
            <v>13392.61</v>
          </cell>
          <cell r="FM371">
            <v>14708.08</v>
          </cell>
          <cell r="FN371">
            <v>18203.86</v>
          </cell>
          <cell r="FO371">
            <v>145382.71</v>
          </cell>
          <cell r="FP371">
            <v>177615.98</v>
          </cell>
          <cell r="FQ371">
            <v>9.2119999999999997</v>
          </cell>
          <cell r="FR371">
            <v>10.1168</v>
          </cell>
          <cell r="FS371">
            <v>12.5213</v>
          </cell>
          <cell r="FT371">
            <v>8.2807999999999993</v>
          </cell>
          <cell r="FU371">
            <v>774.01</v>
          </cell>
          <cell r="FV371">
            <v>103.37</v>
          </cell>
          <cell r="FW371">
            <v>19.86</v>
          </cell>
          <cell r="FX371">
            <v>0</v>
          </cell>
          <cell r="FY371">
            <v>1217.22</v>
          </cell>
          <cell r="FZ371">
            <v>0</v>
          </cell>
          <cell r="GA371">
            <v>123.23</v>
          </cell>
          <cell r="GB371">
            <v>0</v>
          </cell>
          <cell r="GC371">
            <v>418.23</v>
          </cell>
          <cell r="GD371">
            <v>6194.97</v>
          </cell>
          <cell r="GE371">
            <v>0</v>
          </cell>
          <cell r="GF371">
            <v>1404.18</v>
          </cell>
          <cell r="GG371">
            <v>520826.79</v>
          </cell>
          <cell r="GH371">
            <v>0</v>
          </cell>
          <cell r="GI371">
            <v>0</v>
          </cell>
          <cell r="GJ371">
            <v>14874.6</v>
          </cell>
          <cell r="GK371">
            <v>1487.46</v>
          </cell>
          <cell r="GL371">
            <v>-1237.33</v>
          </cell>
          <cell r="GM371">
            <v>1237.33</v>
          </cell>
          <cell r="GN371">
            <v>0</v>
          </cell>
          <cell r="GO371">
            <v>0</v>
          </cell>
          <cell r="GP371">
            <v>535</v>
          </cell>
          <cell r="GQ371">
            <v>535</v>
          </cell>
          <cell r="GR371">
            <v>0</v>
          </cell>
          <cell r="GS371">
            <v>0</v>
          </cell>
          <cell r="GT371">
            <v>0</v>
          </cell>
          <cell r="GU371">
            <v>78.28</v>
          </cell>
          <cell r="GV371">
            <v>521.89</v>
          </cell>
          <cell r="GW371">
            <v>0.15</v>
          </cell>
          <cell r="GX371">
            <v>0</v>
          </cell>
          <cell r="GY371">
            <v>0</v>
          </cell>
          <cell r="GZ371">
            <v>0</v>
          </cell>
          <cell r="HA371">
            <v>0</v>
          </cell>
          <cell r="HB371">
            <v>99.49</v>
          </cell>
          <cell r="HC371">
            <v>99.49</v>
          </cell>
          <cell r="HD371" t="str">
            <v>In September 2011, SunTrust used $10.824 million of its cash-on-hand to repurchase warrants issued through the TARP program that were being auctioned by the U.S. Treasury.  This is considered a one-time event.</v>
          </cell>
          <cell r="HE371" t="str">
            <v>SunTrust has nonfinancial equity investments that are subject to Tier 1 deductions.  They totaled $150,314M as of Q3'11.  According to current rules, since this amount is below 15% of Tier 1 Capital (before any Line 10 adjustment is considered)</v>
          </cell>
          <cell r="HF371">
            <v>0</v>
          </cell>
          <cell r="HG371">
            <v>0</v>
          </cell>
          <cell r="HH371">
            <v>0</v>
          </cell>
          <cell r="HI371">
            <v>-1368000000</v>
          </cell>
          <cell r="HJ371">
            <v>-292000000</v>
          </cell>
          <cell r="HK371" t="str">
            <v>Issuance of Common Stock for Employee Compensation includes ongoing release of Treasury Stock, as well as other adjustments, for employee compensation purposes.  For forecasting purposes, SunTrust uses a three-month average change to measure pr</v>
          </cell>
          <cell r="HL371">
            <v>4</v>
          </cell>
          <cell r="HM371">
            <v>2013</v>
          </cell>
          <cell r="HN371">
            <v>0</v>
          </cell>
          <cell r="HO371">
            <v>0.02</v>
          </cell>
          <cell r="HR371">
            <v>19001</v>
          </cell>
        </row>
        <row r="372">
          <cell r="A372" t="str">
            <v>1131787Q3 2011BHC Stress</v>
          </cell>
          <cell r="B372" t="str">
            <v>SunTrust</v>
          </cell>
          <cell r="C372" t="str">
            <v>Q3 2011</v>
          </cell>
          <cell r="D372" t="str">
            <v>BHC Stress</v>
          </cell>
          <cell r="E372" t="str">
            <v>BHC</v>
          </cell>
          <cell r="F372" t="str">
            <v>Sun Trust</v>
          </cell>
          <cell r="G372">
            <v>1131787</v>
          </cell>
          <cell r="H372" t="str">
            <v>Actual</v>
          </cell>
          <cell r="I372">
            <v>40927</v>
          </cell>
          <cell r="J372">
            <v>40927.450682870367</v>
          </cell>
          <cell r="K372" t="str">
            <v>SunTrusts Adverse scenario relies on the data from Moodys Economy.com Deeper Second Recession (S3) scenario. Moodys estimates that there is a 10% probability that the economy will be worse than this scenario, and a 90% probability economic cond</v>
          </cell>
          <cell r="L372">
            <v>133.08000000000001</v>
          </cell>
          <cell r="M372">
            <v>114.9</v>
          </cell>
          <cell r="N372">
            <v>8.5</v>
          </cell>
          <cell r="O372">
            <v>106.4</v>
          </cell>
          <cell r="P372">
            <v>48.87</v>
          </cell>
          <cell r="Q372">
            <v>48.87</v>
          </cell>
          <cell r="R372">
            <v>0</v>
          </cell>
          <cell r="S372">
            <v>0</v>
          </cell>
          <cell r="T372">
            <v>159.96</v>
          </cell>
          <cell r="U372">
            <v>130.01</v>
          </cell>
          <cell r="V372">
            <v>6.03</v>
          </cell>
          <cell r="W372">
            <v>23.92</v>
          </cell>
          <cell r="X372">
            <v>7.64</v>
          </cell>
          <cell r="Y372">
            <v>21.71</v>
          </cell>
          <cell r="Z372">
            <v>15.76</v>
          </cell>
          <cell r="AA372">
            <v>0</v>
          </cell>
          <cell r="AB372">
            <v>5.96</v>
          </cell>
          <cell r="AC372">
            <v>6.16</v>
          </cell>
          <cell r="AD372">
            <v>0</v>
          </cell>
          <cell r="AE372">
            <v>0</v>
          </cell>
          <cell r="AF372">
            <v>0</v>
          </cell>
          <cell r="AG372">
            <v>0</v>
          </cell>
          <cell r="AH372">
            <v>6.16</v>
          </cell>
          <cell r="AI372">
            <v>492.33</v>
          </cell>
          <cell r="AJ372">
            <v>0</v>
          </cell>
          <cell r="AK372">
            <v>0</v>
          </cell>
          <cell r="AL372">
            <v>0</v>
          </cell>
          <cell r="AM372">
            <v>0</v>
          </cell>
          <cell r="AN372">
            <v>0</v>
          </cell>
          <cell r="AO372">
            <v>0</v>
          </cell>
          <cell r="AP372">
            <v>0</v>
          </cell>
          <cell r="AQ372">
            <v>0</v>
          </cell>
          <cell r="AR372">
            <v>0</v>
          </cell>
          <cell r="AS372">
            <v>0</v>
          </cell>
          <cell r="AT372">
            <v>492.33</v>
          </cell>
          <cell r="AU372">
            <v>2744</v>
          </cell>
          <cell r="AV372">
            <v>348.33</v>
          </cell>
          <cell r="AW372">
            <v>492.33</v>
          </cell>
          <cell r="AX372">
            <v>0</v>
          </cell>
          <cell r="AY372">
            <v>2600</v>
          </cell>
          <cell r="AZ372">
            <v>1266</v>
          </cell>
          <cell r="BA372">
            <v>817.6</v>
          </cell>
          <cell r="BB372">
            <v>1544.4</v>
          </cell>
          <cell r="BC372">
            <v>539.20000000000005</v>
          </cell>
          <cell r="BD372">
            <v>539.20000000000005</v>
          </cell>
          <cell r="BE372">
            <v>348.33</v>
          </cell>
          <cell r="BF372">
            <v>0</v>
          </cell>
          <cell r="BG372">
            <v>0</v>
          </cell>
          <cell r="BH372">
            <v>65</v>
          </cell>
          <cell r="BI372">
            <v>0</v>
          </cell>
          <cell r="BJ372">
            <v>1.75</v>
          </cell>
          <cell r="BK372">
            <v>-1</v>
          </cell>
          <cell r="BL372">
            <v>259.07</v>
          </cell>
          <cell r="BM372">
            <v>45.09</v>
          </cell>
          <cell r="BN372">
            <v>213.98</v>
          </cell>
          <cell r="BO372">
            <v>0</v>
          </cell>
          <cell r="BP372">
            <v>213.98</v>
          </cell>
          <cell r="BQ372">
            <v>-1.1599999999999999</v>
          </cell>
          <cell r="BR372">
            <v>215.14</v>
          </cell>
          <cell r="BS372">
            <v>17.404561999999999</v>
          </cell>
          <cell r="BT372">
            <v>299</v>
          </cell>
          <cell r="BU372">
            <v>118</v>
          </cell>
          <cell r="BV372">
            <v>135</v>
          </cell>
          <cell r="BW372">
            <v>282.17</v>
          </cell>
          <cell r="BX372" t="str">
            <v>Non-Interest Income - Retail and Small Business</v>
          </cell>
          <cell r="BY372">
            <v>0</v>
          </cell>
          <cell r="BZ372">
            <v>26939.86</v>
          </cell>
          <cell r="CA372">
            <v>26939.86</v>
          </cell>
          <cell r="CB372">
            <v>59543</v>
          </cell>
          <cell r="CC372">
            <v>27742</v>
          </cell>
          <cell r="CD372">
            <v>18202</v>
          </cell>
          <cell r="CE372">
            <v>3402</v>
          </cell>
          <cell r="CF372">
            <v>14800</v>
          </cell>
          <cell r="CG372">
            <v>13475</v>
          </cell>
          <cell r="CH372">
            <v>2993</v>
          </cell>
          <cell r="CI372">
            <v>1004</v>
          </cell>
          <cell r="CJ372">
            <v>9478</v>
          </cell>
          <cell r="CK372">
            <v>5890</v>
          </cell>
          <cell r="CL372">
            <v>124</v>
          </cell>
          <cell r="CM372">
            <v>0</v>
          </cell>
          <cell r="CN372">
            <v>31641</v>
          </cell>
          <cell r="CO372">
            <v>27525</v>
          </cell>
          <cell r="CP372">
            <v>0</v>
          </cell>
          <cell r="CQ372">
            <v>4116</v>
          </cell>
          <cell r="CR372">
            <v>497</v>
          </cell>
          <cell r="CS372">
            <v>17274</v>
          </cell>
          <cell r="CT372">
            <v>9477</v>
          </cell>
          <cell r="CU372">
            <v>5894</v>
          </cell>
          <cell r="CV372">
            <v>1903</v>
          </cell>
          <cell r="CW372">
            <v>10787</v>
          </cell>
          <cell r="CX372">
            <v>18</v>
          </cell>
          <cell r="CY372">
            <v>39</v>
          </cell>
          <cell r="CZ372">
            <v>209</v>
          </cell>
          <cell r="DA372">
            <v>789</v>
          </cell>
          <cell r="DB372">
            <v>9732</v>
          </cell>
          <cell r="DC372">
            <v>119742</v>
          </cell>
          <cell r="DD372">
            <v>0</v>
          </cell>
          <cell r="DE372">
            <v>2600</v>
          </cell>
          <cell r="DF372">
            <v>117142.32</v>
          </cell>
          <cell r="DG372">
            <v>5174.4799999999996</v>
          </cell>
          <cell r="DH372">
            <v>6343.83</v>
          </cell>
          <cell r="DI372">
            <v>1032.83</v>
          </cell>
          <cell r="DJ372">
            <v>5.58</v>
          </cell>
          <cell r="DK372">
            <v>99.96</v>
          </cell>
          <cell r="DL372">
            <v>7482.2</v>
          </cell>
          <cell r="DM372">
            <v>15844.81</v>
          </cell>
          <cell r="DN372">
            <v>172583.67999999999</v>
          </cell>
          <cell r="DO372">
            <v>126281.66</v>
          </cell>
          <cell r="DP372">
            <v>1571.94</v>
          </cell>
          <cell r="DQ372">
            <v>2050.7199999999998</v>
          </cell>
          <cell r="DR372">
            <v>22479.67</v>
          </cell>
          <cell r="DS372">
            <v>50</v>
          </cell>
          <cell r="DT372">
            <v>152383.99</v>
          </cell>
          <cell r="DU372">
            <v>172.51</v>
          </cell>
          <cell r="DV372">
            <v>549.91999999999996</v>
          </cell>
          <cell r="DW372">
            <v>9314.26</v>
          </cell>
          <cell r="DX372">
            <v>8931.6200000000008</v>
          </cell>
          <cell r="DY372">
            <v>2026.23</v>
          </cell>
          <cell r="DZ372">
            <v>-916.34</v>
          </cell>
          <cell r="EA372">
            <v>20078.2</v>
          </cell>
          <cell r="EB372">
            <v>121.48</v>
          </cell>
          <cell r="EC372">
            <v>20199.68</v>
          </cell>
          <cell r="ED372">
            <v>45227.66</v>
          </cell>
          <cell r="EE372">
            <v>19528.95</v>
          </cell>
          <cell r="EF372">
            <v>0</v>
          </cell>
          <cell r="EG372">
            <v>19528.95</v>
          </cell>
          <cell r="EH372">
            <v>215.14</v>
          </cell>
          <cell r="EI372">
            <v>0</v>
          </cell>
          <cell r="EJ372">
            <v>0</v>
          </cell>
          <cell r="EK372">
            <v>0</v>
          </cell>
          <cell r="EL372">
            <v>15.17</v>
          </cell>
          <cell r="EM372">
            <v>0</v>
          </cell>
          <cell r="EN372">
            <v>0</v>
          </cell>
          <cell r="EO372">
            <v>0</v>
          </cell>
          <cell r="EP372">
            <v>1.76</v>
          </cell>
          <cell r="EQ372">
            <v>26.82</v>
          </cell>
          <cell r="ER372">
            <v>358.36</v>
          </cell>
          <cell r="ES372">
            <v>0</v>
          </cell>
          <cell r="ET372">
            <v>-10.82</v>
          </cell>
          <cell r="EU372">
            <v>20078.2</v>
          </cell>
          <cell r="EV372">
            <v>20078.2</v>
          </cell>
          <cell r="EW372">
            <v>1092.48</v>
          </cell>
          <cell r="EX372">
            <v>0</v>
          </cell>
          <cell r="EY372">
            <v>205.82</v>
          </cell>
          <cell r="EZ372">
            <v>0</v>
          </cell>
          <cell r="FA372">
            <v>0</v>
          </cell>
          <cell r="FB372">
            <v>2170.69</v>
          </cell>
          <cell r="FC372">
            <v>0</v>
          </cell>
          <cell r="FD372">
            <v>6276.95</v>
          </cell>
          <cell r="FE372">
            <v>26.89</v>
          </cell>
          <cell r="FF372">
            <v>14646.74</v>
          </cell>
          <cell r="FG372">
            <v>103.84</v>
          </cell>
          <cell r="FH372">
            <v>0</v>
          </cell>
          <cell r="FI372">
            <v>-12.03</v>
          </cell>
          <cell r="FJ372">
            <v>14530.88</v>
          </cell>
          <cell r="FK372">
            <v>130952.32000000001</v>
          </cell>
          <cell r="FL372">
            <v>12187.68</v>
          </cell>
          <cell r="FM372">
            <v>14530.88</v>
          </cell>
          <cell r="FN372">
            <v>18211.41</v>
          </cell>
          <cell r="FO372">
            <v>130952.32000000001</v>
          </cell>
          <cell r="FP372">
            <v>163321.57</v>
          </cell>
          <cell r="FQ372">
            <v>9.3070000000000004</v>
          </cell>
          <cell r="FR372">
            <v>11.096299999999999</v>
          </cell>
          <cell r="FS372">
            <v>13.9069</v>
          </cell>
          <cell r="FT372">
            <v>8.8971</v>
          </cell>
          <cell r="FU372">
            <v>172.51</v>
          </cell>
          <cell r="FV372">
            <v>100.11</v>
          </cell>
          <cell r="FW372">
            <v>19.86</v>
          </cell>
          <cell r="FX372">
            <v>0</v>
          </cell>
          <cell r="FY372">
            <v>916.34</v>
          </cell>
          <cell r="FZ372">
            <v>0</v>
          </cell>
          <cell r="GA372">
            <v>119.97</v>
          </cell>
          <cell r="GB372">
            <v>0</v>
          </cell>
          <cell r="GC372">
            <v>2050.7199999999998</v>
          </cell>
          <cell r="GD372">
            <v>6194.97</v>
          </cell>
          <cell r="GE372">
            <v>0</v>
          </cell>
          <cell r="GF372">
            <v>986.28</v>
          </cell>
          <cell r="GG372">
            <v>537001.44999999995</v>
          </cell>
          <cell r="GH372">
            <v>0</v>
          </cell>
          <cell r="GI372">
            <v>0</v>
          </cell>
          <cell r="GJ372">
            <v>14646.74</v>
          </cell>
          <cell r="GK372">
            <v>1464.67</v>
          </cell>
          <cell r="GL372">
            <v>-819.43</v>
          </cell>
          <cell r="GM372">
            <v>0</v>
          </cell>
          <cell r="GN372">
            <v>0</v>
          </cell>
          <cell r="GO372">
            <v>0</v>
          </cell>
          <cell r="GP372">
            <v>0</v>
          </cell>
          <cell r="GQ372">
            <v>1464.67</v>
          </cell>
          <cell r="GR372">
            <v>0</v>
          </cell>
          <cell r="GS372">
            <v>0</v>
          </cell>
          <cell r="GT372">
            <v>0</v>
          </cell>
          <cell r="GU372">
            <v>26.82</v>
          </cell>
          <cell r="GV372">
            <v>536.94000000000005</v>
          </cell>
          <cell r="GW372">
            <v>4.9949720000000003E-2</v>
          </cell>
          <cell r="GX372">
            <v>0</v>
          </cell>
          <cell r="GY372">
            <v>0</v>
          </cell>
          <cell r="GZ372">
            <v>0</v>
          </cell>
          <cell r="HA372">
            <v>0</v>
          </cell>
          <cell r="HB372">
            <v>0</v>
          </cell>
          <cell r="HC372">
            <v>0</v>
          </cell>
          <cell r="HD372" t="str">
            <v>In September 2011, SunTrust used $10.824 million of its cash-on-hand to repurchase warrants issued through the TARP program that were being auctioned by the U.S. Treasury.  This is considered a one-time event.</v>
          </cell>
          <cell r="HE372" t="str">
            <v>SunTrust has nonfinancial equity investments that are subject to Tier 1 deductions.  They totaled $150,314M as of Q3'11.  According to current rules, since this amount is below 15% of Tier 1 Capital (before any Line 10 adjustment is considered)</v>
          </cell>
          <cell r="HF372">
            <v>0</v>
          </cell>
          <cell r="HG372">
            <v>0</v>
          </cell>
          <cell r="HH372">
            <v>0</v>
          </cell>
          <cell r="HI372">
            <v>-1368000000</v>
          </cell>
          <cell r="HJ372">
            <v>-292000000</v>
          </cell>
          <cell r="HK372" t="str">
            <v>Issuance of Common Stock for Employee Compensation includes ongoing release of Treasury Stock, as well as other adjustments, for employee compensation purposes.  For forecasting purposes, SunTrust uses a three-month average change to measure pr</v>
          </cell>
          <cell r="HL372">
            <v>3</v>
          </cell>
          <cell r="HM372">
            <v>2011</v>
          </cell>
          <cell r="HN372">
            <v>0</v>
          </cell>
          <cell r="HO372">
            <v>1.75</v>
          </cell>
          <cell r="HR372">
            <v>19011</v>
          </cell>
        </row>
        <row r="373">
          <cell r="A373" t="str">
            <v>1131787Q4 2011BHC Stress</v>
          </cell>
          <cell r="B373" t="str">
            <v>SunTrust</v>
          </cell>
          <cell r="C373" t="str">
            <v>Q4 2011</v>
          </cell>
          <cell r="D373" t="str">
            <v>BHC Stress</v>
          </cell>
          <cell r="E373" t="str">
            <v>BHC</v>
          </cell>
          <cell r="F373" t="str">
            <v>Sun Trust</v>
          </cell>
          <cell r="G373">
            <v>1131787</v>
          </cell>
          <cell r="H373" t="str">
            <v>Projected</v>
          </cell>
          <cell r="I373">
            <v>40927</v>
          </cell>
          <cell r="J373">
            <v>40927.450682870367</v>
          </cell>
          <cell r="K373" t="str">
            <v>SunTrusts Adverse scenario relies on the data from Moodys Economy.com Deeper Second Recession (S3) scenario. Moodys estimates that there is a 10% probability that the economy will be worse than this scenario, and a 90% probability economic cond</v>
          </cell>
          <cell r="L373">
            <v>107.29</v>
          </cell>
          <cell r="M373">
            <v>169.54</v>
          </cell>
          <cell r="N373">
            <v>60.6</v>
          </cell>
          <cell r="O373">
            <v>108.93</v>
          </cell>
          <cell r="P373">
            <v>78.709999999999994</v>
          </cell>
          <cell r="Q373">
            <v>42.64</v>
          </cell>
          <cell r="R373">
            <v>0</v>
          </cell>
          <cell r="S373">
            <v>36.07</v>
          </cell>
          <cell r="T373">
            <v>128.51</v>
          </cell>
          <cell r="U373">
            <v>80.040000000000006</v>
          </cell>
          <cell r="V373">
            <v>4.99</v>
          </cell>
          <cell r="W373">
            <v>43.48</v>
          </cell>
          <cell r="X373">
            <v>8.81</v>
          </cell>
          <cell r="Y373">
            <v>30.7</v>
          </cell>
          <cell r="Z373">
            <v>12.5</v>
          </cell>
          <cell r="AA373">
            <v>7.94</v>
          </cell>
          <cell r="AB373">
            <v>10.26</v>
          </cell>
          <cell r="AC373">
            <v>1.35</v>
          </cell>
          <cell r="AD373">
            <v>0</v>
          </cell>
          <cell r="AE373">
            <v>0.21</v>
          </cell>
          <cell r="AF373">
            <v>0.06</v>
          </cell>
          <cell r="AG373">
            <v>0.12</v>
          </cell>
          <cell r="AH373">
            <v>0.96</v>
          </cell>
          <cell r="AI373">
            <v>524.91</v>
          </cell>
          <cell r="AJ373">
            <v>0</v>
          </cell>
          <cell r="AK373">
            <v>0</v>
          </cell>
          <cell r="AL373">
            <v>6.76</v>
          </cell>
          <cell r="AM373">
            <v>6.76</v>
          </cell>
          <cell r="AN373">
            <v>0</v>
          </cell>
          <cell r="AO373">
            <v>0</v>
          </cell>
          <cell r="AP373">
            <v>0</v>
          </cell>
          <cell r="AQ373">
            <v>0</v>
          </cell>
          <cell r="AR373">
            <v>0</v>
          </cell>
          <cell r="AS373">
            <v>0</v>
          </cell>
          <cell r="AT373">
            <v>531.66999999999996</v>
          </cell>
          <cell r="AU373">
            <v>2600</v>
          </cell>
          <cell r="AV373">
            <v>400.08</v>
          </cell>
          <cell r="AW373">
            <v>524.91</v>
          </cell>
          <cell r="AX373">
            <v>0</v>
          </cell>
          <cell r="AY373">
            <v>2475.16</v>
          </cell>
          <cell r="AZ373">
            <v>1263.02</v>
          </cell>
          <cell r="BA373">
            <v>506.34</v>
          </cell>
          <cell r="BB373">
            <v>1526.76</v>
          </cell>
          <cell r="BC373">
            <v>242.6</v>
          </cell>
          <cell r="BD373">
            <v>242.6</v>
          </cell>
          <cell r="BE373">
            <v>400.08</v>
          </cell>
          <cell r="BF373">
            <v>0</v>
          </cell>
          <cell r="BG373">
            <v>0</v>
          </cell>
          <cell r="BH373">
            <v>0</v>
          </cell>
          <cell r="BI373">
            <v>0</v>
          </cell>
          <cell r="BJ373">
            <v>37.659999999999997</v>
          </cell>
          <cell r="BK373">
            <v>0</v>
          </cell>
          <cell r="BL373">
            <v>-119.82</v>
          </cell>
          <cell r="BM373">
            <v>-97.46</v>
          </cell>
          <cell r="BN373">
            <v>-22.36</v>
          </cell>
          <cell r="BO373">
            <v>0</v>
          </cell>
          <cell r="BP373">
            <v>-22.36</v>
          </cell>
          <cell r="BQ373">
            <v>4.7</v>
          </cell>
          <cell r="BR373">
            <v>-27.05</v>
          </cell>
          <cell r="BS373">
            <v>81.338674999999995</v>
          </cell>
          <cell r="BT373">
            <v>282.17</v>
          </cell>
          <cell r="BU373">
            <v>269.69</v>
          </cell>
          <cell r="BV373">
            <v>180.06</v>
          </cell>
          <cell r="BW373">
            <v>371.8</v>
          </cell>
          <cell r="BX373" t="str">
            <v>Non-Interest Income - Retail and Small Business</v>
          </cell>
          <cell r="BY373">
            <v>0</v>
          </cell>
          <cell r="BZ373">
            <v>28496.53</v>
          </cell>
          <cell r="CA373">
            <v>28496.53</v>
          </cell>
          <cell r="CB373">
            <v>61076.11</v>
          </cell>
          <cell r="CC373">
            <v>29902.85</v>
          </cell>
          <cell r="CD373">
            <v>18223.95</v>
          </cell>
          <cell r="CE373">
            <v>3666.62</v>
          </cell>
          <cell r="CF373">
            <v>14557.33</v>
          </cell>
          <cell r="CG373">
            <v>12829.58</v>
          </cell>
          <cell r="CH373">
            <v>2736.36</v>
          </cell>
          <cell r="CI373">
            <v>967.44</v>
          </cell>
          <cell r="CJ373">
            <v>9125.7800000000007</v>
          </cell>
          <cell r="CK373">
            <v>5740.95</v>
          </cell>
          <cell r="CL373">
            <v>119.73</v>
          </cell>
          <cell r="CM373">
            <v>0</v>
          </cell>
          <cell r="CN373">
            <v>30811.62</v>
          </cell>
          <cell r="CO373">
            <v>26907.65</v>
          </cell>
          <cell r="CP373">
            <v>0</v>
          </cell>
          <cell r="CQ373">
            <v>3903.97</v>
          </cell>
          <cell r="CR373">
            <v>494.12</v>
          </cell>
          <cell r="CS373">
            <v>18749.080000000002</v>
          </cell>
          <cell r="CT373">
            <v>9513.23</v>
          </cell>
          <cell r="CU373">
            <v>7086.74</v>
          </cell>
          <cell r="CV373">
            <v>2149.11</v>
          </cell>
          <cell r="CW373">
            <v>10187.280000000001</v>
          </cell>
          <cell r="CX373">
            <v>18.059999999999999</v>
          </cell>
          <cell r="CY373">
            <v>37.49</v>
          </cell>
          <cell r="CZ373">
            <v>238.81</v>
          </cell>
          <cell r="DA373">
            <v>769.19</v>
          </cell>
          <cell r="DB373">
            <v>9123.7199999999993</v>
          </cell>
          <cell r="DC373">
            <v>121318.22</v>
          </cell>
          <cell r="DD373">
            <v>0</v>
          </cell>
          <cell r="DE373">
            <v>2475.16</v>
          </cell>
          <cell r="DF373">
            <v>118843.05</v>
          </cell>
          <cell r="DG373">
            <v>6184.51</v>
          </cell>
          <cell r="DH373">
            <v>6343.83</v>
          </cell>
          <cell r="DI373">
            <v>1040.24</v>
          </cell>
          <cell r="DJ373">
            <v>5.46</v>
          </cell>
          <cell r="DK373">
            <v>92.8</v>
          </cell>
          <cell r="DL373">
            <v>7482.33</v>
          </cell>
          <cell r="DM373">
            <v>13439.03</v>
          </cell>
          <cell r="DN373">
            <v>174445.46</v>
          </cell>
          <cell r="DO373">
            <v>124794.74</v>
          </cell>
          <cell r="DP373">
            <v>1632.34</v>
          </cell>
          <cell r="DQ373">
            <v>1849.22</v>
          </cell>
          <cell r="DR373">
            <v>26264.33</v>
          </cell>
          <cell r="DS373">
            <v>50</v>
          </cell>
          <cell r="DT373">
            <v>154540.63</v>
          </cell>
          <cell r="DU373">
            <v>274.01</v>
          </cell>
          <cell r="DV373">
            <v>549.91999999999996</v>
          </cell>
          <cell r="DW373">
            <v>9308.32</v>
          </cell>
          <cell r="DX373">
            <v>8875.9699999999993</v>
          </cell>
          <cell r="DY373">
            <v>1669.91</v>
          </cell>
          <cell r="DZ373">
            <v>-898.05</v>
          </cell>
          <cell r="EA373">
            <v>19780.080000000002</v>
          </cell>
          <cell r="EB373">
            <v>124.74</v>
          </cell>
          <cell r="EC373">
            <v>19904.830000000002</v>
          </cell>
          <cell r="ED373">
            <v>43414.18</v>
          </cell>
          <cell r="EE373">
            <v>20078.2</v>
          </cell>
          <cell r="EF373">
            <v>0</v>
          </cell>
          <cell r="EG373">
            <v>20078.2</v>
          </cell>
          <cell r="EH373">
            <v>-27.05</v>
          </cell>
          <cell r="EI373">
            <v>0</v>
          </cell>
          <cell r="EJ373">
            <v>101.5</v>
          </cell>
          <cell r="EK373">
            <v>0</v>
          </cell>
          <cell r="EL373">
            <v>12.36</v>
          </cell>
          <cell r="EM373">
            <v>0</v>
          </cell>
          <cell r="EN373">
            <v>0</v>
          </cell>
          <cell r="EO373">
            <v>0</v>
          </cell>
          <cell r="EP373">
            <v>1.74</v>
          </cell>
          <cell r="EQ373">
            <v>26.85</v>
          </cell>
          <cell r="ER373">
            <v>-356.32</v>
          </cell>
          <cell r="ES373">
            <v>0</v>
          </cell>
          <cell r="ET373">
            <v>0</v>
          </cell>
          <cell r="EU373">
            <v>19780.080000000002</v>
          </cell>
          <cell r="EV373">
            <v>19780.080000000002</v>
          </cell>
          <cell r="EW373">
            <v>954.43</v>
          </cell>
          <cell r="EX373">
            <v>0</v>
          </cell>
          <cell r="EY373">
            <v>-12.45</v>
          </cell>
          <cell r="EZ373">
            <v>0</v>
          </cell>
          <cell r="FA373">
            <v>0</v>
          </cell>
          <cell r="FB373">
            <v>1972.45</v>
          </cell>
          <cell r="FC373">
            <v>0</v>
          </cell>
          <cell r="FD373">
            <v>6273.87</v>
          </cell>
          <cell r="FE373">
            <v>20.079999999999998</v>
          </cell>
          <cell r="FF373">
            <v>14516.6</v>
          </cell>
          <cell r="FG373">
            <v>112.37</v>
          </cell>
          <cell r="FH373">
            <v>0</v>
          </cell>
          <cell r="FI373">
            <v>-12.03</v>
          </cell>
          <cell r="FJ373">
            <v>14392.2</v>
          </cell>
          <cell r="FK373">
            <v>129812.1</v>
          </cell>
          <cell r="FL373">
            <v>12145.81</v>
          </cell>
          <cell r="FM373">
            <v>14392.26</v>
          </cell>
          <cell r="FN373">
            <v>18016.36</v>
          </cell>
          <cell r="FO373">
            <v>129812.1</v>
          </cell>
          <cell r="FP373">
            <v>164619.56</v>
          </cell>
          <cell r="FQ373">
            <v>9.3565000000000005</v>
          </cell>
          <cell r="FR373">
            <v>11.087</v>
          </cell>
          <cell r="FS373">
            <v>13.8788</v>
          </cell>
          <cell r="FT373">
            <v>8.7426999999999992</v>
          </cell>
          <cell r="FU373">
            <v>274.01</v>
          </cell>
          <cell r="FV373">
            <v>103.37</v>
          </cell>
          <cell r="FW373">
            <v>19.86</v>
          </cell>
          <cell r="FX373">
            <v>0</v>
          </cell>
          <cell r="FY373">
            <v>898.05</v>
          </cell>
          <cell r="FZ373">
            <v>0</v>
          </cell>
          <cell r="GA373">
            <v>123.23</v>
          </cell>
          <cell r="GB373">
            <v>0</v>
          </cell>
          <cell r="GC373">
            <v>1849.22</v>
          </cell>
          <cell r="GD373">
            <v>6194.97</v>
          </cell>
          <cell r="GE373">
            <v>0</v>
          </cell>
          <cell r="GF373">
            <v>1025.53</v>
          </cell>
          <cell r="GG373">
            <v>537069.11</v>
          </cell>
          <cell r="GH373">
            <v>0</v>
          </cell>
          <cell r="GI373">
            <v>0</v>
          </cell>
          <cell r="GJ373">
            <v>14516.6</v>
          </cell>
          <cell r="GK373">
            <v>1451.66</v>
          </cell>
          <cell r="GL373">
            <v>-858.68</v>
          </cell>
          <cell r="GM373">
            <v>858.68</v>
          </cell>
          <cell r="GN373">
            <v>0</v>
          </cell>
          <cell r="GO373">
            <v>0</v>
          </cell>
          <cell r="GP373">
            <v>0</v>
          </cell>
          <cell r="GQ373">
            <v>0</v>
          </cell>
          <cell r="GR373">
            <v>0</v>
          </cell>
          <cell r="GS373">
            <v>0</v>
          </cell>
          <cell r="GT373">
            <v>0</v>
          </cell>
          <cell r="GU373">
            <v>26.85</v>
          </cell>
          <cell r="GV373">
            <v>537.03</v>
          </cell>
          <cell r="GW373">
            <v>0.05</v>
          </cell>
          <cell r="GX373">
            <v>0</v>
          </cell>
          <cell r="GY373">
            <v>0</v>
          </cell>
          <cell r="GZ373">
            <v>0</v>
          </cell>
          <cell r="HA373">
            <v>0</v>
          </cell>
          <cell r="HB373">
            <v>0</v>
          </cell>
          <cell r="HC373">
            <v>0</v>
          </cell>
          <cell r="HD373" t="str">
            <v>In September 2011, SunTrust used $10.824 million of its cash-on-hand to repurchase warrants issued through the TARP program that were being auctioned by the U.S. Treasury.  This is considered a one-time event.</v>
          </cell>
          <cell r="HE373" t="str">
            <v>SunTrust has nonfinancial equity investments that are subject to Tier 1 deductions.  They totaled $150,314M as of Q3'11.  According to current rules, since this amount is below 15% of Tier 1 Capital (before any Line 10 adjustment is considered)</v>
          </cell>
          <cell r="HF373">
            <v>0</v>
          </cell>
          <cell r="HG373">
            <v>0</v>
          </cell>
          <cell r="HH373">
            <v>0</v>
          </cell>
          <cell r="HI373">
            <v>-1368000000</v>
          </cell>
          <cell r="HJ373">
            <v>-292000000</v>
          </cell>
          <cell r="HK373" t="str">
            <v>Issuance of Common Stock for Employee Compensation includes ongoing release of Treasury Stock, as well as other adjustments, for employee compensation purposes.  For forecasting purposes, SunTrust uses a three-month average change to measure pr</v>
          </cell>
          <cell r="HL373">
            <v>4</v>
          </cell>
          <cell r="HM373">
            <v>2011</v>
          </cell>
          <cell r="HN373">
            <v>0</v>
          </cell>
          <cell r="HO373">
            <v>37.659999999999997</v>
          </cell>
          <cell r="HR373">
            <v>19011</v>
          </cell>
        </row>
        <row r="374">
          <cell r="A374" t="str">
            <v>1131787Q1 2012BHC Stress</v>
          </cell>
          <cell r="B374" t="str">
            <v>SunTrust</v>
          </cell>
          <cell r="C374" t="str">
            <v>Q1 2012</v>
          </cell>
          <cell r="D374" t="str">
            <v>BHC Stress</v>
          </cell>
          <cell r="E374" t="str">
            <v>BHC</v>
          </cell>
          <cell r="F374" t="str">
            <v>Sun Trust</v>
          </cell>
          <cell r="G374">
            <v>1131787</v>
          </cell>
          <cell r="H374" t="str">
            <v>Projected</v>
          </cell>
          <cell r="I374">
            <v>40927</v>
          </cell>
          <cell r="J374">
            <v>40927.450682870367</v>
          </cell>
          <cell r="K374" t="str">
            <v>SunTrusts Adverse scenario relies on the data from Moodys Economy.com Deeper Second Recession (S3) scenario. Moodys estimates that there is a 10% probability that the economy will be worse than this scenario, and a 90% probability economic cond</v>
          </cell>
          <cell r="L374">
            <v>137.22</v>
          </cell>
          <cell r="M374">
            <v>180.29</v>
          </cell>
          <cell r="N374">
            <v>62.13</v>
          </cell>
          <cell r="O374">
            <v>118.17</v>
          </cell>
          <cell r="P374">
            <v>64.69</v>
          </cell>
          <cell r="Q374">
            <v>33.619999999999997</v>
          </cell>
          <cell r="R374">
            <v>0</v>
          </cell>
          <cell r="S374">
            <v>31.06</v>
          </cell>
          <cell r="T374">
            <v>124.27</v>
          </cell>
          <cell r="U374">
            <v>69.97</v>
          </cell>
          <cell r="V374">
            <v>10.61</v>
          </cell>
          <cell r="W374">
            <v>43.69</v>
          </cell>
          <cell r="X374">
            <v>10.01</v>
          </cell>
          <cell r="Y374">
            <v>38.79</v>
          </cell>
          <cell r="Z374">
            <v>17.09</v>
          </cell>
          <cell r="AA374">
            <v>5.5</v>
          </cell>
          <cell r="AB374">
            <v>16.2</v>
          </cell>
          <cell r="AC374">
            <v>4.05</v>
          </cell>
          <cell r="AD374">
            <v>0</v>
          </cell>
          <cell r="AE374">
            <v>0.03</v>
          </cell>
          <cell r="AF374">
            <v>0.06</v>
          </cell>
          <cell r="AG374">
            <v>7.0000000000000007E-2</v>
          </cell>
          <cell r="AH374">
            <v>3.88</v>
          </cell>
          <cell r="AI374">
            <v>559.30999999999995</v>
          </cell>
          <cell r="AJ374">
            <v>0</v>
          </cell>
          <cell r="AK374">
            <v>0</v>
          </cell>
          <cell r="AL374">
            <v>6.76</v>
          </cell>
          <cell r="AM374">
            <v>6.76</v>
          </cell>
          <cell r="AN374">
            <v>0</v>
          </cell>
          <cell r="AO374">
            <v>0</v>
          </cell>
          <cell r="AP374">
            <v>0</v>
          </cell>
          <cell r="AQ374">
            <v>0</v>
          </cell>
          <cell r="AR374">
            <v>0</v>
          </cell>
          <cell r="AS374">
            <v>0</v>
          </cell>
          <cell r="AT374">
            <v>566.08000000000004</v>
          </cell>
          <cell r="AU374">
            <v>2475.16</v>
          </cell>
          <cell r="AV374">
            <v>738.72</v>
          </cell>
          <cell r="AW374">
            <v>559.30999999999995</v>
          </cell>
          <cell r="AX374">
            <v>-16.41</v>
          </cell>
          <cell r="AY374">
            <v>2638.16</v>
          </cell>
          <cell r="AZ374">
            <v>1238.67</v>
          </cell>
          <cell r="BA374">
            <v>607.07000000000005</v>
          </cell>
          <cell r="BB374">
            <v>1519.19</v>
          </cell>
          <cell r="BC374">
            <v>326.54000000000002</v>
          </cell>
          <cell r="BD374">
            <v>326.54000000000002</v>
          </cell>
          <cell r="BE374">
            <v>738.72</v>
          </cell>
          <cell r="BF374">
            <v>0</v>
          </cell>
          <cell r="BG374">
            <v>0</v>
          </cell>
          <cell r="BH374">
            <v>54</v>
          </cell>
          <cell r="BI374">
            <v>0</v>
          </cell>
          <cell r="BJ374">
            <v>17.39</v>
          </cell>
          <cell r="BK374">
            <v>16.41</v>
          </cell>
          <cell r="BL374">
            <v>-340.79</v>
          </cell>
          <cell r="BM374">
            <v>-162.57</v>
          </cell>
          <cell r="BN374">
            <v>-178.22</v>
          </cell>
          <cell r="BO374">
            <v>0</v>
          </cell>
          <cell r="BP374">
            <v>-178.22</v>
          </cell>
          <cell r="BQ374">
            <v>2.33</v>
          </cell>
          <cell r="BR374">
            <v>-180.55</v>
          </cell>
          <cell r="BS374">
            <v>47.703865</v>
          </cell>
          <cell r="BT374">
            <v>371.8</v>
          </cell>
          <cell r="BU374">
            <v>170.27</v>
          </cell>
          <cell r="BV374">
            <v>169.72</v>
          </cell>
          <cell r="BW374">
            <v>372.35</v>
          </cell>
          <cell r="BX374" t="str">
            <v>Non-Interest Income - Retail and Small Business</v>
          </cell>
          <cell r="BY374">
            <v>0</v>
          </cell>
          <cell r="BZ374">
            <v>28644.33</v>
          </cell>
          <cell r="CA374">
            <v>28644.33</v>
          </cell>
          <cell r="CB374">
            <v>59382.22</v>
          </cell>
          <cell r="CC374">
            <v>28929.46</v>
          </cell>
          <cell r="CD374">
            <v>17923.73</v>
          </cell>
          <cell r="CE374">
            <v>3547.26</v>
          </cell>
          <cell r="CF374">
            <v>14376.47</v>
          </cell>
          <cell r="CG374">
            <v>12412.62</v>
          </cell>
          <cell r="CH374">
            <v>2480.77</v>
          </cell>
          <cell r="CI374">
            <v>945.59</v>
          </cell>
          <cell r="CJ374">
            <v>8986.27</v>
          </cell>
          <cell r="CK374">
            <v>5675.32</v>
          </cell>
          <cell r="CL374">
            <v>116.41</v>
          </cell>
          <cell r="CM374">
            <v>0</v>
          </cell>
          <cell r="CN374">
            <v>30904.94</v>
          </cell>
          <cell r="CO374">
            <v>26981.01</v>
          </cell>
          <cell r="CP374">
            <v>0</v>
          </cell>
          <cell r="CQ374">
            <v>3923.94</v>
          </cell>
          <cell r="CR374">
            <v>490.91</v>
          </cell>
          <cell r="CS374">
            <v>18767.27</v>
          </cell>
          <cell r="CT374">
            <v>9411.89</v>
          </cell>
          <cell r="CU374">
            <v>7229.15</v>
          </cell>
          <cell r="CV374">
            <v>2126.2199999999998</v>
          </cell>
          <cell r="CW374">
            <v>10097.73</v>
          </cell>
          <cell r="CX374">
            <v>17.920000000000002</v>
          </cell>
          <cell r="CY374">
            <v>36.83</v>
          </cell>
          <cell r="CZ374">
            <v>296.33</v>
          </cell>
          <cell r="DA374">
            <v>764.7</v>
          </cell>
          <cell r="DB374">
            <v>8981.9500000000007</v>
          </cell>
          <cell r="DC374">
            <v>119643.07</v>
          </cell>
          <cell r="DD374">
            <v>0</v>
          </cell>
          <cell r="DE374">
            <v>2638.16</v>
          </cell>
          <cell r="DF374">
            <v>117004.91</v>
          </cell>
          <cell r="DG374">
            <v>6480.89</v>
          </cell>
          <cell r="DH374">
            <v>6343.83</v>
          </cell>
          <cell r="DI374">
            <v>1079.8900000000001</v>
          </cell>
          <cell r="DJ374">
            <v>5.46</v>
          </cell>
          <cell r="DK374">
            <v>84.38</v>
          </cell>
          <cell r="DL374">
            <v>7513.56</v>
          </cell>
          <cell r="DM374">
            <v>13479.75</v>
          </cell>
          <cell r="DN374">
            <v>173123.44</v>
          </cell>
          <cell r="DO374">
            <v>122821.94</v>
          </cell>
          <cell r="DP374">
            <v>1638.14</v>
          </cell>
          <cell r="DQ374">
            <v>1164.22</v>
          </cell>
          <cell r="DR374">
            <v>27989.4</v>
          </cell>
          <cell r="DS374">
            <v>66.41</v>
          </cell>
          <cell r="DT374">
            <v>153613.71</v>
          </cell>
          <cell r="DU374">
            <v>274.01</v>
          </cell>
          <cell r="DV374">
            <v>549.91999999999996</v>
          </cell>
          <cell r="DW374">
            <v>9299.06</v>
          </cell>
          <cell r="DX374">
            <v>8665.83</v>
          </cell>
          <cell r="DY374">
            <v>1474.74</v>
          </cell>
          <cell r="DZ374">
            <v>-878.57</v>
          </cell>
          <cell r="EA374">
            <v>19384.990000000002</v>
          </cell>
          <cell r="EB374">
            <v>124.74</v>
          </cell>
          <cell r="EC374">
            <v>19509.73</v>
          </cell>
          <cell r="ED374">
            <v>41626.449999999997</v>
          </cell>
          <cell r="EE374">
            <v>19780.080000000002</v>
          </cell>
          <cell r="EF374">
            <v>0</v>
          </cell>
          <cell r="EG374">
            <v>19780.080000000002</v>
          </cell>
          <cell r="EH374">
            <v>-180.55</v>
          </cell>
          <cell r="EI374">
            <v>0</v>
          </cell>
          <cell r="EJ374">
            <v>0</v>
          </cell>
          <cell r="EK374">
            <v>0</v>
          </cell>
          <cell r="EL374">
            <v>10.220000000000001</v>
          </cell>
          <cell r="EM374">
            <v>0</v>
          </cell>
          <cell r="EN374">
            <v>0</v>
          </cell>
          <cell r="EO374">
            <v>0</v>
          </cell>
          <cell r="EP374">
            <v>2.74</v>
          </cell>
          <cell r="EQ374">
            <v>26.86</v>
          </cell>
          <cell r="ER374">
            <v>-195.16</v>
          </cell>
          <cell r="ES374">
            <v>0</v>
          </cell>
          <cell r="ET374">
            <v>0</v>
          </cell>
          <cell r="EU374">
            <v>19384.990000000002</v>
          </cell>
          <cell r="EV374">
            <v>19384.990000000002</v>
          </cell>
          <cell r="EW374">
            <v>842.57</v>
          </cell>
          <cell r="EX374">
            <v>0</v>
          </cell>
          <cell r="EY374">
            <v>-95.75</v>
          </cell>
          <cell r="EZ374">
            <v>0</v>
          </cell>
          <cell r="FA374">
            <v>0</v>
          </cell>
          <cell r="FB374">
            <v>1287.45</v>
          </cell>
          <cell r="FC374">
            <v>0</v>
          </cell>
          <cell r="FD374">
            <v>6273.87</v>
          </cell>
          <cell r="FE374">
            <v>53.42</v>
          </cell>
          <cell r="FF374">
            <v>13598.33</v>
          </cell>
          <cell r="FG374">
            <v>116.34</v>
          </cell>
          <cell r="FH374">
            <v>0</v>
          </cell>
          <cell r="FI374">
            <v>-12.03</v>
          </cell>
          <cell r="FJ374">
            <v>13469.97</v>
          </cell>
          <cell r="FK374">
            <v>127570.12</v>
          </cell>
          <cell r="FL374">
            <v>11908.58</v>
          </cell>
          <cell r="FM374">
            <v>13470.03</v>
          </cell>
          <cell r="FN374">
            <v>16973.759999999998</v>
          </cell>
          <cell r="FO374">
            <v>127570.12</v>
          </cell>
          <cell r="FP374">
            <v>164661.93</v>
          </cell>
          <cell r="FQ374">
            <v>9.3348999999999993</v>
          </cell>
          <cell r="FR374">
            <v>10.5589</v>
          </cell>
          <cell r="FS374">
            <v>13.305400000000001</v>
          </cell>
          <cell r="FT374">
            <v>8.1804000000000006</v>
          </cell>
          <cell r="FU374">
            <v>274.01</v>
          </cell>
          <cell r="FV374">
            <v>103.37</v>
          </cell>
          <cell r="FW374">
            <v>19.86</v>
          </cell>
          <cell r="FX374">
            <v>0</v>
          </cell>
          <cell r="FY374">
            <v>878.57</v>
          </cell>
          <cell r="FZ374">
            <v>0</v>
          </cell>
          <cell r="GA374">
            <v>123.23</v>
          </cell>
          <cell r="GB374">
            <v>0</v>
          </cell>
          <cell r="GC374">
            <v>1164.22</v>
          </cell>
          <cell r="GD374">
            <v>6194.97</v>
          </cell>
          <cell r="GE374">
            <v>0</v>
          </cell>
          <cell r="GF374">
            <v>850.68</v>
          </cell>
          <cell r="GG374">
            <v>537186.06000000006</v>
          </cell>
          <cell r="GH374">
            <v>0</v>
          </cell>
          <cell r="GI374">
            <v>0</v>
          </cell>
          <cell r="GJ374">
            <v>13598.33</v>
          </cell>
          <cell r="GK374">
            <v>1359.83</v>
          </cell>
          <cell r="GL374">
            <v>-683.83</v>
          </cell>
          <cell r="GM374">
            <v>683.83</v>
          </cell>
          <cell r="GN374">
            <v>0</v>
          </cell>
          <cell r="GO374">
            <v>0</v>
          </cell>
          <cell r="GP374">
            <v>0</v>
          </cell>
          <cell r="GQ374">
            <v>0</v>
          </cell>
          <cell r="GR374">
            <v>0</v>
          </cell>
          <cell r="GS374">
            <v>0</v>
          </cell>
          <cell r="GT374">
            <v>0</v>
          </cell>
          <cell r="GU374">
            <v>26.86</v>
          </cell>
          <cell r="GV374">
            <v>537.15</v>
          </cell>
          <cell r="GW374">
            <v>0.05</v>
          </cell>
          <cell r="GX374">
            <v>0</v>
          </cell>
          <cell r="GY374">
            <v>0</v>
          </cell>
          <cell r="GZ374">
            <v>0</v>
          </cell>
          <cell r="HA374">
            <v>0</v>
          </cell>
          <cell r="HB374">
            <v>0</v>
          </cell>
          <cell r="HC374">
            <v>0</v>
          </cell>
          <cell r="HD374" t="str">
            <v>In September 2011, SunTrust used $10.824 million of its cash-on-hand to repurchase warrants issued through the TARP program that were being auctioned by the U.S. Treasury.  This is considered a one-time event.</v>
          </cell>
          <cell r="HE374" t="str">
            <v>SunTrust has nonfinancial equity investments that are subject to Tier 1 deductions.  They totaled $150,314M as of Q3'11.  According to current rules, since this amount is below 15% of Tier 1 Capital (before any Line 10 adjustment is considered)</v>
          </cell>
          <cell r="HF374">
            <v>0</v>
          </cell>
          <cell r="HG374">
            <v>0</v>
          </cell>
          <cell r="HH374">
            <v>0</v>
          </cell>
          <cell r="HI374">
            <v>-1368000000</v>
          </cell>
          <cell r="HJ374">
            <v>-292000000</v>
          </cell>
          <cell r="HK374" t="str">
            <v>Issuance of Common Stock for Employee Compensation includes ongoing release of Treasury Stock, as well as other adjustments, for employee compensation purposes.  For forecasting purposes, SunTrust uses a three-month average change to measure pr</v>
          </cell>
          <cell r="HL374">
            <v>1</v>
          </cell>
          <cell r="HM374">
            <v>2012</v>
          </cell>
          <cell r="HN374">
            <v>0</v>
          </cell>
          <cell r="HO374">
            <v>17.39</v>
          </cell>
          <cell r="HR374">
            <v>19011</v>
          </cell>
        </row>
        <row r="375">
          <cell r="A375" t="str">
            <v>1131787Q2 2012BHC Stress</v>
          </cell>
          <cell r="B375" t="str">
            <v>SunTrust</v>
          </cell>
          <cell r="C375" t="str">
            <v>Q2 2012</v>
          </cell>
          <cell r="D375" t="str">
            <v>BHC Stress</v>
          </cell>
          <cell r="E375" t="str">
            <v>BHC</v>
          </cell>
          <cell r="F375" t="str">
            <v>Sun Trust</v>
          </cell>
          <cell r="G375">
            <v>1131787</v>
          </cell>
          <cell r="H375" t="str">
            <v>Projected</v>
          </cell>
          <cell r="I375">
            <v>40927</v>
          </cell>
          <cell r="J375">
            <v>40927.450682870367</v>
          </cell>
          <cell r="K375" t="str">
            <v>SunTrusts Adverse scenario relies on the data from Moodys Economy.com Deeper Second Recession (S3) scenario. Moodys estimates that there is a 10% probability that the economy will be worse than this scenario, and a 90% probability economic cond</v>
          </cell>
          <cell r="L375">
            <v>174.36</v>
          </cell>
          <cell r="M375">
            <v>194.16</v>
          </cell>
          <cell r="N375">
            <v>68.5</v>
          </cell>
          <cell r="O375">
            <v>125.65</v>
          </cell>
          <cell r="P375">
            <v>70.34</v>
          </cell>
          <cell r="Q375">
            <v>40.97</v>
          </cell>
          <cell r="R375">
            <v>0</v>
          </cell>
          <cell r="S375">
            <v>29.36</v>
          </cell>
          <cell r="T375">
            <v>145.47</v>
          </cell>
          <cell r="U375">
            <v>74.849999999999994</v>
          </cell>
          <cell r="V375">
            <v>11.59</v>
          </cell>
          <cell r="W375">
            <v>59.04</v>
          </cell>
          <cell r="X375">
            <v>11.58</v>
          </cell>
          <cell r="Y375">
            <v>41.79</v>
          </cell>
          <cell r="Z375">
            <v>19.03</v>
          </cell>
          <cell r="AA375">
            <v>8.24</v>
          </cell>
          <cell r="AB375">
            <v>14.53</v>
          </cell>
          <cell r="AC375">
            <v>6.67</v>
          </cell>
          <cell r="AD375">
            <v>0</v>
          </cell>
          <cell r="AE375">
            <v>7.0000000000000007E-2</v>
          </cell>
          <cell r="AF375">
            <v>0.12</v>
          </cell>
          <cell r="AG375">
            <v>0.2</v>
          </cell>
          <cell r="AH375">
            <v>6.28</v>
          </cell>
          <cell r="AI375">
            <v>644.37</v>
          </cell>
          <cell r="AJ375">
            <v>0</v>
          </cell>
          <cell r="AK375">
            <v>0</v>
          </cell>
          <cell r="AL375">
            <v>6.76</v>
          </cell>
          <cell r="AM375">
            <v>6.76</v>
          </cell>
          <cell r="AN375">
            <v>0</v>
          </cell>
          <cell r="AO375">
            <v>0</v>
          </cell>
          <cell r="AP375">
            <v>0</v>
          </cell>
          <cell r="AQ375">
            <v>0</v>
          </cell>
          <cell r="AR375">
            <v>0</v>
          </cell>
          <cell r="AS375">
            <v>0</v>
          </cell>
          <cell r="AT375">
            <v>651.13</v>
          </cell>
          <cell r="AU375">
            <v>2638.16</v>
          </cell>
          <cell r="AV375">
            <v>864.95</v>
          </cell>
          <cell r="AW375">
            <v>644.37</v>
          </cell>
          <cell r="AX375">
            <v>-7.58</v>
          </cell>
          <cell r="AY375">
            <v>2851.16</v>
          </cell>
          <cell r="AZ375">
            <v>1197.77</v>
          </cell>
          <cell r="BA375">
            <v>653.91999999999996</v>
          </cell>
          <cell r="BB375">
            <v>1482.81</v>
          </cell>
          <cell r="BC375">
            <v>368.89</v>
          </cell>
          <cell r="BD375">
            <v>368.89</v>
          </cell>
          <cell r="BE375">
            <v>864.95</v>
          </cell>
          <cell r="BF375">
            <v>0</v>
          </cell>
          <cell r="BG375">
            <v>0</v>
          </cell>
          <cell r="BH375">
            <v>27</v>
          </cell>
          <cell r="BI375">
            <v>0</v>
          </cell>
          <cell r="BJ375">
            <v>17.39</v>
          </cell>
          <cell r="BK375">
            <v>7.58</v>
          </cell>
          <cell r="BL375">
            <v>-451.67</v>
          </cell>
          <cell r="BM375">
            <v>-214.91</v>
          </cell>
          <cell r="BN375">
            <v>-236.76</v>
          </cell>
          <cell r="BO375">
            <v>0</v>
          </cell>
          <cell r="BP375">
            <v>-236.76</v>
          </cell>
          <cell r="BQ375">
            <v>2.33</v>
          </cell>
          <cell r="BR375">
            <v>-239.09</v>
          </cell>
          <cell r="BS375">
            <v>47.581198999999998</v>
          </cell>
          <cell r="BT375">
            <v>372.35</v>
          </cell>
          <cell r="BU375">
            <v>118.96</v>
          </cell>
          <cell r="BV375">
            <v>160.30000000000001</v>
          </cell>
          <cell r="BW375">
            <v>331.02</v>
          </cell>
          <cell r="BX375" t="str">
            <v>Non-Interest Income - Retail and Small Business</v>
          </cell>
          <cell r="BY375">
            <v>0</v>
          </cell>
          <cell r="BZ375">
            <v>29981.65</v>
          </cell>
          <cell r="CA375">
            <v>29981.65</v>
          </cell>
          <cell r="CB375">
            <v>58408.76</v>
          </cell>
          <cell r="CC375">
            <v>28481.19</v>
          </cell>
          <cell r="CD375">
            <v>17657.3</v>
          </cell>
          <cell r="CE375">
            <v>3492.29</v>
          </cell>
          <cell r="CF375">
            <v>14165</v>
          </cell>
          <cell r="CG375">
            <v>12157.51</v>
          </cell>
          <cell r="CH375">
            <v>2325.6</v>
          </cell>
          <cell r="CI375">
            <v>940.27</v>
          </cell>
          <cell r="CJ375">
            <v>8891.64</v>
          </cell>
          <cell r="CK375">
            <v>5590.88</v>
          </cell>
          <cell r="CL375">
            <v>112.77</v>
          </cell>
          <cell r="CM375">
            <v>0</v>
          </cell>
          <cell r="CN375">
            <v>31124.87</v>
          </cell>
          <cell r="CO375">
            <v>27198.400000000001</v>
          </cell>
          <cell r="CP375">
            <v>0</v>
          </cell>
          <cell r="CQ375">
            <v>3926.47</v>
          </cell>
          <cell r="CR375">
            <v>489.27</v>
          </cell>
          <cell r="CS375">
            <v>18769</v>
          </cell>
          <cell r="CT375">
            <v>9231.35</v>
          </cell>
          <cell r="CU375">
            <v>7452.22</v>
          </cell>
          <cell r="CV375">
            <v>2085.4299999999998</v>
          </cell>
          <cell r="CW375">
            <v>10080.75</v>
          </cell>
          <cell r="CX375">
            <v>17.71</v>
          </cell>
          <cell r="CY375">
            <v>36.89</v>
          </cell>
          <cell r="CZ375">
            <v>298.3</v>
          </cell>
          <cell r="DA375">
            <v>771.06</v>
          </cell>
          <cell r="DB375">
            <v>8956.7800000000007</v>
          </cell>
          <cell r="DC375">
            <v>118872.64</v>
          </cell>
          <cell r="DD375">
            <v>0</v>
          </cell>
          <cell r="DE375">
            <v>2851.16</v>
          </cell>
          <cell r="DF375">
            <v>116021.48</v>
          </cell>
          <cell r="DG375">
            <v>6549.99</v>
          </cell>
          <cell r="DH375">
            <v>6343.83</v>
          </cell>
          <cell r="DI375">
            <v>1097.73</v>
          </cell>
          <cell r="DJ375">
            <v>5.46</v>
          </cell>
          <cell r="DK375">
            <v>76.33</v>
          </cell>
          <cell r="DL375">
            <v>7523.35</v>
          </cell>
          <cell r="DM375">
            <v>13218.43</v>
          </cell>
          <cell r="DN375">
            <v>173294.89</v>
          </cell>
          <cell r="DO375">
            <v>122992.49</v>
          </cell>
          <cell r="DP375">
            <v>1701.7</v>
          </cell>
          <cell r="DQ375">
            <v>627.35</v>
          </cell>
          <cell r="DR375">
            <v>28848.51</v>
          </cell>
          <cell r="DS375">
            <v>73.989999999999995</v>
          </cell>
          <cell r="DT375">
            <v>154170.04999999999</v>
          </cell>
          <cell r="DU375">
            <v>274.01</v>
          </cell>
          <cell r="DV375">
            <v>549.91999999999996</v>
          </cell>
          <cell r="DW375">
            <v>9289.7900000000009</v>
          </cell>
          <cell r="DX375">
            <v>8397.08</v>
          </cell>
          <cell r="DY375">
            <v>1348.38</v>
          </cell>
          <cell r="DZ375">
            <v>-859.09</v>
          </cell>
          <cell r="EA375">
            <v>19000.09</v>
          </cell>
          <cell r="EB375">
            <v>124.74</v>
          </cell>
          <cell r="EC375">
            <v>19124.84</v>
          </cell>
          <cell r="ED375">
            <v>41083.78</v>
          </cell>
          <cell r="EE375">
            <v>19384.990000000002</v>
          </cell>
          <cell r="EF375">
            <v>0</v>
          </cell>
          <cell r="EG375">
            <v>19384.990000000002</v>
          </cell>
          <cell r="EH375">
            <v>-239.09</v>
          </cell>
          <cell r="EI375">
            <v>0</v>
          </cell>
          <cell r="EJ375">
            <v>0</v>
          </cell>
          <cell r="EK375">
            <v>0</v>
          </cell>
          <cell r="EL375">
            <v>10.220000000000001</v>
          </cell>
          <cell r="EM375">
            <v>0</v>
          </cell>
          <cell r="EN375">
            <v>0</v>
          </cell>
          <cell r="EO375">
            <v>0</v>
          </cell>
          <cell r="EP375">
            <v>2.8</v>
          </cell>
          <cell r="EQ375">
            <v>26.86</v>
          </cell>
          <cell r="ER375">
            <v>-126.36</v>
          </cell>
          <cell r="ES375">
            <v>0</v>
          </cell>
          <cell r="ET375">
            <v>0</v>
          </cell>
          <cell r="EU375">
            <v>19000.09</v>
          </cell>
          <cell r="EV375">
            <v>19000.09</v>
          </cell>
          <cell r="EW375">
            <v>778.42</v>
          </cell>
          <cell r="EX375">
            <v>0</v>
          </cell>
          <cell r="EY375">
            <v>-157.97</v>
          </cell>
          <cell r="EZ375">
            <v>0</v>
          </cell>
          <cell r="FA375">
            <v>0</v>
          </cell>
          <cell r="FB375">
            <v>750.58</v>
          </cell>
          <cell r="FC375">
            <v>0</v>
          </cell>
          <cell r="FD375">
            <v>6273.87</v>
          </cell>
          <cell r="FE375">
            <v>70.05</v>
          </cell>
          <cell r="FF375">
            <v>12786.29</v>
          </cell>
          <cell r="FG375">
            <v>118.12</v>
          </cell>
          <cell r="FH375">
            <v>0</v>
          </cell>
          <cell r="FI375">
            <v>-12.03</v>
          </cell>
          <cell r="FJ375">
            <v>12656.15</v>
          </cell>
          <cell r="FK375">
            <v>126609.23</v>
          </cell>
          <cell r="FL375">
            <v>11631.62</v>
          </cell>
          <cell r="FM375">
            <v>12656.21</v>
          </cell>
          <cell r="FN375">
            <v>16108.69</v>
          </cell>
          <cell r="FO375">
            <v>126609.23</v>
          </cell>
          <cell r="FP375">
            <v>163762.31</v>
          </cell>
          <cell r="FQ375">
            <v>9.1869999999999994</v>
          </cell>
          <cell r="FR375">
            <v>9.9962999999999997</v>
          </cell>
          <cell r="FS375">
            <v>12.7232</v>
          </cell>
          <cell r="FT375">
            <v>7.7283999999999997</v>
          </cell>
          <cell r="FU375">
            <v>274.01</v>
          </cell>
          <cell r="FV375">
            <v>103.37</v>
          </cell>
          <cell r="FW375">
            <v>19.86</v>
          </cell>
          <cell r="FX375">
            <v>0</v>
          </cell>
          <cell r="FY375">
            <v>859.09</v>
          </cell>
          <cell r="FZ375">
            <v>0</v>
          </cell>
          <cell r="GA375">
            <v>123.23</v>
          </cell>
          <cell r="GB375">
            <v>0</v>
          </cell>
          <cell r="GC375">
            <v>627.35</v>
          </cell>
          <cell r="GD375">
            <v>6194.97</v>
          </cell>
          <cell r="GE375">
            <v>0</v>
          </cell>
          <cell r="GF375">
            <v>633.98</v>
          </cell>
          <cell r="GG375">
            <v>537303.03</v>
          </cell>
          <cell r="GH375">
            <v>0</v>
          </cell>
          <cell r="GI375">
            <v>0</v>
          </cell>
          <cell r="GJ375">
            <v>12786.29</v>
          </cell>
          <cell r="GK375">
            <v>1278.6300000000001</v>
          </cell>
          <cell r="GL375">
            <v>-467.13</v>
          </cell>
          <cell r="GM375">
            <v>467.13</v>
          </cell>
          <cell r="GN375">
            <v>0</v>
          </cell>
          <cell r="GO375">
            <v>0</v>
          </cell>
          <cell r="GP375">
            <v>0</v>
          </cell>
          <cell r="GQ375">
            <v>0</v>
          </cell>
          <cell r="GR375">
            <v>0</v>
          </cell>
          <cell r="GS375">
            <v>0</v>
          </cell>
          <cell r="GT375">
            <v>0</v>
          </cell>
          <cell r="GU375">
            <v>26.86</v>
          </cell>
          <cell r="GV375">
            <v>537.23</v>
          </cell>
          <cell r="GW375">
            <v>0.05</v>
          </cell>
          <cell r="GX375">
            <v>0</v>
          </cell>
          <cell r="GY375">
            <v>0</v>
          </cell>
          <cell r="GZ375">
            <v>0</v>
          </cell>
          <cell r="HA375">
            <v>0</v>
          </cell>
          <cell r="HB375">
            <v>0</v>
          </cell>
          <cell r="HC375">
            <v>0</v>
          </cell>
          <cell r="HD375" t="str">
            <v>In September 2011, SunTrust used $10.824 million of its cash-on-hand to repurchase warrants issued through the TARP program that were being auctioned by the U.S. Treasury.  This is considered a one-time event.</v>
          </cell>
          <cell r="HE375" t="str">
            <v>SunTrust has nonfinancial equity investments that are subject to Tier 1 deductions.  They totaled $150,314M as of Q3'11.  According to current rules, since this amount is below 15% of Tier 1 Capital (before any Line 10 adjustment is considered)</v>
          </cell>
          <cell r="HF375">
            <v>0</v>
          </cell>
          <cell r="HG375">
            <v>0</v>
          </cell>
          <cell r="HH375">
            <v>0</v>
          </cell>
          <cell r="HI375">
            <v>-1368000000</v>
          </cell>
          <cell r="HJ375">
            <v>-292000000</v>
          </cell>
          <cell r="HK375" t="str">
            <v>Issuance of Common Stock for Employee Compensation includes ongoing release of Treasury Stock, as well as other adjustments, for employee compensation purposes.  For forecasting purposes, SunTrust uses a three-month average change to measure pr</v>
          </cell>
          <cell r="HL375">
            <v>2</v>
          </cell>
          <cell r="HM375">
            <v>2012</v>
          </cell>
          <cell r="HN375">
            <v>0</v>
          </cell>
          <cell r="HO375">
            <v>17.39</v>
          </cell>
          <cell r="HR375">
            <v>19011</v>
          </cell>
        </row>
        <row r="376">
          <cell r="A376" t="str">
            <v>1131787Q3 2012BHC Stress</v>
          </cell>
          <cell r="B376" t="str">
            <v>SunTrust</v>
          </cell>
          <cell r="C376" t="str">
            <v>Q3 2012</v>
          </cell>
          <cell r="D376" t="str">
            <v>BHC Stress</v>
          </cell>
          <cell r="E376" t="str">
            <v>BHC</v>
          </cell>
          <cell r="F376" t="str">
            <v>Sun Trust</v>
          </cell>
          <cell r="G376">
            <v>1131787</v>
          </cell>
          <cell r="H376" t="str">
            <v>Projected</v>
          </cell>
          <cell r="I376">
            <v>40927</v>
          </cell>
          <cell r="J376">
            <v>40927.450682870367</v>
          </cell>
          <cell r="K376" t="str">
            <v>SunTrusts Adverse scenario relies on the data from Moodys Economy.com Deeper Second Recession (S3) scenario. Moodys estimates that there is a 10% probability that the economy will be worse than this scenario, and a 90% probability economic cond</v>
          </cell>
          <cell r="L376">
            <v>180.47</v>
          </cell>
          <cell r="M376">
            <v>228.79</v>
          </cell>
          <cell r="N376">
            <v>70.03</v>
          </cell>
          <cell r="O376">
            <v>158.76</v>
          </cell>
          <cell r="P376">
            <v>83.85</v>
          </cell>
          <cell r="Q376">
            <v>50.58</v>
          </cell>
          <cell r="R376">
            <v>0</v>
          </cell>
          <cell r="S376">
            <v>33.28</v>
          </cell>
          <cell r="T376">
            <v>139.72999999999999</v>
          </cell>
          <cell r="U376">
            <v>67.150000000000006</v>
          </cell>
          <cell r="V376">
            <v>11.72</v>
          </cell>
          <cell r="W376">
            <v>60.86</v>
          </cell>
          <cell r="X376">
            <v>15.12</v>
          </cell>
          <cell r="Y376">
            <v>47.06</v>
          </cell>
          <cell r="Z376">
            <v>18.670000000000002</v>
          </cell>
          <cell r="AA376">
            <v>12.26</v>
          </cell>
          <cell r="AB376">
            <v>16.12</v>
          </cell>
          <cell r="AC376">
            <v>8.89</v>
          </cell>
          <cell r="AD376">
            <v>0</v>
          </cell>
          <cell r="AE376">
            <v>0.08</v>
          </cell>
          <cell r="AF376">
            <v>0.19</v>
          </cell>
          <cell r="AG376">
            <v>0.4</v>
          </cell>
          <cell r="AH376">
            <v>8.2200000000000006</v>
          </cell>
          <cell r="AI376">
            <v>703.91</v>
          </cell>
          <cell r="AJ376">
            <v>0</v>
          </cell>
          <cell r="AK376">
            <v>0</v>
          </cell>
          <cell r="AL376">
            <v>6.76</v>
          </cell>
          <cell r="AM376">
            <v>6.76</v>
          </cell>
          <cell r="AN376">
            <v>0</v>
          </cell>
          <cell r="AO376">
            <v>0</v>
          </cell>
          <cell r="AP376">
            <v>0</v>
          </cell>
          <cell r="AQ376">
            <v>0</v>
          </cell>
          <cell r="AR376">
            <v>0</v>
          </cell>
          <cell r="AS376">
            <v>0</v>
          </cell>
          <cell r="AT376">
            <v>710.67</v>
          </cell>
          <cell r="AU376">
            <v>2851.16</v>
          </cell>
          <cell r="AV376">
            <v>947.51</v>
          </cell>
          <cell r="AW376">
            <v>703.91</v>
          </cell>
          <cell r="AX376">
            <v>-9.6</v>
          </cell>
          <cell r="AY376">
            <v>3085.16</v>
          </cell>
          <cell r="AZ376">
            <v>1191.3699999999999</v>
          </cell>
          <cell r="BA376">
            <v>742.85</v>
          </cell>
          <cell r="BB376">
            <v>1471.57</v>
          </cell>
          <cell r="BC376">
            <v>462.64</v>
          </cell>
          <cell r="BD376">
            <v>462.64</v>
          </cell>
          <cell r="BE376">
            <v>947.51</v>
          </cell>
          <cell r="BF376">
            <v>0</v>
          </cell>
          <cell r="BG376">
            <v>0</v>
          </cell>
          <cell r="BH376">
            <v>27</v>
          </cell>
          <cell r="BI376">
            <v>0</v>
          </cell>
          <cell r="BJ376">
            <v>-2.61</v>
          </cell>
          <cell r="BK376">
            <v>9.6</v>
          </cell>
          <cell r="BL376">
            <v>-460.47</v>
          </cell>
          <cell r="BM376">
            <v>-219.03</v>
          </cell>
          <cell r="BN376">
            <v>-241.44</v>
          </cell>
          <cell r="BO376">
            <v>0</v>
          </cell>
          <cell r="BP376">
            <v>-241.44</v>
          </cell>
          <cell r="BQ376">
            <v>2.33</v>
          </cell>
          <cell r="BR376">
            <v>-243.77</v>
          </cell>
          <cell r="BS376">
            <v>47.566617000000001</v>
          </cell>
          <cell r="BT376">
            <v>331.02</v>
          </cell>
          <cell r="BU376">
            <v>75.819999999999993</v>
          </cell>
          <cell r="BV376">
            <v>135</v>
          </cell>
          <cell r="BW376">
            <v>271.83999999999997</v>
          </cell>
          <cell r="BX376" t="str">
            <v>Non-Interest Income - Retail and Small Business</v>
          </cell>
          <cell r="BY376">
            <v>0</v>
          </cell>
          <cell r="BZ376">
            <v>31458.9</v>
          </cell>
          <cell r="CA376">
            <v>31458.9</v>
          </cell>
          <cell r="CB376">
            <v>56848.66</v>
          </cell>
          <cell r="CC376">
            <v>27333.16</v>
          </cell>
          <cell r="CD376">
            <v>17374.12</v>
          </cell>
          <cell r="CE376">
            <v>3351.53</v>
          </cell>
          <cell r="CF376">
            <v>14022.6</v>
          </cell>
          <cell r="CG376">
            <v>12031.17</v>
          </cell>
          <cell r="CH376">
            <v>2252.96</v>
          </cell>
          <cell r="CI376">
            <v>943.73</v>
          </cell>
          <cell r="CJ376">
            <v>8834.48</v>
          </cell>
          <cell r="CK376">
            <v>5521.54</v>
          </cell>
          <cell r="CL376">
            <v>110.21</v>
          </cell>
          <cell r="CM376">
            <v>0</v>
          </cell>
          <cell r="CN376">
            <v>31136.45</v>
          </cell>
          <cell r="CO376">
            <v>27214</v>
          </cell>
          <cell r="CP376">
            <v>0</v>
          </cell>
          <cell r="CQ376">
            <v>3922.45</v>
          </cell>
          <cell r="CR376">
            <v>491.96</v>
          </cell>
          <cell r="CS376">
            <v>18945.240000000002</v>
          </cell>
          <cell r="CT376">
            <v>9194.6</v>
          </cell>
          <cell r="CU376">
            <v>7673.51</v>
          </cell>
          <cell r="CV376">
            <v>2077.13</v>
          </cell>
          <cell r="CW376">
            <v>10041.81</v>
          </cell>
          <cell r="CX376">
            <v>17.5</v>
          </cell>
          <cell r="CY376">
            <v>36.57</v>
          </cell>
          <cell r="CZ376">
            <v>299.68</v>
          </cell>
          <cell r="DA376">
            <v>767.24</v>
          </cell>
          <cell r="DB376">
            <v>8920.82</v>
          </cell>
          <cell r="DC376">
            <v>117464.11</v>
          </cell>
          <cell r="DD376">
            <v>0</v>
          </cell>
          <cell r="DE376">
            <v>3085.16</v>
          </cell>
          <cell r="DF376">
            <v>114378.95</v>
          </cell>
          <cell r="DG376">
            <v>6668.54</v>
          </cell>
          <cell r="DH376">
            <v>6343.83</v>
          </cell>
          <cell r="DI376">
            <v>1086.26</v>
          </cell>
          <cell r="DJ376">
            <v>5.46</v>
          </cell>
          <cell r="DK376">
            <v>68.31</v>
          </cell>
          <cell r="DL376">
            <v>7503.87</v>
          </cell>
          <cell r="DM376">
            <v>13217.54</v>
          </cell>
          <cell r="DN376">
            <v>173227.8</v>
          </cell>
          <cell r="DO376">
            <v>122973.96</v>
          </cell>
          <cell r="DP376">
            <v>1753.83</v>
          </cell>
          <cell r="DQ376">
            <v>627.35</v>
          </cell>
          <cell r="DR376">
            <v>29119.25</v>
          </cell>
          <cell r="DS376">
            <v>83.59</v>
          </cell>
          <cell r="DT376">
            <v>154474.39000000001</v>
          </cell>
          <cell r="DU376">
            <v>274.01</v>
          </cell>
          <cell r="DV376">
            <v>549.91999999999996</v>
          </cell>
          <cell r="DW376">
            <v>9280.5300000000007</v>
          </cell>
          <cell r="DX376">
            <v>8123.64</v>
          </cell>
          <cell r="DY376">
            <v>1240.18</v>
          </cell>
          <cell r="DZ376">
            <v>-839.61</v>
          </cell>
          <cell r="EA376">
            <v>18628.669999999998</v>
          </cell>
          <cell r="EB376">
            <v>124.74</v>
          </cell>
          <cell r="EC376">
            <v>18753.41</v>
          </cell>
          <cell r="ED376">
            <v>40624.550000000003</v>
          </cell>
          <cell r="EE376">
            <v>19000.09</v>
          </cell>
          <cell r="EF376">
            <v>0</v>
          </cell>
          <cell r="EG376">
            <v>19000.09</v>
          </cell>
          <cell r="EH376">
            <v>-243.77</v>
          </cell>
          <cell r="EI376">
            <v>0</v>
          </cell>
          <cell r="EJ376">
            <v>0</v>
          </cell>
          <cell r="EK376">
            <v>0</v>
          </cell>
          <cell r="EL376">
            <v>10.220000000000001</v>
          </cell>
          <cell r="EM376">
            <v>0</v>
          </cell>
          <cell r="EN376">
            <v>0</v>
          </cell>
          <cell r="EO376">
            <v>0</v>
          </cell>
          <cell r="EP376">
            <v>2.8</v>
          </cell>
          <cell r="EQ376">
            <v>26.87</v>
          </cell>
          <cell r="ER376">
            <v>-108.2</v>
          </cell>
          <cell r="ES376">
            <v>0</v>
          </cell>
          <cell r="ET376">
            <v>0</v>
          </cell>
          <cell r="EU376">
            <v>18628.669999999998</v>
          </cell>
          <cell r="EV376">
            <v>18628.669999999998</v>
          </cell>
          <cell r="EW376">
            <v>730.69</v>
          </cell>
          <cell r="EX376">
            <v>0</v>
          </cell>
          <cell r="EY376">
            <v>-218.43</v>
          </cell>
          <cell r="EZ376">
            <v>0</v>
          </cell>
          <cell r="FA376">
            <v>0</v>
          </cell>
          <cell r="FB376">
            <v>750.58</v>
          </cell>
          <cell r="FC376">
            <v>0</v>
          </cell>
          <cell r="FD376">
            <v>6273.87</v>
          </cell>
          <cell r="FE376">
            <v>86.69</v>
          </cell>
          <cell r="FF376">
            <v>12506.44</v>
          </cell>
          <cell r="FG376">
            <v>116.97</v>
          </cell>
          <cell r="FH376">
            <v>0</v>
          </cell>
          <cell r="FI376">
            <v>-12.03</v>
          </cell>
          <cell r="FJ376">
            <v>12377.44</v>
          </cell>
          <cell r="FK376">
            <v>125585.25</v>
          </cell>
          <cell r="FL376">
            <v>11352.91</v>
          </cell>
          <cell r="FM376">
            <v>12377.49</v>
          </cell>
          <cell r="FN376">
            <v>15708.99</v>
          </cell>
          <cell r="FO376">
            <v>125585.25</v>
          </cell>
          <cell r="FP376">
            <v>164406.70000000001</v>
          </cell>
          <cell r="FQ376">
            <v>9.0399999999999991</v>
          </cell>
          <cell r="FR376">
            <v>9.8558000000000003</v>
          </cell>
          <cell r="FS376">
            <v>12.508599999999999</v>
          </cell>
          <cell r="FT376">
            <v>7.5286</v>
          </cell>
          <cell r="FU376">
            <v>274.01</v>
          </cell>
          <cell r="FV376">
            <v>103.37</v>
          </cell>
          <cell r="FW376">
            <v>19.86</v>
          </cell>
          <cell r="FX376">
            <v>0</v>
          </cell>
          <cell r="FY376">
            <v>839.61</v>
          </cell>
          <cell r="FZ376">
            <v>0</v>
          </cell>
          <cell r="GA376">
            <v>123.23</v>
          </cell>
          <cell r="GB376">
            <v>0</v>
          </cell>
          <cell r="GC376">
            <v>627.35</v>
          </cell>
          <cell r="GD376">
            <v>6194.97</v>
          </cell>
          <cell r="GE376">
            <v>0</v>
          </cell>
          <cell r="GF376">
            <v>413.69</v>
          </cell>
          <cell r="GG376">
            <v>537420.03</v>
          </cell>
          <cell r="GH376">
            <v>0</v>
          </cell>
          <cell r="GI376">
            <v>0</v>
          </cell>
          <cell r="GJ376">
            <v>12506.44</v>
          </cell>
          <cell r="GK376">
            <v>1250.6400000000001</v>
          </cell>
          <cell r="GL376">
            <v>-246.84</v>
          </cell>
          <cell r="GM376">
            <v>246.84</v>
          </cell>
          <cell r="GN376">
            <v>0</v>
          </cell>
          <cell r="GO376">
            <v>0</v>
          </cell>
          <cell r="GP376">
            <v>0</v>
          </cell>
          <cell r="GQ376">
            <v>0</v>
          </cell>
          <cell r="GR376">
            <v>0</v>
          </cell>
          <cell r="GS376">
            <v>0</v>
          </cell>
          <cell r="GT376">
            <v>0</v>
          </cell>
          <cell r="GU376">
            <v>26.87</v>
          </cell>
          <cell r="GV376">
            <v>537.38</v>
          </cell>
          <cell r="GW376">
            <v>0.05</v>
          </cell>
          <cell r="GX376">
            <v>0</v>
          </cell>
          <cell r="GY376">
            <v>0</v>
          </cell>
          <cell r="GZ376">
            <v>0</v>
          </cell>
          <cell r="HA376">
            <v>0</v>
          </cell>
          <cell r="HB376">
            <v>0</v>
          </cell>
          <cell r="HC376">
            <v>0</v>
          </cell>
          <cell r="HD376" t="str">
            <v>In September 2011, SunTrust used $10.824 million of its cash-on-hand to repurchase warrants issued through the TARP program that were being auctioned by the U.S. Treasury.  This is considered a one-time event.</v>
          </cell>
          <cell r="HE376" t="str">
            <v>SunTrust has nonfinancial equity investments that are subject to Tier 1 deductions.  They totaled $150,314M as of Q3'11.  According to current rules, since this amount is below 15% of Tier 1 Capital (before any Line 10 adjustment is considered)</v>
          </cell>
          <cell r="HF376">
            <v>0</v>
          </cell>
          <cell r="HG376">
            <v>0</v>
          </cell>
          <cell r="HH376">
            <v>0</v>
          </cell>
          <cell r="HI376">
            <v>-1368000000</v>
          </cell>
          <cell r="HJ376">
            <v>-292000000</v>
          </cell>
          <cell r="HK376" t="str">
            <v>Issuance of Common Stock for Employee Compensation includes ongoing release of Treasury Stock, as well as other adjustments, for employee compensation purposes.  For forecasting purposes, SunTrust uses a three-month average change to measure pr</v>
          </cell>
          <cell r="HL376">
            <v>3</v>
          </cell>
          <cell r="HM376">
            <v>2012</v>
          </cell>
          <cell r="HN376">
            <v>0</v>
          </cell>
          <cell r="HO376">
            <v>-2.61</v>
          </cell>
          <cell r="HR376">
            <v>19011</v>
          </cell>
        </row>
        <row r="377">
          <cell r="A377" t="str">
            <v>1131787Q4 2012BHC Stress</v>
          </cell>
          <cell r="B377" t="str">
            <v>SunTrust</v>
          </cell>
          <cell r="C377" t="str">
            <v>Q4 2012</v>
          </cell>
          <cell r="D377" t="str">
            <v>BHC Stress</v>
          </cell>
          <cell r="E377" t="str">
            <v>BHC</v>
          </cell>
          <cell r="F377" t="str">
            <v>Sun Trust</v>
          </cell>
          <cell r="G377">
            <v>1131787</v>
          </cell>
          <cell r="H377" t="str">
            <v>Projected</v>
          </cell>
          <cell r="I377">
            <v>40927</v>
          </cell>
          <cell r="J377">
            <v>40927.450682870367</v>
          </cell>
          <cell r="K377" t="str">
            <v>SunTrusts Adverse scenario relies on the data from Moodys Economy.com Deeper Second Recession (S3) scenario. Moodys estimates that there is a 10% probability that the economy will be worse than this scenario, and a 90% probability economic cond</v>
          </cell>
          <cell r="L377">
            <v>170.39</v>
          </cell>
          <cell r="M377">
            <v>255.6</v>
          </cell>
          <cell r="N377">
            <v>69.2</v>
          </cell>
          <cell r="O377">
            <v>186.4</v>
          </cell>
          <cell r="P377">
            <v>99.53</v>
          </cell>
          <cell r="Q377">
            <v>61.82</v>
          </cell>
          <cell r="R377">
            <v>0</v>
          </cell>
          <cell r="S377">
            <v>37.71</v>
          </cell>
          <cell r="T377">
            <v>131.04</v>
          </cell>
          <cell r="U377">
            <v>58.25</v>
          </cell>
          <cell r="V377">
            <v>11.62</v>
          </cell>
          <cell r="W377">
            <v>61.17</v>
          </cell>
          <cell r="X377">
            <v>17.47</v>
          </cell>
          <cell r="Y377">
            <v>51.43</v>
          </cell>
          <cell r="Z377">
            <v>19.54</v>
          </cell>
          <cell r="AA377">
            <v>16.239999999999998</v>
          </cell>
          <cell r="AB377">
            <v>15.64</v>
          </cell>
          <cell r="AC377">
            <v>11.21</v>
          </cell>
          <cell r="AD377">
            <v>0</v>
          </cell>
          <cell r="AE377">
            <v>0.11</v>
          </cell>
          <cell r="AF377">
            <v>0.27</v>
          </cell>
          <cell r="AG377">
            <v>0.64</v>
          </cell>
          <cell r="AH377">
            <v>10.19</v>
          </cell>
          <cell r="AI377">
            <v>736.66</v>
          </cell>
          <cell r="AJ377">
            <v>0</v>
          </cell>
          <cell r="AK377">
            <v>0</v>
          </cell>
          <cell r="AL377">
            <v>6.76</v>
          </cell>
          <cell r="AM377">
            <v>6.76</v>
          </cell>
          <cell r="AN377">
            <v>0</v>
          </cell>
          <cell r="AO377">
            <v>0</v>
          </cell>
          <cell r="AP377">
            <v>0</v>
          </cell>
          <cell r="AQ377">
            <v>0</v>
          </cell>
          <cell r="AR377">
            <v>0</v>
          </cell>
          <cell r="AS377">
            <v>0</v>
          </cell>
          <cell r="AT377">
            <v>743.43</v>
          </cell>
          <cell r="AU377">
            <v>3085.16</v>
          </cell>
          <cell r="AV377">
            <v>861.95</v>
          </cell>
          <cell r="AW377">
            <v>736.66</v>
          </cell>
          <cell r="AX377">
            <v>-5.29</v>
          </cell>
          <cell r="AY377">
            <v>3205.16</v>
          </cell>
          <cell r="AZ377">
            <v>1178.3900000000001</v>
          </cell>
          <cell r="BA377">
            <v>775.88</v>
          </cell>
          <cell r="BB377">
            <v>1480.5</v>
          </cell>
          <cell r="BC377">
            <v>473.77</v>
          </cell>
          <cell r="BD377">
            <v>473.77</v>
          </cell>
          <cell r="BE377">
            <v>861.95</v>
          </cell>
          <cell r="BF377">
            <v>0</v>
          </cell>
          <cell r="BG377">
            <v>0</v>
          </cell>
          <cell r="BH377">
            <v>0</v>
          </cell>
          <cell r="BI377">
            <v>0</v>
          </cell>
          <cell r="BJ377">
            <v>-2.61</v>
          </cell>
          <cell r="BK377">
            <v>5.29</v>
          </cell>
          <cell r="BL377">
            <v>-390.79</v>
          </cell>
          <cell r="BM377">
            <v>-186.15</v>
          </cell>
          <cell r="BN377">
            <v>-204.64</v>
          </cell>
          <cell r="BO377">
            <v>0</v>
          </cell>
          <cell r="BP377">
            <v>-204.64</v>
          </cell>
          <cell r="BQ377">
            <v>2.33</v>
          </cell>
          <cell r="BR377">
            <v>-206.97</v>
          </cell>
          <cell r="BS377">
            <v>47.634278999999999</v>
          </cell>
          <cell r="BT377">
            <v>271.83999999999997</v>
          </cell>
          <cell r="BU377">
            <v>62.62</v>
          </cell>
          <cell r="BV377">
            <v>135</v>
          </cell>
          <cell r="BW377">
            <v>199.46</v>
          </cell>
          <cell r="BX377" t="str">
            <v>Non-Interest Income - Retail and Small Business</v>
          </cell>
          <cell r="BY377">
            <v>0</v>
          </cell>
          <cell r="BZ377">
            <v>34499.269999999997</v>
          </cell>
          <cell r="CA377">
            <v>34499.269999999997</v>
          </cell>
          <cell r="CB377">
            <v>55275.22</v>
          </cell>
          <cell r="CC377">
            <v>26194.19</v>
          </cell>
          <cell r="CD377">
            <v>17105.310000000001</v>
          </cell>
          <cell r="CE377">
            <v>3211.87</v>
          </cell>
          <cell r="CF377">
            <v>13893.45</v>
          </cell>
          <cell r="CG377">
            <v>11868.34</v>
          </cell>
          <cell r="CH377">
            <v>2208.14</v>
          </cell>
          <cell r="CI377">
            <v>940.27</v>
          </cell>
          <cell r="CJ377">
            <v>8719.93</v>
          </cell>
          <cell r="CK377">
            <v>5424.79</v>
          </cell>
          <cell r="CL377">
            <v>107.37</v>
          </cell>
          <cell r="CM377">
            <v>0</v>
          </cell>
          <cell r="CN377">
            <v>31469.5</v>
          </cell>
          <cell r="CO377">
            <v>27642.02</v>
          </cell>
          <cell r="CP377">
            <v>0</v>
          </cell>
          <cell r="CQ377">
            <v>3827.48</v>
          </cell>
          <cell r="CR377">
            <v>495.07</v>
          </cell>
          <cell r="CS377">
            <v>19035.12</v>
          </cell>
          <cell r="CT377">
            <v>9225.3799999999992</v>
          </cell>
          <cell r="CU377">
            <v>7725.65</v>
          </cell>
          <cell r="CV377">
            <v>2084.09</v>
          </cell>
          <cell r="CW377">
            <v>10122.799999999999</v>
          </cell>
          <cell r="CX377">
            <v>17.420000000000002</v>
          </cell>
          <cell r="CY377">
            <v>36.64</v>
          </cell>
          <cell r="CZ377">
            <v>301.38</v>
          </cell>
          <cell r="DA377">
            <v>771.4</v>
          </cell>
          <cell r="DB377">
            <v>8995.9699999999993</v>
          </cell>
          <cell r="DC377">
            <v>116397.71</v>
          </cell>
          <cell r="DD377">
            <v>0</v>
          </cell>
          <cell r="DE377">
            <v>3205.16</v>
          </cell>
          <cell r="DF377">
            <v>113192.54</v>
          </cell>
          <cell r="DG377">
            <v>6674.4</v>
          </cell>
          <cell r="DH377">
            <v>6343.83</v>
          </cell>
          <cell r="DI377">
            <v>1171.26</v>
          </cell>
          <cell r="DJ377">
            <v>5.46</v>
          </cell>
          <cell r="DK377">
            <v>60.84</v>
          </cell>
          <cell r="DL377">
            <v>7581.39</v>
          </cell>
          <cell r="DM377">
            <v>13049.35</v>
          </cell>
          <cell r="DN377">
            <v>174996.96</v>
          </cell>
          <cell r="DO377">
            <v>125257.48</v>
          </cell>
          <cell r="DP377">
            <v>1797.53</v>
          </cell>
          <cell r="DQ377">
            <v>627.35</v>
          </cell>
          <cell r="DR377">
            <v>28864.18</v>
          </cell>
          <cell r="DS377">
            <v>88.88</v>
          </cell>
          <cell r="DT377">
            <v>156546.54</v>
          </cell>
          <cell r="DU377">
            <v>274.01</v>
          </cell>
          <cell r="DV377">
            <v>549.91999999999996</v>
          </cell>
          <cell r="DW377">
            <v>9271.27</v>
          </cell>
          <cell r="DX377">
            <v>7887.03</v>
          </cell>
          <cell r="DY377">
            <v>1163.58</v>
          </cell>
          <cell r="DZ377">
            <v>-820.13</v>
          </cell>
          <cell r="EA377">
            <v>18325.68</v>
          </cell>
          <cell r="EB377">
            <v>124.74</v>
          </cell>
          <cell r="EC377">
            <v>18450.419999999998</v>
          </cell>
          <cell r="ED377">
            <v>40761.589999999997</v>
          </cell>
          <cell r="EE377">
            <v>18628.669999999998</v>
          </cell>
          <cell r="EF377">
            <v>0</v>
          </cell>
          <cell r="EG377">
            <v>18628.669999999998</v>
          </cell>
          <cell r="EH377">
            <v>-206.97</v>
          </cell>
          <cell r="EI377">
            <v>0</v>
          </cell>
          <cell r="EJ377">
            <v>0</v>
          </cell>
          <cell r="EK377">
            <v>0</v>
          </cell>
          <cell r="EL377">
            <v>10.220000000000001</v>
          </cell>
          <cell r="EM377">
            <v>0</v>
          </cell>
          <cell r="EN377">
            <v>0</v>
          </cell>
          <cell r="EO377">
            <v>0</v>
          </cell>
          <cell r="EP377">
            <v>2.77</v>
          </cell>
          <cell r="EQ377">
            <v>26.87</v>
          </cell>
          <cell r="ER377">
            <v>-76.599999999999994</v>
          </cell>
          <cell r="ES377">
            <v>0</v>
          </cell>
          <cell r="ET377">
            <v>0</v>
          </cell>
          <cell r="EU377">
            <v>18325.68</v>
          </cell>
          <cell r="EV377">
            <v>18325.68</v>
          </cell>
          <cell r="EW377">
            <v>712.77</v>
          </cell>
          <cell r="EX377">
            <v>0</v>
          </cell>
          <cell r="EY377">
            <v>-277.12</v>
          </cell>
          <cell r="EZ377">
            <v>0</v>
          </cell>
          <cell r="FA377">
            <v>0</v>
          </cell>
          <cell r="FB377">
            <v>750.58</v>
          </cell>
          <cell r="FC377">
            <v>0</v>
          </cell>
          <cell r="FD377">
            <v>6273.87</v>
          </cell>
          <cell r="FE377">
            <v>86.69</v>
          </cell>
          <cell r="FF377">
            <v>12280.04</v>
          </cell>
          <cell r="FG377">
            <v>125.47</v>
          </cell>
          <cell r="FH377">
            <v>0</v>
          </cell>
          <cell r="FI377">
            <v>-12.03</v>
          </cell>
          <cell r="FJ377">
            <v>12142.54</v>
          </cell>
          <cell r="FK377">
            <v>125650.67</v>
          </cell>
          <cell r="FL377">
            <v>11118.02</v>
          </cell>
          <cell r="FM377">
            <v>12142.6</v>
          </cell>
          <cell r="FN377">
            <v>15466.66</v>
          </cell>
          <cell r="FO377">
            <v>125650.67</v>
          </cell>
          <cell r="FP377">
            <v>165437.57999999999</v>
          </cell>
          <cell r="FQ377">
            <v>8.8483999999999998</v>
          </cell>
          <cell r="FR377">
            <v>9.6638000000000002</v>
          </cell>
          <cell r="FS377">
            <v>12.3093</v>
          </cell>
          <cell r="FT377">
            <v>7.3396999999999997</v>
          </cell>
          <cell r="FU377">
            <v>274.01</v>
          </cell>
          <cell r="FV377">
            <v>103.37</v>
          </cell>
          <cell r="FW377">
            <v>19.86</v>
          </cell>
          <cell r="FX377">
            <v>0</v>
          </cell>
          <cell r="FY377">
            <v>820.13</v>
          </cell>
          <cell r="FZ377">
            <v>0</v>
          </cell>
          <cell r="GA377">
            <v>123.23</v>
          </cell>
          <cell r="GB377">
            <v>0</v>
          </cell>
          <cell r="GC377">
            <v>627.35</v>
          </cell>
          <cell r="GD377">
            <v>6194.97</v>
          </cell>
          <cell r="GE377">
            <v>0</v>
          </cell>
          <cell r="GF377">
            <v>220.99</v>
          </cell>
          <cell r="GG377">
            <v>537537.06000000006</v>
          </cell>
          <cell r="GH377">
            <v>0</v>
          </cell>
          <cell r="GI377">
            <v>0</v>
          </cell>
          <cell r="GJ377">
            <v>12280.04</v>
          </cell>
          <cell r="GK377">
            <v>1228</v>
          </cell>
          <cell r="GL377">
            <v>-54.14</v>
          </cell>
          <cell r="GM377">
            <v>54.14</v>
          </cell>
          <cell r="GN377">
            <v>0</v>
          </cell>
          <cell r="GO377">
            <v>0</v>
          </cell>
          <cell r="GP377">
            <v>0</v>
          </cell>
          <cell r="GQ377">
            <v>0</v>
          </cell>
          <cell r="GR377">
            <v>0</v>
          </cell>
          <cell r="GS377">
            <v>0</v>
          </cell>
          <cell r="GT377">
            <v>0</v>
          </cell>
          <cell r="GU377">
            <v>26.87</v>
          </cell>
          <cell r="GV377">
            <v>537.5</v>
          </cell>
          <cell r="GW377">
            <v>0.05</v>
          </cell>
          <cell r="GX377">
            <v>0</v>
          </cell>
          <cell r="GY377">
            <v>0</v>
          </cell>
          <cell r="GZ377">
            <v>0</v>
          </cell>
          <cell r="HA377">
            <v>0</v>
          </cell>
          <cell r="HB377">
            <v>0</v>
          </cell>
          <cell r="HC377">
            <v>0</v>
          </cell>
          <cell r="HD377" t="str">
            <v>In September 2011, SunTrust used $10.824 million of its cash-on-hand to repurchase warrants issued through the TARP program that were being auctioned by the U.S. Treasury.  This is considered a one-time event.</v>
          </cell>
          <cell r="HE377" t="str">
            <v>SunTrust has nonfinancial equity investments that are subject to Tier 1 deductions.  They totaled $150,314M as of Q3'11.  According to current rules, since this amount is below 15% of Tier 1 Capital (before any Line 10 adjustment is considered)</v>
          </cell>
          <cell r="HF377">
            <v>0</v>
          </cell>
          <cell r="HG377">
            <v>0</v>
          </cell>
          <cell r="HH377">
            <v>0</v>
          </cell>
          <cell r="HI377">
            <v>-1368000000</v>
          </cell>
          <cell r="HJ377">
            <v>-292000000</v>
          </cell>
          <cell r="HK377" t="str">
            <v>Issuance of Common Stock for Employee Compensation includes ongoing release of Treasury Stock, as well as other adjustments, for employee compensation purposes.  For forecasting purposes, SunTrust uses a three-month average change to measure pr</v>
          </cell>
          <cell r="HL377">
            <v>4</v>
          </cell>
          <cell r="HM377">
            <v>2012</v>
          </cell>
          <cell r="HN377">
            <v>0</v>
          </cell>
          <cell r="HO377">
            <v>-2.61</v>
          </cell>
          <cell r="HR377">
            <v>19011</v>
          </cell>
        </row>
        <row r="378">
          <cell r="A378" t="str">
            <v>1131787Q1 2013BHC Stress</v>
          </cell>
          <cell r="B378" t="str">
            <v>SunTrust</v>
          </cell>
          <cell r="C378" t="str">
            <v>Q1 2013</v>
          </cell>
          <cell r="D378" t="str">
            <v>BHC Stress</v>
          </cell>
          <cell r="E378" t="str">
            <v>BHC</v>
          </cell>
          <cell r="F378" t="str">
            <v>Sun Trust</v>
          </cell>
          <cell r="G378">
            <v>1131787</v>
          </cell>
          <cell r="H378" t="str">
            <v>Projected</v>
          </cell>
          <cell r="I378">
            <v>40927</v>
          </cell>
          <cell r="J378">
            <v>40927.450682870367</v>
          </cell>
          <cell r="K378" t="str">
            <v>SunTrusts Adverse scenario relies on the data from Moodys Economy.com Deeper Second Recession (S3) scenario. Moodys estimates that there is a 10% probability that the economy will be worse than this scenario, and a 90% probability economic cond</v>
          </cell>
          <cell r="L378">
            <v>150.75</v>
          </cell>
          <cell r="M378">
            <v>246.37</v>
          </cell>
          <cell r="N378">
            <v>67.63</v>
          </cell>
          <cell r="O378">
            <v>178.74</v>
          </cell>
          <cell r="P378">
            <v>112.41</v>
          </cell>
          <cell r="Q378">
            <v>71.37</v>
          </cell>
          <cell r="R378">
            <v>0</v>
          </cell>
          <cell r="S378">
            <v>41.04</v>
          </cell>
          <cell r="T378">
            <v>114.67</v>
          </cell>
          <cell r="U378">
            <v>46.37</v>
          </cell>
          <cell r="V378">
            <v>10.71</v>
          </cell>
          <cell r="W378">
            <v>57.6</v>
          </cell>
          <cell r="X378">
            <v>18.3</v>
          </cell>
          <cell r="Y378">
            <v>45.6</v>
          </cell>
          <cell r="Z378">
            <v>19.239999999999998</v>
          </cell>
          <cell r="AA378">
            <v>11.2</v>
          </cell>
          <cell r="AB378">
            <v>15.16</v>
          </cell>
          <cell r="AC378">
            <v>13.32</v>
          </cell>
          <cell r="AD378">
            <v>0</v>
          </cell>
          <cell r="AE378">
            <v>0.13</v>
          </cell>
          <cell r="AF378">
            <v>0.34</v>
          </cell>
          <cell r="AG378">
            <v>0.9</v>
          </cell>
          <cell r="AH378">
            <v>11.94</v>
          </cell>
          <cell r="AI378">
            <v>701.42</v>
          </cell>
          <cell r="AJ378">
            <v>0</v>
          </cell>
          <cell r="AK378">
            <v>0</v>
          </cell>
          <cell r="AL378">
            <v>6.76</v>
          </cell>
          <cell r="AM378">
            <v>6.76</v>
          </cell>
          <cell r="AN378">
            <v>0</v>
          </cell>
          <cell r="AO378">
            <v>0</v>
          </cell>
          <cell r="AP378">
            <v>0</v>
          </cell>
          <cell r="AQ378">
            <v>0</v>
          </cell>
          <cell r="AR378">
            <v>0</v>
          </cell>
          <cell r="AS378">
            <v>0</v>
          </cell>
          <cell r="AT378">
            <v>708.18</v>
          </cell>
          <cell r="AU378">
            <v>3205.16</v>
          </cell>
          <cell r="AV378">
            <v>682.51</v>
          </cell>
          <cell r="AW378">
            <v>701.42</v>
          </cell>
          <cell r="AX378">
            <v>0.9</v>
          </cell>
          <cell r="AY378">
            <v>3187.16</v>
          </cell>
          <cell r="AZ378">
            <v>1157.1400000000001</v>
          </cell>
          <cell r="BA378">
            <v>804.82</v>
          </cell>
          <cell r="BB378">
            <v>1471.94</v>
          </cell>
          <cell r="BC378">
            <v>490.02</v>
          </cell>
          <cell r="BD378">
            <v>490.02</v>
          </cell>
          <cell r="BE378">
            <v>682.51</v>
          </cell>
          <cell r="BF378">
            <v>0</v>
          </cell>
          <cell r="BG378">
            <v>0</v>
          </cell>
          <cell r="BH378">
            <v>0</v>
          </cell>
          <cell r="BI378">
            <v>0</v>
          </cell>
          <cell r="BJ378">
            <v>-2.58</v>
          </cell>
          <cell r="BK378">
            <v>-0.9</v>
          </cell>
          <cell r="BL378">
            <v>-195.07</v>
          </cell>
          <cell r="BM378">
            <v>-157.05000000000001</v>
          </cell>
          <cell r="BN378">
            <v>-38.01</v>
          </cell>
          <cell r="BO378">
            <v>0</v>
          </cell>
          <cell r="BP378">
            <v>-38.01</v>
          </cell>
          <cell r="BQ378">
            <v>2.33</v>
          </cell>
          <cell r="BR378">
            <v>-40.340000000000003</v>
          </cell>
          <cell r="BS378">
            <v>80.509561000000005</v>
          </cell>
          <cell r="BT378">
            <v>199.46</v>
          </cell>
          <cell r="BU378">
            <v>56.28</v>
          </cell>
          <cell r="BV378">
            <v>135</v>
          </cell>
          <cell r="BW378">
            <v>120.73</v>
          </cell>
          <cell r="BX378" t="str">
            <v>Non-Interest Income - Retail and Small Business</v>
          </cell>
          <cell r="BY378">
            <v>0</v>
          </cell>
          <cell r="BZ378">
            <v>34143.32</v>
          </cell>
          <cell r="CA378">
            <v>34143.32</v>
          </cell>
          <cell r="CB378">
            <v>54546.92</v>
          </cell>
          <cell r="CC378">
            <v>25715.73</v>
          </cell>
          <cell r="CD378">
            <v>16951.560000000001</v>
          </cell>
          <cell r="CE378">
            <v>3153.2</v>
          </cell>
          <cell r="CF378">
            <v>13798.36</v>
          </cell>
          <cell r="CG378">
            <v>11774.05</v>
          </cell>
          <cell r="CH378">
            <v>2189.38</v>
          </cell>
          <cell r="CI378">
            <v>940.59</v>
          </cell>
          <cell r="CJ378">
            <v>8644.08</v>
          </cell>
          <cell r="CK378">
            <v>5354.74</v>
          </cell>
          <cell r="CL378">
            <v>105.58</v>
          </cell>
          <cell r="CM378">
            <v>0</v>
          </cell>
          <cell r="CN378">
            <v>31983.47</v>
          </cell>
          <cell r="CO378">
            <v>28201.599999999999</v>
          </cell>
          <cell r="CP378">
            <v>0</v>
          </cell>
          <cell r="CQ378">
            <v>3781.86</v>
          </cell>
          <cell r="CR378">
            <v>498.29</v>
          </cell>
          <cell r="CS378">
            <v>19291.150000000001</v>
          </cell>
          <cell r="CT378">
            <v>9326.51</v>
          </cell>
          <cell r="CU378">
            <v>7857.71</v>
          </cell>
          <cell r="CV378">
            <v>2106.9299999999998</v>
          </cell>
          <cell r="CW378">
            <v>10302.209999999999</v>
          </cell>
          <cell r="CX378">
            <v>17.46</v>
          </cell>
          <cell r="CY378">
            <v>37.200000000000003</v>
          </cell>
          <cell r="CZ378">
            <v>303.82</v>
          </cell>
          <cell r="DA378">
            <v>789.38</v>
          </cell>
          <cell r="DB378">
            <v>9154.34</v>
          </cell>
          <cell r="DC378">
            <v>116622.04</v>
          </cell>
          <cell r="DD378">
            <v>0</v>
          </cell>
          <cell r="DE378">
            <v>3187.16</v>
          </cell>
          <cell r="DF378">
            <v>113434.88</v>
          </cell>
          <cell r="DG378">
            <v>7234.2</v>
          </cell>
          <cell r="DH378">
            <v>6343.83</v>
          </cell>
          <cell r="DI378">
            <v>1259.1600000000001</v>
          </cell>
          <cell r="DJ378">
            <v>5.46</v>
          </cell>
          <cell r="DK378">
            <v>55.71</v>
          </cell>
          <cell r="DL378">
            <v>7664.17</v>
          </cell>
          <cell r="DM378">
            <v>12911.85</v>
          </cell>
          <cell r="DN378">
            <v>175388.41</v>
          </cell>
          <cell r="DO378">
            <v>125868.37</v>
          </cell>
          <cell r="DP378">
            <v>1802.72</v>
          </cell>
          <cell r="DQ378">
            <v>627.35</v>
          </cell>
          <cell r="DR378">
            <v>28772.53</v>
          </cell>
          <cell r="DS378">
            <v>87.97</v>
          </cell>
          <cell r="DT378">
            <v>157070.97</v>
          </cell>
          <cell r="DU378">
            <v>274.01</v>
          </cell>
          <cell r="DV378">
            <v>549.91999999999996</v>
          </cell>
          <cell r="DW378">
            <v>9262.01</v>
          </cell>
          <cell r="DX378">
            <v>7817.04</v>
          </cell>
          <cell r="DY378">
            <v>1090.3699999999999</v>
          </cell>
          <cell r="DZ378">
            <v>-800.65</v>
          </cell>
          <cell r="EA378">
            <v>18192.7</v>
          </cell>
          <cell r="EB378">
            <v>124.74</v>
          </cell>
          <cell r="EC378">
            <v>18317.439999999999</v>
          </cell>
          <cell r="ED378">
            <v>41172.67</v>
          </cell>
          <cell r="EE378">
            <v>18325.68</v>
          </cell>
          <cell r="EF378">
            <v>0</v>
          </cell>
          <cell r="EG378">
            <v>18325.68</v>
          </cell>
          <cell r="EH378">
            <v>-40.340000000000003</v>
          </cell>
          <cell r="EI378">
            <v>0</v>
          </cell>
          <cell r="EJ378">
            <v>0</v>
          </cell>
          <cell r="EK378">
            <v>0</v>
          </cell>
          <cell r="EL378">
            <v>10.220000000000001</v>
          </cell>
          <cell r="EM378">
            <v>0</v>
          </cell>
          <cell r="EN378">
            <v>0</v>
          </cell>
          <cell r="EO378">
            <v>0</v>
          </cell>
          <cell r="EP378">
            <v>2.77</v>
          </cell>
          <cell r="EQ378">
            <v>26.88</v>
          </cell>
          <cell r="ER378">
            <v>-73.209999999999994</v>
          </cell>
          <cell r="ES378">
            <v>0</v>
          </cell>
          <cell r="ET378">
            <v>0</v>
          </cell>
          <cell r="EU378">
            <v>18192.7</v>
          </cell>
          <cell r="EV378">
            <v>18192.7</v>
          </cell>
          <cell r="EW378">
            <v>695.98</v>
          </cell>
          <cell r="EX378">
            <v>0</v>
          </cell>
          <cell r="EY378">
            <v>-333.54</v>
          </cell>
          <cell r="EZ378">
            <v>0</v>
          </cell>
          <cell r="FA378">
            <v>0</v>
          </cell>
          <cell r="FB378">
            <v>541.46</v>
          </cell>
          <cell r="FC378">
            <v>0</v>
          </cell>
          <cell r="FD378">
            <v>6273.87</v>
          </cell>
          <cell r="FE378">
            <v>86.69</v>
          </cell>
          <cell r="FF378">
            <v>12011.15</v>
          </cell>
          <cell r="FG378">
            <v>134.26</v>
          </cell>
          <cell r="FH378">
            <v>69.95</v>
          </cell>
          <cell r="FI378">
            <v>-12.03</v>
          </cell>
          <cell r="FJ378">
            <v>11794.92</v>
          </cell>
          <cell r="FK378">
            <v>126283.49</v>
          </cell>
          <cell r="FL378">
            <v>10979.51</v>
          </cell>
          <cell r="FM378">
            <v>11794.98</v>
          </cell>
          <cell r="FN378">
            <v>15263.47</v>
          </cell>
          <cell r="FO378">
            <v>126283.49</v>
          </cell>
          <cell r="FP378">
            <v>165759.31</v>
          </cell>
          <cell r="FQ378">
            <v>8.6943000000000001</v>
          </cell>
          <cell r="FR378">
            <v>9.3400999999999996</v>
          </cell>
          <cell r="FS378">
            <v>12.0867</v>
          </cell>
          <cell r="FT378">
            <v>7.1157000000000004</v>
          </cell>
          <cell r="FU378">
            <v>274.01</v>
          </cell>
          <cell r="FV378">
            <v>103.37</v>
          </cell>
          <cell r="FW378">
            <v>19.86</v>
          </cell>
          <cell r="FX378">
            <v>0</v>
          </cell>
          <cell r="FY378">
            <v>800.65</v>
          </cell>
          <cell r="FZ378">
            <v>0</v>
          </cell>
          <cell r="GA378">
            <v>123.23</v>
          </cell>
          <cell r="GB378">
            <v>0</v>
          </cell>
          <cell r="GC378">
            <v>418.23</v>
          </cell>
          <cell r="GD378">
            <v>6194.97</v>
          </cell>
          <cell r="GE378">
            <v>0</v>
          </cell>
          <cell r="GF378">
            <v>96.9</v>
          </cell>
          <cell r="GG378">
            <v>537654.11</v>
          </cell>
          <cell r="GH378">
            <v>0</v>
          </cell>
          <cell r="GI378">
            <v>0</v>
          </cell>
          <cell r="GJ378">
            <v>12011.15</v>
          </cell>
          <cell r="GK378">
            <v>1201.1199999999999</v>
          </cell>
          <cell r="GL378">
            <v>69.95</v>
          </cell>
          <cell r="GM378">
            <v>-69.95</v>
          </cell>
          <cell r="GN378">
            <v>0</v>
          </cell>
          <cell r="GO378">
            <v>69.95</v>
          </cell>
          <cell r="GP378">
            <v>0</v>
          </cell>
          <cell r="GQ378">
            <v>0</v>
          </cell>
          <cell r="GR378">
            <v>69.95</v>
          </cell>
          <cell r="GS378">
            <v>0</v>
          </cell>
          <cell r="GT378">
            <v>0</v>
          </cell>
          <cell r="GU378">
            <v>26.88</v>
          </cell>
          <cell r="GV378">
            <v>537.62</v>
          </cell>
          <cell r="GW378">
            <v>0.05</v>
          </cell>
          <cell r="GX378">
            <v>0</v>
          </cell>
          <cell r="GY378">
            <v>0</v>
          </cell>
          <cell r="GZ378">
            <v>0</v>
          </cell>
          <cell r="HA378">
            <v>0</v>
          </cell>
          <cell r="HB378">
            <v>0</v>
          </cell>
          <cell r="HC378">
            <v>0</v>
          </cell>
          <cell r="HD378" t="str">
            <v>In September 2011, SunTrust used $10.824 million of its cash-on-hand to repurchase warrants issued through the TARP program that were being auctioned by the U.S. Treasury.  This is considered a one-time event.</v>
          </cell>
          <cell r="HE378" t="str">
            <v>SunTrust has nonfinancial equity investments that are subject to Tier 1 deductions.  They totaled $150,314M as of Q3'11.  According to current rules, since this amount is below 15% of Tier 1 Capital (before any Line 10 adjustment is considered)</v>
          </cell>
          <cell r="HF378">
            <v>0</v>
          </cell>
          <cell r="HG378">
            <v>0</v>
          </cell>
          <cell r="HH378">
            <v>0</v>
          </cell>
          <cell r="HI378">
            <v>-1368000000</v>
          </cell>
          <cell r="HJ378">
            <v>-292000000</v>
          </cell>
          <cell r="HK378" t="str">
            <v>Issuance of Common Stock for Employee Compensation includes ongoing release of Treasury Stock, as well as other adjustments, for employee compensation purposes.  For forecasting purposes, SunTrust uses a three-month average change to measure pr</v>
          </cell>
          <cell r="HL378">
            <v>1</v>
          </cell>
          <cell r="HM378">
            <v>2013</v>
          </cell>
          <cell r="HN378">
            <v>0</v>
          </cell>
          <cell r="HO378">
            <v>-2.58</v>
          </cell>
          <cell r="HR378">
            <v>19011</v>
          </cell>
        </row>
        <row r="379">
          <cell r="A379" t="str">
            <v>1131787Q2 2013BHC Stress</v>
          </cell>
          <cell r="B379" t="str">
            <v>SunTrust</v>
          </cell>
          <cell r="C379" t="str">
            <v>Q2 2013</v>
          </cell>
          <cell r="D379" t="str">
            <v>BHC Stress</v>
          </cell>
          <cell r="E379" t="str">
            <v>BHC</v>
          </cell>
          <cell r="F379" t="str">
            <v>Sun Trust</v>
          </cell>
          <cell r="G379">
            <v>1131787</v>
          </cell>
          <cell r="H379" t="str">
            <v>Projected</v>
          </cell>
          <cell r="I379">
            <v>40927</v>
          </cell>
          <cell r="J379">
            <v>40927.450682870367</v>
          </cell>
          <cell r="K379" t="str">
            <v>SunTrusts Adverse scenario relies on the data from Moodys Economy.com Deeper Second Recession (S3) scenario. Moodys estimates that there is a 10% probability that the economy will be worse than this scenario, and a 90% probability economic cond</v>
          </cell>
          <cell r="L379">
            <v>139.38</v>
          </cell>
          <cell r="M379">
            <v>257.82</v>
          </cell>
          <cell r="N379">
            <v>63</v>
          </cell>
          <cell r="O379">
            <v>194.82</v>
          </cell>
          <cell r="P379">
            <v>121.5</v>
          </cell>
          <cell r="Q379">
            <v>78.510000000000005</v>
          </cell>
          <cell r="R379">
            <v>0</v>
          </cell>
          <cell r="S379">
            <v>43</v>
          </cell>
          <cell r="T379">
            <v>106.68</v>
          </cell>
          <cell r="U379">
            <v>40.9</v>
          </cell>
          <cell r="V379">
            <v>10.31</v>
          </cell>
          <cell r="W379">
            <v>55.48</v>
          </cell>
          <cell r="X379">
            <v>18.13</v>
          </cell>
          <cell r="Y379">
            <v>45.21</v>
          </cell>
          <cell r="Z379">
            <v>18.27</v>
          </cell>
          <cell r="AA379">
            <v>11.44</v>
          </cell>
          <cell r="AB379">
            <v>15.5</v>
          </cell>
          <cell r="AC379">
            <v>14.56</v>
          </cell>
          <cell r="AD379">
            <v>0</v>
          </cell>
          <cell r="AE379">
            <v>0.15</v>
          </cell>
          <cell r="AF379">
            <v>0.4</v>
          </cell>
          <cell r="AG379">
            <v>1.1399999999999999</v>
          </cell>
          <cell r="AH379">
            <v>12.88</v>
          </cell>
          <cell r="AI379">
            <v>703.28</v>
          </cell>
          <cell r="AJ379">
            <v>0</v>
          </cell>
          <cell r="AK379">
            <v>0</v>
          </cell>
          <cell r="AL379">
            <v>0</v>
          </cell>
          <cell r="AM379">
            <v>0</v>
          </cell>
          <cell r="AN379">
            <v>0</v>
          </cell>
          <cell r="AO379">
            <v>0</v>
          </cell>
          <cell r="AP379">
            <v>0</v>
          </cell>
          <cell r="AQ379">
            <v>0</v>
          </cell>
          <cell r="AR379">
            <v>0</v>
          </cell>
          <cell r="AS379">
            <v>0</v>
          </cell>
          <cell r="AT379">
            <v>703.28</v>
          </cell>
          <cell r="AU379">
            <v>3187.16</v>
          </cell>
          <cell r="AV379">
            <v>665.06</v>
          </cell>
          <cell r="AW379">
            <v>703.28</v>
          </cell>
          <cell r="AX379">
            <v>2.21</v>
          </cell>
          <cell r="AY379">
            <v>3151.16</v>
          </cell>
          <cell r="AZ379">
            <v>1160.0999999999999</v>
          </cell>
          <cell r="BA379">
            <v>840</v>
          </cell>
          <cell r="BB379">
            <v>1440.64</v>
          </cell>
          <cell r="BC379">
            <v>559.46</v>
          </cell>
          <cell r="BD379">
            <v>559.46</v>
          </cell>
          <cell r="BE379">
            <v>665.06</v>
          </cell>
          <cell r="BF379">
            <v>0</v>
          </cell>
          <cell r="BG379">
            <v>0</v>
          </cell>
          <cell r="BH379">
            <v>0</v>
          </cell>
          <cell r="BI379">
            <v>0</v>
          </cell>
          <cell r="BJ379">
            <v>0.02</v>
          </cell>
          <cell r="BK379">
            <v>-2.21</v>
          </cell>
          <cell r="BL379">
            <v>-105.59</v>
          </cell>
          <cell r="BM379">
            <v>-86.69</v>
          </cell>
          <cell r="BN379">
            <v>-18.899999999999999</v>
          </cell>
          <cell r="BO379">
            <v>0</v>
          </cell>
          <cell r="BP379">
            <v>-18.899999999999999</v>
          </cell>
          <cell r="BQ379">
            <v>2.33</v>
          </cell>
          <cell r="BR379">
            <v>-21.23</v>
          </cell>
          <cell r="BS379">
            <v>82.100577999999999</v>
          </cell>
          <cell r="BT379">
            <v>120.73</v>
          </cell>
          <cell r="BU379">
            <v>49.92</v>
          </cell>
          <cell r="BV379">
            <v>115.14</v>
          </cell>
          <cell r="BW379">
            <v>55.51</v>
          </cell>
          <cell r="BX379" t="str">
            <v>Non-Interest Income - Retail and Small Business</v>
          </cell>
          <cell r="BY379">
            <v>0</v>
          </cell>
          <cell r="BZ379">
            <v>33773.18</v>
          </cell>
          <cell r="CA379">
            <v>33773.18</v>
          </cell>
          <cell r="CB379">
            <v>54285.07</v>
          </cell>
          <cell r="CC379">
            <v>25645.39</v>
          </cell>
          <cell r="CD379">
            <v>16872.13</v>
          </cell>
          <cell r="CE379">
            <v>3144.58</v>
          </cell>
          <cell r="CF379">
            <v>13727.55</v>
          </cell>
          <cell r="CG379">
            <v>11663.57</v>
          </cell>
          <cell r="CH379">
            <v>2176.5700000000002</v>
          </cell>
          <cell r="CI379">
            <v>940.27</v>
          </cell>
          <cell r="CJ379">
            <v>8546.73</v>
          </cell>
          <cell r="CK379">
            <v>5269.28</v>
          </cell>
          <cell r="CL379">
            <v>103.98</v>
          </cell>
          <cell r="CM379">
            <v>0</v>
          </cell>
          <cell r="CN379">
            <v>32828.85</v>
          </cell>
          <cell r="CO379">
            <v>29151.5</v>
          </cell>
          <cell r="CP379">
            <v>0</v>
          </cell>
          <cell r="CQ379">
            <v>3677.35</v>
          </cell>
          <cell r="CR379">
            <v>501.82</v>
          </cell>
          <cell r="CS379">
            <v>19640.14</v>
          </cell>
          <cell r="CT379">
            <v>9478</v>
          </cell>
          <cell r="CU379">
            <v>8020.98</v>
          </cell>
          <cell r="CV379">
            <v>2141.15</v>
          </cell>
          <cell r="CW379">
            <v>10468.99</v>
          </cell>
          <cell r="CX379">
            <v>17.649999999999999</v>
          </cell>
          <cell r="CY379">
            <v>38.51</v>
          </cell>
          <cell r="CZ379">
            <v>306.83999999999997</v>
          </cell>
          <cell r="DA379">
            <v>817.44</v>
          </cell>
          <cell r="DB379">
            <v>9288.5400000000009</v>
          </cell>
          <cell r="DC379">
            <v>117724.87</v>
          </cell>
          <cell r="DD379">
            <v>0</v>
          </cell>
          <cell r="DE379">
            <v>3151.16</v>
          </cell>
          <cell r="DF379">
            <v>114573.7</v>
          </cell>
          <cell r="DG379">
            <v>7289.32</v>
          </cell>
          <cell r="DH379">
            <v>6343.83</v>
          </cell>
          <cell r="DI379">
            <v>1340.69</v>
          </cell>
          <cell r="DJ379">
            <v>5.46</v>
          </cell>
          <cell r="DK379">
            <v>50.97</v>
          </cell>
          <cell r="DL379">
            <v>7740.95</v>
          </cell>
          <cell r="DM379">
            <v>12698.69</v>
          </cell>
          <cell r="DN379">
            <v>176075.84</v>
          </cell>
          <cell r="DO379">
            <v>126626.29</v>
          </cell>
          <cell r="DP379">
            <v>1817.24</v>
          </cell>
          <cell r="DQ379">
            <v>627.35</v>
          </cell>
          <cell r="DR379">
            <v>28795.57</v>
          </cell>
          <cell r="DS379">
            <v>85.76</v>
          </cell>
          <cell r="DT379">
            <v>157866.44</v>
          </cell>
          <cell r="DU379">
            <v>274.01</v>
          </cell>
          <cell r="DV379">
            <v>549.91999999999996</v>
          </cell>
          <cell r="DW379">
            <v>9252.74</v>
          </cell>
          <cell r="DX379">
            <v>7766.13</v>
          </cell>
          <cell r="DY379">
            <v>1023.02</v>
          </cell>
          <cell r="DZ379">
            <v>-781.18</v>
          </cell>
          <cell r="EA379">
            <v>18084.650000000001</v>
          </cell>
          <cell r="EB379">
            <v>124.74</v>
          </cell>
          <cell r="EC379">
            <v>18209.400000000001</v>
          </cell>
          <cell r="ED379">
            <v>41841.75</v>
          </cell>
          <cell r="EE379">
            <v>18192.7</v>
          </cell>
          <cell r="EF379">
            <v>0</v>
          </cell>
          <cell r="EG379">
            <v>18192.7</v>
          </cell>
          <cell r="EH379">
            <v>-21.23</v>
          </cell>
          <cell r="EI379">
            <v>0</v>
          </cell>
          <cell r="EJ379">
            <v>0</v>
          </cell>
          <cell r="EK379">
            <v>0</v>
          </cell>
          <cell r="EL379">
            <v>10.220000000000001</v>
          </cell>
          <cell r="EM379">
            <v>0</v>
          </cell>
          <cell r="EN379">
            <v>0</v>
          </cell>
          <cell r="EO379">
            <v>0</v>
          </cell>
          <cell r="EP379">
            <v>2.8</v>
          </cell>
          <cell r="EQ379">
            <v>26.88</v>
          </cell>
          <cell r="ER379">
            <v>-67.349999999999994</v>
          </cell>
          <cell r="ES379">
            <v>0</v>
          </cell>
          <cell r="ET379">
            <v>0</v>
          </cell>
          <cell r="EU379">
            <v>18084.650000000001</v>
          </cell>
          <cell r="EV379">
            <v>18084.650000000001</v>
          </cell>
          <cell r="EW379">
            <v>679.9</v>
          </cell>
          <cell r="EX379">
            <v>0</v>
          </cell>
          <cell r="EY379">
            <v>-384.8</v>
          </cell>
          <cell r="EZ379">
            <v>0</v>
          </cell>
          <cell r="FA379">
            <v>0</v>
          </cell>
          <cell r="FB379">
            <v>541.46</v>
          </cell>
          <cell r="FC379">
            <v>0</v>
          </cell>
          <cell r="FD379">
            <v>6273.87</v>
          </cell>
          <cell r="FE379">
            <v>86.69</v>
          </cell>
          <cell r="FF379">
            <v>11970.46</v>
          </cell>
          <cell r="FG379">
            <v>142.41999999999999</v>
          </cell>
          <cell r="FH379">
            <v>157.66</v>
          </cell>
          <cell r="FI379">
            <v>-12.03</v>
          </cell>
          <cell r="FJ379">
            <v>11658.36</v>
          </cell>
          <cell r="FK379">
            <v>127530.37</v>
          </cell>
          <cell r="FL379">
            <v>10842.95</v>
          </cell>
          <cell r="FM379">
            <v>11658.42</v>
          </cell>
          <cell r="FN379">
            <v>15112.35</v>
          </cell>
          <cell r="FO379">
            <v>127530.37</v>
          </cell>
          <cell r="FP379">
            <v>167026.25</v>
          </cell>
          <cell r="FQ379">
            <v>8.5022000000000002</v>
          </cell>
          <cell r="FR379">
            <v>9.1417000000000002</v>
          </cell>
          <cell r="FS379">
            <v>11.85</v>
          </cell>
          <cell r="FT379">
            <v>6.98</v>
          </cell>
          <cell r="FU379">
            <v>274.01</v>
          </cell>
          <cell r="FV379">
            <v>103.37</v>
          </cell>
          <cell r="FW379">
            <v>19.86</v>
          </cell>
          <cell r="FX379">
            <v>0</v>
          </cell>
          <cell r="FY379">
            <v>781.18</v>
          </cell>
          <cell r="FZ379">
            <v>0</v>
          </cell>
          <cell r="GA379">
            <v>123.23</v>
          </cell>
          <cell r="GB379">
            <v>0</v>
          </cell>
          <cell r="GC379">
            <v>418.23</v>
          </cell>
          <cell r="GD379">
            <v>6194.97</v>
          </cell>
          <cell r="GE379">
            <v>0</v>
          </cell>
          <cell r="GF379">
            <v>9.19</v>
          </cell>
          <cell r="GG379">
            <v>537771.18999999994</v>
          </cell>
          <cell r="GH379">
            <v>0</v>
          </cell>
          <cell r="GI379">
            <v>0</v>
          </cell>
          <cell r="GJ379">
            <v>11970.46</v>
          </cell>
          <cell r="GK379">
            <v>1197.05</v>
          </cell>
          <cell r="GL379">
            <v>157.66</v>
          </cell>
          <cell r="GM379">
            <v>-157.66</v>
          </cell>
          <cell r="GN379">
            <v>0</v>
          </cell>
          <cell r="GO379">
            <v>157.66</v>
          </cell>
          <cell r="GP379">
            <v>0</v>
          </cell>
          <cell r="GQ379">
            <v>0</v>
          </cell>
          <cell r="GR379">
            <v>157.66</v>
          </cell>
          <cell r="GS379">
            <v>0</v>
          </cell>
          <cell r="GT379">
            <v>0</v>
          </cell>
          <cell r="GU379">
            <v>26.88</v>
          </cell>
          <cell r="GV379">
            <v>537.26</v>
          </cell>
          <cell r="GW379">
            <v>0.05</v>
          </cell>
          <cell r="GX379">
            <v>0</v>
          </cell>
          <cell r="GY379">
            <v>0</v>
          </cell>
          <cell r="GZ379">
            <v>0</v>
          </cell>
          <cell r="HA379">
            <v>0</v>
          </cell>
          <cell r="HB379">
            <v>0</v>
          </cell>
          <cell r="HC379">
            <v>0</v>
          </cell>
          <cell r="HD379" t="str">
            <v>In September 2011, SunTrust used $10.824 million of its cash-on-hand to repurchase warrants issued through the TARP program that were being auctioned by the U.S. Treasury.  This is considered a one-time event.</v>
          </cell>
          <cell r="HE379" t="str">
            <v>SunTrust has nonfinancial equity investments that are subject to Tier 1 deductions.  They totaled $150,314M as of Q3'11.  According to current rules, since this amount is below 15% of Tier 1 Capital (before any Line 10 adjustment is considered)</v>
          </cell>
          <cell r="HF379">
            <v>0</v>
          </cell>
          <cell r="HG379">
            <v>0</v>
          </cell>
          <cell r="HH379">
            <v>0</v>
          </cell>
          <cell r="HI379">
            <v>-1368000000</v>
          </cell>
          <cell r="HJ379">
            <v>-292000000</v>
          </cell>
          <cell r="HK379" t="str">
            <v>Issuance of Common Stock for Employee Compensation includes ongoing release of Treasury Stock, as well as other adjustments, for employee compensation purposes.  For forecasting purposes, SunTrust uses a three-month average change to measure pr</v>
          </cell>
          <cell r="HL379">
            <v>2</v>
          </cell>
          <cell r="HM379">
            <v>2013</v>
          </cell>
          <cell r="HN379">
            <v>0</v>
          </cell>
          <cell r="HO379">
            <v>0.02</v>
          </cell>
          <cell r="HR379">
            <v>19011</v>
          </cell>
        </row>
        <row r="380">
          <cell r="A380" t="str">
            <v>1131787Q3 2013BHC Stress</v>
          </cell>
          <cell r="B380" t="str">
            <v>SunTrust</v>
          </cell>
          <cell r="C380" t="str">
            <v>Q3 2013</v>
          </cell>
          <cell r="D380" t="str">
            <v>BHC Stress</v>
          </cell>
          <cell r="E380" t="str">
            <v>BHC</v>
          </cell>
          <cell r="F380" t="str">
            <v>Sun Trust</v>
          </cell>
          <cell r="G380">
            <v>1131787</v>
          </cell>
          <cell r="H380" t="str">
            <v>Projected</v>
          </cell>
          <cell r="I380">
            <v>40927</v>
          </cell>
          <cell r="J380">
            <v>40927.450682870367</v>
          </cell>
          <cell r="K380" t="str">
            <v>SunTrusts Adverse scenario relies on the data from Moodys Economy.com Deeper Second Recession (S3) scenario. Moodys estimates that there is a 10% probability that the economy will be worse than this scenario, and a 90% probability economic cond</v>
          </cell>
          <cell r="L380">
            <v>128.5</v>
          </cell>
          <cell r="M380">
            <v>258.26</v>
          </cell>
          <cell r="N380">
            <v>58.23</v>
          </cell>
          <cell r="O380">
            <v>200.03</v>
          </cell>
          <cell r="P380">
            <v>124.59</v>
          </cell>
          <cell r="Q380">
            <v>81.86</v>
          </cell>
          <cell r="R380">
            <v>0</v>
          </cell>
          <cell r="S380">
            <v>42.73</v>
          </cell>
          <cell r="T380">
            <v>99.22</v>
          </cell>
          <cell r="U380">
            <v>36.950000000000003</v>
          </cell>
          <cell r="V380">
            <v>9.93</v>
          </cell>
          <cell r="W380">
            <v>52.33</v>
          </cell>
          <cell r="X380">
            <v>20.52</v>
          </cell>
          <cell r="Y380">
            <v>41.89</v>
          </cell>
          <cell r="Z380">
            <v>16.95</v>
          </cell>
          <cell r="AA380">
            <v>10.39</v>
          </cell>
          <cell r="AB380">
            <v>14.56</v>
          </cell>
          <cell r="AC380">
            <v>15.35</v>
          </cell>
          <cell r="AD380">
            <v>0</v>
          </cell>
          <cell r="AE380">
            <v>0.16</v>
          </cell>
          <cell r="AF380">
            <v>0.42</v>
          </cell>
          <cell r="AG380">
            <v>1.31</v>
          </cell>
          <cell r="AH380">
            <v>13.46</v>
          </cell>
          <cell r="AI380">
            <v>688.33</v>
          </cell>
          <cell r="AJ380">
            <v>0</v>
          </cell>
          <cell r="AK380">
            <v>0</v>
          </cell>
          <cell r="AL380">
            <v>0</v>
          </cell>
          <cell r="AM380">
            <v>0</v>
          </cell>
          <cell r="AN380">
            <v>0</v>
          </cell>
          <cell r="AO380">
            <v>0</v>
          </cell>
          <cell r="AP380">
            <v>0</v>
          </cell>
          <cell r="AQ380">
            <v>0</v>
          </cell>
          <cell r="AR380">
            <v>0</v>
          </cell>
          <cell r="AS380">
            <v>0</v>
          </cell>
          <cell r="AT380">
            <v>688.33</v>
          </cell>
          <cell r="AU380">
            <v>3151.16</v>
          </cell>
          <cell r="AV380">
            <v>644.71</v>
          </cell>
          <cell r="AW380">
            <v>688.33</v>
          </cell>
          <cell r="AX380">
            <v>2.62</v>
          </cell>
          <cell r="AY380">
            <v>3110.16</v>
          </cell>
          <cell r="AZ380">
            <v>1158.8900000000001</v>
          </cell>
          <cell r="BA380">
            <v>875.46</v>
          </cell>
          <cell r="BB380">
            <v>1424.33</v>
          </cell>
          <cell r="BC380">
            <v>610.03</v>
          </cell>
          <cell r="BD380">
            <v>610.03</v>
          </cell>
          <cell r="BE380">
            <v>644.71</v>
          </cell>
          <cell r="BF380">
            <v>0</v>
          </cell>
          <cell r="BG380">
            <v>0</v>
          </cell>
          <cell r="BH380">
            <v>0</v>
          </cell>
          <cell r="BI380">
            <v>0</v>
          </cell>
          <cell r="BJ380">
            <v>0.02</v>
          </cell>
          <cell r="BK380">
            <v>-2.62</v>
          </cell>
          <cell r="BL380">
            <v>-34.67</v>
          </cell>
          <cell r="BM380">
            <v>-30.77</v>
          </cell>
          <cell r="BN380">
            <v>-3.9</v>
          </cell>
          <cell r="BO380">
            <v>0</v>
          </cell>
          <cell r="BP380">
            <v>-3.9</v>
          </cell>
          <cell r="BQ380">
            <v>2.33</v>
          </cell>
          <cell r="BR380">
            <v>-6.23</v>
          </cell>
          <cell r="BS380">
            <v>88.751081999999997</v>
          </cell>
          <cell r="BT380">
            <v>55.51</v>
          </cell>
          <cell r="BU380">
            <v>45.4</v>
          </cell>
          <cell r="BV380">
            <v>75.430000000000007</v>
          </cell>
          <cell r="BW380">
            <v>25.47</v>
          </cell>
          <cell r="BX380" t="str">
            <v>Non-Interest Income - Retail and Small Business</v>
          </cell>
          <cell r="BY380">
            <v>0</v>
          </cell>
          <cell r="BZ380">
            <v>32882.620000000003</v>
          </cell>
          <cell r="CA380">
            <v>32882.620000000003</v>
          </cell>
          <cell r="CB380">
            <v>53207.99</v>
          </cell>
          <cell r="CC380">
            <v>24927.95</v>
          </cell>
          <cell r="CD380">
            <v>16706.580000000002</v>
          </cell>
          <cell r="CE380">
            <v>3056.6</v>
          </cell>
          <cell r="CF380">
            <v>13649.97</v>
          </cell>
          <cell r="CG380">
            <v>11472.05</v>
          </cell>
          <cell r="CH380">
            <v>2148.23</v>
          </cell>
          <cell r="CI380">
            <v>936.13</v>
          </cell>
          <cell r="CJ380">
            <v>8387.7000000000007</v>
          </cell>
          <cell r="CK380">
            <v>5138.7299999999996</v>
          </cell>
          <cell r="CL380">
            <v>101.42</v>
          </cell>
          <cell r="CM380">
            <v>0</v>
          </cell>
          <cell r="CN380">
            <v>34332.94</v>
          </cell>
          <cell r="CO380">
            <v>30590</v>
          </cell>
          <cell r="CP380">
            <v>0</v>
          </cell>
          <cell r="CQ380">
            <v>3742.94</v>
          </cell>
          <cell r="CR380">
            <v>504.48</v>
          </cell>
          <cell r="CS380">
            <v>20037.86</v>
          </cell>
          <cell r="CT380">
            <v>9677.99</v>
          </cell>
          <cell r="CU380">
            <v>8173.54</v>
          </cell>
          <cell r="CV380">
            <v>2186.33</v>
          </cell>
          <cell r="CW380">
            <v>10620.59</v>
          </cell>
          <cell r="CX380">
            <v>17.84</v>
          </cell>
          <cell r="CY380">
            <v>40.01</v>
          </cell>
          <cell r="CZ380">
            <v>310.52999999999997</v>
          </cell>
          <cell r="DA380">
            <v>853.14</v>
          </cell>
          <cell r="DB380">
            <v>9399.07</v>
          </cell>
          <cell r="DC380">
            <v>118703.86</v>
          </cell>
          <cell r="DD380">
            <v>0</v>
          </cell>
          <cell r="DE380">
            <v>3110.16</v>
          </cell>
          <cell r="DF380">
            <v>115593.7</v>
          </cell>
          <cell r="DG380">
            <v>7353.45</v>
          </cell>
          <cell r="DH380">
            <v>6343.83</v>
          </cell>
          <cell r="DI380">
            <v>1399.79</v>
          </cell>
          <cell r="DJ380">
            <v>5.46</v>
          </cell>
          <cell r="DK380">
            <v>45.07</v>
          </cell>
          <cell r="DL380">
            <v>7794.16</v>
          </cell>
          <cell r="DM380">
            <v>13076.45</v>
          </cell>
          <cell r="DN380">
            <v>176700.38</v>
          </cell>
          <cell r="DO380">
            <v>126660.95</v>
          </cell>
          <cell r="DP380">
            <v>1832.8</v>
          </cell>
          <cell r="DQ380">
            <v>627.35</v>
          </cell>
          <cell r="DR380">
            <v>29000.97</v>
          </cell>
          <cell r="DS380">
            <v>83.14</v>
          </cell>
          <cell r="DT380">
            <v>158122.07999999999</v>
          </cell>
          <cell r="DU380">
            <v>774.01</v>
          </cell>
          <cell r="DV380">
            <v>549.91999999999996</v>
          </cell>
          <cell r="DW380">
            <v>9243.48</v>
          </cell>
          <cell r="DX380">
            <v>7720.84</v>
          </cell>
          <cell r="DY380">
            <v>927.01</v>
          </cell>
          <cell r="DZ380">
            <v>-761.7</v>
          </cell>
          <cell r="EA380">
            <v>18453.560000000001</v>
          </cell>
          <cell r="EB380">
            <v>124.74</v>
          </cell>
          <cell r="EC380">
            <v>18578.3</v>
          </cell>
          <cell r="ED380">
            <v>42856.57</v>
          </cell>
          <cell r="EE380">
            <v>18084.650000000001</v>
          </cell>
          <cell r="EF380">
            <v>0</v>
          </cell>
          <cell r="EG380">
            <v>18084.650000000001</v>
          </cell>
          <cell r="EH380">
            <v>-6.23</v>
          </cell>
          <cell r="EI380">
            <v>500</v>
          </cell>
          <cell r="EJ380">
            <v>0</v>
          </cell>
          <cell r="EK380">
            <v>0</v>
          </cell>
          <cell r="EL380">
            <v>10.220000000000001</v>
          </cell>
          <cell r="EM380">
            <v>0</v>
          </cell>
          <cell r="EN380">
            <v>0</v>
          </cell>
          <cell r="EO380">
            <v>0</v>
          </cell>
          <cell r="EP380">
            <v>12.18</v>
          </cell>
          <cell r="EQ380">
            <v>26.89</v>
          </cell>
          <cell r="ER380">
            <v>-96.02</v>
          </cell>
          <cell r="ES380">
            <v>0</v>
          </cell>
          <cell r="ET380">
            <v>0</v>
          </cell>
          <cell r="EU380">
            <v>18453.560000000001</v>
          </cell>
          <cell r="EV380">
            <v>18453.560000000001</v>
          </cell>
          <cell r="EW380">
            <v>628.23</v>
          </cell>
          <cell r="EX380">
            <v>0</v>
          </cell>
          <cell r="EY380">
            <v>-429.15</v>
          </cell>
          <cell r="EZ380">
            <v>0</v>
          </cell>
          <cell r="FA380">
            <v>0</v>
          </cell>
          <cell r="FB380">
            <v>541.46</v>
          </cell>
          <cell r="FC380">
            <v>0</v>
          </cell>
          <cell r="FD380">
            <v>6273.87</v>
          </cell>
          <cell r="FE380">
            <v>86.69</v>
          </cell>
          <cell r="FF380">
            <v>12435.38</v>
          </cell>
          <cell r="FG380">
            <v>148.33000000000001</v>
          </cell>
          <cell r="FH380">
            <v>216.55</v>
          </cell>
          <cell r="FI380">
            <v>-12.03</v>
          </cell>
          <cell r="FJ380">
            <v>12058.47</v>
          </cell>
          <cell r="FK380">
            <v>129075.81</v>
          </cell>
          <cell r="FL380">
            <v>10743.06</v>
          </cell>
          <cell r="FM380">
            <v>12058.53</v>
          </cell>
          <cell r="FN380">
            <v>15413.59</v>
          </cell>
          <cell r="FO380">
            <v>129075.81</v>
          </cell>
          <cell r="FP380">
            <v>167550.20000000001</v>
          </cell>
          <cell r="FQ380">
            <v>8.3231000000000002</v>
          </cell>
          <cell r="FR380">
            <v>9.3422000000000001</v>
          </cell>
          <cell r="FS380">
            <v>11.9415</v>
          </cell>
          <cell r="FT380">
            <v>7.1970000000000001</v>
          </cell>
          <cell r="FU380">
            <v>774.01</v>
          </cell>
          <cell r="FV380">
            <v>103.37</v>
          </cell>
          <cell r="FW380">
            <v>19.86</v>
          </cell>
          <cell r="FX380">
            <v>0</v>
          </cell>
          <cell r="FY380">
            <v>761.7</v>
          </cell>
          <cell r="FZ380">
            <v>0</v>
          </cell>
          <cell r="GA380">
            <v>123.23</v>
          </cell>
          <cell r="GB380">
            <v>0</v>
          </cell>
          <cell r="GC380">
            <v>418.23</v>
          </cell>
          <cell r="GD380">
            <v>6194.97</v>
          </cell>
          <cell r="GE380">
            <v>49.7</v>
          </cell>
          <cell r="GF380">
            <v>0</v>
          </cell>
          <cell r="GG380">
            <v>537888.29</v>
          </cell>
          <cell r="GH380">
            <v>0</v>
          </cell>
          <cell r="GI380">
            <v>0</v>
          </cell>
          <cell r="GJ380">
            <v>12435.38</v>
          </cell>
          <cell r="GK380">
            <v>1243.54</v>
          </cell>
          <cell r="GL380">
            <v>216.55</v>
          </cell>
          <cell r="GM380">
            <v>-166.85</v>
          </cell>
          <cell r="GN380">
            <v>0</v>
          </cell>
          <cell r="GO380">
            <v>216.55</v>
          </cell>
          <cell r="GP380">
            <v>0</v>
          </cell>
          <cell r="GQ380">
            <v>0</v>
          </cell>
          <cell r="GR380">
            <v>216.55</v>
          </cell>
          <cell r="GS380">
            <v>0</v>
          </cell>
          <cell r="GT380">
            <v>0</v>
          </cell>
          <cell r="GU380">
            <v>26.89</v>
          </cell>
          <cell r="GV380">
            <v>537.85</v>
          </cell>
          <cell r="GW380">
            <v>0.05</v>
          </cell>
          <cell r="GX380">
            <v>0</v>
          </cell>
          <cell r="GY380">
            <v>0</v>
          </cell>
          <cell r="GZ380">
            <v>0</v>
          </cell>
          <cell r="HA380">
            <v>0</v>
          </cell>
          <cell r="HB380">
            <v>0</v>
          </cell>
          <cell r="HC380">
            <v>0</v>
          </cell>
          <cell r="HD380" t="str">
            <v>In September 2011, SunTrust used $10.824 million of its cash-on-hand to repurchase warrants issued through the TARP program that were being auctioned by the U.S. Treasury.  This is considered a one-time event.</v>
          </cell>
          <cell r="HE380" t="str">
            <v>SunTrust has nonfinancial equity investments that are subject to Tier 1 deductions.  They totaled $150,314M as of Q3'11.  According to current rules, since this amount is below 15% of Tier 1 Capital (before any Line 10 adjustment is considered)</v>
          </cell>
          <cell r="HF380">
            <v>0</v>
          </cell>
          <cell r="HG380">
            <v>0</v>
          </cell>
          <cell r="HH380">
            <v>0</v>
          </cell>
          <cell r="HI380">
            <v>-1368000000</v>
          </cell>
          <cell r="HJ380">
            <v>-292000000</v>
          </cell>
          <cell r="HK380" t="str">
            <v>Issuance of Common Stock for Employee Compensation includes ongoing release of Treasury Stock, as well as other adjustments, for employee compensation purposes.  For forecasting purposes, SunTrust uses a three-month average change to measure pr</v>
          </cell>
          <cell r="HL380">
            <v>3</v>
          </cell>
          <cell r="HM380">
            <v>2013</v>
          </cell>
          <cell r="HN380">
            <v>0</v>
          </cell>
          <cell r="HO380">
            <v>0.02</v>
          </cell>
          <cell r="HR380">
            <v>19011</v>
          </cell>
        </row>
        <row r="381">
          <cell r="A381" t="str">
            <v>1131787Q4 2013BHC Stress</v>
          </cell>
          <cell r="B381" t="str">
            <v>SunTrust</v>
          </cell>
          <cell r="C381" t="str">
            <v>Q4 2013</v>
          </cell>
          <cell r="D381" t="str">
            <v>BHC Stress</v>
          </cell>
          <cell r="E381" t="str">
            <v>BHC</v>
          </cell>
          <cell r="F381" t="str">
            <v>Sun Trust</v>
          </cell>
          <cell r="G381">
            <v>1131787</v>
          </cell>
          <cell r="H381" t="str">
            <v>Projected</v>
          </cell>
          <cell r="I381">
            <v>40927</v>
          </cell>
          <cell r="J381">
            <v>40927.450682870367</v>
          </cell>
          <cell r="K381" t="str">
            <v>SunTrusts Adverse scenario relies on the data from Moodys Economy.com Deeper Second Recession (S3) scenario. Moodys estimates that there is a 10% probability that the economy will be worse than this scenario, and a 90% probability economic cond</v>
          </cell>
          <cell r="L381">
            <v>117.83</v>
          </cell>
          <cell r="M381">
            <v>249</v>
          </cell>
          <cell r="N381">
            <v>53.4</v>
          </cell>
          <cell r="O381">
            <v>195.59</v>
          </cell>
          <cell r="P381">
            <v>117.24</v>
          </cell>
          <cell r="Q381">
            <v>76.3</v>
          </cell>
          <cell r="R381">
            <v>0</v>
          </cell>
          <cell r="S381">
            <v>40.950000000000003</v>
          </cell>
          <cell r="T381">
            <v>90.2</v>
          </cell>
          <cell r="U381">
            <v>33.33</v>
          </cell>
          <cell r="V381">
            <v>9.33</v>
          </cell>
          <cell r="W381">
            <v>47.54</v>
          </cell>
          <cell r="X381">
            <v>17.079999999999998</v>
          </cell>
          <cell r="Y381">
            <v>35.340000000000003</v>
          </cell>
          <cell r="Z381">
            <v>15.65</v>
          </cell>
          <cell r="AA381">
            <v>7.83</v>
          </cell>
          <cell r="AB381">
            <v>11.86</v>
          </cell>
          <cell r="AC381">
            <v>15.13</v>
          </cell>
          <cell r="AD381">
            <v>0</v>
          </cell>
          <cell r="AE381">
            <v>0.15</v>
          </cell>
          <cell r="AF381">
            <v>0.4</v>
          </cell>
          <cell r="AG381">
            <v>1.39</v>
          </cell>
          <cell r="AH381">
            <v>13.18</v>
          </cell>
          <cell r="AI381">
            <v>641.83000000000004</v>
          </cell>
          <cell r="AJ381">
            <v>0</v>
          </cell>
          <cell r="AK381">
            <v>0</v>
          </cell>
          <cell r="AL381">
            <v>0</v>
          </cell>
          <cell r="AM381">
            <v>0</v>
          </cell>
          <cell r="AN381">
            <v>0</v>
          </cell>
          <cell r="AO381">
            <v>0</v>
          </cell>
          <cell r="AP381">
            <v>0</v>
          </cell>
          <cell r="AQ381">
            <v>0</v>
          </cell>
          <cell r="AR381">
            <v>0</v>
          </cell>
          <cell r="AS381">
            <v>0</v>
          </cell>
          <cell r="AT381">
            <v>641.83000000000004</v>
          </cell>
          <cell r="AU381">
            <v>3110.16</v>
          </cell>
          <cell r="AV381">
            <v>651.07000000000005</v>
          </cell>
          <cell r="AW381">
            <v>641.83000000000004</v>
          </cell>
          <cell r="AX381">
            <v>0.76</v>
          </cell>
          <cell r="AY381">
            <v>3120.16</v>
          </cell>
          <cell r="AZ381">
            <v>1159.1500000000001</v>
          </cell>
          <cell r="BA381">
            <v>880.13</v>
          </cell>
          <cell r="BB381">
            <v>1424.86</v>
          </cell>
          <cell r="BC381">
            <v>614.41999999999996</v>
          </cell>
          <cell r="BD381">
            <v>614.41999999999996</v>
          </cell>
          <cell r="BE381">
            <v>651.07000000000005</v>
          </cell>
          <cell r="BF381">
            <v>0</v>
          </cell>
          <cell r="BG381">
            <v>0</v>
          </cell>
          <cell r="BH381">
            <v>0</v>
          </cell>
          <cell r="BI381">
            <v>0</v>
          </cell>
          <cell r="BJ381">
            <v>0.02</v>
          </cell>
          <cell r="BK381">
            <v>-0.76</v>
          </cell>
          <cell r="BL381">
            <v>-36.64</v>
          </cell>
          <cell r="BM381">
            <v>-32.46</v>
          </cell>
          <cell r="BN381">
            <v>-4.17</v>
          </cell>
          <cell r="BO381">
            <v>0</v>
          </cell>
          <cell r="BP381">
            <v>-4.17</v>
          </cell>
          <cell r="BQ381">
            <v>2.33</v>
          </cell>
          <cell r="BR381">
            <v>-6.5</v>
          </cell>
          <cell r="BS381">
            <v>88.591702999999995</v>
          </cell>
          <cell r="BT381">
            <v>25.47</v>
          </cell>
          <cell r="BU381">
            <v>42.23</v>
          </cell>
          <cell r="BV381">
            <v>65.290000000000006</v>
          </cell>
          <cell r="BW381">
            <v>2.41</v>
          </cell>
          <cell r="BX381" t="str">
            <v>Non-Interest Income - Retail and Small Business</v>
          </cell>
          <cell r="BY381">
            <v>0</v>
          </cell>
          <cell r="BZ381">
            <v>35224.699999999997</v>
          </cell>
          <cell r="CA381">
            <v>35224.699999999997</v>
          </cell>
          <cell r="CB381">
            <v>51786.41</v>
          </cell>
          <cell r="CC381">
            <v>23879.11</v>
          </cell>
          <cell r="CD381">
            <v>16430.18</v>
          </cell>
          <cell r="CE381">
            <v>2928</v>
          </cell>
          <cell r="CF381">
            <v>13502.19</v>
          </cell>
          <cell r="CG381">
            <v>11377.86</v>
          </cell>
          <cell r="CH381">
            <v>2122.58</v>
          </cell>
          <cell r="CI381">
            <v>929.45</v>
          </cell>
          <cell r="CJ381">
            <v>8325.83</v>
          </cell>
          <cell r="CK381">
            <v>5100.1499999999996</v>
          </cell>
          <cell r="CL381">
            <v>99.26</v>
          </cell>
          <cell r="CM381">
            <v>0</v>
          </cell>
          <cell r="CN381">
            <v>36264.86</v>
          </cell>
          <cell r="CO381">
            <v>32540.05</v>
          </cell>
          <cell r="CP381">
            <v>0</v>
          </cell>
          <cell r="CQ381">
            <v>3724.81</v>
          </cell>
          <cell r="CR381">
            <v>505.13</v>
          </cell>
          <cell r="CS381">
            <v>20332.91</v>
          </cell>
          <cell r="CT381">
            <v>9890.8700000000008</v>
          </cell>
          <cell r="CU381">
            <v>8207.61</v>
          </cell>
          <cell r="CV381">
            <v>2234.4299999999998</v>
          </cell>
          <cell r="CW381">
            <v>10746.57</v>
          </cell>
          <cell r="CX381">
            <v>18.010000000000002</v>
          </cell>
          <cell r="CY381">
            <v>41.68</v>
          </cell>
          <cell r="CZ381">
            <v>314.45999999999998</v>
          </cell>
          <cell r="DA381">
            <v>896.29</v>
          </cell>
          <cell r="DB381">
            <v>9476.1200000000008</v>
          </cell>
          <cell r="DC381">
            <v>119635.87</v>
          </cell>
          <cell r="DD381">
            <v>0</v>
          </cell>
          <cell r="DE381">
            <v>3120.16</v>
          </cell>
          <cell r="DF381">
            <v>116515.71</v>
          </cell>
          <cell r="DG381">
            <v>7367.3</v>
          </cell>
          <cell r="DH381">
            <v>6343.83</v>
          </cell>
          <cell r="DI381">
            <v>1460.92</v>
          </cell>
          <cell r="DJ381">
            <v>5.46</v>
          </cell>
          <cell r="DK381">
            <v>39.18</v>
          </cell>
          <cell r="DL381">
            <v>7849.4</v>
          </cell>
          <cell r="DM381">
            <v>12964.55</v>
          </cell>
          <cell r="DN381">
            <v>179921.65</v>
          </cell>
          <cell r="DO381">
            <v>129792.29</v>
          </cell>
          <cell r="DP381">
            <v>1847.84</v>
          </cell>
          <cell r="DQ381">
            <v>627.35</v>
          </cell>
          <cell r="DR381">
            <v>29178.87</v>
          </cell>
          <cell r="DS381">
            <v>82.38</v>
          </cell>
          <cell r="DT381">
            <v>161446.34</v>
          </cell>
          <cell r="DU381">
            <v>774.01</v>
          </cell>
          <cell r="DV381">
            <v>549.91999999999996</v>
          </cell>
          <cell r="DW381">
            <v>9234.2199999999993</v>
          </cell>
          <cell r="DX381">
            <v>7675.3</v>
          </cell>
          <cell r="DY381">
            <v>859.34</v>
          </cell>
          <cell r="DZ381">
            <v>-742.22</v>
          </cell>
          <cell r="EA381">
            <v>18350.560000000001</v>
          </cell>
          <cell r="EB381">
            <v>124.74</v>
          </cell>
          <cell r="EC381">
            <v>18475.310000000001</v>
          </cell>
          <cell r="ED381">
            <v>44019.27</v>
          </cell>
          <cell r="EE381">
            <v>18453.560000000001</v>
          </cell>
          <cell r="EF381">
            <v>0</v>
          </cell>
          <cell r="EG381">
            <v>18453.560000000001</v>
          </cell>
          <cell r="EH381">
            <v>-6.5</v>
          </cell>
          <cell r="EI381">
            <v>0</v>
          </cell>
          <cell r="EJ381">
            <v>0</v>
          </cell>
          <cell r="EK381">
            <v>0</v>
          </cell>
          <cell r="EL381">
            <v>10.220000000000001</v>
          </cell>
          <cell r="EM381">
            <v>0</v>
          </cell>
          <cell r="EN381">
            <v>0</v>
          </cell>
          <cell r="EO381">
            <v>0</v>
          </cell>
          <cell r="EP381">
            <v>12.15</v>
          </cell>
          <cell r="EQ381">
            <v>26.9</v>
          </cell>
          <cell r="ER381">
            <v>-67.67</v>
          </cell>
          <cell r="ES381">
            <v>0</v>
          </cell>
          <cell r="ET381">
            <v>0</v>
          </cell>
          <cell r="EU381">
            <v>18350.560000000001</v>
          </cell>
          <cell r="EV381">
            <v>18350.560000000001</v>
          </cell>
          <cell r="EW381">
            <v>604.91999999999996</v>
          </cell>
          <cell r="EX381">
            <v>0</v>
          </cell>
          <cell r="EY381">
            <v>-473.5</v>
          </cell>
          <cell r="EZ381">
            <v>0</v>
          </cell>
          <cell r="FA381">
            <v>0</v>
          </cell>
          <cell r="FB381">
            <v>541.46</v>
          </cell>
          <cell r="FC381">
            <v>0</v>
          </cell>
          <cell r="FD381">
            <v>6273.87</v>
          </cell>
          <cell r="FE381">
            <v>86.69</v>
          </cell>
          <cell r="FF381">
            <v>12400.05</v>
          </cell>
          <cell r="FG381">
            <v>154.44</v>
          </cell>
          <cell r="FH381">
            <v>277.32</v>
          </cell>
          <cell r="FI381">
            <v>-12.03</v>
          </cell>
          <cell r="FJ381">
            <v>11956.26</v>
          </cell>
          <cell r="FK381">
            <v>131311.67000000001</v>
          </cell>
          <cell r="FL381">
            <v>10640.85</v>
          </cell>
          <cell r="FM381">
            <v>11956.32</v>
          </cell>
          <cell r="FN381">
            <v>15290.28</v>
          </cell>
          <cell r="FO381">
            <v>131311.67000000001</v>
          </cell>
          <cell r="FP381">
            <v>169789.27</v>
          </cell>
          <cell r="FQ381">
            <v>8.1035000000000004</v>
          </cell>
          <cell r="FR381">
            <v>9.1052999999999997</v>
          </cell>
          <cell r="FS381">
            <v>11.644299999999999</v>
          </cell>
          <cell r="FT381">
            <v>7.0419</v>
          </cell>
          <cell r="FU381">
            <v>774.01</v>
          </cell>
          <cell r="FV381">
            <v>103.37</v>
          </cell>
          <cell r="FW381">
            <v>19.86</v>
          </cell>
          <cell r="FX381">
            <v>0</v>
          </cell>
          <cell r="FY381">
            <v>742.22</v>
          </cell>
          <cell r="FZ381">
            <v>0</v>
          </cell>
          <cell r="GA381">
            <v>123.23</v>
          </cell>
          <cell r="GB381">
            <v>0</v>
          </cell>
          <cell r="GC381">
            <v>418.23</v>
          </cell>
          <cell r="GD381">
            <v>6194.97</v>
          </cell>
          <cell r="GE381">
            <v>110.47</v>
          </cell>
          <cell r="GF381">
            <v>0</v>
          </cell>
          <cell r="GG381">
            <v>538005.42000000004</v>
          </cell>
          <cell r="GH381">
            <v>0</v>
          </cell>
          <cell r="GI381">
            <v>0</v>
          </cell>
          <cell r="GJ381">
            <v>12400.05</v>
          </cell>
          <cell r="GK381">
            <v>1240.01</v>
          </cell>
          <cell r="GL381">
            <v>277.32</v>
          </cell>
          <cell r="GM381">
            <v>-166.85</v>
          </cell>
          <cell r="GN381">
            <v>0</v>
          </cell>
          <cell r="GO381">
            <v>277.32</v>
          </cell>
          <cell r="GP381">
            <v>0</v>
          </cell>
          <cell r="GQ381">
            <v>0</v>
          </cell>
          <cell r="GR381">
            <v>277.32</v>
          </cell>
          <cell r="GS381">
            <v>0</v>
          </cell>
          <cell r="GT381">
            <v>0</v>
          </cell>
          <cell r="GU381">
            <v>26.9</v>
          </cell>
          <cell r="GV381">
            <v>537.97</v>
          </cell>
          <cell r="GW381">
            <v>0.05</v>
          </cell>
          <cell r="GX381">
            <v>0</v>
          </cell>
          <cell r="GY381">
            <v>0</v>
          </cell>
          <cell r="GZ381">
            <v>0</v>
          </cell>
          <cell r="HA381">
            <v>0</v>
          </cell>
          <cell r="HB381">
            <v>0</v>
          </cell>
          <cell r="HC381">
            <v>0</v>
          </cell>
          <cell r="HD381" t="str">
            <v>In September 2011, SunTrust used $10.824 million of its cash-on-hand to repurchase warrants issued through the TARP program that were being auctioned by the U.S. Treasury.  This is considered a one-time event.</v>
          </cell>
          <cell r="HE381" t="str">
            <v>SunTrust has nonfinancial equity investments that are subject to Tier 1 deductions.  They totaled $150,314M as of Q3'11.  According to current rules, since this amount is below 15% of Tier 1 Capital (before any Line 10 adjustment is considered)</v>
          </cell>
          <cell r="HF381">
            <v>0</v>
          </cell>
          <cell r="HG381">
            <v>0</v>
          </cell>
          <cell r="HH381">
            <v>0</v>
          </cell>
          <cell r="HI381">
            <v>-1368000000</v>
          </cell>
          <cell r="HJ381">
            <v>-292000000</v>
          </cell>
          <cell r="HK381" t="str">
            <v>Issuance of Common Stock for Employee Compensation includes ongoing release of Treasury Stock, as well as other adjustments, for employee compensation purposes.  For forecasting purposes, SunTrust uses a three-month average change to measure pr</v>
          </cell>
          <cell r="HL381">
            <v>4</v>
          </cell>
          <cell r="HM381">
            <v>2013</v>
          </cell>
          <cell r="HN381">
            <v>0</v>
          </cell>
          <cell r="HO381">
            <v>0.02</v>
          </cell>
          <cell r="HR381">
            <v>19011</v>
          </cell>
        </row>
        <row r="382">
          <cell r="A382" t="str">
            <v>1131787Q3 2011Supervisory Baseline</v>
          </cell>
          <cell r="B382" t="str">
            <v>SunTrust</v>
          </cell>
          <cell r="C382" t="str">
            <v>Q3 2011</v>
          </cell>
          <cell r="D382" t="str">
            <v>Supervisory Baseline</v>
          </cell>
          <cell r="E382" t="str">
            <v>BHC</v>
          </cell>
          <cell r="F382" t="str">
            <v>Sun Trust</v>
          </cell>
          <cell r="G382">
            <v>1131787</v>
          </cell>
          <cell r="H382" t="str">
            <v>Actual</v>
          </cell>
          <cell r="I382">
            <v>40927</v>
          </cell>
          <cell r="J382">
            <v>40927.448680555557</v>
          </cell>
          <cell r="K382" t="str">
            <v>The Federal Reserve describes its Supervisory Baseline scenario as one that follows the consensus outlook from the Blue Chip Economic Indicators . No specific probability is attached to this scenario. however we note that macroeconomic assumpti</v>
          </cell>
          <cell r="L382">
            <v>133.08000000000001</v>
          </cell>
          <cell r="M382">
            <v>114.9</v>
          </cell>
          <cell r="N382">
            <v>8.5</v>
          </cell>
          <cell r="O382">
            <v>106.4</v>
          </cell>
          <cell r="P382">
            <v>48.87</v>
          </cell>
          <cell r="Q382">
            <v>48.87</v>
          </cell>
          <cell r="R382">
            <v>0</v>
          </cell>
          <cell r="S382">
            <v>0</v>
          </cell>
          <cell r="T382">
            <v>159.96</v>
          </cell>
          <cell r="U382">
            <v>130.01</v>
          </cell>
          <cell r="V382">
            <v>6.03</v>
          </cell>
          <cell r="W382">
            <v>23.92</v>
          </cell>
          <cell r="X382">
            <v>7.64</v>
          </cell>
          <cell r="Y382">
            <v>21.71</v>
          </cell>
          <cell r="Z382">
            <v>15.76</v>
          </cell>
          <cell r="AA382">
            <v>0</v>
          </cell>
          <cell r="AB382">
            <v>5.96</v>
          </cell>
          <cell r="AC382">
            <v>6.16</v>
          </cell>
          <cell r="AD382">
            <v>0</v>
          </cell>
          <cell r="AE382">
            <v>0</v>
          </cell>
          <cell r="AF382">
            <v>0</v>
          </cell>
          <cell r="AG382">
            <v>0</v>
          </cell>
          <cell r="AH382">
            <v>6.16</v>
          </cell>
          <cell r="AI382">
            <v>492.33</v>
          </cell>
          <cell r="AJ382">
            <v>0</v>
          </cell>
          <cell r="AK382">
            <v>0</v>
          </cell>
          <cell r="AL382">
            <v>0</v>
          </cell>
          <cell r="AM382">
            <v>0</v>
          </cell>
          <cell r="AN382">
            <v>0</v>
          </cell>
          <cell r="AO382">
            <v>0</v>
          </cell>
          <cell r="AP382">
            <v>0</v>
          </cell>
          <cell r="AQ382">
            <v>0</v>
          </cell>
          <cell r="AR382">
            <v>0</v>
          </cell>
          <cell r="AS382">
            <v>0</v>
          </cell>
          <cell r="AT382">
            <v>492.33</v>
          </cell>
          <cell r="AU382">
            <v>2744</v>
          </cell>
          <cell r="AV382">
            <v>348.33</v>
          </cell>
          <cell r="AW382">
            <v>492.33</v>
          </cell>
          <cell r="AX382">
            <v>0</v>
          </cell>
          <cell r="AY382">
            <v>2600</v>
          </cell>
          <cell r="AZ382">
            <v>1266</v>
          </cell>
          <cell r="BA382">
            <v>817.6</v>
          </cell>
          <cell r="BB382">
            <v>1544.4</v>
          </cell>
          <cell r="BC382">
            <v>539.20000000000005</v>
          </cell>
          <cell r="BD382">
            <v>539.20000000000005</v>
          </cell>
          <cell r="BE382">
            <v>348.33</v>
          </cell>
          <cell r="BF382">
            <v>0</v>
          </cell>
          <cell r="BG382">
            <v>0</v>
          </cell>
          <cell r="BH382">
            <v>65</v>
          </cell>
          <cell r="BI382">
            <v>0</v>
          </cell>
          <cell r="BJ382">
            <v>1.75</v>
          </cell>
          <cell r="BK382">
            <v>-1</v>
          </cell>
          <cell r="BL382">
            <v>259.07</v>
          </cell>
          <cell r="BM382">
            <v>45.09</v>
          </cell>
          <cell r="BN382">
            <v>213.98</v>
          </cell>
          <cell r="BO382">
            <v>0</v>
          </cell>
          <cell r="BP382">
            <v>213.98</v>
          </cell>
          <cell r="BQ382">
            <v>-1.1599999999999999</v>
          </cell>
          <cell r="BR382">
            <v>215.14</v>
          </cell>
          <cell r="BS382">
            <v>17.404561999999999</v>
          </cell>
          <cell r="BT382">
            <v>299</v>
          </cell>
          <cell r="BU382">
            <v>118</v>
          </cell>
          <cell r="BV382">
            <v>135</v>
          </cell>
          <cell r="BW382">
            <v>282.17</v>
          </cell>
          <cell r="BX382" t="str">
            <v>Non-Interest Income - Retail and Small Business</v>
          </cell>
          <cell r="BY382">
            <v>0</v>
          </cell>
          <cell r="BZ382">
            <v>26939.86</v>
          </cell>
          <cell r="CA382">
            <v>26939.86</v>
          </cell>
          <cell r="CB382">
            <v>59543</v>
          </cell>
          <cell r="CC382">
            <v>27742</v>
          </cell>
          <cell r="CD382">
            <v>18202</v>
          </cell>
          <cell r="CE382">
            <v>3402</v>
          </cell>
          <cell r="CF382">
            <v>14800</v>
          </cell>
          <cell r="CG382">
            <v>13475</v>
          </cell>
          <cell r="CH382">
            <v>2993</v>
          </cell>
          <cell r="CI382">
            <v>1004</v>
          </cell>
          <cell r="CJ382">
            <v>9478</v>
          </cell>
          <cell r="CK382">
            <v>5890</v>
          </cell>
          <cell r="CL382">
            <v>124</v>
          </cell>
          <cell r="CM382">
            <v>0</v>
          </cell>
          <cell r="CN382">
            <v>31641</v>
          </cell>
          <cell r="CO382">
            <v>27525</v>
          </cell>
          <cell r="CP382">
            <v>0</v>
          </cell>
          <cell r="CQ382">
            <v>4116</v>
          </cell>
          <cell r="CR382">
            <v>497</v>
          </cell>
          <cell r="CS382">
            <v>17274</v>
          </cell>
          <cell r="CT382">
            <v>9477</v>
          </cell>
          <cell r="CU382">
            <v>5894</v>
          </cell>
          <cell r="CV382">
            <v>1903</v>
          </cell>
          <cell r="CW382">
            <v>10787</v>
          </cell>
          <cell r="CX382">
            <v>18</v>
          </cell>
          <cell r="CY382">
            <v>39</v>
          </cell>
          <cell r="CZ382">
            <v>209</v>
          </cell>
          <cell r="DA382">
            <v>789</v>
          </cell>
          <cell r="DB382">
            <v>9732</v>
          </cell>
          <cell r="DC382">
            <v>119742</v>
          </cell>
          <cell r="DD382">
            <v>0</v>
          </cell>
          <cell r="DE382">
            <v>2600</v>
          </cell>
          <cell r="DF382">
            <v>117142.32</v>
          </cell>
          <cell r="DG382">
            <v>5174.4799999999996</v>
          </cell>
          <cell r="DH382">
            <v>6343.83</v>
          </cell>
          <cell r="DI382">
            <v>1032.83</v>
          </cell>
          <cell r="DJ382">
            <v>5.58</v>
          </cell>
          <cell r="DK382">
            <v>99.96</v>
          </cell>
          <cell r="DL382">
            <v>7482.2</v>
          </cell>
          <cell r="DM382">
            <v>15844.81</v>
          </cell>
          <cell r="DN382">
            <v>172583.67999999999</v>
          </cell>
          <cell r="DO382">
            <v>126281.66</v>
          </cell>
          <cell r="DP382">
            <v>1571.94</v>
          </cell>
          <cell r="DQ382">
            <v>2050.7199999999998</v>
          </cell>
          <cell r="DR382">
            <v>22479.67</v>
          </cell>
          <cell r="DS382">
            <v>50</v>
          </cell>
          <cell r="DT382">
            <v>152383.99</v>
          </cell>
          <cell r="DU382">
            <v>172.51</v>
          </cell>
          <cell r="DV382">
            <v>549.91999999999996</v>
          </cell>
          <cell r="DW382">
            <v>9314.26</v>
          </cell>
          <cell r="DX382">
            <v>8931.6200000000008</v>
          </cell>
          <cell r="DY382">
            <v>2026.23</v>
          </cell>
          <cell r="DZ382">
            <v>-916.34</v>
          </cell>
          <cell r="EA382">
            <v>20078.2</v>
          </cell>
          <cell r="EB382">
            <v>121.48</v>
          </cell>
          <cell r="EC382">
            <v>20199.68</v>
          </cell>
          <cell r="ED382">
            <v>45227.66</v>
          </cell>
          <cell r="EE382">
            <v>19528.95</v>
          </cell>
          <cell r="EF382">
            <v>0</v>
          </cell>
          <cell r="EG382">
            <v>19528.95</v>
          </cell>
          <cell r="EH382">
            <v>215.14</v>
          </cell>
          <cell r="EI382">
            <v>0</v>
          </cell>
          <cell r="EJ382">
            <v>0</v>
          </cell>
          <cell r="EK382">
            <v>0</v>
          </cell>
          <cell r="EL382">
            <v>15.17</v>
          </cell>
          <cell r="EM382">
            <v>0</v>
          </cell>
          <cell r="EN382">
            <v>0</v>
          </cell>
          <cell r="EO382">
            <v>0</v>
          </cell>
          <cell r="EP382">
            <v>1.76</v>
          </cell>
          <cell r="EQ382">
            <v>26.82</v>
          </cell>
          <cell r="ER382">
            <v>358.36</v>
          </cell>
          <cell r="ES382">
            <v>0</v>
          </cell>
          <cell r="ET382">
            <v>-10.82</v>
          </cell>
          <cell r="EU382">
            <v>20078.2</v>
          </cell>
          <cell r="EV382">
            <v>20078.2</v>
          </cell>
          <cell r="EW382">
            <v>1092.48</v>
          </cell>
          <cell r="EX382">
            <v>0</v>
          </cell>
          <cell r="EY382">
            <v>205.82</v>
          </cell>
          <cell r="EZ382">
            <v>0</v>
          </cell>
          <cell r="FA382">
            <v>0</v>
          </cell>
          <cell r="FB382">
            <v>2170.69</v>
          </cell>
          <cell r="FC382">
            <v>0</v>
          </cell>
          <cell r="FD382">
            <v>6276.95</v>
          </cell>
          <cell r="FE382">
            <v>26.89</v>
          </cell>
          <cell r="FF382">
            <v>14646.74</v>
          </cell>
          <cell r="FG382">
            <v>103.84</v>
          </cell>
          <cell r="FH382">
            <v>0</v>
          </cell>
          <cell r="FI382">
            <v>-12.03</v>
          </cell>
          <cell r="FJ382">
            <v>14530.88</v>
          </cell>
          <cell r="FK382">
            <v>130952.32000000001</v>
          </cell>
          <cell r="FL382">
            <v>12187.68</v>
          </cell>
          <cell r="FM382">
            <v>14530.88</v>
          </cell>
          <cell r="FN382">
            <v>18211.41</v>
          </cell>
          <cell r="FO382">
            <v>130952.32000000001</v>
          </cell>
          <cell r="FP382">
            <v>163321.57</v>
          </cell>
          <cell r="FQ382">
            <v>9.3070000000000004</v>
          </cell>
          <cell r="FR382">
            <v>11.096299999999999</v>
          </cell>
          <cell r="FS382">
            <v>13.9069</v>
          </cell>
          <cell r="FT382">
            <v>8.8971</v>
          </cell>
          <cell r="FU382">
            <v>172.51</v>
          </cell>
          <cell r="FV382">
            <v>100.11</v>
          </cell>
          <cell r="FW382">
            <v>19.86</v>
          </cell>
          <cell r="FX382">
            <v>0</v>
          </cell>
          <cell r="FY382">
            <v>916.34</v>
          </cell>
          <cell r="FZ382">
            <v>0</v>
          </cell>
          <cell r="GA382">
            <v>119.97</v>
          </cell>
          <cell r="GB382">
            <v>0</v>
          </cell>
          <cell r="GC382">
            <v>2050.7199999999998</v>
          </cell>
          <cell r="GD382">
            <v>6194.97</v>
          </cell>
          <cell r="GE382">
            <v>0</v>
          </cell>
          <cell r="GF382">
            <v>986.28</v>
          </cell>
          <cell r="GG382">
            <v>537001.44999999995</v>
          </cell>
          <cell r="GH382">
            <v>0</v>
          </cell>
          <cell r="GI382">
            <v>0</v>
          </cell>
          <cell r="GJ382">
            <v>14646.74</v>
          </cell>
          <cell r="GK382">
            <v>1464.67</v>
          </cell>
          <cell r="GL382">
            <v>-819.43</v>
          </cell>
          <cell r="GM382">
            <v>0</v>
          </cell>
          <cell r="GN382">
            <v>0</v>
          </cell>
          <cell r="GO382">
            <v>0</v>
          </cell>
          <cell r="GP382">
            <v>259.5</v>
          </cell>
          <cell r="GQ382">
            <v>1464.67</v>
          </cell>
          <cell r="GR382">
            <v>0</v>
          </cell>
          <cell r="GS382">
            <v>0</v>
          </cell>
          <cell r="GT382">
            <v>0</v>
          </cell>
          <cell r="GU382">
            <v>26.82</v>
          </cell>
          <cell r="GV382">
            <v>536.94000000000005</v>
          </cell>
          <cell r="GW382">
            <v>4.9949720000000003E-2</v>
          </cell>
          <cell r="GX382">
            <v>0</v>
          </cell>
          <cell r="GY382">
            <v>0</v>
          </cell>
          <cell r="GZ382">
            <v>0</v>
          </cell>
          <cell r="HA382">
            <v>0</v>
          </cell>
          <cell r="HB382">
            <v>0</v>
          </cell>
          <cell r="HC382">
            <v>0</v>
          </cell>
          <cell r="HD382" t="str">
            <v>In September 2011, SunTrust used $10.824 million of its cash-on-hand to repurchase warrants issued through the TARP program that were being auctioned by the U.S. Treasury.  This is considered a one-time event.</v>
          </cell>
          <cell r="HE382" t="str">
            <v>SunTrust has nonfinancial equity investments that are subject to Tier 1 deductions.  They totaled $150,314M as of Q3'11.  According to current rules, since this amount is below 15% of Tier 1 Capital (before any Line 10 adjustment is considered)</v>
          </cell>
          <cell r="HF382">
            <v>0</v>
          </cell>
          <cell r="HG382">
            <v>0</v>
          </cell>
          <cell r="HH382">
            <v>0</v>
          </cell>
          <cell r="HI382">
            <v>-1368000000</v>
          </cell>
          <cell r="HJ382">
            <v>-292000000</v>
          </cell>
          <cell r="HK382" t="str">
            <v>Issuance of Common Stock for Employee Compensation includes ongoing release of Treasury Stock, as well as other adjustments, for employee compensation purposes.  For forecasting purposes, SunTrust uses a three-month average change to measure pr</v>
          </cell>
          <cell r="HL382">
            <v>3</v>
          </cell>
          <cell r="HM382">
            <v>2011</v>
          </cell>
          <cell r="HN382">
            <v>0</v>
          </cell>
          <cell r="HO382">
            <v>1.75</v>
          </cell>
          <cell r="HR382">
            <v>19011</v>
          </cell>
        </row>
        <row r="383">
          <cell r="A383" t="str">
            <v>1131787Q4 2011Supervisory Baseline</v>
          </cell>
          <cell r="B383" t="str">
            <v>SunTrust</v>
          </cell>
          <cell r="C383" t="str">
            <v>Q4 2011</v>
          </cell>
          <cell r="D383" t="str">
            <v>Supervisory Baseline</v>
          </cell>
          <cell r="E383" t="str">
            <v>BHC</v>
          </cell>
          <cell r="F383" t="str">
            <v>Sun Trust</v>
          </cell>
          <cell r="G383">
            <v>1131787</v>
          </cell>
          <cell r="H383" t="str">
            <v>Projected</v>
          </cell>
          <cell r="I383">
            <v>40927</v>
          </cell>
          <cell r="J383">
            <v>40927.448680555557</v>
          </cell>
          <cell r="K383" t="str">
            <v>The Federal Reserve describes its Supervisory Baseline scenario as one that follows the consensus outlook from the Blue Chip Economic Indicators . No specific probability is attached to this scenario. however we note that macroeconomic assumpti</v>
          </cell>
          <cell r="L383">
            <v>91.93</v>
          </cell>
          <cell r="M383">
            <v>166.5</v>
          </cell>
          <cell r="N383">
            <v>60.66</v>
          </cell>
          <cell r="O383">
            <v>105.84</v>
          </cell>
          <cell r="P383">
            <v>73.13</v>
          </cell>
          <cell r="Q383">
            <v>36.53</v>
          </cell>
          <cell r="R383">
            <v>0</v>
          </cell>
          <cell r="S383">
            <v>36.6</v>
          </cell>
          <cell r="T383">
            <v>108.59</v>
          </cell>
          <cell r="U383">
            <v>69.040000000000006</v>
          </cell>
          <cell r="V383">
            <v>3.98</v>
          </cell>
          <cell r="W383">
            <v>35.57</v>
          </cell>
          <cell r="X383">
            <v>8.93</v>
          </cell>
          <cell r="Y383">
            <v>25.3</v>
          </cell>
          <cell r="Z383">
            <v>11.3</v>
          </cell>
          <cell r="AA383">
            <v>5.37</v>
          </cell>
          <cell r="AB383">
            <v>8.6300000000000008</v>
          </cell>
          <cell r="AC383">
            <v>1.95</v>
          </cell>
          <cell r="AD383">
            <v>0</v>
          </cell>
          <cell r="AE383">
            <v>0.17</v>
          </cell>
          <cell r="AF383">
            <v>0.05</v>
          </cell>
          <cell r="AG383">
            <v>0.1</v>
          </cell>
          <cell r="AH383">
            <v>1.62</v>
          </cell>
          <cell r="AI383">
            <v>476.34</v>
          </cell>
          <cell r="AJ383">
            <v>0</v>
          </cell>
          <cell r="AK383">
            <v>0</v>
          </cell>
          <cell r="AL383">
            <v>2.93</v>
          </cell>
          <cell r="AM383">
            <v>2.93</v>
          </cell>
          <cell r="AN383">
            <v>0</v>
          </cell>
          <cell r="AO383">
            <v>0</v>
          </cell>
          <cell r="AP383">
            <v>0</v>
          </cell>
          <cell r="AQ383">
            <v>0</v>
          </cell>
          <cell r="AR383">
            <v>0</v>
          </cell>
          <cell r="AS383">
            <v>0</v>
          </cell>
          <cell r="AT383">
            <v>479.27</v>
          </cell>
          <cell r="AU383">
            <v>2600</v>
          </cell>
          <cell r="AV383">
            <v>327.5</v>
          </cell>
          <cell r="AW383">
            <v>476.34</v>
          </cell>
          <cell r="AX383">
            <v>-10</v>
          </cell>
          <cell r="AY383">
            <v>2441.16</v>
          </cell>
          <cell r="AZ383">
            <v>1273.9000000000001</v>
          </cell>
          <cell r="BA383">
            <v>581.28</v>
          </cell>
          <cell r="BB383">
            <v>1496.18</v>
          </cell>
          <cell r="BC383">
            <v>359</v>
          </cell>
          <cell r="BD383">
            <v>359</v>
          </cell>
          <cell r="BE383">
            <v>327.5</v>
          </cell>
          <cell r="BF383">
            <v>0</v>
          </cell>
          <cell r="BG383">
            <v>0</v>
          </cell>
          <cell r="BH383">
            <v>0</v>
          </cell>
          <cell r="BI383">
            <v>0</v>
          </cell>
          <cell r="BJ383">
            <v>40.25</v>
          </cell>
          <cell r="BK383">
            <v>10</v>
          </cell>
          <cell r="BL383">
            <v>71.75</v>
          </cell>
          <cell r="BM383">
            <v>-26.77</v>
          </cell>
          <cell r="BN383">
            <v>98.52</v>
          </cell>
          <cell r="BO383">
            <v>0</v>
          </cell>
          <cell r="BP383">
            <v>98.52</v>
          </cell>
          <cell r="BQ383">
            <v>4.7</v>
          </cell>
          <cell r="BR383">
            <v>93.82</v>
          </cell>
          <cell r="BS383">
            <v>-37.310105</v>
          </cell>
          <cell r="BT383">
            <v>282.17</v>
          </cell>
          <cell r="BU383">
            <v>194.2</v>
          </cell>
          <cell r="BV383">
            <v>153.35</v>
          </cell>
          <cell r="BW383">
            <v>323.02</v>
          </cell>
          <cell r="BX383" t="str">
            <v>Non-Interest Income - Retail and Small Business</v>
          </cell>
          <cell r="BY383">
            <v>0</v>
          </cell>
          <cell r="BZ383">
            <v>28621.119999999999</v>
          </cell>
          <cell r="CA383">
            <v>28621.119999999999</v>
          </cell>
          <cell r="CB383">
            <v>60846.29</v>
          </cell>
          <cell r="CC383">
            <v>29502.77</v>
          </cell>
          <cell r="CD383">
            <v>18263.02</v>
          </cell>
          <cell r="CE383">
            <v>3617.56</v>
          </cell>
          <cell r="CF383">
            <v>14645.46</v>
          </cell>
          <cell r="CG383">
            <v>12960.33</v>
          </cell>
          <cell r="CH383">
            <v>2768.17</v>
          </cell>
          <cell r="CI383">
            <v>970.09</v>
          </cell>
          <cell r="CJ383">
            <v>9222.08</v>
          </cell>
          <cell r="CK383">
            <v>5836.72</v>
          </cell>
          <cell r="CL383">
            <v>120.17</v>
          </cell>
          <cell r="CM383">
            <v>0</v>
          </cell>
          <cell r="CN383">
            <v>32558.68</v>
          </cell>
          <cell r="CO383">
            <v>28590.639999999999</v>
          </cell>
          <cell r="CP383">
            <v>0</v>
          </cell>
          <cell r="CQ383">
            <v>3968.04</v>
          </cell>
          <cell r="CR383">
            <v>510.76</v>
          </cell>
          <cell r="CS383">
            <v>18960.3</v>
          </cell>
          <cell r="CT383">
            <v>9657.68</v>
          </cell>
          <cell r="CU383">
            <v>7120.88</v>
          </cell>
          <cell r="CV383">
            <v>2181.7399999999998</v>
          </cell>
          <cell r="CW383">
            <v>10659.05</v>
          </cell>
          <cell r="CX383">
            <v>18.53</v>
          </cell>
          <cell r="CY383">
            <v>39.409999999999997</v>
          </cell>
          <cell r="CZ383">
            <v>244.06</v>
          </cell>
          <cell r="DA383">
            <v>811.1</v>
          </cell>
          <cell r="DB383">
            <v>9545.9500000000007</v>
          </cell>
          <cell r="DC383">
            <v>123535.09</v>
          </cell>
          <cell r="DD383">
            <v>0</v>
          </cell>
          <cell r="DE383">
            <v>2441.16</v>
          </cell>
          <cell r="DF383">
            <v>121093.92</v>
          </cell>
          <cell r="DG383">
            <v>6184.52</v>
          </cell>
          <cell r="DH383">
            <v>6343.83</v>
          </cell>
          <cell r="DI383">
            <v>1108.8699999999999</v>
          </cell>
          <cell r="DJ383">
            <v>5.46</v>
          </cell>
          <cell r="DK383">
            <v>92.8</v>
          </cell>
          <cell r="DL383">
            <v>7550.97</v>
          </cell>
          <cell r="DM383">
            <v>13407.36</v>
          </cell>
          <cell r="DN383">
            <v>176857.9</v>
          </cell>
          <cell r="DO383">
            <v>127012.9</v>
          </cell>
          <cell r="DP383">
            <v>1632.34</v>
          </cell>
          <cell r="DQ383">
            <v>1849.22</v>
          </cell>
          <cell r="DR383">
            <v>26282.29</v>
          </cell>
          <cell r="DS383">
            <v>60</v>
          </cell>
          <cell r="DT383">
            <v>156776.76</v>
          </cell>
          <cell r="DU383">
            <v>274.01</v>
          </cell>
          <cell r="DV383">
            <v>549.91999999999996</v>
          </cell>
          <cell r="DW383">
            <v>9308.32</v>
          </cell>
          <cell r="DX383">
            <v>8996.85</v>
          </cell>
          <cell r="DY383">
            <v>1725.35</v>
          </cell>
          <cell r="DZ383">
            <v>-898.05</v>
          </cell>
          <cell r="EA383">
            <v>19956.400000000001</v>
          </cell>
          <cell r="EB383">
            <v>124.74</v>
          </cell>
          <cell r="EC383">
            <v>20081.14</v>
          </cell>
          <cell r="ED383">
            <v>45135.56</v>
          </cell>
          <cell r="EE383">
            <v>20078.2</v>
          </cell>
          <cell r="EF383">
            <v>0</v>
          </cell>
          <cell r="EG383">
            <v>20078.2</v>
          </cell>
          <cell r="EH383">
            <v>93.82</v>
          </cell>
          <cell r="EI383">
            <v>0</v>
          </cell>
          <cell r="EJ383">
            <v>101.5</v>
          </cell>
          <cell r="EK383">
            <v>0</v>
          </cell>
          <cell r="EL383">
            <v>12.36</v>
          </cell>
          <cell r="EM383">
            <v>0</v>
          </cell>
          <cell r="EN383">
            <v>0</v>
          </cell>
          <cell r="EO383">
            <v>0</v>
          </cell>
          <cell r="EP383">
            <v>1.74</v>
          </cell>
          <cell r="EQ383">
            <v>26.85</v>
          </cell>
          <cell r="ER383">
            <v>-300.88</v>
          </cell>
          <cell r="ES383">
            <v>0</v>
          </cell>
          <cell r="ET383">
            <v>0</v>
          </cell>
          <cell r="EU383">
            <v>19956.400000000001</v>
          </cell>
          <cell r="EV383">
            <v>19956.400000000001</v>
          </cell>
          <cell r="EW383">
            <v>1009.88</v>
          </cell>
          <cell r="EX383">
            <v>0</v>
          </cell>
          <cell r="EY383">
            <v>-12.45</v>
          </cell>
          <cell r="EZ383">
            <v>0</v>
          </cell>
          <cell r="FA383">
            <v>0</v>
          </cell>
          <cell r="FB383">
            <v>1972.45</v>
          </cell>
          <cell r="FC383">
            <v>0</v>
          </cell>
          <cell r="FD383">
            <v>6273.87</v>
          </cell>
          <cell r="FE383">
            <v>20.079999999999998</v>
          </cell>
          <cell r="FF383">
            <v>14637.47</v>
          </cell>
          <cell r="FG383">
            <v>110.24</v>
          </cell>
          <cell r="FH383">
            <v>0</v>
          </cell>
          <cell r="FI383">
            <v>-12.03</v>
          </cell>
          <cell r="FJ383">
            <v>14515.21</v>
          </cell>
          <cell r="FK383">
            <v>133131.79</v>
          </cell>
          <cell r="FL383">
            <v>12268.81</v>
          </cell>
          <cell r="FM383">
            <v>14515.27</v>
          </cell>
          <cell r="FN383">
            <v>18219.25</v>
          </cell>
          <cell r="FO383">
            <v>133131.79</v>
          </cell>
          <cell r="FP383">
            <v>165846.12</v>
          </cell>
          <cell r="FQ383">
            <v>9.2155000000000005</v>
          </cell>
          <cell r="FR383">
            <v>10.902900000000001</v>
          </cell>
          <cell r="FS383">
            <v>13.6851</v>
          </cell>
          <cell r="FT383">
            <v>8.7522000000000002</v>
          </cell>
          <cell r="FU383">
            <v>274.01</v>
          </cell>
          <cell r="FV383">
            <v>103.37</v>
          </cell>
          <cell r="FW383">
            <v>19.86</v>
          </cell>
          <cell r="FX383">
            <v>0</v>
          </cell>
          <cell r="FY383">
            <v>898.05</v>
          </cell>
          <cell r="FZ383">
            <v>0</v>
          </cell>
          <cell r="GA383">
            <v>123.23</v>
          </cell>
          <cell r="GB383">
            <v>0</v>
          </cell>
          <cell r="GC383">
            <v>1849.22</v>
          </cell>
          <cell r="GD383">
            <v>6194.97</v>
          </cell>
          <cell r="GE383">
            <v>0</v>
          </cell>
          <cell r="GF383">
            <v>1072.33</v>
          </cell>
          <cell r="GG383">
            <v>537069.11</v>
          </cell>
          <cell r="GH383">
            <v>0</v>
          </cell>
          <cell r="GI383">
            <v>0</v>
          </cell>
          <cell r="GJ383">
            <v>14637.47</v>
          </cell>
          <cell r="GK383">
            <v>1463.75</v>
          </cell>
          <cell r="GL383">
            <v>-905.48</v>
          </cell>
          <cell r="GM383">
            <v>905.48</v>
          </cell>
          <cell r="GN383">
            <v>0</v>
          </cell>
          <cell r="GO383">
            <v>0</v>
          </cell>
          <cell r="GP383">
            <v>283.5</v>
          </cell>
          <cell r="GQ383">
            <v>283.5</v>
          </cell>
          <cell r="GR383">
            <v>0</v>
          </cell>
          <cell r="GS383">
            <v>0</v>
          </cell>
          <cell r="GT383">
            <v>0</v>
          </cell>
          <cell r="GU383">
            <v>26.85</v>
          </cell>
          <cell r="GV383">
            <v>537.03</v>
          </cell>
          <cell r="GW383">
            <v>0.05</v>
          </cell>
          <cell r="GX383">
            <v>0</v>
          </cell>
          <cell r="GY383">
            <v>0</v>
          </cell>
          <cell r="GZ383">
            <v>0</v>
          </cell>
          <cell r="HA383">
            <v>0</v>
          </cell>
          <cell r="HB383">
            <v>0</v>
          </cell>
          <cell r="HC383">
            <v>0</v>
          </cell>
          <cell r="HD383" t="str">
            <v>In September 2011, SunTrust used $10.824 million of its cash-on-hand to repurchase warrants issued through the TARP program that were being auctioned by the U.S. Treasury.  This is considered a one-time event.</v>
          </cell>
          <cell r="HE383" t="str">
            <v>SunTrust has nonfinancial equity investments that are subject to Tier 1 deductions.  They totaled $150,314M as of Q3'11.  According to current rules, since this amount is below 15% of Tier 1 Capital (before any Line 10 adjustment is considered)</v>
          </cell>
          <cell r="HF383">
            <v>0</v>
          </cell>
          <cell r="HG383">
            <v>0</v>
          </cell>
          <cell r="HH383">
            <v>0</v>
          </cell>
          <cell r="HI383">
            <v>-1368000000</v>
          </cell>
          <cell r="HJ383">
            <v>-292000000</v>
          </cell>
          <cell r="HK383" t="str">
            <v>Issuance of Common Stock for Employee Compensation includes ongoing release of Treasury Stock, as well as other adjustments, for employee compensation purposes.  For forecasting purposes, SunTrust uses a three-month average change to measure pr</v>
          </cell>
          <cell r="HL383">
            <v>4</v>
          </cell>
          <cell r="HM383">
            <v>2011</v>
          </cell>
          <cell r="HN383">
            <v>0</v>
          </cell>
          <cell r="HO383">
            <v>40.25</v>
          </cell>
          <cell r="HR383">
            <v>19011</v>
          </cell>
        </row>
        <row r="384">
          <cell r="A384" t="str">
            <v>1131787Q1 2012Supervisory Baseline</v>
          </cell>
          <cell r="B384" t="str">
            <v>SunTrust</v>
          </cell>
          <cell r="C384" t="str">
            <v>Q1 2012</v>
          </cell>
          <cell r="D384" t="str">
            <v>Supervisory Baseline</v>
          </cell>
          <cell r="E384" t="str">
            <v>BHC</v>
          </cell>
          <cell r="F384" t="str">
            <v>Sun Trust</v>
          </cell>
          <cell r="G384">
            <v>1131787</v>
          </cell>
          <cell r="H384" t="str">
            <v>Projected</v>
          </cell>
          <cell r="I384">
            <v>40927</v>
          </cell>
          <cell r="J384">
            <v>40927.448680555557</v>
          </cell>
          <cell r="K384" t="str">
            <v>The Federal Reserve describes its Supervisory Baseline scenario as one that follows the consensus outlook from the Blue Chip Economic Indicators . No specific probability is attached to this scenario. however we note that macroeconomic assumpti</v>
          </cell>
          <cell r="L384">
            <v>84.25</v>
          </cell>
          <cell r="M384">
            <v>160.13999999999999</v>
          </cell>
          <cell r="N384">
            <v>55.77</v>
          </cell>
          <cell r="O384">
            <v>104.37</v>
          </cell>
          <cell r="P384">
            <v>62.68</v>
          </cell>
          <cell r="Q384">
            <v>33.130000000000003</v>
          </cell>
          <cell r="R384">
            <v>0</v>
          </cell>
          <cell r="S384">
            <v>29.55</v>
          </cell>
          <cell r="T384">
            <v>116.03</v>
          </cell>
          <cell r="U384">
            <v>64.45</v>
          </cell>
          <cell r="V384">
            <v>10.3</v>
          </cell>
          <cell r="W384">
            <v>41.28</v>
          </cell>
          <cell r="X384">
            <v>9.23</v>
          </cell>
          <cell r="Y384">
            <v>29.22</v>
          </cell>
          <cell r="Z384">
            <v>14.45</v>
          </cell>
          <cell r="AA384">
            <v>5.25</v>
          </cell>
          <cell r="AB384">
            <v>9.52</v>
          </cell>
          <cell r="AC384">
            <v>3.96</v>
          </cell>
          <cell r="AD384">
            <v>0</v>
          </cell>
          <cell r="AE384">
            <v>0.03</v>
          </cell>
          <cell r="AF384">
            <v>7.0000000000000007E-2</v>
          </cell>
          <cell r="AG384">
            <v>0.05</v>
          </cell>
          <cell r="AH384">
            <v>3.82</v>
          </cell>
          <cell r="AI384">
            <v>465.51</v>
          </cell>
          <cell r="AJ384">
            <v>0</v>
          </cell>
          <cell r="AK384">
            <v>0</v>
          </cell>
          <cell r="AL384">
            <v>0</v>
          </cell>
          <cell r="AM384">
            <v>0</v>
          </cell>
          <cell r="AN384">
            <v>0</v>
          </cell>
          <cell r="AO384">
            <v>0</v>
          </cell>
          <cell r="AP384">
            <v>0</v>
          </cell>
          <cell r="AQ384">
            <v>0</v>
          </cell>
          <cell r="AR384">
            <v>0</v>
          </cell>
          <cell r="AS384">
            <v>0</v>
          </cell>
          <cell r="AT384">
            <v>465.51</v>
          </cell>
          <cell r="AU384">
            <v>2441.16</v>
          </cell>
          <cell r="AV384">
            <v>383.51</v>
          </cell>
          <cell r="AW384">
            <v>465.51</v>
          </cell>
          <cell r="AX384">
            <v>0</v>
          </cell>
          <cell r="AY384">
            <v>2359.16</v>
          </cell>
          <cell r="AZ384">
            <v>1275.0999999999999</v>
          </cell>
          <cell r="BA384">
            <v>762.92</v>
          </cell>
          <cell r="BB384">
            <v>1531.46</v>
          </cell>
          <cell r="BC384">
            <v>506.56</v>
          </cell>
          <cell r="BD384">
            <v>506.56</v>
          </cell>
          <cell r="BE384">
            <v>383.51</v>
          </cell>
          <cell r="BF384">
            <v>0</v>
          </cell>
          <cell r="BG384">
            <v>0</v>
          </cell>
          <cell r="BH384">
            <v>0</v>
          </cell>
          <cell r="BI384">
            <v>0</v>
          </cell>
          <cell r="BJ384">
            <v>19.98</v>
          </cell>
          <cell r="BK384">
            <v>0</v>
          </cell>
          <cell r="BL384">
            <v>143.03</v>
          </cell>
          <cell r="BM384">
            <v>28.81</v>
          </cell>
          <cell r="BN384">
            <v>114.22</v>
          </cell>
          <cell r="BO384">
            <v>0</v>
          </cell>
          <cell r="BP384">
            <v>114.22</v>
          </cell>
          <cell r="BQ384">
            <v>2.33</v>
          </cell>
          <cell r="BR384">
            <v>111.9</v>
          </cell>
          <cell r="BS384">
            <v>20.142627000000001</v>
          </cell>
          <cell r="BT384">
            <v>323.02</v>
          </cell>
          <cell r="BU384">
            <v>102.08</v>
          </cell>
          <cell r="BV384">
            <v>135</v>
          </cell>
          <cell r="BW384">
            <v>290.10000000000002</v>
          </cell>
          <cell r="BX384" t="str">
            <v>Non-Interest Income - Retail and Small Business</v>
          </cell>
          <cell r="BY384">
            <v>0</v>
          </cell>
          <cell r="BZ384">
            <v>28888.06</v>
          </cell>
          <cell r="CA384">
            <v>28888.06</v>
          </cell>
          <cell r="CB384">
            <v>59684.38</v>
          </cell>
          <cell r="CC384">
            <v>29023.65</v>
          </cell>
          <cell r="CD384">
            <v>17983</v>
          </cell>
          <cell r="CE384">
            <v>3558.81</v>
          </cell>
          <cell r="CF384">
            <v>14424.19</v>
          </cell>
          <cell r="CG384">
            <v>12559.65</v>
          </cell>
          <cell r="CH384">
            <v>2507.5700000000002</v>
          </cell>
          <cell r="CI384">
            <v>943.66</v>
          </cell>
          <cell r="CJ384">
            <v>9108.42</v>
          </cell>
          <cell r="CK384">
            <v>5804.49</v>
          </cell>
          <cell r="CL384">
            <v>118.08</v>
          </cell>
          <cell r="CM384">
            <v>0</v>
          </cell>
          <cell r="CN384">
            <v>34119.040000000001</v>
          </cell>
          <cell r="CO384">
            <v>30077.38</v>
          </cell>
          <cell r="CP384">
            <v>0</v>
          </cell>
          <cell r="CQ384">
            <v>4041.66</v>
          </cell>
          <cell r="CR384">
            <v>554.16</v>
          </cell>
          <cell r="CS384">
            <v>18949.09</v>
          </cell>
          <cell r="CT384">
            <v>9566.75</v>
          </cell>
          <cell r="CU384">
            <v>7221.13</v>
          </cell>
          <cell r="CV384">
            <v>2161.1999999999998</v>
          </cell>
          <cell r="CW384">
            <v>10941.1</v>
          </cell>
          <cell r="CX384">
            <v>18.690000000000001</v>
          </cell>
          <cell r="CY384">
            <v>40.090000000000003</v>
          </cell>
          <cell r="CZ384">
            <v>318.57</v>
          </cell>
          <cell r="DA384">
            <v>840.24</v>
          </cell>
          <cell r="DB384">
            <v>9723.51</v>
          </cell>
          <cell r="DC384">
            <v>124247.78</v>
          </cell>
          <cell r="DD384">
            <v>0</v>
          </cell>
          <cell r="DE384">
            <v>2359.16</v>
          </cell>
          <cell r="DF384">
            <v>121888.61</v>
          </cell>
          <cell r="DG384">
            <v>6480.97</v>
          </cell>
          <cell r="DH384">
            <v>6343.83</v>
          </cell>
          <cell r="DI384">
            <v>1097.4100000000001</v>
          </cell>
          <cell r="DJ384">
            <v>5.46</v>
          </cell>
          <cell r="DK384">
            <v>84.38</v>
          </cell>
          <cell r="DL384">
            <v>7531.08</v>
          </cell>
          <cell r="DM384">
            <v>13494.47</v>
          </cell>
          <cell r="DN384">
            <v>178283.19</v>
          </cell>
          <cell r="DO384">
            <v>125969.39</v>
          </cell>
          <cell r="DP384">
            <v>1638.14</v>
          </cell>
          <cell r="DQ384">
            <v>1164.22</v>
          </cell>
          <cell r="DR384">
            <v>29483.48</v>
          </cell>
          <cell r="DS384">
            <v>60</v>
          </cell>
          <cell r="DT384">
            <v>158255.24</v>
          </cell>
          <cell r="DU384">
            <v>274.01</v>
          </cell>
          <cell r="DV384">
            <v>549.91999999999996</v>
          </cell>
          <cell r="DW384">
            <v>9299.06</v>
          </cell>
          <cell r="DX384">
            <v>9079.15</v>
          </cell>
          <cell r="DY384">
            <v>1579.64</v>
          </cell>
          <cell r="DZ384">
            <v>-878.57</v>
          </cell>
          <cell r="EA384">
            <v>19903.2</v>
          </cell>
          <cell r="EB384">
            <v>124.74</v>
          </cell>
          <cell r="EC384">
            <v>20027.95</v>
          </cell>
          <cell r="ED384">
            <v>45087.58</v>
          </cell>
          <cell r="EE384">
            <v>19956.400000000001</v>
          </cell>
          <cell r="EF384">
            <v>0</v>
          </cell>
          <cell r="EG384">
            <v>19956.400000000001</v>
          </cell>
          <cell r="EH384">
            <v>111.9</v>
          </cell>
          <cell r="EI384">
            <v>0</v>
          </cell>
          <cell r="EJ384">
            <v>0</v>
          </cell>
          <cell r="EK384">
            <v>0</v>
          </cell>
          <cell r="EL384">
            <v>10.220000000000001</v>
          </cell>
          <cell r="EM384">
            <v>0</v>
          </cell>
          <cell r="EN384">
            <v>0</v>
          </cell>
          <cell r="EO384">
            <v>0</v>
          </cell>
          <cell r="EP384">
            <v>2.74</v>
          </cell>
          <cell r="EQ384">
            <v>26.86</v>
          </cell>
          <cell r="ER384">
            <v>-145.71</v>
          </cell>
          <cell r="ES384">
            <v>0</v>
          </cell>
          <cell r="ET384">
            <v>0</v>
          </cell>
          <cell r="EU384">
            <v>19903.2</v>
          </cell>
          <cell r="EV384">
            <v>19903.2</v>
          </cell>
          <cell r="EW384">
            <v>947.47</v>
          </cell>
          <cell r="EX384">
            <v>0</v>
          </cell>
          <cell r="EY384">
            <v>-95.75</v>
          </cell>
          <cell r="EZ384">
            <v>0</v>
          </cell>
          <cell r="FA384">
            <v>0</v>
          </cell>
          <cell r="FB384">
            <v>1287.45</v>
          </cell>
          <cell r="FC384">
            <v>0</v>
          </cell>
          <cell r="FD384">
            <v>6273.87</v>
          </cell>
          <cell r="FE384">
            <v>20.079999999999998</v>
          </cell>
          <cell r="FF384">
            <v>14044.99</v>
          </cell>
          <cell r="FG384">
            <v>109.09</v>
          </cell>
          <cell r="FH384">
            <v>0</v>
          </cell>
          <cell r="FI384">
            <v>-12.03</v>
          </cell>
          <cell r="FJ384">
            <v>13923.87</v>
          </cell>
          <cell r="FK384">
            <v>134174.01999999999</v>
          </cell>
          <cell r="FL384">
            <v>12362.47</v>
          </cell>
          <cell r="FM384">
            <v>13923.93</v>
          </cell>
          <cell r="FN384">
            <v>17599.82</v>
          </cell>
          <cell r="FO384">
            <v>134174.01999999999</v>
          </cell>
          <cell r="FP384">
            <v>168649.17</v>
          </cell>
          <cell r="FQ384">
            <v>9.2138000000000009</v>
          </cell>
          <cell r="FR384">
            <v>10.3775</v>
          </cell>
          <cell r="FS384">
            <v>13.1172</v>
          </cell>
          <cell r="FT384">
            <v>8.2561999999999998</v>
          </cell>
          <cell r="FU384">
            <v>274.01</v>
          </cell>
          <cell r="FV384">
            <v>103.37</v>
          </cell>
          <cell r="FW384">
            <v>19.86</v>
          </cell>
          <cell r="FX384">
            <v>0</v>
          </cell>
          <cell r="FY384">
            <v>878.57</v>
          </cell>
          <cell r="FZ384">
            <v>0</v>
          </cell>
          <cell r="GA384">
            <v>123.23</v>
          </cell>
          <cell r="GB384">
            <v>0</v>
          </cell>
          <cell r="GC384">
            <v>1164.22</v>
          </cell>
          <cell r="GD384">
            <v>6194.97</v>
          </cell>
          <cell r="GE384">
            <v>0</v>
          </cell>
          <cell r="GF384">
            <v>1102.8699999999999</v>
          </cell>
          <cell r="GG384">
            <v>537186.06000000006</v>
          </cell>
          <cell r="GH384">
            <v>0</v>
          </cell>
          <cell r="GI384">
            <v>0</v>
          </cell>
          <cell r="GJ384">
            <v>14044.99</v>
          </cell>
          <cell r="GK384">
            <v>1404.5</v>
          </cell>
          <cell r="GL384">
            <v>-936.02</v>
          </cell>
          <cell r="GM384">
            <v>936.02</v>
          </cell>
          <cell r="GN384">
            <v>0</v>
          </cell>
          <cell r="GO384">
            <v>0</v>
          </cell>
          <cell r="GP384">
            <v>332.6</v>
          </cell>
          <cell r="GQ384">
            <v>332.6</v>
          </cell>
          <cell r="GR384">
            <v>0</v>
          </cell>
          <cell r="GS384">
            <v>0</v>
          </cell>
          <cell r="GT384">
            <v>0</v>
          </cell>
          <cell r="GU384">
            <v>26.86</v>
          </cell>
          <cell r="GV384">
            <v>537.15</v>
          </cell>
          <cell r="GW384">
            <v>0.05</v>
          </cell>
          <cell r="GX384">
            <v>0</v>
          </cell>
          <cell r="GY384">
            <v>0</v>
          </cell>
          <cell r="GZ384">
            <v>0</v>
          </cell>
          <cell r="HA384">
            <v>0</v>
          </cell>
          <cell r="HB384">
            <v>0</v>
          </cell>
          <cell r="HC384">
            <v>0</v>
          </cell>
          <cell r="HD384" t="str">
            <v>In September 2011, SunTrust used $10.824 million of its cash-on-hand to repurchase warrants issued through the TARP program that were being auctioned by the U.S. Treasury.  This is considered a one-time event.</v>
          </cell>
          <cell r="HE384" t="str">
            <v>SunTrust has nonfinancial equity investments that are subject to Tier 1 deductions.  They totaled $150,314M as of Q3'11.  According to current rules, since this amount is below 15% of Tier 1 Capital (before any Line 10 adjustment is considered)</v>
          </cell>
          <cell r="HF384">
            <v>0</v>
          </cell>
          <cell r="HG384">
            <v>0</v>
          </cell>
          <cell r="HH384">
            <v>0</v>
          </cell>
          <cell r="HI384">
            <v>-1368000000</v>
          </cell>
          <cell r="HJ384">
            <v>-292000000</v>
          </cell>
          <cell r="HK384" t="str">
            <v>Issuance of Common Stock for Employee Compensation includes ongoing release of Treasury Stock, as well as other adjustments, for employee compensation purposes.  For forecasting purposes, SunTrust uses a three-month average change to measure pr</v>
          </cell>
          <cell r="HL384">
            <v>1</v>
          </cell>
          <cell r="HM384">
            <v>2012</v>
          </cell>
          <cell r="HN384">
            <v>0</v>
          </cell>
          <cell r="HO384">
            <v>19.98</v>
          </cell>
          <cell r="HR384">
            <v>19011</v>
          </cell>
        </row>
        <row r="385">
          <cell r="A385" t="str">
            <v>1131787Q2 2012Supervisory Baseline</v>
          </cell>
          <cell r="B385" t="str">
            <v>SunTrust</v>
          </cell>
          <cell r="C385" t="str">
            <v>Q2 2012</v>
          </cell>
          <cell r="D385" t="str">
            <v>Supervisory Baseline</v>
          </cell>
          <cell r="E385" t="str">
            <v>BHC</v>
          </cell>
          <cell r="F385" t="str">
            <v>Sun Trust</v>
          </cell>
          <cell r="G385">
            <v>1131787</v>
          </cell>
          <cell r="H385" t="str">
            <v>Projected</v>
          </cell>
          <cell r="I385">
            <v>40927</v>
          </cell>
          <cell r="J385">
            <v>40927.448680555557</v>
          </cell>
          <cell r="K385" t="str">
            <v>The Federal Reserve describes its Supervisory Baseline scenario as one that follows the consensus outlook from the Blue Chip Economic Indicators . No specific probability is attached to this scenario. however we note that macroeconomic assumpti</v>
          </cell>
          <cell r="L385">
            <v>79.25</v>
          </cell>
          <cell r="M385">
            <v>153.65</v>
          </cell>
          <cell r="N385">
            <v>52.85</v>
          </cell>
          <cell r="O385">
            <v>100.8</v>
          </cell>
          <cell r="P385">
            <v>51.34</v>
          </cell>
          <cell r="Q385">
            <v>26.52</v>
          </cell>
          <cell r="R385">
            <v>0</v>
          </cell>
          <cell r="S385">
            <v>24.82</v>
          </cell>
          <cell r="T385">
            <v>102.84</v>
          </cell>
          <cell r="U385">
            <v>54.26</v>
          </cell>
          <cell r="V385">
            <v>8.07</v>
          </cell>
          <cell r="W385">
            <v>40.51</v>
          </cell>
          <cell r="X385">
            <v>9.1999999999999993</v>
          </cell>
          <cell r="Y385">
            <v>30.15</v>
          </cell>
          <cell r="Z385">
            <v>15.05</v>
          </cell>
          <cell r="AA385">
            <v>5.55</v>
          </cell>
          <cell r="AB385">
            <v>9.5399999999999991</v>
          </cell>
          <cell r="AC385">
            <v>4.5599999999999996</v>
          </cell>
          <cell r="AD385">
            <v>0</v>
          </cell>
          <cell r="AE385">
            <v>0.03</v>
          </cell>
          <cell r="AF385">
            <v>0.06</v>
          </cell>
          <cell r="AG385">
            <v>0.08</v>
          </cell>
          <cell r="AH385">
            <v>4.38</v>
          </cell>
          <cell r="AI385">
            <v>430.98</v>
          </cell>
          <cell r="AJ385">
            <v>0</v>
          </cell>
          <cell r="AK385">
            <v>0</v>
          </cell>
          <cell r="AL385">
            <v>0</v>
          </cell>
          <cell r="AM385">
            <v>0</v>
          </cell>
          <cell r="AN385">
            <v>0</v>
          </cell>
          <cell r="AO385">
            <v>0</v>
          </cell>
          <cell r="AP385">
            <v>0</v>
          </cell>
          <cell r="AQ385">
            <v>0</v>
          </cell>
          <cell r="AR385">
            <v>0</v>
          </cell>
          <cell r="AS385">
            <v>0</v>
          </cell>
          <cell r="AT385">
            <v>430.98</v>
          </cell>
          <cell r="AU385">
            <v>2359.16</v>
          </cell>
          <cell r="AV385">
            <v>358.98</v>
          </cell>
          <cell r="AW385">
            <v>430.98</v>
          </cell>
          <cell r="AX385">
            <v>0</v>
          </cell>
          <cell r="AY385">
            <v>2287.16</v>
          </cell>
          <cell r="AZ385">
            <v>1251.97</v>
          </cell>
          <cell r="BA385">
            <v>822.49</v>
          </cell>
          <cell r="BB385">
            <v>1503.91</v>
          </cell>
          <cell r="BC385">
            <v>570.54</v>
          </cell>
          <cell r="BD385">
            <v>570.54</v>
          </cell>
          <cell r="BE385">
            <v>358.98</v>
          </cell>
          <cell r="BF385">
            <v>0</v>
          </cell>
          <cell r="BG385">
            <v>0</v>
          </cell>
          <cell r="BH385">
            <v>0</v>
          </cell>
          <cell r="BI385">
            <v>0</v>
          </cell>
          <cell r="BJ385">
            <v>19.98</v>
          </cell>
          <cell r="BK385">
            <v>0</v>
          </cell>
          <cell r="BL385">
            <v>231.54</v>
          </cell>
          <cell r="BM385">
            <v>46.62</v>
          </cell>
          <cell r="BN385">
            <v>184.92</v>
          </cell>
          <cell r="BO385">
            <v>0</v>
          </cell>
          <cell r="BP385">
            <v>184.92</v>
          </cell>
          <cell r="BQ385">
            <v>2.33</v>
          </cell>
          <cell r="BR385">
            <v>182.59</v>
          </cell>
          <cell r="BS385">
            <v>20.13475</v>
          </cell>
          <cell r="BT385">
            <v>290.10000000000002</v>
          </cell>
          <cell r="BU385">
            <v>72.25</v>
          </cell>
          <cell r="BV385">
            <v>127.5</v>
          </cell>
          <cell r="BW385">
            <v>234.85</v>
          </cell>
          <cell r="BX385" t="str">
            <v>Non-Interest Income - Retail and Small Business</v>
          </cell>
          <cell r="BY385">
            <v>0</v>
          </cell>
          <cell r="BZ385">
            <v>28843.23</v>
          </cell>
          <cell r="CA385">
            <v>28843.23</v>
          </cell>
          <cell r="CB385">
            <v>58714.77</v>
          </cell>
          <cell r="CC385">
            <v>28178.47</v>
          </cell>
          <cell r="CD385">
            <v>17794.11</v>
          </cell>
          <cell r="CE385">
            <v>3455.18</v>
          </cell>
          <cell r="CF385">
            <v>14338.94</v>
          </cell>
          <cell r="CG385">
            <v>12623.83</v>
          </cell>
          <cell r="CH385">
            <v>2427.5100000000002</v>
          </cell>
          <cell r="CI385">
            <v>957.41</v>
          </cell>
          <cell r="CJ385">
            <v>9238.92</v>
          </cell>
          <cell r="CK385">
            <v>5872.89</v>
          </cell>
          <cell r="CL385">
            <v>118.35</v>
          </cell>
          <cell r="CM385">
            <v>0</v>
          </cell>
          <cell r="CN385">
            <v>35252.71</v>
          </cell>
          <cell r="CO385">
            <v>31150.7</v>
          </cell>
          <cell r="CP385">
            <v>0</v>
          </cell>
          <cell r="CQ385">
            <v>4102</v>
          </cell>
          <cell r="CR385">
            <v>600.01</v>
          </cell>
          <cell r="CS385">
            <v>19297.580000000002</v>
          </cell>
          <cell r="CT385">
            <v>9662.74</v>
          </cell>
          <cell r="CU385">
            <v>7451.95</v>
          </cell>
          <cell r="CV385">
            <v>2182.89</v>
          </cell>
          <cell r="CW385">
            <v>11289.57</v>
          </cell>
          <cell r="CX385">
            <v>18.899999999999999</v>
          </cell>
          <cell r="CY385">
            <v>41.65</v>
          </cell>
          <cell r="CZ385">
            <v>322.49</v>
          </cell>
          <cell r="DA385">
            <v>870.6</v>
          </cell>
          <cell r="DB385">
            <v>10035.93</v>
          </cell>
          <cell r="DC385">
            <v>125154.63</v>
          </cell>
          <cell r="DD385">
            <v>0</v>
          </cell>
          <cell r="DE385">
            <v>2287.16</v>
          </cell>
          <cell r="DF385">
            <v>122867.47</v>
          </cell>
          <cell r="DG385">
            <v>6550.15</v>
          </cell>
          <cell r="DH385">
            <v>6343.83</v>
          </cell>
          <cell r="DI385">
            <v>1083.3699999999999</v>
          </cell>
          <cell r="DJ385">
            <v>5.46</v>
          </cell>
          <cell r="DK385">
            <v>76.33</v>
          </cell>
          <cell r="DL385">
            <v>7508.99</v>
          </cell>
          <cell r="DM385">
            <v>13277.83</v>
          </cell>
          <cell r="DN385">
            <v>179047.66</v>
          </cell>
          <cell r="DO385">
            <v>126165.78</v>
          </cell>
          <cell r="DP385">
            <v>1701.7</v>
          </cell>
          <cell r="DQ385">
            <v>627.35</v>
          </cell>
          <cell r="DR385">
            <v>30551.94</v>
          </cell>
          <cell r="DS385">
            <v>60</v>
          </cell>
          <cell r="DT385">
            <v>159046.76</v>
          </cell>
          <cell r="DU385">
            <v>274.01</v>
          </cell>
          <cell r="DV385">
            <v>549.91999999999996</v>
          </cell>
          <cell r="DW385">
            <v>9289.7900000000009</v>
          </cell>
          <cell r="DX385">
            <v>9205.27</v>
          </cell>
          <cell r="DY385">
            <v>1455.02</v>
          </cell>
          <cell r="DZ385">
            <v>-897.85</v>
          </cell>
          <cell r="EA385">
            <v>19876.16</v>
          </cell>
          <cell r="EB385">
            <v>124.74</v>
          </cell>
          <cell r="EC385">
            <v>20000.900000000001</v>
          </cell>
          <cell r="ED385">
            <v>45405.75</v>
          </cell>
          <cell r="EE385">
            <v>19903.2</v>
          </cell>
          <cell r="EF385">
            <v>0</v>
          </cell>
          <cell r="EG385">
            <v>19903.2</v>
          </cell>
          <cell r="EH385">
            <v>182.59</v>
          </cell>
          <cell r="EI385">
            <v>0</v>
          </cell>
          <cell r="EJ385">
            <v>0</v>
          </cell>
          <cell r="EK385">
            <v>0</v>
          </cell>
          <cell r="EL385">
            <v>10.220000000000001</v>
          </cell>
          <cell r="EM385">
            <v>0</v>
          </cell>
          <cell r="EN385">
            <v>38.76</v>
          </cell>
          <cell r="EO385">
            <v>0</v>
          </cell>
          <cell r="EP385">
            <v>2.8</v>
          </cell>
          <cell r="EQ385">
            <v>53.67</v>
          </cell>
          <cell r="ER385">
            <v>-124.62</v>
          </cell>
          <cell r="ES385">
            <v>0</v>
          </cell>
          <cell r="ET385">
            <v>0</v>
          </cell>
          <cell r="EU385">
            <v>19876.16</v>
          </cell>
          <cell r="EV385">
            <v>19876.16</v>
          </cell>
          <cell r="EW385">
            <v>885.06</v>
          </cell>
          <cell r="EX385">
            <v>0</v>
          </cell>
          <cell r="EY385">
            <v>-157.97</v>
          </cell>
          <cell r="EZ385">
            <v>0</v>
          </cell>
          <cell r="FA385">
            <v>0</v>
          </cell>
          <cell r="FB385">
            <v>750.58</v>
          </cell>
          <cell r="FC385">
            <v>0</v>
          </cell>
          <cell r="FD385">
            <v>6273.87</v>
          </cell>
          <cell r="FE385">
            <v>20.079999999999998</v>
          </cell>
          <cell r="FF385">
            <v>13605.69</v>
          </cell>
          <cell r="FG385">
            <v>107.69</v>
          </cell>
          <cell r="FH385">
            <v>0</v>
          </cell>
          <cell r="FI385">
            <v>-12.03</v>
          </cell>
          <cell r="FJ385">
            <v>13485.98</v>
          </cell>
          <cell r="FK385">
            <v>135247.60999999999</v>
          </cell>
          <cell r="FL385">
            <v>12461.45</v>
          </cell>
          <cell r="FM385">
            <v>13486.04</v>
          </cell>
          <cell r="FN385">
            <v>17134.28</v>
          </cell>
          <cell r="FO385">
            <v>135247.60999999999</v>
          </cell>
          <cell r="FP385">
            <v>169427.33</v>
          </cell>
          <cell r="FQ385">
            <v>9.2138000000000009</v>
          </cell>
          <cell r="FR385">
            <v>9.9713999999999992</v>
          </cell>
          <cell r="FS385">
            <v>12.668799999999999</v>
          </cell>
          <cell r="FT385">
            <v>7.9598000000000004</v>
          </cell>
          <cell r="FU385">
            <v>274.01</v>
          </cell>
          <cell r="FV385">
            <v>103.37</v>
          </cell>
          <cell r="FW385">
            <v>19.86</v>
          </cell>
          <cell r="FX385">
            <v>0</v>
          </cell>
          <cell r="FY385">
            <v>897.85</v>
          </cell>
          <cell r="FZ385">
            <v>0</v>
          </cell>
          <cell r="GA385">
            <v>123.23</v>
          </cell>
          <cell r="GB385">
            <v>0</v>
          </cell>
          <cell r="GC385">
            <v>627.35</v>
          </cell>
          <cell r="GD385">
            <v>6194.97</v>
          </cell>
          <cell r="GE385">
            <v>0</v>
          </cell>
          <cell r="GF385">
            <v>1129.3900000000001</v>
          </cell>
          <cell r="GG385">
            <v>535752.43999999994</v>
          </cell>
          <cell r="GH385">
            <v>0</v>
          </cell>
          <cell r="GI385">
            <v>0</v>
          </cell>
          <cell r="GJ385">
            <v>13605.69</v>
          </cell>
          <cell r="GK385">
            <v>1360.57</v>
          </cell>
          <cell r="GL385">
            <v>-962.54</v>
          </cell>
          <cell r="GM385">
            <v>962.54</v>
          </cell>
          <cell r="GN385">
            <v>0</v>
          </cell>
          <cell r="GO385">
            <v>0</v>
          </cell>
          <cell r="GP385">
            <v>381.7</v>
          </cell>
          <cell r="GQ385">
            <v>381.7</v>
          </cell>
          <cell r="GR385">
            <v>0</v>
          </cell>
          <cell r="GS385">
            <v>0</v>
          </cell>
          <cell r="GT385">
            <v>0</v>
          </cell>
          <cell r="GU385">
            <v>53.67</v>
          </cell>
          <cell r="GV385">
            <v>536.71</v>
          </cell>
          <cell r="GW385">
            <v>0.1</v>
          </cell>
          <cell r="GX385">
            <v>0</v>
          </cell>
          <cell r="GY385">
            <v>0</v>
          </cell>
          <cell r="GZ385">
            <v>0</v>
          </cell>
          <cell r="HA385">
            <v>0</v>
          </cell>
          <cell r="HB385">
            <v>38.76</v>
          </cell>
          <cell r="HC385">
            <v>38.76</v>
          </cell>
          <cell r="HD385" t="str">
            <v>In September 2011, SunTrust used $10.824 million of its cash-on-hand to repurchase warrants issued through the TARP program that were being auctioned by the U.S. Treasury.  This is considered a one-time event.</v>
          </cell>
          <cell r="HE385" t="str">
            <v>SunTrust has nonfinancial equity investments that are subject to Tier 1 deductions.  They totaled $150,314M as of Q3'11.  According to current rules, since this amount is below 15% of Tier 1 Capital (before any Line 10 adjustment is considered)</v>
          </cell>
          <cell r="HF385">
            <v>0</v>
          </cell>
          <cell r="HG385">
            <v>0</v>
          </cell>
          <cell r="HH385">
            <v>0</v>
          </cell>
          <cell r="HI385">
            <v>-1368000000</v>
          </cell>
          <cell r="HJ385">
            <v>-292000000</v>
          </cell>
          <cell r="HK385" t="str">
            <v>Issuance of Common Stock for Employee Compensation includes ongoing release of Treasury Stock, as well as other adjustments, for employee compensation purposes.  For forecasting purposes, SunTrust uses a three-month average change to measure pr</v>
          </cell>
          <cell r="HL385">
            <v>2</v>
          </cell>
          <cell r="HM385">
            <v>2012</v>
          </cell>
          <cell r="HN385">
            <v>0</v>
          </cell>
          <cell r="HO385">
            <v>19.98</v>
          </cell>
          <cell r="HR385">
            <v>19011</v>
          </cell>
        </row>
        <row r="386">
          <cell r="A386" t="str">
            <v>1131787Q3 2012Supervisory Baseline</v>
          </cell>
          <cell r="B386" t="str">
            <v>SunTrust</v>
          </cell>
          <cell r="C386" t="str">
            <v>Q3 2012</v>
          </cell>
          <cell r="D386" t="str">
            <v>Supervisory Baseline</v>
          </cell>
          <cell r="E386" t="str">
            <v>BHC</v>
          </cell>
          <cell r="F386" t="str">
            <v>Sun Trust</v>
          </cell>
          <cell r="G386">
            <v>1131787</v>
          </cell>
          <cell r="H386" t="str">
            <v>Projected</v>
          </cell>
          <cell r="I386">
            <v>40927</v>
          </cell>
          <cell r="J386">
            <v>40927.448680555557</v>
          </cell>
          <cell r="K386" t="str">
            <v>The Federal Reserve describes its Supervisory Baseline scenario as one that follows the consensus outlook from the Blue Chip Economic Indicators . No specific probability is attached to this scenario. however we note that macroeconomic assumpti</v>
          </cell>
          <cell r="L386">
            <v>79.27</v>
          </cell>
          <cell r="M386">
            <v>147.55000000000001</v>
          </cell>
          <cell r="N386">
            <v>48.04</v>
          </cell>
          <cell r="O386">
            <v>99.51</v>
          </cell>
          <cell r="P386">
            <v>52.2</v>
          </cell>
          <cell r="Q386">
            <v>27.94</v>
          </cell>
          <cell r="R386">
            <v>0</v>
          </cell>
          <cell r="S386">
            <v>24.26</v>
          </cell>
          <cell r="T386">
            <v>98.45</v>
          </cell>
          <cell r="U386">
            <v>48.17</v>
          </cell>
          <cell r="V386">
            <v>8.27</v>
          </cell>
          <cell r="W386">
            <v>42.01</v>
          </cell>
          <cell r="X386">
            <v>10.09</v>
          </cell>
          <cell r="Y386">
            <v>31.39</v>
          </cell>
          <cell r="Z386">
            <v>13.86</v>
          </cell>
          <cell r="AA386">
            <v>8.0500000000000007</v>
          </cell>
          <cell r="AB386">
            <v>9.48</v>
          </cell>
          <cell r="AC386">
            <v>5.47</v>
          </cell>
          <cell r="AD386">
            <v>0</v>
          </cell>
          <cell r="AE386">
            <v>0.03</v>
          </cell>
          <cell r="AF386">
            <v>0.09</v>
          </cell>
          <cell r="AG386">
            <v>0.15</v>
          </cell>
          <cell r="AH386">
            <v>5.21</v>
          </cell>
          <cell r="AI386">
            <v>424.41</v>
          </cell>
          <cell r="AJ386">
            <v>0</v>
          </cell>
          <cell r="AK386">
            <v>0</v>
          </cell>
          <cell r="AL386">
            <v>0</v>
          </cell>
          <cell r="AM386">
            <v>0</v>
          </cell>
          <cell r="AN386">
            <v>0</v>
          </cell>
          <cell r="AO386">
            <v>0</v>
          </cell>
          <cell r="AP386">
            <v>0</v>
          </cell>
          <cell r="AQ386">
            <v>0</v>
          </cell>
          <cell r="AR386">
            <v>0</v>
          </cell>
          <cell r="AS386">
            <v>0</v>
          </cell>
          <cell r="AT386">
            <v>424.41</v>
          </cell>
          <cell r="AU386">
            <v>2287.16</v>
          </cell>
          <cell r="AV386">
            <v>326.41000000000003</v>
          </cell>
          <cell r="AW386">
            <v>424.41</v>
          </cell>
          <cell r="AX386">
            <v>0</v>
          </cell>
          <cell r="AY386">
            <v>2189.16</v>
          </cell>
          <cell r="AZ386">
            <v>1263.53</v>
          </cell>
          <cell r="BA386">
            <v>879.75</v>
          </cell>
          <cell r="BB386">
            <v>1488.39</v>
          </cell>
          <cell r="BC386">
            <v>654.88</v>
          </cell>
          <cell r="BD386">
            <v>654.88</v>
          </cell>
          <cell r="BE386">
            <v>326.41000000000003</v>
          </cell>
          <cell r="BF386">
            <v>0</v>
          </cell>
          <cell r="BG386">
            <v>0</v>
          </cell>
          <cell r="BH386">
            <v>0</v>
          </cell>
          <cell r="BI386">
            <v>0</v>
          </cell>
          <cell r="BJ386">
            <v>-0.02</v>
          </cell>
          <cell r="BK386">
            <v>0</v>
          </cell>
          <cell r="BL386">
            <v>328.46</v>
          </cell>
          <cell r="BM386">
            <v>66.41</v>
          </cell>
          <cell r="BN386">
            <v>262.05</v>
          </cell>
          <cell r="BO386">
            <v>0</v>
          </cell>
          <cell r="BP386">
            <v>262.05</v>
          </cell>
          <cell r="BQ386">
            <v>2.33</v>
          </cell>
          <cell r="BR386">
            <v>259.72000000000003</v>
          </cell>
          <cell r="BS386">
            <v>20.218596000000002</v>
          </cell>
          <cell r="BT386">
            <v>234.85</v>
          </cell>
          <cell r="BU386">
            <v>45.63</v>
          </cell>
          <cell r="BV386">
            <v>90</v>
          </cell>
          <cell r="BW386">
            <v>190.48</v>
          </cell>
          <cell r="BX386" t="str">
            <v>Non-Interest Income - Retail and Small Business</v>
          </cell>
          <cell r="BY386">
            <v>0</v>
          </cell>
          <cell r="BZ386">
            <v>28800.01</v>
          </cell>
          <cell r="CA386">
            <v>28800.01</v>
          </cell>
          <cell r="CB386">
            <v>57703.07</v>
          </cell>
          <cell r="CC386">
            <v>27121.86</v>
          </cell>
          <cell r="CD386">
            <v>17636.95</v>
          </cell>
          <cell r="CE386">
            <v>3325.62</v>
          </cell>
          <cell r="CF386">
            <v>14311.33</v>
          </cell>
          <cell r="CG386">
            <v>12824.73</v>
          </cell>
          <cell r="CH386">
            <v>2424.56</v>
          </cell>
          <cell r="CI386">
            <v>981.15</v>
          </cell>
          <cell r="CJ386">
            <v>9419.01</v>
          </cell>
          <cell r="CK386">
            <v>5964.53</v>
          </cell>
          <cell r="CL386">
            <v>119.53</v>
          </cell>
          <cell r="CM386">
            <v>0</v>
          </cell>
          <cell r="CN386">
            <v>36254.120000000003</v>
          </cell>
          <cell r="CO386">
            <v>32082.41</v>
          </cell>
          <cell r="CP386">
            <v>0</v>
          </cell>
          <cell r="CQ386">
            <v>4171.71</v>
          </cell>
          <cell r="CR386">
            <v>662.61</v>
          </cell>
          <cell r="CS386">
            <v>20108.38</v>
          </cell>
          <cell r="CT386">
            <v>10130.01</v>
          </cell>
          <cell r="CU386">
            <v>7689.92</v>
          </cell>
          <cell r="CV386">
            <v>2288.4499999999998</v>
          </cell>
          <cell r="CW386">
            <v>11559.8</v>
          </cell>
          <cell r="CX386">
            <v>19.21</v>
          </cell>
          <cell r="CY386">
            <v>42.97</v>
          </cell>
          <cell r="CZ386">
            <v>326.60000000000002</v>
          </cell>
          <cell r="DA386">
            <v>894.95</v>
          </cell>
          <cell r="DB386">
            <v>10276.08</v>
          </cell>
          <cell r="DC386">
            <v>126287.99</v>
          </cell>
          <cell r="DD386">
            <v>0</v>
          </cell>
          <cell r="DE386">
            <v>2189.16</v>
          </cell>
          <cell r="DF386">
            <v>124098.82</v>
          </cell>
          <cell r="DG386">
            <v>6668.76</v>
          </cell>
          <cell r="DH386">
            <v>6343.83</v>
          </cell>
          <cell r="DI386">
            <v>1165.28</v>
          </cell>
          <cell r="DJ386">
            <v>5.46</v>
          </cell>
          <cell r="DK386">
            <v>68.31</v>
          </cell>
          <cell r="DL386">
            <v>7582.88</v>
          </cell>
          <cell r="DM386">
            <v>13175.35</v>
          </cell>
          <cell r="DN386">
            <v>180325.83</v>
          </cell>
          <cell r="DO386">
            <v>125892.79</v>
          </cell>
          <cell r="DP386">
            <v>1753.83</v>
          </cell>
          <cell r="DQ386">
            <v>627.35</v>
          </cell>
          <cell r="DR386">
            <v>32022.94</v>
          </cell>
          <cell r="DS386">
            <v>60</v>
          </cell>
          <cell r="DT386">
            <v>160296.91</v>
          </cell>
          <cell r="DU386">
            <v>274.01</v>
          </cell>
          <cell r="DV386">
            <v>549.91999999999996</v>
          </cell>
          <cell r="DW386">
            <v>9280.5300000000007</v>
          </cell>
          <cell r="DX386">
            <v>9408.7999999999993</v>
          </cell>
          <cell r="DY386">
            <v>1341.11</v>
          </cell>
          <cell r="DZ386">
            <v>-950.2</v>
          </cell>
          <cell r="EA386">
            <v>19904.169999999998</v>
          </cell>
          <cell r="EB386">
            <v>124.74</v>
          </cell>
          <cell r="EC386">
            <v>20028.91</v>
          </cell>
          <cell r="ED386">
            <v>46040.68</v>
          </cell>
          <cell r="EE386">
            <v>19876.16</v>
          </cell>
          <cell r="EF386">
            <v>0</v>
          </cell>
          <cell r="EG386">
            <v>19876.16</v>
          </cell>
          <cell r="EH386">
            <v>259.72000000000003</v>
          </cell>
          <cell r="EI386">
            <v>0</v>
          </cell>
          <cell r="EJ386">
            <v>0</v>
          </cell>
          <cell r="EK386">
            <v>0</v>
          </cell>
          <cell r="EL386">
            <v>10.220000000000001</v>
          </cell>
          <cell r="EM386">
            <v>0</v>
          </cell>
          <cell r="EN386">
            <v>71.83</v>
          </cell>
          <cell r="EO386">
            <v>0</v>
          </cell>
          <cell r="EP386">
            <v>2.8</v>
          </cell>
          <cell r="EQ386">
            <v>53.39</v>
          </cell>
          <cell r="ER386">
            <v>-113.9</v>
          </cell>
          <cell r="ES386">
            <v>0</v>
          </cell>
          <cell r="ET386">
            <v>0</v>
          </cell>
          <cell r="EU386">
            <v>19904.169999999998</v>
          </cell>
          <cell r="EV386">
            <v>19904.169999999998</v>
          </cell>
          <cell r="EW386">
            <v>831.62</v>
          </cell>
          <cell r="EX386">
            <v>0</v>
          </cell>
          <cell r="EY386">
            <v>-218.43</v>
          </cell>
          <cell r="EZ386">
            <v>0</v>
          </cell>
          <cell r="FA386">
            <v>0</v>
          </cell>
          <cell r="FB386">
            <v>750.58</v>
          </cell>
          <cell r="FC386">
            <v>0</v>
          </cell>
          <cell r="FD386">
            <v>6273.87</v>
          </cell>
          <cell r="FE386">
            <v>20.079999999999998</v>
          </cell>
          <cell r="FF386">
            <v>13747.61</v>
          </cell>
          <cell r="FG386">
            <v>115.88</v>
          </cell>
          <cell r="FH386">
            <v>0</v>
          </cell>
          <cell r="FI386">
            <v>-12.03</v>
          </cell>
          <cell r="FJ386">
            <v>13619.71</v>
          </cell>
          <cell r="FK386">
            <v>137227.93</v>
          </cell>
          <cell r="FL386">
            <v>12595.18</v>
          </cell>
          <cell r="FM386">
            <v>13619.77</v>
          </cell>
          <cell r="FN386">
            <v>17173.84</v>
          </cell>
          <cell r="FO386">
            <v>137227.93</v>
          </cell>
          <cell r="FP386">
            <v>171175.71</v>
          </cell>
          <cell r="FQ386">
            <v>9.1783000000000001</v>
          </cell>
          <cell r="FR386">
            <v>9.9248999999999992</v>
          </cell>
          <cell r="FS386">
            <v>12.514799999999999</v>
          </cell>
          <cell r="FT386">
            <v>7.9565999999999999</v>
          </cell>
          <cell r="FU386">
            <v>274.01</v>
          </cell>
          <cell r="FV386">
            <v>103.37</v>
          </cell>
          <cell r="FW386">
            <v>19.86</v>
          </cell>
          <cell r="FX386">
            <v>0</v>
          </cell>
          <cell r="FY386">
            <v>950.2</v>
          </cell>
          <cell r="FZ386">
            <v>0</v>
          </cell>
          <cell r="GA386">
            <v>123.23</v>
          </cell>
          <cell r="GB386">
            <v>0</v>
          </cell>
          <cell r="GC386">
            <v>627.35</v>
          </cell>
          <cell r="GD386">
            <v>6194.97</v>
          </cell>
          <cell r="GE386">
            <v>0</v>
          </cell>
          <cell r="GF386">
            <v>1165.1099999999999</v>
          </cell>
          <cell r="GG386">
            <v>532995.86</v>
          </cell>
          <cell r="GH386">
            <v>0</v>
          </cell>
          <cell r="GI386">
            <v>0</v>
          </cell>
          <cell r="GJ386">
            <v>13747.61</v>
          </cell>
          <cell r="GK386">
            <v>1374.76</v>
          </cell>
          <cell r="GL386">
            <v>-998.26</v>
          </cell>
          <cell r="GM386">
            <v>998.26</v>
          </cell>
          <cell r="GN386">
            <v>0</v>
          </cell>
          <cell r="GO386">
            <v>0</v>
          </cell>
          <cell r="GP386">
            <v>430.8</v>
          </cell>
          <cell r="GQ386">
            <v>430.8</v>
          </cell>
          <cell r="GR386">
            <v>0</v>
          </cell>
          <cell r="GS386">
            <v>0</v>
          </cell>
          <cell r="GT386">
            <v>0</v>
          </cell>
          <cell r="GU386">
            <v>53.39</v>
          </cell>
          <cell r="GV386">
            <v>533.91</v>
          </cell>
          <cell r="GW386">
            <v>0.1</v>
          </cell>
          <cell r="GX386">
            <v>0</v>
          </cell>
          <cell r="GY386">
            <v>0</v>
          </cell>
          <cell r="GZ386">
            <v>0</v>
          </cell>
          <cell r="HA386">
            <v>0</v>
          </cell>
          <cell r="HB386">
            <v>71.83</v>
          </cell>
          <cell r="HC386">
            <v>71.83</v>
          </cell>
          <cell r="HD386" t="str">
            <v>In September 2011, SunTrust used $10.824 million of its cash-on-hand to repurchase warrants issued through the TARP program that were being auctioned by the U.S. Treasury.  This is considered a one-time event.</v>
          </cell>
          <cell r="HE386" t="str">
            <v>SunTrust has nonfinancial equity investments that are subject to Tier 1 deductions.  They totaled $150,314M as of Q3'11.  According to current rules, since this amount is below 15% of Tier 1 Capital (before any Line 10 adjustment is considered)</v>
          </cell>
          <cell r="HF386">
            <v>0</v>
          </cell>
          <cell r="HG386">
            <v>0</v>
          </cell>
          <cell r="HH386">
            <v>0</v>
          </cell>
          <cell r="HI386">
            <v>-1368000000</v>
          </cell>
          <cell r="HJ386">
            <v>-292000000</v>
          </cell>
          <cell r="HK386" t="str">
            <v>Issuance of Common Stock for Employee Compensation includes ongoing release of Treasury Stock, as well as other adjustments, for employee compensation purposes.  For forecasting purposes, SunTrust uses a three-month average change to measure pr</v>
          </cell>
          <cell r="HL386">
            <v>3</v>
          </cell>
          <cell r="HM386">
            <v>2012</v>
          </cell>
          <cell r="HN386">
            <v>0</v>
          </cell>
          <cell r="HO386">
            <v>-0.02</v>
          </cell>
          <cell r="HR386">
            <v>19011</v>
          </cell>
        </row>
        <row r="387">
          <cell r="A387" t="str">
            <v>1131787Q4 2012Supervisory Baseline</v>
          </cell>
          <cell r="B387" t="str">
            <v>SunTrust</v>
          </cell>
          <cell r="C387" t="str">
            <v>Q4 2012</v>
          </cell>
          <cell r="D387" t="str">
            <v>Supervisory Baseline</v>
          </cell>
          <cell r="E387" t="str">
            <v>BHC</v>
          </cell>
          <cell r="F387" t="str">
            <v>Sun Trust</v>
          </cell>
          <cell r="G387">
            <v>1131787</v>
          </cell>
          <cell r="H387" t="str">
            <v>Projected</v>
          </cell>
          <cell r="I387">
            <v>40927</v>
          </cell>
          <cell r="J387">
            <v>40927.448680555557</v>
          </cell>
          <cell r="K387" t="str">
            <v>The Federal Reserve describes its Supervisory Baseline scenario as one that follows the consensus outlook from the Blue Chip Economic Indicators . No specific probability is attached to this scenario. however we note that macroeconomic assumpti</v>
          </cell>
          <cell r="L387">
            <v>72.760000000000005</v>
          </cell>
          <cell r="M387">
            <v>138.36000000000001</v>
          </cell>
          <cell r="N387">
            <v>44.42</v>
          </cell>
          <cell r="O387">
            <v>93.94</v>
          </cell>
          <cell r="P387">
            <v>48.41</v>
          </cell>
          <cell r="Q387">
            <v>24.67</v>
          </cell>
          <cell r="R387">
            <v>0</v>
          </cell>
          <cell r="S387">
            <v>23.73</v>
          </cell>
          <cell r="T387">
            <v>79.900000000000006</v>
          </cell>
          <cell r="U387">
            <v>37.06</v>
          </cell>
          <cell r="V387">
            <v>7.09</v>
          </cell>
          <cell r="W387">
            <v>35.75</v>
          </cell>
          <cell r="X387">
            <v>9.75</v>
          </cell>
          <cell r="Y387">
            <v>34.36</v>
          </cell>
          <cell r="Z387">
            <v>13.66</v>
          </cell>
          <cell r="AA387">
            <v>11.35</v>
          </cell>
          <cell r="AB387">
            <v>9.35</v>
          </cell>
          <cell r="AC387">
            <v>5.21</v>
          </cell>
          <cell r="AD387">
            <v>0</v>
          </cell>
          <cell r="AE387">
            <v>0.02</v>
          </cell>
          <cell r="AF387">
            <v>0.1</v>
          </cell>
          <cell r="AG387">
            <v>0.18</v>
          </cell>
          <cell r="AH387">
            <v>4.91</v>
          </cell>
          <cell r="AI387">
            <v>388.75</v>
          </cell>
          <cell r="AJ387">
            <v>0</v>
          </cell>
          <cell r="AK387">
            <v>0</v>
          </cell>
          <cell r="AL387">
            <v>0</v>
          </cell>
          <cell r="AM387">
            <v>0</v>
          </cell>
          <cell r="AN387">
            <v>0</v>
          </cell>
          <cell r="AO387">
            <v>0</v>
          </cell>
          <cell r="AP387">
            <v>0</v>
          </cell>
          <cell r="AQ387">
            <v>0</v>
          </cell>
          <cell r="AR387">
            <v>0</v>
          </cell>
          <cell r="AS387">
            <v>0</v>
          </cell>
          <cell r="AT387">
            <v>388.75</v>
          </cell>
          <cell r="AU387">
            <v>2189.16</v>
          </cell>
          <cell r="AV387">
            <v>284.75</v>
          </cell>
          <cell r="AW387">
            <v>388.75</v>
          </cell>
          <cell r="AX387">
            <v>0</v>
          </cell>
          <cell r="AY387">
            <v>2085.16</v>
          </cell>
          <cell r="AZ387">
            <v>1260.2</v>
          </cell>
          <cell r="BA387">
            <v>908.68</v>
          </cell>
          <cell r="BB387">
            <v>1508.18</v>
          </cell>
          <cell r="BC387">
            <v>660.7</v>
          </cell>
          <cell r="BD387">
            <v>660.7</v>
          </cell>
          <cell r="BE387">
            <v>284.75</v>
          </cell>
          <cell r="BF387">
            <v>0</v>
          </cell>
          <cell r="BG387">
            <v>0</v>
          </cell>
          <cell r="BH387">
            <v>0</v>
          </cell>
          <cell r="BI387">
            <v>0</v>
          </cell>
          <cell r="BJ387">
            <v>-0.02</v>
          </cell>
          <cell r="BK387">
            <v>0</v>
          </cell>
          <cell r="BL387">
            <v>375.94</v>
          </cell>
          <cell r="BM387">
            <v>76.81</v>
          </cell>
          <cell r="BN387">
            <v>299.12</v>
          </cell>
          <cell r="BO387">
            <v>0</v>
          </cell>
          <cell r="BP387">
            <v>299.12</v>
          </cell>
          <cell r="BQ387">
            <v>2.33</v>
          </cell>
          <cell r="BR387">
            <v>296.8</v>
          </cell>
          <cell r="BS387">
            <v>20.431452</v>
          </cell>
          <cell r="BT387">
            <v>190.48</v>
          </cell>
          <cell r="BU387">
            <v>35.950000000000003</v>
          </cell>
          <cell r="BV387">
            <v>90</v>
          </cell>
          <cell r="BW387">
            <v>136.43</v>
          </cell>
          <cell r="BX387" t="str">
            <v>Non-Interest Income - Retail and Small Business</v>
          </cell>
          <cell r="BY387">
            <v>0</v>
          </cell>
          <cell r="BZ387">
            <v>28763.99</v>
          </cell>
          <cell r="CA387">
            <v>28763.99</v>
          </cell>
          <cell r="CB387">
            <v>56979.85</v>
          </cell>
          <cell r="CC387">
            <v>26114.66</v>
          </cell>
          <cell r="CD387">
            <v>17317.95</v>
          </cell>
          <cell r="CE387">
            <v>3202.12</v>
          </cell>
          <cell r="CF387">
            <v>14115.83</v>
          </cell>
          <cell r="CG387">
            <v>13426.27</v>
          </cell>
          <cell r="CH387">
            <v>2432.1999999999998</v>
          </cell>
          <cell r="CI387">
            <v>1120.21</v>
          </cell>
          <cell r="CJ387">
            <v>9873.85</v>
          </cell>
          <cell r="CK387">
            <v>5997.3</v>
          </cell>
          <cell r="CL387">
            <v>120.97</v>
          </cell>
          <cell r="CM387">
            <v>0</v>
          </cell>
          <cell r="CN387">
            <v>37140.9</v>
          </cell>
          <cell r="CO387">
            <v>32917.279999999999</v>
          </cell>
          <cell r="CP387">
            <v>0</v>
          </cell>
          <cell r="CQ387">
            <v>4223.62</v>
          </cell>
          <cell r="CR387">
            <v>722.2</v>
          </cell>
          <cell r="CS387">
            <v>20023.919999999998</v>
          </cell>
          <cell r="CT387">
            <v>10054.57</v>
          </cell>
          <cell r="CU387">
            <v>7697.94</v>
          </cell>
          <cell r="CV387">
            <v>2271.41</v>
          </cell>
          <cell r="CW387">
            <v>11733.11</v>
          </cell>
          <cell r="CX387">
            <v>19.28</v>
          </cell>
          <cell r="CY387">
            <v>43.49</v>
          </cell>
          <cell r="CZ387">
            <v>327.27</v>
          </cell>
          <cell r="DA387">
            <v>906.96</v>
          </cell>
          <cell r="DB387">
            <v>10436.120000000001</v>
          </cell>
          <cell r="DC387">
            <v>126599.98</v>
          </cell>
          <cell r="DD387">
            <v>0</v>
          </cell>
          <cell r="DE387">
            <v>2085.16</v>
          </cell>
          <cell r="DF387">
            <v>124514.82</v>
          </cell>
          <cell r="DG387">
            <v>6674.67</v>
          </cell>
          <cell r="DH387">
            <v>6343.83</v>
          </cell>
          <cell r="DI387">
            <v>1237.3</v>
          </cell>
          <cell r="DJ387">
            <v>5.46</v>
          </cell>
          <cell r="DK387">
            <v>60.84</v>
          </cell>
          <cell r="DL387">
            <v>7647.43</v>
          </cell>
          <cell r="DM387">
            <v>13041.72</v>
          </cell>
          <cell r="DN387">
            <v>180642.63</v>
          </cell>
          <cell r="DO387">
            <v>128399.88</v>
          </cell>
          <cell r="DP387">
            <v>1797.53</v>
          </cell>
          <cell r="DQ387">
            <v>627.35</v>
          </cell>
          <cell r="DR387">
            <v>29739.06</v>
          </cell>
          <cell r="DS387">
            <v>60</v>
          </cell>
          <cell r="DT387">
            <v>160563.82</v>
          </cell>
          <cell r="DU387">
            <v>274.01</v>
          </cell>
          <cell r="DV387">
            <v>549.91999999999996</v>
          </cell>
          <cell r="DW387">
            <v>9271.27</v>
          </cell>
          <cell r="DX387">
            <v>9649.76</v>
          </cell>
          <cell r="DY387">
            <v>1229.25</v>
          </cell>
          <cell r="DZ387">
            <v>-1020.13</v>
          </cell>
          <cell r="EA387">
            <v>19954.07</v>
          </cell>
          <cell r="EB387">
            <v>124.74</v>
          </cell>
          <cell r="EC387">
            <v>20078.810000000001</v>
          </cell>
          <cell r="ED387">
            <v>46787.06</v>
          </cell>
          <cell r="EE387">
            <v>19904.169999999998</v>
          </cell>
          <cell r="EF387">
            <v>0</v>
          </cell>
          <cell r="EG387">
            <v>19904.169999999998</v>
          </cell>
          <cell r="EH387">
            <v>296.8</v>
          </cell>
          <cell r="EI387">
            <v>0</v>
          </cell>
          <cell r="EJ387">
            <v>0</v>
          </cell>
          <cell r="EK387">
            <v>0</v>
          </cell>
          <cell r="EL387">
            <v>10.220000000000001</v>
          </cell>
          <cell r="EM387">
            <v>0</v>
          </cell>
          <cell r="EN387">
            <v>89.41</v>
          </cell>
          <cell r="EO387">
            <v>0</v>
          </cell>
          <cell r="EP387">
            <v>2.77</v>
          </cell>
          <cell r="EQ387">
            <v>53.07</v>
          </cell>
          <cell r="ER387">
            <v>-111.86</v>
          </cell>
          <cell r="ES387">
            <v>0</v>
          </cell>
          <cell r="ET387">
            <v>0</v>
          </cell>
          <cell r="EU387">
            <v>19954.07</v>
          </cell>
          <cell r="EV387">
            <v>19954.07</v>
          </cell>
          <cell r="EW387">
            <v>778.44</v>
          </cell>
          <cell r="EX387">
            <v>0</v>
          </cell>
          <cell r="EY387">
            <v>-277.12</v>
          </cell>
          <cell r="EZ387">
            <v>0</v>
          </cell>
          <cell r="FA387">
            <v>0</v>
          </cell>
          <cell r="FB387">
            <v>750.58</v>
          </cell>
          <cell r="FC387">
            <v>0</v>
          </cell>
          <cell r="FD387">
            <v>6273.87</v>
          </cell>
          <cell r="FE387">
            <v>20.079999999999998</v>
          </cell>
          <cell r="FF387">
            <v>13909.37</v>
          </cell>
          <cell r="FG387">
            <v>123.08</v>
          </cell>
          <cell r="FH387">
            <v>0</v>
          </cell>
          <cell r="FI387">
            <v>-12.03</v>
          </cell>
          <cell r="FJ387">
            <v>13774.27</v>
          </cell>
          <cell r="FK387">
            <v>138470.26</v>
          </cell>
          <cell r="FL387">
            <v>12749.74</v>
          </cell>
          <cell r="FM387">
            <v>13774.33</v>
          </cell>
          <cell r="FN387">
            <v>17293.740000000002</v>
          </cell>
          <cell r="FO387">
            <v>138470.26</v>
          </cell>
          <cell r="FP387">
            <v>171599.4</v>
          </cell>
          <cell r="FQ387">
            <v>9.2075999999999993</v>
          </cell>
          <cell r="FR387">
            <v>9.9474999999999998</v>
          </cell>
          <cell r="FS387">
            <v>12.489100000000001</v>
          </cell>
          <cell r="FT387">
            <v>8.0269999999999992</v>
          </cell>
          <cell r="FU387">
            <v>274.01</v>
          </cell>
          <cell r="FV387">
            <v>103.37</v>
          </cell>
          <cell r="FW387">
            <v>19.86</v>
          </cell>
          <cell r="FX387">
            <v>0</v>
          </cell>
          <cell r="FY387">
            <v>1020.13</v>
          </cell>
          <cell r="FZ387">
            <v>0</v>
          </cell>
          <cell r="GA387">
            <v>123.23</v>
          </cell>
          <cell r="GB387">
            <v>0</v>
          </cell>
          <cell r="GC387">
            <v>627.35</v>
          </cell>
          <cell r="GD387">
            <v>6194.97</v>
          </cell>
          <cell r="GE387">
            <v>0</v>
          </cell>
          <cell r="GF387">
            <v>1202.8699999999999</v>
          </cell>
          <cell r="GG387">
            <v>529535.18000000005</v>
          </cell>
          <cell r="GH387">
            <v>0</v>
          </cell>
          <cell r="GI387">
            <v>0</v>
          </cell>
          <cell r="GJ387">
            <v>13909.37</v>
          </cell>
          <cell r="GK387">
            <v>1390.94</v>
          </cell>
          <cell r="GL387">
            <v>-1036.02</v>
          </cell>
          <cell r="GM387">
            <v>1036.02</v>
          </cell>
          <cell r="GN387">
            <v>0</v>
          </cell>
          <cell r="GO387">
            <v>0</v>
          </cell>
          <cell r="GP387">
            <v>479.9</v>
          </cell>
          <cell r="GQ387">
            <v>479.9</v>
          </cell>
          <cell r="GR387">
            <v>0</v>
          </cell>
          <cell r="GS387">
            <v>0</v>
          </cell>
          <cell r="GT387">
            <v>0</v>
          </cell>
          <cell r="GU387">
            <v>53.07</v>
          </cell>
          <cell r="GV387">
            <v>530.69000000000005</v>
          </cell>
          <cell r="GW387">
            <v>0.1</v>
          </cell>
          <cell r="GX387">
            <v>0</v>
          </cell>
          <cell r="GY387">
            <v>0</v>
          </cell>
          <cell r="GZ387">
            <v>0</v>
          </cell>
          <cell r="HA387">
            <v>0</v>
          </cell>
          <cell r="HB387">
            <v>89.41</v>
          </cell>
          <cell r="HC387">
            <v>89.41</v>
          </cell>
          <cell r="HD387" t="str">
            <v>In September 2011, SunTrust used $10.824 million of its cash-on-hand to repurchase warrants issued through the TARP program that were being auctioned by the U.S. Treasury.  This is considered a one-time event.</v>
          </cell>
          <cell r="HE387" t="str">
            <v>SunTrust has nonfinancial equity investments that are subject to Tier 1 deductions.  They totaled $150,314M as of Q3'11.  According to current rules, since this amount is below 15% of Tier 1 Capital (before any Line 10 adjustment is considered)</v>
          </cell>
          <cell r="HF387">
            <v>0</v>
          </cell>
          <cell r="HG387">
            <v>0</v>
          </cell>
          <cell r="HH387">
            <v>0</v>
          </cell>
          <cell r="HI387">
            <v>-1368000000</v>
          </cell>
          <cell r="HJ387">
            <v>-292000000</v>
          </cell>
          <cell r="HK387" t="str">
            <v>Issuance of Common Stock for Employee Compensation includes ongoing release of Treasury Stock, as well as other adjustments, for employee compensation purposes.  For forecasting purposes, SunTrust uses a three-month average change to measure pr</v>
          </cell>
          <cell r="HL387">
            <v>4</v>
          </cell>
          <cell r="HM387">
            <v>2012</v>
          </cell>
          <cell r="HN387">
            <v>0</v>
          </cell>
          <cell r="HO387">
            <v>-0.02</v>
          </cell>
          <cell r="HR387">
            <v>19011</v>
          </cell>
        </row>
        <row r="388">
          <cell r="A388" t="str">
            <v>1131787Q1 2013Supervisory Baseline</v>
          </cell>
          <cell r="B388" t="str">
            <v>SunTrust</v>
          </cell>
          <cell r="C388" t="str">
            <v>Q1 2013</v>
          </cell>
          <cell r="D388" t="str">
            <v>Supervisory Baseline</v>
          </cell>
          <cell r="E388" t="str">
            <v>BHC</v>
          </cell>
          <cell r="F388" t="str">
            <v>Sun Trust</v>
          </cell>
          <cell r="G388">
            <v>1131787</v>
          </cell>
          <cell r="H388" t="str">
            <v>Projected</v>
          </cell>
          <cell r="I388">
            <v>40927</v>
          </cell>
          <cell r="J388">
            <v>40927.448680555557</v>
          </cell>
          <cell r="K388" t="str">
            <v>The Federal Reserve describes its Supervisory Baseline scenario as one that follows the consensus outlook from the Blue Chip Economic Indicators . No specific probability is attached to this scenario. however we note that macroeconomic assumpti</v>
          </cell>
          <cell r="L388">
            <v>67.739999999999995</v>
          </cell>
          <cell r="M388">
            <v>139.53</v>
          </cell>
          <cell r="N388">
            <v>45.8</v>
          </cell>
          <cell r="O388">
            <v>93.73</v>
          </cell>
          <cell r="P388">
            <v>44.73</v>
          </cell>
          <cell r="Q388">
            <v>21.17</v>
          </cell>
          <cell r="R388">
            <v>0</v>
          </cell>
          <cell r="S388">
            <v>23.57</v>
          </cell>
          <cell r="T388">
            <v>53.77</v>
          </cell>
          <cell r="U388">
            <v>24.19</v>
          </cell>
          <cell r="V388">
            <v>4.82</v>
          </cell>
          <cell r="W388">
            <v>24.76</v>
          </cell>
          <cell r="X388">
            <v>10.97</v>
          </cell>
          <cell r="Y388">
            <v>14.66</v>
          </cell>
          <cell r="Z388">
            <v>9.65</v>
          </cell>
          <cell r="AA388">
            <v>1.5</v>
          </cell>
          <cell r="AB388">
            <v>3.51</v>
          </cell>
          <cell r="AC388">
            <v>4.45</v>
          </cell>
          <cell r="AD388">
            <v>0</v>
          </cell>
          <cell r="AE388">
            <v>0.01</v>
          </cell>
          <cell r="AF388">
            <v>0.09</v>
          </cell>
          <cell r="AG388">
            <v>0.19</v>
          </cell>
          <cell r="AH388">
            <v>4.16</v>
          </cell>
          <cell r="AI388">
            <v>335.85</v>
          </cell>
          <cell r="AJ388">
            <v>0</v>
          </cell>
          <cell r="AK388">
            <v>0</v>
          </cell>
          <cell r="AL388">
            <v>0</v>
          </cell>
          <cell r="AM388">
            <v>0</v>
          </cell>
          <cell r="AN388">
            <v>0</v>
          </cell>
          <cell r="AO388">
            <v>0</v>
          </cell>
          <cell r="AP388">
            <v>0</v>
          </cell>
          <cell r="AQ388">
            <v>0</v>
          </cell>
          <cell r="AR388">
            <v>0</v>
          </cell>
          <cell r="AS388">
            <v>0</v>
          </cell>
          <cell r="AT388">
            <v>335.85</v>
          </cell>
          <cell r="AU388">
            <v>2085.16</v>
          </cell>
          <cell r="AV388">
            <v>348.85</v>
          </cell>
          <cell r="AW388">
            <v>335.85</v>
          </cell>
          <cell r="AX388">
            <v>0</v>
          </cell>
          <cell r="AY388">
            <v>2098.16</v>
          </cell>
          <cell r="AZ388">
            <v>1245.53</v>
          </cell>
          <cell r="BA388">
            <v>938.89</v>
          </cell>
          <cell r="BB388">
            <v>1503.09</v>
          </cell>
          <cell r="BC388">
            <v>681.33</v>
          </cell>
          <cell r="BD388">
            <v>681.33</v>
          </cell>
          <cell r="BE388">
            <v>348.85</v>
          </cell>
          <cell r="BF388">
            <v>0</v>
          </cell>
          <cell r="BG388">
            <v>0</v>
          </cell>
          <cell r="BH388">
            <v>0</v>
          </cell>
          <cell r="BI388">
            <v>0</v>
          </cell>
          <cell r="BJ388">
            <v>0.02</v>
          </cell>
          <cell r="BK388">
            <v>0</v>
          </cell>
          <cell r="BL388">
            <v>332.49</v>
          </cell>
          <cell r="BM388">
            <v>87.7</v>
          </cell>
          <cell r="BN388">
            <v>244.79</v>
          </cell>
          <cell r="BO388">
            <v>0</v>
          </cell>
          <cell r="BP388">
            <v>244.79</v>
          </cell>
          <cell r="BQ388">
            <v>2.33</v>
          </cell>
          <cell r="BR388">
            <v>242.46</v>
          </cell>
          <cell r="BS388">
            <v>26.376733000000002</v>
          </cell>
          <cell r="BT388">
            <v>136.43</v>
          </cell>
          <cell r="BU388">
            <v>30.41</v>
          </cell>
          <cell r="BV388">
            <v>60</v>
          </cell>
          <cell r="BW388">
            <v>106.83</v>
          </cell>
          <cell r="BX388" t="str">
            <v>Non-Interest Income - Retail and Small Business</v>
          </cell>
          <cell r="BY388">
            <v>0</v>
          </cell>
          <cell r="BZ388">
            <v>28734.62</v>
          </cell>
          <cell r="CA388">
            <v>28734.62</v>
          </cell>
          <cell r="CB388">
            <v>56392.95</v>
          </cell>
          <cell r="CC388">
            <v>25408.03</v>
          </cell>
          <cell r="CD388">
            <v>17064.7</v>
          </cell>
          <cell r="CE388">
            <v>3115.47</v>
          </cell>
          <cell r="CF388">
            <v>13949.23</v>
          </cell>
          <cell r="CG388">
            <v>13797.57</v>
          </cell>
          <cell r="CH388">
            <v>2595.46</v>
          </cell>
          <cell r="CI388">
            <v>1160.3499999999999</v>
          </cell>
          <cell r="CJ388">
            <v>10041.76</v>
          </cell>
          <cell r="CK388">
            <v>6038.75</v>
          </cell>
          <cell r="CL388">
            <v>122.65</v>
          </cell>
          <cell r="CM388">
            <v>0</v>
          </cell>
          <cell r="CN388">
            <v>37417.24</v>
          </cell>
          <cell r="CO388">
            <v>33188.43</v>
          </cell>
          <cell r="CP388">
            <v>0</v>
          </cell>
          <cell r="CQ388">
            <v>4228.8100000000004</v>
          </cell>
          <cell r="CR388">
            <v>784.11</v>
          </cell>
          <cell r="CS388">
            <v>19981.93</v>
          </cell>
          <cell r="CT388">
            <v>9954.16</v>
          </cell>
          <cell r="CU388">
            <v>7779.05</v>
          </cell>
          <cell r="CV388">
            <v>2248.7199999999998</v>
          </cell>
          <cell r="CW388">
            <v>11854.12</v>
          </cell>
          <cell r="CX388">
            <v>19.239999999999998</v>
          </cell>
          <cell r="CY388">
            <v>43.9</v>
          </cell>
          <cell r="CZ388">
            <v>327.41000000000003</v>
          </cell>
          <cell r="DA388">
            <v>923.65</v>
          </cell>
          <cell r="DB388">
            <v>10539.92</v>
          </cell>
          <cell r="DC388">
            <v>126430.35</v>
          </cell>
          <cell r="DD388">
            <v>0</v>
          </cell>
          <cell r="DE388">
            <v>2098.16</v>
          </cell>
          <cell r="DF388">
            <v>124332.18</v>
          </cell>
          <cell r="DG388">
            <v>7234.5</v>
          </cell>
          <cell r="DH388">
            <v>6343.83</v>
          </cell>
          <cell r="DI388">
            <v>1328.23</v>
          </cell>
          <cell r="DJ388">
            <v>5.46</v>
          </cell>
          <cell r="DK388">
            <v>55.71</v>
          </cell>
          <cell r="DL388">
            <v>7733.24</v>
          </cell>
          <cell r="DM388">
            <v>12951.45</v>
          </cell>
          <cell r="DN388">
            <v>180986</v>
          </cell>
          <cell r="DO388">
            <v>128894.85</v>
          </cell>
          <cell r="DP388">
            <v>1802.72</v>
          </cell>
          <cell r="DQ388">
            <v>627.35</v>
          </cell>
          <cell r="DR388">
            <v>29549.98</v>
          </cell>
          <cell r="DS388">
            <v>60</v>
          </cell>
          <cell r="DT388">
            <v>160874.9</v>
          </cell>
          <cell r="DU388">
            <v>274.01</v>
          </cell>
          <cell r="DV388">
            <v>549.91999999999996</v>
          </cell>
          <cell r="DW388">
            <v>9262.01</v>
          </cell>
          <cell r="DX388">
            <v>9836.61</v>
          </cell>
          <cell r="DY388">
            <v>1119.6500000000001</v>
          </cell>
          <cell r="DZ388">
            <v>-1055.8399999999999</v>
          </cell>
          <cell r="EA388">
            <v>19986.349999999999</v>
          </cell>
          <cell r="EB388">
            <v>124.74</v>
          </cell>
          <cell r="EC388">
            <v>20111.099999999999</v>
          </cell>
          <cell r="ED388">
            <v>47239.16</v>
          </cell>
          <cell r="EE388">
            <v>19954.07</v>
          </cell>
          <cell r="EF388">
            <v>0</v>
          </cell>
          <cell r="EG388">
            <v>19954.07</v>
          </cell>
          <cell r="EH388">
            <v>242.46</v>
          </cell>
          <cell r="EI388">
            <v>0</v>
          </cell>
          <cell r="EJ388">
            <v>0</v>
          </cell>
          <cell r="EK388">
            <v>0</v>
          </cell>
          <cell r="EL388">
            <v>10.220000000000001</v>
          </cell>
          <cell r="EM388">
            <v>0</v>
          </cell>
          <cell r="EN388">
            <v>55.19</v>
          </cell>
          <cell r="EO388">
            <v>0</v>
          </cell>
          <cell r="EP388">
            <v>2.77</v>
          </cell>
          <cell r="EQ388">
            <v>52.84</v>
          </cell>
          <cell r="ER388">
            <v>-109.6</v>
          </cell>
          <cell r="ES388">
            <v>0</v>
          </cell>
          <cell r="ET388">
            <v>0</v>
          </cell>
          <cell r="EU388">
            <v>19986.349999999999</v>
          </cell>
          <cell r="EV388">
            <v>19986.349999999999</v>
          </cell>
          <cell r="EW388">
            <v>725.26</v>
          </cell>
          <cell r="EX388">
            <v>0</v>
          </cell>
          <cell r="EY388">
            <v>-333.54</v>
          </cell>
          <cell r="EZ388">
            <v>0</v>
          </cell>
          <cell r="FA388">
            <v>0</v>
          </cell>
          <cell r="FB388">
            <v>541.46</v>
          </cell>
          <cell r="FC388">
            <v>0</v>
          </cell>
          <cell r="FD388">
            <v>6273.87</v>
          </cell>
          <cell r="FE388">
            <v>20.079999999999998</v>
          </cell>
          <cell r="FF388">
            <v>13842.14</v>
          </cell>
          <cell r="FG388">
            <v>132.16999999999999</v>
          </cell>
          <cell r="FH388">
            <v>0</v>
          </cell>
          <cell r="FI388">
            <v>-12.03</v>
          </cell>
          <cell r="FJ388">
            <v>13697.94</v>
          </cell>
          <cell r="FK388">
            <v>138741.26</v>
          </cell>
          <cell r="FL388">
            <v>12882.53</v>
          </cell>
          <cell r="FM388">
            <v>13698</v>
          </cell>
          <cell r="FN388">
            <v>17317.240000000002</v>
          </cell>
          <cell r="FO388">
            <v>138741.26</v>
          </cell>
          <cell r="FP388">
            <v>171797.3</v>
          </cell>
          <cell r="FQ388">
            <v>9.2852999999999994</v>
          </cell>
          <cell r="FR388">
            <v>9.8731000000000009</v>
          </cell>
          <cell r="FS388">
            <v>12.4817</v>
          </cell>
          <cell r="FT388">
            <v>7.9733999999999998</v>
          </cell>
          <cell r="FU388">
            <v>274.01</v>
          </cell>
          <cell r="FV388">
            <v>103.37</v>
          </cell>
          <cell r="FW388">
            <v>19.86</v>
          </cell>
          <cell r="FX388">
            <v>0</v>
          </cell>
          <cell r="FY388">
            <v>1055.8399999999999</v>
          </cell>
          <cell r="FZ388">
            <v>0</v>
          </cell>
          <cell r="GA388">
            <v>123.23</v>
          </cell>
          <cell r="GB388">
            <v>0</v>
          </cell>
          <cell r="GC388">
            <v>418.23</v>
          </cell>
          <cell r="GD388">
            <v>6194.97</v>
          </cell>
          <cell r="GE388">
            <v>0</v>
          </cell>
          <cell r="GF388">
            <v>1235.82</v>
          </cell>
          <cell r="GG388">
            <v>527810.78</v>
          </cell>
          <cell r="GH388">
            <v>0</v>
          </cell>
          <cell r="GI388">
            <v>0</v>
          </cell>
          <cell r="GJ388">
            <v>13842.14</v>
          </cell>
          <cell r="GK388">
            <v>1384.21</v>
          </cell>
          <cell r="GL388">
            <v>-1068.98</v>
          </cell>
          <cell r="GM388">
            <v>1068.98</v>
          </cell>
          <cell r="GN388">
            <v>0</v>
          </cell>
          <cell r="GO388">
            <v>0</v>
          </cell>
          <cell r="GP388">
            <v>479.9</v>
          </cell>
          <cell r="GQ388">
            <v>479.9</v>
          </cell>
          <cell r="GR388">
            <v>0</v>
          </cell>
          <cell r="GS388">
            <v>0</v>
          </cell>
          <cell r="GT388">
            <v>0</v>
          </cell>
          <cell r="GU388">
            <v>52.84</v>
          </cell>
          <cell r="GV388">
            <v>528.39</v>
          </cell>
          <cell r="GW388">
            <v>0.1</v>
          </cell>
          <cell r="GX388">
            <v>0</v>
          </cell>
          <cell r="GY388">
            <v>0</v>
          </cell>
          <cell r="GZ388">
            <v>0</v>
          </cell>
          <cell r="HA388">
            <v>0</v>
          </cell>
          <cell r="HB388">
            <v>55.19</v>
          </cell>
          <cell r="HC388">
            <v>55.19</v>
          </cell>
          <cell r="HD388" t="str">
            <v>In September 2011, SunTrust used $10.824 million of its cash-on-hand to repurchase warrants issued through the TARP program that were being auctioned by the U.S. Treasury.  This is considered a one-time event.</v>
          </cell>
          <cell r="HE388" t="str">
            <v>SunTrust has nonfinancial equity investments that are subject to Tier 1 deductions.  They totaled $150,314M as of Q3'11.  According to current rules, since this amount is below 15% of Tier 1 Capital (before any Line 10 adjustment is considered)</v>
          </cell>
          <cell r="HF388">
            <v>0</v>
          </cell>
          <cell r="HG388">
            <v>0</v>
          </cell>
          <cell r="HH388">
            <v>0</v>
          </cell>
          <cell r="HI388">
            <v>-1368000000</v>
          </cell>
          <cell r="HJ388">
            <v>-292000000</v>
          </cell>
          <cell r="HK388" t="str">
            <v>Issuance of Common Stock for Employee Compensation includes ongoing release of Treasury Stock, as well as other adjustments, for employee compensation purposes.  For forecasting purposes, SunTrust uses a three-month average change to measure pr</v>
          </cell>
          <cell r="HL388">
            <v>1</v>
          </cell>
          <cell r="HM388">
            <v>2013</v>
          </cell>
          <cell r="HN388">
            <v>0</v>
          </cell>
          <cell r="HO388">
            <v>0.02</v>
          </cell>
          <cell r="HR388">
            <v>19011</v>
          </cell>
        </row>
        <row r="389">
          <cell r="A389" t="str">
            <v>1131787Q2 2013Supervisory Baseline</v>
          </cell>
          <cell r="B389" t="str">
            <v>SunTrust</v>
          </cell>
          <cell r="C389" t="str">
            <v>Q2 2013</v>
          </cell>
          <cell r="D389" t="str">
            <v>Supervisory Baseline</v>
          </cell>
          <cell r="E389" t="str">
            <v>BHC</v>
          </cell>
          <cell r="F389" t="str">
            <v>Sun Trust</v>
          </cell>
          <cell r="G389">
            <v>1131787</v>
          </cell>
          <cell r="H389" t="str">
            <v>Projected</v>
          </cell>
          <cell r="I389">
            <v>40927</v>
          </cell>
          <cell r="J389">
            <v>40927.448680555557</v>
          </cell>
          <cell r="K389" t="str">
            <v>The Federal Reserve describes its Supervisory Baseline scenario as one that follows the consensus outlook from the Blue Chip Economic Indicators . No specific probability is attached to this scenario. however we note that macroeconomic assumpti</v>
          </cell>
          <cell r="L389">
            <v>67.599999999999994</v>
          </cell>
          <cell r="M389">
            <v>140.72</v>
          </cell>
          <cell r="N389">
            <v>43.76</v>
          </cell>
          <cell r="O389">
            <v>96.96</v>
          </cell>
          <cell r="P389">
            <v>45.59</v>
          </cell>
          <cell r="Q389">
            <v>21.51</v>
          </cell>
          <cell r="R389">
            <v>0</v>
          </cell>
          <cell r="S389">
            <v>24.08</v>
          </cell>
          <cell r="T389">
            <v>44.04</v>
          </cell>
          <cell r="U389">
            <v>19.649999999999999</v>
          </cell>
          <cell r="V389">
            <v>3.95</v>
          </cell>
          <cell r="W389">
            <v>20.440000000000001</v>
          </cell>
          <cell r="X389">
            <v>12.81</v>
          </cell>
          <cell r="Y389">
            <v>14.89</v>
          </cell>
          <cell r="Z389">
            <v>9.8000000000000007</v>
          </cell>
          <cell r="AA389">
            <v>1.5</v>
          </cell>
          <cell r="AB389">
            <v>3.59</v>
          </cell>
          <cell r="AC389">
            <v>3.97</v>
          </cell>
          <cell r="AD389">
            <v>0</v>
          </cell>
          <cell r="AE389">
            <v>0.01</v>
          </cell>
          <cell r="AF389">
            <v>0.1</v>
          </cell>
          <cell r="AG389">
            <v>0.21</v>
          </cell>
          <cell r="AH389">
            <v>3.66</v>
          </cell>
          <cell r="AI389">
            <v>329.63</v>
          </cell>
          <cell r="AJ389">
            <v>0</v>
          </cell>
          <cell r="AK389">
            <v>0</v>
          </cell>
          <cell r="AL389">
            <v>0</v>
          </cell>
          <cell r="AM389">
            <v>0</v>
          </cell>
          <cell r="AN389">
            <v>0</v>
          </cell>
          <cell r="AO389">
            <v>0</v>
          </cell>
          <cell r="AP389">
            <v>0</v>
          </cell>
          <cell r="AQ389">
            <v>0</v>
          </cell>
          <cell r="AR389">
            <v>0</v>
          </cell>
          <cell r="AS389">
            <v>0</v>
          </cell>
          <cell r="AT389">
            <v>329.63</v>
          </cell>
          <cell r="AU389">
            <v>2098.16</v>
          </cell>
          <cell r="AV389">
            <v>350.63</v>
          </cell>
          <cell r="AW389">
            <v>329.63</v>
          </cell>
          <cell r="AX389">
            <v>0</v>
          </cell>
          <cell r="AY389">
            <v>2119.16</v>
          </cell>
          <cell r="AZ389">
            <v>1259.55</v>
          </cell>
          <cell r="BA389">
            <v>975.75</v>
          </cell>
          <cell r="BB389">
            <v>1492.23</v>
          </cell>
          <cell r="BC389">
            <v>743.07</v>
          </cell>
          <cell r="BD389">
            <v>743.07</v>
          </cell>
          <cell r="BE389">
            <v>350.63</v>
          </cell>
          <cell r="BF389">
            <v>0</v>
          </cell>
          <cell r="BG389">
            <v>0</v>
          </cell>
          <cell r="BH389">
            <v>0</v>
          </cell>
          <cell r="BI389">
            <v>0</v>
          </cell>
          <cell r="BJ389">
            <v>0.02</v>
          </cell>
          <cell r="BK389">
            <v>0</v>
          </cell>
          <cell r="BL389">
            <v>392.46</v>
          </cell>
          <cell r="BM389">
            <v>103.5</v>
          </cell>
          <cell r="BN389">
            <v>288.95999999999998</v>
          </cell>
          <cell r="BO389">
            <v>0</v>
          </cell>
          <cell r="BP389">
            <v>288.95999999999998</v>
          </cell>
          <cell r="BQ389">
            <v>2.33</v>
          </cell>
          <cell r="BR389">
            <v>286.63</v>
          </cell>
          <cell r="BS389">
            <v>26.372114</v>
          </cell>
          <cell r="BT389">
            <v>106.83</v>
          </cell>
          <cell r="BU389">
            <v>26.55</v>
          </cell>
          <cell r="BV389">
            <v>60</v>
          </cell>
          <cell r="BW389">
            <v>73.38</v>
          </cell>
          <cell r="BX389" t="str">
            <v>Non-Interest Income - Retail and Small Business</v>
          </cell>
          <cell r="BY389">
            <v>0</v>
          </cell>
          <cell r="BZ389">
            <v>28684.79</v>
          </cell>
          <cell r="CA389">
            <v>28684.79</v>
          </cell>
          <cell r="CB389">
            <v>56855.519999999997</v>
          </cell>
          <cell r="CC389">
            <v>25124.35</v>
          </cell>
          <cell r="CD389">
            <v>17027.8</v>
          </cell>
          <cell r="CE389">
            <v>3080.69</v>
          </cell>
          <cell r="CF389">
            <v>13947.11</v>
          </cell>
          <cell r="CG389">
            <v>14577.92</v>
          </cell>
          <cell r="CH389">
            <v>2802.49</v>
          </cell>
          <cell r="CI389">
            <v>1277.07</v>
          </cell>
          <cell r="CJ389">
            <v>10498.36</v>
          </cell>
          <cell r="CK389">
            <v>6136.5</v>
          </cell>
          <cell r="CL389">
            <v>125.45</v>
          </cell>
          <cell r="CM389">
            <v>0</v>
          </cell>
          <cell r="CN389">
            <v>38394.25</v>
          </cell>
          <cell r="CO389">
            <v>34152.120000000003</v>
          </cell>
          <cell r="CP389">
            <v>0</v>
          </cell>
          <cell r="CQ389">
            <v>4242.12</v>
          </cell>
          <cell r="CR389">
            <v>859.84</v>
          </cell>
          <cell r="CS389">
            <v>20318.5</v>
          </cell>
          <cell r="CT389">
            <v>10069.18</v>
          </cell>
          <cell r="CU389">
            <v>7974.61</v>
          </cell>
          <cell r="CV389">
            <v>2274.71</v>
          </cell>
          <cell r="CW389">
            <v>12299.34</v>
          </cell>
          <cell r="CX389">
            <v>19.61</v>
          </cell>
          <cell r="CY389">
            <v>45.65</v>
          </cell>
          <cell r="CZ389">
            <v>331.48</v>
          </cell>
          <cell r="DA389">
            <v>956.78</v>
          </cell>
          <cell r="DB389">
            <v>10945.82</v>
          </cell>
          <cell r="DC389">
            <v>128727.45</v>
          </cell>
          <cell r="DD389">
            <v>0</v>
          </cell>
          <cell r="DE389">
            <v>2119.16</v>
          </cell>
          <cell r="DF389">
            <v>126608.28</v>
          </cell>
          <cell r="DG389">
            <v>7289.66</v>
          </cell>
          <cell r="DH389">
            <v>6343.83</v>
          </cell>
          <cell r="DI389">
            <v>1394.91</v>
          </cell>
          <cell r="DJ389">
            <v>5.46</v>
          </cell>
          <cell r="DK389">
            <v>50.97</v>
          </cell>
          <cell r="DL389">
            <v>7795.17</v>
          </cell>
          <cell r="DM389">
            <v>12764.9</v>
          </cell>
          <cell r="DN389">
            <v>183142.8</v>
          </cell>
          <cell r="DO389">
            <v>129524.68</v>
          </cell>
          <cell r="DP389">
            <v>1817.24</v>
          </cell>
          <cell r="DQ389">
            <v>627.35</v>
          </cell>
          <cell r="DR389">
            <v>31002.52</v>
          </cell>
          <cell r="DS389">
            <v>60</v>
          </cell>
          <cell r="DT389">
            <v>162971.78</v>
          </cell>
          <cell r="DU389">
            <v>274.01</v>
          </cell>
          <cell r="DV389">
            <v>549.91999999999996</v>
          </cell>
          <cell r="DW389">
            <v>9252.74</v>
          </cell>
          <cell r="DX389">
            <v>10041.35</v>
          </cell>
          <cell r="DY389">
            <v>1015.21</v>
          </cell>
          <cell r="DZ389">
            <v>-1086.95</v>
          </cell>
          <cell r="EA389">
            <v>20046.28</v>
          </cell>
          <cell r="EB389">
            <v>124.74</v>
          </cell>
          <cell r="EC389">
            <v>20171.02</v>
          </cell>
          <cell r="ED389">
            <v>48024.25</v>
          </cell>
          <cell r="EE389">
            <v>19986.349999999999</v>
          </cell>
          <cell r="EF389">
            <v>0</v>
          </cell>
          <cell r="EG389">
            <v>19986.349999999999</v>
          </cell>
          <cell r="EH389">
            <v>286.63</v>
          </cell>
          <cell r="EI389">
            <v>0</v>
          </cell>
          <cell r="EJ389">
            <v>0</v>
          </cell>
          <cell r="EK389">
            <v>0</v>
          </cell>
          <cell r="EL389">
            <v>10.220000000000001</v>
          </cell>
          <cell r="EM389">
            <v>0</v>
          </cell>
          <cell r="EN389">
            <v>50.59</v>
          </cell>
          <cell r="EO389">
            <v>0</v>
          </cell>
          <cell r="EP389">
            <v>2.8</v>
          </cell>
          <cell r="EQ389">
            <v>79.09</v>
          </cell>
          <cell r="ER389">
            <v>-104.44</v>
          </cell>
          <cell r="ES389">
            <v>0</v>
          </cell>
          <cell r="ET389">
            <v>0</v>
          </cell>
          <cell r="EU389">
            <v>20046.28</v>
          </cell>
          <cell r="EV389">
            <v>20046.28</v>
          </cell>
          <cell r="EW389">
            <v>672.08</v>
          </cell>
          <cell r="EX389">
            <v>0</v>
          </cell>
          <cell r="EY389">
            <v>-384.8</v>
          </cell>
          <cell r="EZ389">
            <v>0</v>
          </cell>
          <cell r="FA389">
            <v>0</v>
          </cell>
          <cell r="FB389">
            <v>541.46</v>
          </cell>
          <cell r="FC389">
            <v>0</v>
          </cell>
          <cell r="FD389">
            <v>6273.87</v>
          </cell>
          <cell r="FE389">
            <v>20.079999999999998</v>
          </cell>
          <cell r="FF389">
            <v>14006.5</v>
          </cell>
          <cell r="FG389">
            <v>138.84</v>
          </cell>
          <cell r="FH389">
            <v>0</v>
          </cell>
          <cell r="FI389">
            <v>-12.03</v>
          </cell>
          <cell r="FJ389">
            <v>13855.64</v>
          </cell>
          <cell r="FK389">
            <v>141042.19</v>
          </cell>
          <cell r="FL389">
            <v>13040.23</v>
          </cell>
          <cell r="FM389">
            <v>13855.7</v>
          </cell>
          <cell r="FN389">
            <v>17463.580000000002</v>
          </cell>
          <cell r="FO389">
            <v>141042.19</v>
          </cell>
          <cell r="FP389">
            <v>173294.31</v>
          </cell>
          <cell r="FQ389">
            <v>9.2455999999999996</v>
          </cell>
          <cell r="FR389">
            <v>9.8238000000000003</v>
          </cell>
          <cell r="FS389">
            <v>12.3818</v>
          </cell>
          <cell r="FT389">
            <v>7.9954999999999998</v>
          </cell>
          <cell r="FU389">
            <v>274.01</v>
          </cell>
          <cell r="FV389">
            <v>103.37</v>
          </cell>
          <cell r="FW389">
            <v>19.86</v>
          </cell>
          <cell r="FX389">
            <v>0</v>
          </cell>
          <cell r="FY389">
            <v>1086.95</v>
          </cell>
          <cell r="FZ389">
            <v>0</v>
          </cell>
          <cell r="GA389">
            <v>123.23</v>
          </cell>
          <cell r="GB389">
            <v>0</v>
          </cell>
          <cell r="GC389">
            <v>418.23</v>
          </cell>
          <cell r="GD389">
            <v>6194.97</v>
          </cell>
          <cell r="GE389">
            <v>0</v>
          </cell>
          <cell r="GF389">
            <v>1266.5999999999999</v>
          </cell>
          <cell r="GG389">
            <v>526239.27</v>
          </cell>
          <cell r="GH389">
            <v>0</v>
          </cell>
          <cell r="GI389">
            <v>0</v>
          </cell>
          <cell r="GJ389">
            <v>14006.5</v>
          </cell>
          <cell r="GK389">
            <v>1400.65</v>
          </cell>
          <cell r="GL389">
            <v>-1099.75</v>
          </cell>
          <cell r="GM389">
            <v>1099.75</v>
          </cell>
          <cell r="GN389">
            <v>0</v>
          </cell>
          <cell r="GO389">
            <v>0</v>
          </cell>
          <cell r="GP389">
            <v>479.9</v>
          </cell>
          <cell r="GQ389">
            <v>479.9</v>
          </cell>
          <cell r="GR389">
            <v>0</v>
          </cell>
          <cell r="GS389">
            <v>0</v>
          </cell>
          <cell r="GT389">
            <v>0</v>
          </cell>
          <cell r="GU389">
            <v>79.09</v>
          </cell>
          <cell r="GV389">
            <v>527.29</v>
          </cell>
          <cell r="GW389">
            <v>0.15</v>
          </cell>
          <cell r="GX389">
            <v>0</v>
          </cell>
          <cell r="GY389">
            <v>0</v>
          </cell>
          <cell r="GZ389">
            <v>0</v>
          </cell>
          <cell r="HA389">
            <v>0</v>
          </cell>
          <cell r="HB389">
            <v>50.59</v>
          </cell>
          <cell r="HC389">
            <v>50.59</v>
          </cell>
          <cell r="HD389" t="str">
            <v>In September 2011, SunTrust used $10.824 million of its cash-on-hand to repurchase warrants issued through the TARP program that were being auctioned by the U.S. Treasury.  This is considered a one-time event.</v>
          </cell>
          <cell r="HE389" t="str">
            <v>SunTrust has nonfinancial equity investments that are subject to Tier 1 deductions.  They totaled $150,314M as of Q3'11.  According to current rules, since this amount is below 15% of Tier 1 Capital (before any Line 10 adjustment is considered)</v>
          </cell>
          <cell r="HF389">
            <v>0</v>
          </cell>
          <cell r="HG389">
            <v>0</v>
          </cell>
          <cell r="HH389">
            <v>0</v>
          </cell>
          <cell r="HI389">
            <v>-1368000000</v>
          </cell>
          <cell r="HJ389">
            <v>-292000000</v>
          </cell>
          <cell r="HK389" t="str">
            <v>Issuance of Common Stock for Employee Compensation includes ongoing release of Treasury Stock, as well as other adjustments, for employee compensation purposes.  For forecasting purposes, SunTrust uses a three-month average change to measure pr</v>
          </cell>
          <cell r="HL389">
            <v>2</v>
          </cell>
          <cell r="HM389">
            <v>2013</v>
          </cell>
          <cell r="HN389">
            <v>0</v>
          </cell>
          <cell r="HO389">
            <v>0.02</v>
          </cell>
          <cell r="HR389">
            <v>19011</v>
          </cell>
        </row>
        <row r="390">
          <cell r="A390" t="str">
            <v>1131787Q3 2013Supervisory Baseline</v>
          </cell>
          <cell r="B390" t="str">
            <v>SunTrust</v>
          </cell>
          <cell r="C390" t="str">
            <v>Q3 2013</v>
          </cell>
          <cell r="D390" t="str">
            <v>Supervisory Baseline</v>
          </cell>
          <cell r="E390" t="str">
            <v>BHC</v>
          </cell>
          <cell r="F390" t="str">
            <v>Sun Trust</v>
          </cell>
          <cell r="G390">
            <v>1131787</v>
          </cell>
          <cell r="H390" t="str">
            <v>Projected</v>
          </cell>
          <cell r="I390">
            <v>40927</v>
          </cell>
          <cell r="J390">
            <v>40927.448680555557</v>
          </cell>
          <cell r="K390" t="str">
            <v>The Federal Reserve describes its Supervisory Baseline scenario as one that follows the consensus outlook from the Blue Chip Economic Indicators . No specific probability is attached to this scenario. however we note that macroeconomic assumpti</v>
          </cell>
          <cell r="L390">
            <v>60.09</v>
          </cell>
          <cell r="M390">
            <v>144.61000000000001</v>
          </cell>
          <cell r="N390">
            <v>41.75</v>
          </cell>
          <cell r="O390">
            <v>102.87</v>
          </cell>
          <cell r="P390">
            <v>48</v>
          </cell>
          <cell r="Q390">
            <v>23.17</v>
          </cell>
          <cell r="R390">
            <v>0</v>
          </cell>
          <cell r="S390">
            <v>24.83</v>
          </cell>
          <cell r="T390">
            <v>38.42</v>
          </cell>
          <cell r="U390">
            <v>17.739999999999998</v>
          </cell>
          <cell r="V390">
            <v>3.38</v>
          </cell>
          <cell r="W390">
            <v>17.3</v>
          </cell>
          <cell r="X390">
            <v>15.91</v>
          </cell>
          <cell r="Y390">
            <v>15.18</v>
          </cell>
          <cell r="Z390">
            <v>9.9600000000000009</v>
          </cell>
          <cell r="AA390">
            <v>1.5</v>
          </cell>
          <cell r="AB390">
            <v>3.73</v>
          </cell>
          <cell r="AC390">
            <v>3.8</v>
          </cell>
          <cell r="AD390">
            <v>0</v>
          </cell>
          <cell r="AE390">
            <v>0.01</v>
          </cell>
          <cell r="AF390">
            <v>0.1</v>
          </cell>
          <cell r="AG390">
            <v>0.23</v>
          </cell>
          <cell r="AH390">
            <v>3.46</v>
          </cell>
          <cell r="AI390">
            <v>326.02</v>
          </cell>
          <cell r="AJ390">
            <v>0</v>
          </cell>
          <cell r="AK390">
            <v>0</v>
          </cell>
          <cell r="AL390">
            <v>0</v>
          </cell>
          <cell r="AM390">
            <v>0</v>
          </cell>
          <cell r="AN390">
            <v>0</v>
          </cell>
          <cell r="AO390">
            <v>0</v>
          </cell>
          <cell r="AP390">
            <v>0</v>
          </cell>
          <cell r="AQ390">
            <v>0</v>
          </cell>
          <cell r="AR390">
            <v>0</v>
          </cell>
          <cell r="AS390">
            <v>0</v>
          </cell>
          <cell r="AT390">
            <v>326.02</v>
          </cell>
          <cell r="AU390">
            <v>2119.16</v>
          </cell>
          <cell r="AV390">
            <v>346.02</v>
          </cell>
          <cell r="AW390">
            <v>326.02</v>
          </cell>
          <cell r="AX390">
            <v>0</v>
          </cell>
          <cell r="AY390">
            <v>2139.16</v>
          </cell>
          <cell r="AZ390">
            <v>1278.93</v>
          </cell>
          <cell r="BA390">
            <v>990.18</v>
          </cell>
          <cell r="BB390">
            <v>1482.87</v>
          </cell>
          <cell r="BC390">
            <v>786.24</v>
          </cell>
          <cell r="BD390">
            <v>786.24</v>
          </cell>
          <cell r="BE390">
            <v>346.02</v>
          </cell>
          <cell r="BF390">
            <v>0</v>
          </cell>
          <cell r="BG390">
            <v>0</v>
          </cell>
          <cell r="BH390">
            <v>0</v>
          </cell>
          <cell r="BI390">
            <v>0</v>
          </cell>
          <cell r="BJ390">
            <v>0.02</v>
          </cell>
          <cell r="BK390">
            <v>0</v>
          </cell>
          <cell r="BL390">
            <v>440.24</v>
          </cell>
          <cell r="BM390">
            <v>116.13</v>
          </cell>
          <cell r="BN390">
            <v>324.11</v>
          </cell>
          <cell r="BO390">
            <v>0</v>
          </cell>
          <cell r="BP390">
            <v>324.11</v>
          </cell>
          <cell r="BQ390">
            <v>2.33</v>
          </cell>
          <cell r="BR390">
            <v>321.77999999999997</v>
          </cell>
          <cell r="BS390">
            <v>26.378793000000002</v>
          </cell>
          <cell r="BT390">
            <v>73.38</v>
          </cell>
          <cell r="BU390">
            <v>23.46</v>
          </cell>
          <cell r="BV390">
            <v>60</v>
          </cell>
          <cell r="BW390">
            <v>36.840000000000003</v>
          </cell>
          <cell r="BX390" t="str">
            <v>Non-Interest Income - Retail and Small Business</v>
          </cell>
          <cell r="BY390">
            <v>0</v>
          </cell>
          <cell r="BZ390">
            <v>28609.439999999999</v>
          </cell>
          <cell r="CA390">
            <v>28609.439999999999</v>
          </cell>
          <cell r="CB390">
            <v>56888.4</v>
          </cell>
          <cell r="CC390">
            <v>24482.86</v>
          </cell>
          <cell r="CD390">
            <v>16870.48</v>
          </cell>
          <cell r="CE390">
            <v>3002.03</v>
          </cell>
          <cell r="CF390">
            <v>13868.45</v>
          </cell>
          <cell r="CG390">
            <v>15407.08</v>
          </cell>
          <cell r="CH390">
            <v>3056.73</v>
          </cell>
          <cell r="CI390">
            <v>1402.72</v>
          </cell>
          <cell r="CJ390">
            <v>10947.63</v>
          </cell>
          <cell r="CK390">
            <v>6202.25</v>
          </cell>
          <cell r="CL390">
            <v>127.98</v>
          </cell>
          <cell r="CM390">
            <v>0</v>
          </cell>
          <cell r="CN390">
            <v>39466.61</v>
          </cell>
          <cell r="CO390">
            <v>35057.65</v>
          </cell>
          <cell r="CP390">
            <v>0</v>
          </cell>
          <cell r="CQ390">
            <v>4408.96</v>
          </cell>
          <cell r="CR390">
            <v>952.46</v>
          </cell>
          <cell r="CS390">
            <v>20994.42</v>
          </cell>
          <cell r="CT390">
            <v>10486.74</v>
          </cell>
          <cell r="CU390">
            <v>8138.65</v>
          </cell>
          <cell r="CV390">
            <v>2369.04</v>
          </cell>
          <cell r="CW390">
            <v>12573.78</v>
          </cell>
          <cell r="CX390">
            <v>19.899999999999999</v>
          </cell>
          <cell r="CY390">
            <v>46.78</v>
          </cell>
          <cell r="CZ390">
            <v>333.6</v>
          </cell>
          <cell r="DA390">
            <v>985.76</v>
          </cell>
          <cell r="DB390">
            <v>11187.74</v>
          </cell>
          <cell r="DC390">
            <v>130875.68</v>
          </cell>
          <cell r="DD390">
            <v>0</v>
          </cell>
          <cell r="DE390">
            <v>2139.16</v>
          </cell>
          <cell r="DF390">
            <v>128736.51</v>
          </cell>
          <cell r="DG390">
            <v>7353.81</v>
          </cell>
          <cell r="DH390">
            <v>6343.83</v>
          </cell>
          <cell r="DI390">
            <v>1486.25</v>
          </cell>
          <cell r="DJ390">
            <v>5.46</v>
          </cell>
          <cell r="DK390">
            <v>45.07</v>
          </cell>
          <cell r="DL390">
            <v>7880.62</v>
          </cell>
          <cell r="DM390">
            <v>13131.07</v>
          </cell>
          <cell r="DN390">
            <v>185711.46</v>
          </cell>
          <cell r="DO390">
            <v>129288.17</v>
          </cell>
          <cell r="DP390">
            <v>1832.8</v>
          </cell>
          <cell r="DQ390">
            <v>627.35</v>
          </cell>
          <cell r="DR390">
            <v>33218.269999999997</v>
          </cell>
          <cell r="DS390">
            <v>60</v>
          </cell>
          <cell r="DT390">
            <v>164966.6</v>
          </cell>
          <cell r="DU390">
            <v>774.01</v>
          </cell>
          <cell r="DV390">
            <v>549.91999999999996</v>
          </cell>
          <cell r="DW390">
            <v>9243.48</v>
          </cell>
          <cell r="DX390">
            <v>10272.24</v>
          </cell>
          <cell r="DY390">
            <v>917.67</v>
          </cell>
          <cell r="DZ390">
            <v>-1137.21</v>
          </cell>
          <cell r="EA390">
            <v>20620.12</v>
          </cell>
          <cell r="EB390">
            <v>124.74</v>
          </cell>
          <cell r="EC390">
            <v>20744.86</v>
          </cell>
          <cell r="ED390">
            <v>48908.2</v>
          </cell>
          <cell r="EE390">
            <v>20046.28</v>
          </cell>
          <cell r="EF390">
            <v>0</v>
          </cell>
          <cell r="EG390">
            <v>20046.28</v>
          </cell>
          <cell r="EH390">
            <v>321.77999999999997</v>
          </cell>
          <cell r="EI390">
            <v>500</v>
          </cell>
          <cell r="EJ390">
            <v>0</v>
          </cell>
          <cell r="EK390">
            <v>0</v>
          </cell>
          <cell r="EL390">
            <v>10.220000000000001</v>
          </cell>
          <cell r="EM390">
            <v>0</v>
          </cell>
          <cell r="EN390">
            <v>69.73</v>
          </cell>
          <cell r="EO390">
            <v>0</v>
          </cell>
          <cell r="EP390">
            <v>12.18</v>
          </cell>
          <cell r="EQ390">
            <v>78.709999999999994</v>
          </cell>
          <cell r="ER390">
            <v>-97.53</v>
          </cell>
          <cell r="ES390">
            <v>0</v>
          </cell>
          <cell r="ET390">
            <v>0</v>
          </cell>
          <cell r="EU390">
            <v>20620.12</v>
          </cell>
          <cell r="EV390">
            <v>20620.12</v>
          </cell>
          <cell r="EW390">
            <v>618.9</v>
          </cell>
          <cell r="EX390">
            <v>0</v>
          </cell>
          <cell r="EY390">
            <v>-429.15</v>
          </cell>
          <cell r="EZ390">
            <v>0</v>
          </cell>
          <cell r="FA390">
            <v>0</v>
          </cell>
          <cell r="FB390">
            <v>541.46</v>
          </cell>
          <cell r="FC390">
            <v>0</v>
          </cell>
          <cell r="FD390">
            <v>6273.87</v>
          </cell>
          <cell r="FE390">
            <v>20.079999999999998</v>
          </cell>
          <cell r="FF390">
            <v>14677.88</v>
          </cell>
          <cell r="FG390">
            <v>147.97</v>
          </cell>
          <cell r="FH390">
            <v>0</v>
          </cell>
          <cell r="FI390">
            <v>-12.03</v>
          </cell>
          <cell r="FJ390">
            <v>14517.88</v>
          </cell>
          <cell r="FK390">
            <v>143674.06</v>
          </cell>
          <cell r="FL390">
            <v>13202.47</v>
          </cell>
          <cell r="FM390">
            <v>14517.94</v>
          </cell>
          <cell r="FN390">
            <v>18041.099999999999</v>
          </cell>
          <cell r="FO390">
            <v>143674.06</v>
          </cell>
          <cell r="FP390">
            <v>176430.21</v>
          </cell>
          <cell r="FQ390">
            <v>9.1891999999999996</v>
          </cell>
          <cell r="FR390">
            <v>10.104799999999999</v>
          </cell>
          <cell r="FS390">
            <v>12.557</v>
          </cell>
          <cell r="FT390">
            <v>8.2286999999999999</v>
          </cell>
          <cell r="FU390">
            <v>774.01</v>
          </cell>
          <cell r="FV390">
            <v>103.37</v>
          </cell>
          <cell r="FW390">
            <v>19.86</v>
          </cell>
          <cell r="FX390">
            <v>0</v>
          </cell>
          <cell r="FY390">
            <v>1137.21</v>
          </cell>
          <cell r="FZ390">
            <v>0</v>
          </cell>
          <cell r="GA390">
            <v>123.23</v>
          </cell>
          <cell r="GB390">
            <v>0</v>
          </cell>
          <cell r="GC390">
            <v>418.23</v>
          </cell>
          <cell r="GD390">
            <v>6194.97</v>
          </cell>
          <cell r="GE390">
            <v>0</v>
          </cell>
          <cell r="GF390">
            <v>1298.3499999999999</v>
          </cell>
          <cell r="GG390">
            <v>524029.27</v>
          </cell>
          <cell r="GH390">
            <v>0</v>
          </cell>
          <cell r="GI390">
            <v>0</v>
          </cell>
          <cell r="GJ390">
            <v>14677.88</v>
          </cell>
          <cell r="GK390">
            <v>1467.79</v>
          </cell>
          <cell r="GL390">
            <v>-1131.5</v>
          </cell>
          <cell r="GM390">
            <v>1131.5</v>
          </cell>
          <cell r="GN390">
            <v>0</v>
          </cell>
          <cell r="GO390">
            <v>0</v>
          </cell>
          <cell r="GP390">
            <v>479.9</v>
          </cell>
          <cell r="GQ390">
            <v>479.9</v>
          </cell>
          <cell r="GR390">
            <v>0</v>
          </cell>
          <cell r="GS390">
            <v>0</v>
          </cell>
          <cell r="GT390">
            <v>0</v>
          </cell>
          <cell r="GU390">
            <v>78.709999999999994</v>
          </cell>
          <cell r="GV390">
            <v>524.77</v>
          </cell>
          <cell r="GW390">
            <v>0.15</v>
          </cell>
          <cell r="GX390">
            <v>0</v>
          </cell>
          <cell r="GY390">
            <v>0</v>
          </cell>
          <cell r="GZ390">
            <v>0</v>
          </cell>
          <cell r="HA390">
            <v>0</v>
          </cell>
          <cell r="HB390">
            <v>69.73</v>
          </cell>
          <cell r="HC390">
            <v>69.73</v>
          </cell>
          <cell r="HD390" t="str">
            <v>In September 2011, SunTrust used $10.824 million of its cash-on-hand to repurchase warrants issued through the TARP program that were being auctioned by the U.S. Treasury.  This is considered a one-time event.</v>
          </cell>
          <cell r="HE390" t="str">
            <v>SunTrust has nonfinancial equity investments that are subject to Tier 1 deductions.  They totaled $150,314M as of Q3'11.  According to current rules, since this amount is below 15% of Tier 1 Capital (before any Line 10 adjustment is considered)</v>
          </cell>
          <cell r="HF390">
            <v>0</v>
          </cell>
          <cell r="HG390">
            <v>0</v>
          </cell>
          <cell r="HH390">
            <v>0</v>
          </cell>
          <cell r="HI390">
            <v>-1368000000</v>
          </cell>
          <cell r="HJ390">
            <v>-292000000</v>
          </cell>
          <cell r="HK390" t="str">
            <v>Issuance of Common Stock for Employee Compensation includes ongoing release of Treasury Stock, as well as other adjustments, for employee compensation purposes.  For forecasting purposes, SunTrust uses a three-month average change to measure pr</v>
          </cell>
          <cell r="HL390">
            <v>3</v>
          </cell>
          <cell r="HM390">
            <v>2013</v>
          </cell>
          <cell r="HN390">
            <v>0</v>
          </cell>
          <cell r="HO390">
            <v>0.02</v>
          </cell>
          <cell r="HR390">
            <v>19011</v>
          </cell>
        </row>
        <row r="391">
          <cell r="A391" t="str">
            <v>1131787Q4 2013Supervisory Baseline</v>
          </cell>
          <cell r="B391" t="str">
            <v>SunTrust</v>
          </cell>
          <cell r="C391" t="str">
            <v>Q4 2013</v>
          </cell>
          <cell r="D391" t="str">
            <v>Supervisory Baseline</v>
          </cell>
          <cell r="E391" t="str">
            <v>BHC</v>
          </cell>
          <cell r="F391" t="str">
            <v>Sun Trust</v>
          </cell>
          <cell r="G391">
            <v>1131787</v>
          </cell>
          <cell r="H391" t="str">
            <v>Projected</v>
          </cell>
          <cell r="I391">
            <v>40927</v>
          </cell>
          <cell r="J391">
            <v>40927.448680555557</v>
          </cell>
          <cell r="K391" t="str">
            <v>The Federal Reserve describes its Supervisory Baseline scenario as one that follows the consensus outlook from the Blue Chip Economic Indicators . No specific probability is attached to this scenario. however we note that macroeconomic assumpti</v>
          </cell>
          <cell r="L391">
            <v>56.06</v>
          </cell>
          <cell r="M391">
            <v>149.1</v>
          </cell>
          <cell r="N391">
            <v>39.74</v>
          </cell>
          <cell r="O391">
            <v>109.37</v>
          </cell>
          <cell r="P391">
            <v>47.67</v>
          </cell>
          <cell r="Q391">
            <v>22.05</v>
          </cell>
          <cell r="R391">
            <v>0</v>
          </cell>
          <cell r="S391">
            <v>25.61</v>
          </cell>
          <cell r="T391">
            <v>31.39</v>
          </cell>
          <cell r="U391">
            <v>15.11</v>
          </cell>
          <cell r="V391">
            <v>2.7</v>
          </cell>
          <cell r="W391">
            <v>13.58</v>
          </cell>
          <cell r="X391">
            <v>16.559999999999999</v>
          </cell>
          <cell r="Y391">
            <v>15.12</v>
          </cell>
          <cell r="Z391">
            <v>10.029999999999999</v>
          </cell>
          <cell r="AA391">
            <v>1.5</v>
          </cell>
          <cell r="AB391">
            <v>3.58</v>
          </cell>
          <cell r="AC391">
            <v>3.47</v>
          </cell>
          <cell r="AD391">
            <v>0</v>
          </cell>
          <cell r="AE391">
            <v>0.01</v>
          </cell>
          <cell r="AF391">
            <v>0.09</v>
          </cell>
          <cell r="AG391">
            <v>0.23</v>
          </cell>
          <cell r="AH391">
            <v>3.14</v>
          </cell>
          <cell r="AI391">
            <v>319.36</v>
          </cell>
          <cell r="AJ391">
            <v>0</v>
          </cell>
          <cell r="AK391">
            <v>0</v>
          </cell>
          <cell r="AL391">
            <v>0</v>
          </cell>
          <cell r="AM391">
            <v>0</v>
          </cell>
          <cell r="AN391">
            <v>0</v>
          </cell>
          <cell r="AO391">
            <v>0</v>
          </cell>
          <cell r="AP391">
            <v>0</v>
          </cell>
          <cell r="AQ391">
            <v>0</v>
          </cell>
          <cell r="AR391">
            <v>0</v>
          </cell>
          <cell r="AS391">
            <v>0</v>
          </cell>
          <cell r="AT391">
            <v>319.36</v>
          </cell>
          <cell r="AU391">
            <v>2139.16</v>
          </cell>
          <cell r="AV391">
            <v>338.36</v>
          </cell>
          <cell r="AW391">
            <v>319.36</v>
          </cell>
          <cell r="AX391">
            <v>0</v>
          </cell>
          <cell r="AY391">
            <v>2158.16</v>
          </cell>
          <cell r="AZ391">
            <v>1284.48</v>
          </cell>
          <cell r="BA391">
            <v>1023.26</v>
          </cell>
          <cell r="BB391">
            <v>1491.85</v>
          </cell>
          <cell r="BC391">
            <v>815.89</v>
          </cell>
          <cell r="BD391">
            <v>815.89</v>
          </cell>
          <cell r="BE391">
            <v>338.36</v>
          </cell>
          <cell r="BF391">
            <v>0</v>
          </cell>
          <cell r="BG391">
            <v>0</v>
          </cell>
          <cell r="BH391">
            <v>0</v>
          </cell>
          <cell r="BI391">
            <v>0</v>
          </cell>
          <cell r="BJ391">
            <v>0.02</v>
          </cell>
          <cell r="BK391">
            <v>0</v>
          </cell>
          <cell r="BL391">
            <v>477.55</v>
          </cell>
          <cell r="BM391">
            <v>127.91</v>
          </cell>
          <cell r="BN391">
            <v>349.64</v>
          </cell>
          <cell r="BO391">
            <v>0</v>
          </cell>
          <cell r="BP391">
            <v>349.64</v>
          </cell>
          <cell r="BQ391">
            <v>2.33</v>
          </cell>
          <cell r="BR391">
            <v>347.31</v>
          </cell>
          <cell r="BS391">
            <v>26.78463</v>
          </cell>
          <cell r="BT391">
            <v>36.840000000000003</v>
          </cell>
          <cell r="BU391">
            <v>21.26</v>
          </cell>
          <cell r="BV391">
            <v>45</v>
          </cell>
          <cell r="BW391">
            <v>13.1</v>
          </cell>
          <cell r="BX391" t="str">
            <v>Non-Interest Income - Retail and Small Business</v>
          </cell>
          <cell r="BY391">
            <v>0</v>
          </cell>
          <cell r="BZ391">
            <v>28588.43</v>
          </cell>
          <cell r="CA391">
            <v>28588.43</v>
          </cell>
          <cell r="CB391">
            <v>56505.91</v>
          </cell>
          <cell r="CC391">
            <v>23683.54</v>
          </cell>
          <cell r="CD391">
            <v>16619.27</v>
          </cell>
          <cell r="CE391">
            <v>2904.02</v>
          </cell>
          <cell r="CF391">
            <v>13715.25</v>
          </cell>
          <cell r="CG391">
            <v>16072.14</v>
          </cell>
          <cell r="CH391">
            <v>3291.91</v>
          </cell>
          <cell r="CI391">
            <v>1395.75</v>
          </cell>
          <cell r="CJ391">
            <v>11384.48</v>
          </cell>
          <cell r="CK391">
            <v>6252.09</v>
          </cell>
          <cell r="CL391">
            <v>130.97</v>
          </cell>
          <cell r="CM391">
            <v>0</v>
          </cell>
          <cell r="CN391">
            <v>40470.42</v>
          </cell>
          <cell r="CO391">
            <v>35974.17</v>
          </cell>
          <cell r="CP391">
            <v>0</v>
          </cell>
          <cell r="CQ391">
            <v>4496.25</v>
          </cell>
          <cell r="CR391">
            <v>1054.6199999999999</v>
          </cell>
          <cell r="CS391">
            <v>21004.45</v>
          </cell>
          <cell r="CT391">
            <v>10455.219999999999</v>
          </cell>
          <cell r="CU391">
            <v>8187.3</v>
          </cell>
          <cell r="CV391">
            <v>2361.92</v>
          </cell>
          <cell r="CW391">
            <v>12717.9</v>
          </cell>
          <cell r="CX391">
            <v>20.02</v>
          </cell>
          <cell r="CY391">
            <v>47.35</v>
          </cell>
          <cell r="CZ391">
            <v>334.1</v>
          </cell>
          <cell r="DA391">
            <v>1012.35</v>
          </cell>
          <cell r="DB391">
            <v>11304.08</v>
          </cell>
          <cell r="DC391">
            <v>131753.29999999999</v>
          </cell>
          <cell r="DD391">
            <v>0</v>
          </cell>
          <cell r="DE391">
            <v>2158.16</v>
          </cell>
          <cell r="DF391">
            <v>129595.14</v>
          </cell>
          <cell r="DG391">
            <v>7367.69</v>
          </cell>
          <cell r="DH391">
            <v>6343.83</v>
          </cell>
          <cell r="DI391">
            <v>1541.6</v>
          </cell>
          <cell r="DJ391">
            <v>5.46</v>
          </cell>
          <cell r="DK391">
            <v>39.18</v>
          </cell>
          <cell r="DL391">
            <v>7930.08</v>
          </cell>
          <cell r="DM391">
            <v>13072.18</v>
          </cell>
          <cell r="DN391">
            <v>186553.51</v>
          </cell>
          <cell r="DO391">
            <v>132189.78</v>
          </cell>
          <cell r="DP391">
            <v>1847.84</v>
          </cell>
          <cell r="DQ391">
            <v>627.35</v>
          </cell>
          <cell r="DR391">
            <v>31043.75</v>
          </cell>
          <cell r="DS391">
            <v>60</v>
          </cell>
          <cell r="DT391">
            <v>165708.72</v>
          </cell>
          <cell r="DU391">
            <v>774.01</v>
          </cell>
          <cell r="DV391">
            <v>549.91999999999996</v>
          </cell>
          <cell r="DW391">
            <v>9234.2199999999993</v>
          </cell>
          <cell r="DX391">
            <v>10529.12</v>
          </cell>
          <cell r="DY391">
            <v>850</v>
          </cell>
          <cell r="DZ391">
            <v>-1217.22</v>
          </cell>
          <cell r="EA391">
            <v>20720.05</v>
          </cell>
          <cell r="EB391">
            <v>124.74</v>
          </cell>
          <cell r="EC391">
            <v>20844.8</v>
          </cell>
          <cell r="ED391">
            <v>49768.05</v>
          </cell>
          <cell r="EE391">
            <v>20620.12</v>
          </cell>
          <cell r="EF391">
            <v>0</v>
          </cell>
          <cell r="EG391">
            <v>20620.12</v>
          </cell>
          <cell r="EH391">
            <v>347.31</v>
          </cell>
          <cell r="EI391">
            <v>0</v>
          </cell>
          <cell r="EJ391">
            <v>0</v>
          </cell>
          <cell r="EK391">
            <v>0</v>
          </cell>
          <cell r="EL391">
            <v>10.220000000000001</v>
          </cell>
          <cell r="EM391">
            <v>0</v>
          </cell>
          <cell r="EN391">
            <v>99.49</v>
          </cell>
          <cell r="EO391">
            <v>0</v>
          </cell>
          <cell r="EP391">
            <v>12.15</v>
          </cell>
          <cell r="EQ391">
            <v>78.28</v>
          </cell>
          <cell r="ER391">
            <v>-67.67</v>
          </cell>
          <cell r="ES391">
            <v>0</v>
          </cell>
          <cell r="ET391">
            <v>0</v>
          </cell>
          <cell r="EU391">
            <v>20720.05</v>
          </cell>
          <cell r="EV391">
            <v>20720.05</v>
          </cell>
          <cell r="EW391">
            <v>595.58000000000004</v>
          </cell>
          <cell r="EX391">
            <v>0</v>
          </cell>
          <cell r="EY391">
            <v>-473.5</v>
          </cell>
          <cell r="EZ391">
            <v>0</v>
          </cell>
          <cell r="FA391">
            <v>0</v>
          </cell>
          <cell r="FB391">
            <v>541.46</v>
          </cell>
          <cell r="FC391">
            <v>0</v>
          </cell>
          <cell r="FD391">
            <v>6273.87</v>
          </cell>
          <cell r="FE391">
            <v>20.079999999999998</v>
          </cell>
          <cell r="FF391">
            <v>14845.49</v>
          </cell>
          <cell r="FG391">
            <v>153.51</v>
          </cell>
          <cell r="FH391">
            <v>0</v>
          </cell>
          <cell r="FI391">
            <v>-12.03</v>
          </cell>
          <cell r="FJ391">
            <v>14679.95</v>
          </cell>
          <cell r="FK391">
            <v>145071.19</v>
          </cell>
          <cell r="FL391">
            <v>13364.54</v>
          </cell>
          <cell r="FM391">
            <v>14680.01</v>
          </cell>
          <cell r="FN391">
            <v>18171.939999999999</v>
          </cell>
          <cell r="FO391">
            <v>145071.19</v>
          </cell>
          <cell r="FP391">
            <v>177435.1</v>
          </cell>
          <cell r="FQ391">
            <v>9.2124000000000006</v>
          </cell>
          <cell r="FR391">
            <v>10.119199999999999</v>
          </cell>
          <cell r="FS391">
            <v>12.526199999999999</v>
          </cell>
          <cell r="FT391">
            <v>8.2735000000000003</v>
          </cell>
          <cell r="FU391">
            <v>774.01</v>
          </cell>
          <cell r="FV391">
            <v>103.37</v>
          </cell>
          <cell r="FW391">
            <v>19.86</v>
          </cell>
          <cell r="FX391">
            <v>0</v>
          </cell>
          <cell r="FY391">
            <v>1217.22</v>
          </cell>
          <cell r="FZ391">
            <v>0</v>
          </cell>
          <cell r="GA391">
            <v>123.23</v>
          </cell>
          <cell r="GB391">
            <v>0</v>
          </cell>
          <cell r="GC391">
            <v>418.23</v>
          </cell>
          <cell r="GD391">
            <v>6194.97</v>
          </cell>
          <cell r="GE391">
            <v>0</v>
          </cell>
          <cell r="GF391">
            <v>1330.74</v>
          </cell>
          <cell r="GG391">
            <v>520826.79</v>
          </cell>
          <cell r="GH391">
            <v>0</v>
          </cell>
          <cell r="GI391">
            <v>0</v>
          </cell>
          <cell r="GJ391">
            <v>14845.49</v>
          </cell>
          <cell r="GK391">
            <v>1484.55</v>
          </cell>
          <cell r="GL391">
            <v>-1163.8900000000001</v>
          </cell>
          <cell r="GM391">
            <v>1163.8900000000001</v>
          </cell>
          <cell r="GN391">
            <v>0</v>
          </cell>
          <cell r="GO391">
            <v>0</v>
          </cell>
          <cell r="GP391">
            <v>479.9</v>
          </cell>
          <cell r="GQ391">
            <v>479.9</v>
          </cell>
          <cell r="GR391">
            <v>0</v>
          </cell>
          <cell r="GS391">
            <v>0</v>
          </cell>
          <cell r="GT391">
            <v>0</v>
          </cell>
          <cell r="GU391">
            <v>78.28</v>
          </cell>
          <cell r="GV391">
            <v>521.89</v>
          </cell>
          <cell r="GW391">
            <v>0.15</v>
          </cell>
          <cell r="GX391">
            <v>0</v>
          </cell>
          <cell r="GY391">
            <v>0</v>
          </cell>
          <cell r="GZ391">
            <v>0</v>
          </cell>
          <cell r="HA391">
            <v>0</v>
          </cell>
          <cell r="HB391">
            <v>99.49</v>
          </cell>
          <cell r="HC391">
            <v>99.49</v>
          </cell>
          <cell r="HD391" t="str">
            <v>In September 2011, SunTrust used $10.824 million of its cash-on-hand to repurchase warrants issued through the TARP program that were being auctioned by the U.S. Treasury.  This is considered a one-time event.</v>
          </cell>
          <cell r="HE391" t="str">
            <v>SunTrust has nonfinancial equity investments that are subject to Tier 1 deductions.  They totaled $150,314M as of Q3'11.  According to current rules, since this amount is below 15% of Tier 1 Capital (before any Line 10 adjustment is considered)</v>
          </cell>
          <cell r="HF391">
            <v>0</v>
          </cell>
          <cell r="HG391">
            <v>0</v>
          </cell>
          <cell r="HH391">
            <v>0</v>
          </cell>
          <cell r="HI391">
            <v>-1368000000</v>
          </cell>
          <cell r="HJ391">
            <v>-292000000</v>
          </cell>
          <cell r="HK391" t="str">
            <v>Issuance of Common Stock for Employee Compensation includes ongoing release of Treasury Stock, as well as other adjustments, for employee compensation purposes.  For forecasting purposes, SunTrust uses a three-month average change to measure pr</v>
          </cell>
          <cell r="HL391">
            <v>4</v>
          </cell>
          <cell r="HM391">
            <v>2013</v>
          </cell>
          <cell r="HN391">
            <v>0</v>
          </cell>
          <cell r="HO391">
            <v>0.02</v>
          </cell>
          <cell r="HR391">
            <v>19011</v>
          </cell>
        </row>
        <row r="392">
          <cell r="A392" t="str">
            <v>1131787Q3 2011Supervisory Stress</v>
          </cell>
          <cell r="B392" t="str">
            <v>SunTrust</v>
          </cell>
          <cell r="C392" t="str">
            <v>Q3 2011</v>
          </cell>
          <cell r="D392" t="str">
            <v>Supervisory Stress</v>
          </cell>
          <cell r="E392" t="str">
            <v>BHC</v>
          </cell>
          <cell r="F392" t="str">
            <v>Sun Trust</v>
          </cell>
          <cell r="G392">
            <v>1131787</v>
          </cell>
          <cell r="H392" t="str">
            <v>Actual</v>
          </cell>
          <cell r="I392">
            <v>40917</v>
          </cell>
          <cell r="J392">
            <v>40927.45590277778</v>
          </cell>
          <cell r="K392" t="str">
            <v>The Federal Reserve describes its Supervisory Stress scenario as a deep recession that begins in the fourth quarter of 2011 in which the unemployment rate increases by an amount similar to that experienced, on average, in severe recessions such</v>
          </cell>
          <cell r="L392">
            <v>133.08000000000001</v>
          </cell>
          <cell r="M392">
            <v>114.9</v>
          </cell>
          <cell r="N392">
            <v>8.5</v>
          </cell>
          <cell r="O392">
            <v>106.4</v>
          </cell>
          <cell r="P392">
            <v>48.87</v>
          </cell>
          <cell r="Q392">
            <v>48.87</v>
          </cell>
          <cell r="R392">
            <v>0</v>
          </cell>
          <cell r="S392">
            <v>0</v>
          </cell>
          <cell r="T392">
            <v>159.96</v>
          </cell>
          <cell r="U392">
            <v>130.01</v>
          </cell>
          <cell r="V392">
            <v>6.03</v>
          </cell>
          <cell r="W392">
            <v>23.92</v>
          </cell>
          <cell r="X392">
            <v>7.64</v>
          </cell>
          <cell r="Y392">
            <v>21.71</v>
          </cell>
          <cell r="Z392">
            <v>15.76</v>
          </cell>
          <cell r="AA392">
            <v>0</v>
          </cell>
          <cell r="AB392">
            <v>5.96</v>
          </cell>
          <cell r="AC392">
            <v>6.16</v>
          </cell>
          <cell r="AD392">
            <v>0</v>
          </cell>
          <cell r="AE392">
            <v>0</v>
          </cell>
          <cell r="AF392">
            <v>0</v>
          </cell>
          <cell r="AG392">
            <v>0</v>
          </cell>
          <cell r="AH392">
            <v>6.16</v>
          </cell>
          <cell r="AI392">
            <v>492.33</v>
          </cell>
          <cell r="AJ392">
            <v>0</v>
          </cell>
          <cell r="AK392">
            <v>0</v>
          </cell>
          <cell r="AL392">
            <v>0</v>
          </cell>
          <cell r="AM392">
            <v>0</v>
          </cell>
          <cell r="AN392">
            <v>0</v>
          </cell>
          <cell r="AO392">
            <v>0</v>
          </cell>
          <cell r="AP392">
            <v>0</v>
          </cell>
          <cell r="AQ392">
            <v>0</v>
          </cell>
          <cell r="AR392">
            <v>0</v>
          </cell>
          <cell r="AS392">
            <v>0</v>
          </cell>
          <cell r="AT392">
            <v>492.33</v>
          </cell>
          <cell r="AU392">
            <v>2744</v>
          </cell>
          <cell r="AV392">
            <v>348.33</v>
          </cell>
          <cell r="AW392">
            <v>492.33</v>
          </cell>
          <cell r="AX392">
            <v>0</v>
          </cell>
          <cell r="AY392">
            <v>2600</v>
          </cell>
          <cell r="AZ392">
            <v>1266</v>
          </cell>
          <cell r="BA392">
            <v>817.6</v>
          </cell>
          <cell r="BB392">
            <v>1544.4</v>
          </cell>
          <cell r="BC392">
            <v>539.20000000000005</v>
          </cell>
          <cell r="BD392">
            <v>539.20000000000005</v>
          </cell>
          <cell r="BE392">
            <v>348.33</v>
          </cell>
          <cell r="BF392">
            <v>0</v>
          </cell>
          <cell r="BG392">
            <v>0</v>
          </cell>
          <cell r="BH392">
            <v>65</v>
          </cell>
          <cell r="BI392">
            <v>0</v>
          </cell>
          <cell r="BJ392">
            <v>1.75</v>
          </cell>
          <cell r="BK392">
            <v>-1</v>
          </cell>
          <cell r="BL392">
            <v>259.07</v>
          </cell>
          <cell r="BM392">
            <v>45.09</v>
          </cell>
          <cell r="BN392">
            <v>213.98</v>
          </cell>
          <cell r="BO392">
            <v>0</v>
          </cell>
          <cell r="BP392">
            <v>213.98</v>
          </cell>
          <cell r="BQ392">
            <v>-1.1599999999999999</v>
          </cell>
          <cell r="BR392">
            <v>215.14</v>
          </cell>
          <cell r="BS392">
            <v>17.404561999999999</v>
          </cell>
          <cell r="BT392">
            <v>299</v>
          </cell>
          <cell r="BU392">
            <v>118</v>
          </cell>
          <cell r="BV392">
            <v>135</v>
          </cell>
          <cell r="BW392">
            <v>282.17</v>
          </cell>
          <cell r="BX392" t="str">
            <v>Non-Interest Income - Retail and Small Business</v>
          </cell>
          <cell r="BY392">
            <v>0</v>
          </cell>
          <cell r="BZ392">
            <v>26939.86</v>
          </cell>
          <cell r="CA392">
            <v>26939.86</v>
          </cell>
          <cell r="CB392">
            <v>59543</v>
          </cell>
          <cell r="CC392">
            <v>27742</v>
          </cell>
          <cell r="CD392">
            <v>18202</v>
          </cell>
          <cell r="CE392">
            <v>3402</v>
          </cell>
          <cell r="CF392">
            <v>14800</v>
          </cell>
          <cell r="CG392">
            <v>13475</v>
          </cell>
          <cell r="CH392">
            <v>2993</v>
          </cell>
          <cell r="CI392">
            <v>1004</v>
          </cell>
          <cell r="CJ392">
            <v>9478</v>
          </cell>
          <cell r="CK392">
            <v>5890</v>
          </cell>
          <cell r="CL392">
            <v>124</v>
          </cell>
          <cell r="CM392">
            <v>0</v>
          </cell>
          <cell r="CN392">
            <v>31641</v>
          </cell>
          <cell r="CO392">
            <v>27525</v>
          </cell>
          <cell r="CP392">
            <v>0</v>
          </cell>
          <cell r="CQ392">
            <v>4116</v>
          </cell>
          <cell r="CR392">
            <v>497</v>
          </cell>
          <cell r="CS392">
            <v>17274</v>
          </cell>
          <cell r="CT392">
            <v>9477</v>
          </cell>
          <cell r="CU392">
            <v>5894</v>
          </cell>
          <cell r="CV392">
            <v>1903</v>
          </cell>
          <cell r="CW392">
            <v>10787</v>
          </cell>
          <cell r="CX392">
            <v>18</v>
          </cell>
          <cell r="CY392">
            <v>39</v>
          </cell>
          <cell r="CZ392">
            <v>209</v>
          </cell>
          <cell r="DA392">
            <v>789</v>
          </cell>
          <cell r="DB392">
            <v>9732</v>
          </cell>
          <cell r="DC392">
            <v>119742</v>
          </cell>
          <cell r="DD392">
            <v>0</v>
          </cell>
          <cell r="DE392">
            <v>2600</v>
          </cell>
          <cell r="DF392">
            <v>117142.32</v>
          </cell>
          <cell r="DG392">
            <v>5174.4799999999996</v>
          </cell>
          <cell r="DH392">
            <v>6343.83</v>
          </cell>
          <cell r="DI392">
            <v>1032.83</v>
          </cell>
          <cell r="DJ392">
            <v>5.58</v>
          </cell>
          <cell r="DK392">
            <v>99.96</v>
          </cell>
          <cell r="DL392">
            <v>7482.2</v>
          </cell>
          <cell r="DM392">
            <v>15844.81</v>
          </cell>
          <cell r="DN392">
            <v>172583.67999999999</v>
          </cell>
          <cell r="DO392">
            <v>126281.66</v>
          </cell>
          <cell r="DP392">
            <v>1571.94</v>
          </cell>
          <cell r="DQ392">
            <v>2050.7199999999998</v>
          </cell>
          <cell r="DR392">
            <v>22479.67</v>
          </cell>
          <cell r="DS392">
            <v>50</v>
          </cell>
          <cell r="DT392">
            <v>152383.99</v>
          </cell>
          <cell r="DU392">
            <v>172.51</v>
          </cell>
          <cell r="DV392">
            <v>549.91999999999996</v>
          </cell>
          <cell r="DW392">
            <v>9314.26</v>
          </cell>
          <cell r="DX392">
            <v>8931.6200000000008</v>
          </cell>
          <cell r="DY392">
            <v>2026.23</v>
          </cell>
          <cell r="DZ392">
            <v>-916.34</v>
          </cell>
          <cell r="EA392">
            <v>20078.2</v>
          </cell>
          <cell r="EB392">
            <v>121.48</v>
          </cell>
          <cell r="EC392">
            <v>20199.68</v>
          </cell>
          <cell r="ED392">
            <v>45227.66</v>
          </cell>
          <cell r="EE392">
            <v>19528.95</v>
          </cell>
          <cell r="EF392">
            <v>0</v>
          </cell>
          <cell r="EG392">
            <v>19528.95</v>
          </cell>
          <cell r="EH392">
            <v>215.14</v>
          </cell>
          <cell r="EI392">
            <v>0</v>
          </cell>
          <cell r="EJ392">
            <v>0</v>
          </cell>
          <cell r="EK392">
            <v>0</v>
          </cell>
          <cell r="EL392">
            <v>15.17</v>
          </cell>
          <cell r="EM392">
            <v>0</v>
          </cell>
          <cell r="EN392">
            <v>0</v>
          </cell>
          <cell r="EO392">
            <v>0</v>
          </cell>
          <cell r="EP392">
            <v>1.76</v>
          </cell>
          <cell r="EQ392">
            <v>26.82</v>
          </cell>
          <cell r="ER392">
            <v>358.36</v>
          </cell>
          <cell r="ES392">
            <v>0</v>
          </cell>
          <cell r="ET392">
            <v>-10.82</v>
          </cell>
          <cell r="EU392">
            <v>20078.2</v>
          </cell>
          <cell r="EV392">
            <v>20078.2</v>
          </cell>
          <cell r="EW392">
            <v>1092.48</v>
          </cell>
          <cell r="EX392">
            <v>0</v>
          </cell>
          <cell r="EY392">
            <v>205.82</v>
          </cell>
          <cell r="EZ392">
            <v>0</v>
          </cell>
          <cell r="FA392">
            <v>0</v>
          </cell>
          <cell r="FB392">
            <v>2170.69</v>
          </cell>
          <cell r="FC392">
            <v>0</v>
          </cell>
          <cell r="FD392">
            <v>6276.95</v>
          </cell>
          <cell r="FE392">
            <v>26.89</v>
          </cell>
          <cell r="FF392">
            <v>14646.74</v>
          </cell>
          <cell r="FG392">
            <v>103.84</v>
          </cell>
          <cell r="FH392">
            <v>0</v>
          </cell>
          <cell r="FI392">
            <v>-12.03</v>
          </cell>
          <cell r="FJ392">
            <v>14530.88</v>
          </cell>
          <cell r="FK392">
            <v>130952.32000000001</v>
          </cell>
          <cell r="FL392">
            <v>12187.68</v>
          </cell>
          <cell r="FM392">
            <v>14530.88</v>
          </cell>
          <cell r="FN392">
            <v>18211.41</v>
          </cell>
          <cell r="FO392">
            <v>130952.32000000001</v>
          </cell>
          <cell r="FP392">
            <v>163321.57</v>
          </cell>
          <cell r="FQ392">
            <v>9.3070000000000004</v>
          </cell>
          <cell r="FR392">
            <v>11.096299999999999</v>
          </cell>
          <cell r="FS392">
            <v>13.9069</v>
          </cell>
          <cell r="FT392">
            <v>8.8971</v>
          </cell>
          <cell r="FU392">
            <v>172.51</v>
          </cell>
          <cell r="FV392">
            <v>100.11</v>
          </cell>
          <cell r="FW392">
            <v>19.86</v>
          </cell>
          <cell r="FX392">
            <v>0</v>
          </cell>
          <cell r="FY392">
            <v>916.34</v>
          </cell>
          <cell r="FZ392">
            <v>0</v>
          </cell>
          <cell r="GA392">
            <v>119.97</v>
          </cell>
          <cell r="GB392">
            <v>0</v>
          </cell>
          <cell r="GC392">
            <v>2050.7199999999998</v>
          </cell>
          <cell r="GD392">
            <v>6194.97</v>
          </cell>
          <cell r="GE392">
            <v>0</v>
          </cell>
          <cell r="GF392">
            <v>986.28</v>
          </cell>
          <cell r="GG392">
            <v>537001.44999999995</v>
          </cell>
          <cell r="GH392">
            <v>0</v>
          </cell>
          <cell r="GI392">
            <v>0</v>
          </cell>
          <cell r="GJ392">
            <v>14646.74</v>
          </cell>
          <cell r="GK392">
            <v>1464.67</v>
          </cell>
          <cell r="GL392">
            <v>-819.43</v>
          </cell>
          <cell r="GM392">
            <v>0</v>
          </cell>
          <cell r="GN392">
            <v>0</v>
          </cell>
          <cell r="GO392">
            <v>0</v>
          </cell>
          <cell r="GP392">
            <v>290</v>
          </cell>
          <cell r="GQ392">
            <v>1464.67</v>
          </cell>
          <cell r="GR392">
            <v>0</v>
          </cell>
          <cell r="GS392">
            <v>0</v>
          </cell>
          <cell r="GT392">
            <v>0</v>
          </cell>
          <cell r="GU392">
            <v>26.82</v>
          </cell>
          <cell r="GV392">
            <v>536.94000000000005</v>
          </cell>
          <cell r="GW392">
            <v>4.9949720000000003E-2</v>
          </cell>
          <cell r="GX392">
            <v>0</v>
          </cell>
          <cell r="GY392">
            <v>0</v>
          </cell>
          <cell r="GZ392">
            <v>0</v>
          </cell>
          <cell r="HA392">
            <v>0</v>
          </cell>
          <cell r="HB392">
            <v>0</v>
          </cell>
          <cell r="HC392">
            <v>0</v>
          </cell>
          <cell r="HD392" t="str">
            <v>In September 2011, SunTrust used $10.824 million of its cash-on-hand to repurchase warrants issued through the TARP program that were being auctioned by the U.S. Treasury.  This is considered a one-time event.</v>
          </cell>
          <cell r="HE392" t="str">
            <v>SunTrust has nonfinancial equity investments that are subject to Tier 1 deductions.  They totaled $150,314M as of Q3'11.  According to current rules, since this amount is below 15% of Tier 1 Capital (before any Line 10 adjustment is considered)</v>
          </cell>
          <cell r="HF392">
            <v>0</v>
          </cell>
          <cell r="HG392">
            <v>0</v>
          </cell>
          <cell r="HH392">
            <v>0</v>
          </cell>
          <cell r="HI392">
            <v>-1368000000</v>
          </cell>
          <cell r="HJ392">
            <v>-292000000</v>
          </cell>
          <cell r="HK392" t="str">
            <v>Issuance of Common Stock for Employee Compensation includes ongoing release of Treasury Stock, as well as other adjustments, for employee compensation purposes.  For forecasting purposes, SunTrust uses a three-month average change to measure pr</v>
          </cell>
          <cell r="HL392">
            <v>3</v>
          </cell>
          <cell r="HM392">
            <v>2011</v>
          </cell>
          <cell r="HN392">
            <v>0</v>
          </cell>
          <cell r="HO392">
            <v>1.75</v>
          </cell>
          <cell r="HR392">
            <v>19001</v>
          </cell>
        </row>
        <row r="393">
          <cell r="A393" t="str">
            <v>1131787Q4 2011Supervisory Stress</v>
          </cell>
          <cell r="B393" t="str">
            <v>SunTrust</v>
          </cell>
          <cell r="C393" t="str">
            <v>Q4 2011</v>
          </cell>
          <cell r="D393" t="str">
            <v>Supervisory Stress</v>
          </cell>
          <cell r="E393" t="str">
            <v>BHC</v>
          </cell>
          <cell r="F393" t="str">
            <v>Sun Trust</v>
          </cell>
          <cell r="G393">
            <v>1131787</v>
          </cell>
          <cell r="H393" t="str">
            <v>Projected</v>
          </cell>
          <cell r="I393">
            <v>40917</v>
          </cell>
          <cell r="J393">
            <v>40927.45590277778</v>
          </cell>
          <cell r="K393" t="str">
            <v>The Federal Reserve describes its Supervisory Stress scenario as a deep recession that begins in the fourth quarter of 2011 in which the unemployment rate increases by an amount similar to that experienced, on average, in severe recessions such</v>
          </cell>
          <cell r="L393">
            <v>108.87</v>
          </cell>
          <cell r="M393">
            <v>171.74</v>
          </cell>
          <cell r="N393">
            <v>60.9</v>
          </cell>
          <cell r="O393">
            <v>110.85</v>
          </cell>
          <cell r="P393">
            <v>77.849999999999994</v>
          </cell>
          <cell r="Q393">
            <v>41.21</v>
          </cell>
          <cell r="R393">
            <v>0</v>
          </cell>
          <cell r="S393">
            <v>36.64</v>
          </cell>
          <cell r="T393">
            <v>124.09</v>
          </cell>
          <cell r="U393">
            <v>77.680000000000007</v>
          </cell>
          <cell r="V393">
            <v>4.78</v>
          </cell>
          <cell r="W393">
            <v>41.62</v>
          </cell>
          <cell r="X393">
            <v>8.9700000000000006</v>
          </cell>
          <cell r="Y393">
            <v>30.14</v>
          </cell>
          <cell r="Z393">
            <v>12.5</v>
          </cell>
          <cell r="AA393">
            <v>7.55</v>
          </cell>
          <cell r="AB393">
            <v>10.09</v>
          </cell>
          <cell r="AC393">
            <v>2.2000000000000002</v>
          </cell>
          <cell r="AD393">
            <v>0</v>
          </cell>
          <cell r="AE393">
            <v>0.2</v>
          </cell>
          <cell r="AF393">
            <v>0.06</v>
          </cell>
          <cell r="AG393">
            <v>0.12</v>
          </cell>
          <cell r="AH393">
            <v>1.83</v>
          </cell>
          <cell r="AI393">
            <v>523.85</v>
          </cell>
          <cell r="AJ393">
            <v>0</v>
          </cell>
          <cell r="AK393">
            <v>0</v>
          </cell>
          <cell r="AL393">
            <v>7.31</v>
          </cell>
          <cell r="AM393">
            <v>7.31</v>
          </cell>
          <cell r="AN393">
            <v>0</v>
          </cell>
          <cell r="AO393">
            <v>0</v>
          </cell>
          <cell r="AP393">
            <v>0</v>
          </cell>
          <cell r="AQ393">
            <v>0</v>
          </cell>
          <cell r="AR393">
            <v>0</v>
          </cell>
          <cell r="AS393">
            <v>0</v>
          </cell>
          <cell r="AT393">
            <v>531.16999999999996</v>
          </cell>
          <cell r="AU393">
            <v>2600</v>
          </cell>
          <cell r="AV393">
            <v>399.02</v>
          </cell>
          <cell r="AW393">
            <v>523.85</v>
          </cell>
          <cell r="AX393">
            <v>0</v>
          </cell>
          <cell r="AY393">
            <v>2475.16</v>
          </cell>
          <cell r="AZ393">
            <v>1267.06</v>
          </cell>
          <cell r="BA393">
            <v>475.43</v>
          </cell>
          <cell r="BB393">
            <v>1523.66</v>
          </cell>
          <cell r="BC393">
            <v>218.83</v>
          </cell>
          <cell r="BD393">
            <v>218.83</v>
          </cell>
          <cell r="BE393">
            <v>399.02</v>
          </cell>
          <cell r="BF393">
            <v>0</v>
          </cell>
          <cell r="BG393">
            <v>0</v>
          </cell>
          <cell r="BH393">
            <v>0</v>
          </cell>
          <cell r="BI393">
            <v>0</v>
          </cell>
          <cell r="BJ393">
            <v>36.520000000000003</v>
          </cell>
          <cell r="BK393">
            <v>0</v>
          </cell>
          <cell r="BL393">
            <v>-143.66999999999999</v>
          </cell>
          <cell r="BM393">
            <v>-106.41</v>
          </cell>
          <cell r="BN393">
            <v>-37.25</v>
          </cell>
          <cell r="BO393">
            <v>0</v>
          </cell>
          <cell r="BP393">
            <v>-37.25</v>
          </cell>
          <cell r="BQ393">
            <v>4.7</v>
          </cell>
          <cell r="BR393">
            <v>-41.95</v>
          </cell>
          <cell r="BS393">
            <v>74.065567000000001</v>
          </cell>
          <cell r="BT393">
            <v>282.17</v>
          </cell>
          <cell r="BU393">
            <v>278.29000000000002</v>
          </cell>
          <cell r="BV393">
            <v>180.06</v>
          </cell>
          <cell r="BW393">
            <v>380.4</v>
          </cell>
          <cell r="BX393" t="str">
            <v>Non-Interest Income - Retail and Small Business</v>
          </cell>
          <cell r="BY393">
            <v>0</v>
          </cell>
          <cell r="BZ393">
            <v>28353.09</v>
          </cell>
          <cell r="CA393">
            <v>28353.09</v>
          </cell>
          <cell r="CB393">
            <v>61039.53</v>
          </cell>
          <cell r="CC393">
            <v>29884.94</v>
          </cell>
          <cell r="CD393">
            <v>18213.03</v>
          </cell>
          <cell r="CE393">
            <v>3664.42</v>
          </cell>
          <cell r="CF393">
            <v>14548.61</v>
          </cell>
          <cell r="CG393">
            <v>12821.83</v>
          </cell>
          <cell r="CH393">
            <v>2531.09</v>
          </cell>
          <cell r="CI393">
            <v>798.35</v>
          </cell>
          <cell r="CJ393">
            <v>9492.39</v>
          </cell>
          <cell r="CK393">
            <v>6414.16</v>
          </cell>
          <cell r="CL393">
            <v>119.73</v>
          </cell>
          <cell r="CM393">
            <v>0</v>
          </cell>
          <cell r="CN393">
            <v>30793.16</v>
          </cell>
          <cell r="CO393">
            <v>26891.53</v>
          </cell>
          <cell r="CP393">
            <v>0</v>
          </cell>
          <cell r="CQ393">
            <v>3901.63</v>
          </cell>
          <cell r="CR393">
            <v>493.82</v>
          </cell>
          <cell r="CS393">
            <v>18737.849999999999</v>
          </cell>
          <cell r="CT393">
            <v>9507.5300000000007</v>
          </cell>
          <cell r="CU393">
            <v>7082.49</v>
          </cell>
          <cell r="CV393">
            <v>2147.83</v>
          </cell>
          <cell r="CW393">
            <v>10181.18</v>
          </cell>
          <cell r="CX393">
            <v>16.760000000000002</v>
          </cell>
          <cell r="CY393">
            <v>36.590000000000003</v>
          </cell>
          <cell r="CZ393">
            <v>197.26</v>
          </cell>
          <cell r="DA393">
            <v>746.91</v>
          </cell>
          <cell r="DB393">
            <v>9183.67</v>
          </cell>
          <cell r="DC393">
            <v>121245.55</v>
          </cell>
          <cell r="DD393">
            <v>0</v>
          </cell>
          <cell r="DE393">
            <v>2475.16</v>
          </cell>
          <cell r="DF393">
            <v>118770.38</v>
          </cell>
          <cell r="DG393">
            <v>6184.54</v>
          </cell>
          <cell r="DH393">
            <v>6343.83</v>
          </cell>
          <cell r="DI393">
            <v>1153.73</v>
          </cell>
          <cell r="DJ393">
            <v>5.46</v>
          </cell>
          <cell r="DK393">
            <v>92.8</v>
          </cell>
          <cell r="DL393">
            <v>7595.83</v>
          </cell>
          <cell r="DM393">
            <v>13402.1</v>
          </cell>
          <cell r="DN393">
            <v>174305.95</v>
          </cell>
          <cell r="DO393">
            <v>124828.6</v>
          </cell>
          <cell r="DP393">
            <v>1632.34</v>
          </cell>
          <cell r="DQ393">
            <v>1849.22</v>
          </cell>
          <cell r="DR393">
            <v>26159.23</v>
          </cell>
          <cell r="DS393">
            <v>50</v>
          </cell>
          <cell r="DT393">
            <v>154469.39000000001</v>
          </cell>
          <cell r="DU393">
            <v>274.01</v>
          </cell>
          <cell r="DV393">
            <v>549.91999999999996</v>
          </cell>
          <cell r="DW393">
            <v>9308.32</v>
          </cell>
          <cell r="DX393">
            <v>8861.08</v>
          </cell>
          <cell r="DY393">
            <v>1616.54</v>
          </cell>
          <cell r="DZ393">
            <v>-898.05</v>
          </cell>
          <cell r="EA393">
            <v>19711.810000000001</v>
          </cell>
          <cell r="EB393">
            <v>124.74</v>
          </cell>
          <cell r="EC393">
            <v>19836.560000000001</v>
          </cell>
          <cell r="ED393">
            <v>43438.23</v>
          </cell>
          <cell r="EE393">
            <v>20078.2</v>
          </cell>
          <cell r="EF393">
            <v>0</v>
          </cell>
          <cell r="EG393">
            <v>20078.2</v>
          </cell>
          <cell r="EH393">
            <v>-41.95</v>
          </cell>
          <cell r="EI393">
            <v>0</v>
          </cell>
          <cell r="EJ393">
            <v>101.5</v>
          </cell>
          <cell r="EK393">
            <v>0</v>
          </cell>
          <cell r="EL393">
            <v>12.36</v>
          </cell>
          <cell r="EM393">
            <v>0</v>
          </cell>
          <cell r="EN393">
            <v>0</v>
          </cell>
          <cell r="EO393">
            <v>0</v>
          </cell>
          <cell r="EP393">
            <v>1.74</v>
          </cell>
          <cell r="EQ393">
            <v>26.85</v>
          </cell>
          <cell r="ER393">
            <v>-409.69</v>
          </cell>
          <cell r="ES393">
            <v>0</v>
          </cell>
          <cell r="ET393">
            <v>0</v>
          </cell>
          <cell r="EU393">
            <v>19711.810000000001</v>
          </cell>
          <cell r="EV393">
            <v>19711.810000000001</v>
          </cell>
          <cell r="EW393">
            <v>901.06</v>
          </cell>
          <cell r="EX393">
            <v>0</v>
          </cell>
          <cell r="EY393">
            <v>-12.45</v>
          </cell>
          <cell r="EZ393">
            <v>0</v>
          </cell>
          <cell r="FA393">
            <v>0</v>
          </cell>
          <cell r="FB393">
            <v>1972.45</v>
          </cell>
          <cell r="FC393">
            <v>0</v>
          </cell>
          <cell r="FD393">
            <v>6273.87</v>
          </cell>
          <cell r="FE393">
            <v>20.079999999999998</v>
          </cell>
          <cell r="FF393">
            <v>14501.7</v>
          </cell>
          <cell r="FG393">
            <v>110.18</v>
          </cell>
          <cell r="FH393">
            <v>0</v>
          </cell>
          <cell r="FI393">
            <v>-12.03</v>
          </cell>
          <cell r="FJ393">
            <v>14379.5</v>
          </cell>
          <cell r="FK393">
            <v>129872.96000000001</v>
          </cell>
          <cell r="FL393">
            <v>12132.7</v>
          </cell>
          <cell r="FM393">
            <v>14379.15</v>
          </cell>
          <cell r="FN393">
            <v>17945.34</v>
          </cell>
          <cell r="FO393">
            <v>129872.96000000001</v>
          </cell>
          <cell r="FP393">
            <v>164641.19</v>
          </cell>
          <cell r="FQ393">
            <v>9.3420000000000005</v>
          </cell>
          <cell r="FR393">
            <v>11.0717</v>
          </cell>
          <cell r="FS393">
            <v>13.817600000000001</v>
          </cell>
          <cell r="FT393">
            <v>8.7335999999999991</v>
          </cell>
          <cell r="FU393">
            <v>274.01</v>
          </cell>
          <cell r="FV393">
            <v>103.37</v>
          </cell>
          <cell r="FW393">
            <v>19.86</v>
          </cell>
          <cell r="FX393">
            <v>0</v>
          </cell>
          <cell r="FY393">
            <v>898.05</v>
          </cell>
          <cell r="FZ393">
            <v>0</v>
          </cell>
          <cell r="GA393">
            <v>123.23</v>
          </cell>
          <cell r="GB393">
            <v>0</v>
          </cell>
          <cell r="GC393">
            <v>1849.22</v>
          </cell>
          <cell r="GD393">
            <v>6194.97</v>
          </cell>
          <cell r="GE393">
            <v>0</v>
          </cell>
          <cell r="GF393">
            <v>1018.37</v>
          </cell>
          <cell r="GG393">
            <v>537069.11</v>
          </cell>
          <cell r="GH393">
            <v>0</v>
          </cell>
          <cell r="GI393">
            <v>0</v>
          </cell>
          <cell r="GJ393">
            <v>14501.7</v>
          </cell>
          <cell r="GK393">
            <v>1450.17</v>
          </cell>
          <cell r="GL393">
            <v>-851.52</v>
          </cell>
          <cell r="GM393">
            <v>851.52</v>
          </cell>
          <cell r="GN393">
            <v>0</v>
          </cell>
          <cell r="GO393">
            <v>0</v>
          </cell>
          <cell r="GP393">
            <v>0</v>
          </cell>
          <cell r="GQ393">
            <v>0</v>
          </cell>
          <cell r="GR393">
            <v>0</v>
          </cell>
          <cell r="GS393">
            <v>0</v>
          </cell>
          <cell r="GT393">
            <v>0</v>
          </cell>
          <cell r="GU393">
            <v>26.85</v>
          </cell>
          <cell r="GV393">
            <v>537.03</v>
          </cell>
          <cell r="GW393">
            <v>0.05</v>
          </cell>
          <cell r="GX393">
            <v>0</v>
          </cell>
          <cell r="GY393">
            <v>0</v>
          </cell>
          <cell r="GZ393">
            <v>0</v>
          </cell>
          <cell r="HA393">
            <v>0</v>
          </cell>
          <cell r="HB393">
            <v>0</v>
          </cell>
          <cell r="HC393">
            <v>0</v>
          </cell>
          <cell r="HD393" t="str">
            <v>In September 2011, SunTrust used $10.824 million of its cash-on-hand to repurchase warrants issued through the TARP program that were being auctioned by the U.S. Treasury.  This is considered a one-time event.</v>
          </cell>
          <cell r="HE393" t="str">
            <v>SunTrust has nonfinancial equity investments that are subject to Tier 1 deductions.  They totaled $150,314M as of Q3'11.  According to current rules, since this amount is below 15% of Tier 1 Capital (before any Line 10 adjustment is considered)</v>
          </cell>
          <cell r="HF393">
            <v>0</v>
          </cell>
          <cell r="HG393">
            <v>0</v>
          </cell>
          <cell r="HH393">
            <v>0</v>
          </cell>
          <cell r="HI393">
            <v>-1368000000</v>
          </cell>
          <cell r="HJ393">
            <v>-292000000</v>
          </cell>
          <cell r="HK393" t="str">
            <v>Issuance of Common Stock for Employee Compensation includes ongoing release of Treasury Stock, as well as other adjustments, for employee compensation purposes.  For forecasting purposes, SunTrust uses a three-month average change to measure pr</v>
          </cell>
          <cell r="HL393">
            <v>4</v>
          </cell>
          <cell r="HM393">
            <v>2011</v>
          </cell>
          <cell r="HN393">
            <v>0</v>
          </cell>
          <cell r="HO393">
            <v>36.520000000000003</v>
          </cell>
          <cell r="HR393">
            <v>19001</v>
          </cell>
        </row>
        <row r="394">
          <cell r="A394" t="str">
            <v>1131787Q1 2012Supervisory Stress</v>
          </cell>
          <cell r="B394" t="str">
            <v>SunTrust</v>
          </cell>
          <cell r="C394" t="str">
            <v>Q1 2012</v>
          </cell>
          <cell r="D394" t="str">
            <v>Supervisory Stress</v>
          </cell>
          <cell r="E394" t="str">
            <v>BHC</v>
          </cell>
          <cell r="F394" t="str">
            <v>Sun Trust</v>
          </cell>
          <cell r="G394">
            <v>1131787</v>
          </cell>
          <cell r="H394" t="str">
            <v>Projected</v>
          </cell>
          <cell r="I394">
            <v>40917</v>
          </cell>
          <cell r="J394">
            <v>40927.45590277778</v>
          </cell>
          <cell r="K394" t="str">
            <v>The Federal Reserve describes its Supervisory Stress scenario as a deep recession that begins in the fourth quarter of 2011 in which the unemployment rate increases by an amount similar to that experienced, on average, in severe recessions such</v>
          </cell>
          <cell r="L394">
            <v>130.29</v>
          </cell>
          <cell r="M394">
            <v>176.88</v>
          </cell>
          <cell r="N394">
            <v>59.88</v>
          </cell>
          <cell r="O394">
            <v>117</v>
          </cell>
          <cell r="P394">
            <v>64.67</v>
          </cell>
          <cell r="Q394">
            <v>34.35</v>
          </cell>
          <cell r="R394">
            <v>0</v>
          </cell>
          <cell r="S394">
            <v>30.32</v>
          </cell>
          <cell r="T394">
            <v>124.08</v>
          </cell>
          <cell r="U394">
            <v>69.56</v>
          </cell>
          <cell r="V394">
            <v>10.61</v>
          </cell>
          <cell r="W394">
            <v>43.9</v>
          </cell>
          <cell r="X394">
            <v>9.89</v>
          </cell>
          <cell r="Y394">
            <v>37.340000000000003</v>
          </cell>
          <cell r="Z394">
            <v>16.66</v>
          </cell>
          <cell r="AA394">
            <v>5.23</v>
          </cell>
          <cell r="AB394">
            <v>15.45</v>
          </cell>
          <cell r="AC394">
            <v>4.26</v>
          </cell>
          <cell r="AD394">
            <v>0</v>
          </cell>
          <cell r="AE394">
            <v>0.04</v>
          </cell>
          <cell r="AF394">
            <v>7.0000000000000007E-2</v>
          </cell>
          <cell r="AG394">
            <v>0.08</v>
          </cell>
          <cell r="AH394">
            <v>4.08</v>
          </cell>
          <cell r="AI394">
            <v>547.41</v>
          </cell>
          <cell r="AJ394">
            <v>0</v>
          </cell>
          <cell r="AK394">
            <v>0</v>
          </cell>
          <cell r="AL394">
            <v>7.31</v>
          </cell>
          <cell r="AM394">
            <v>7.31</v>
          </cell>
          <cell r="AN394">
            <v>0</v>
          </cell>
          <cell r="AO394">
            <v>0</v>
          </cell>
          <cell r="AP394">
            <v>0</v>
          </cell>
          <cell r="AQ394">
            <v>0</v>
          </cell>
          <cell r="AR394">
            <v>0</v>
          </cell>
          <cell r="AS394">
            <v>0</v>
          </cell>
          <cell r="AT394">
            <v>554.72</v>
          </cell>
          <cell r="AU394">
            <v>2475.16</v>
          </cell>
          <cell r="AV394">
            <v>685.45</v>
          </cell>
          <cell r="AW394">
            <v>547.41</v>
          </cell>
          <cell r="AX394">
            <v>-16.04</v>
          </cell>
          <cell r="AY394">
            <v>2597.16</v>
          </cell>
          <cell r="AZ394">
            <v>1252.28</v>
          </cell>
          <cell r="BA394">
            <v>603.74</v>
          </cell>
          <cell r="BB394">
            <v>1523.03</v>
          </cell>
          <cell r="BC394">
            <v>332.98</v>
          </cell>
          <cell r="BD394">
            <v>332.98</v>
          </cell>
          <cell r="BE394">
            <v>685.45</v>
          </cell>
          <cell r="BF394">
            <v>0</v>
          </cell>
          <cell r="BG394">
            <v>0</v>
          </cell>
          <cell r="BH394">
            <v>89.43</v>
          </cell>
          <cell r="BI394">
            <v>0</v>
          </cell>
          <cell r="BJ394">
            <v>16.260000000000002</v>
          </cell>
          <cell r="BK394">
            <v>16.04</v>
          </cell>
          <cell r="BL394">
            <v>-246.78</v>
          </cell>
          <cell r="BM394">
            <v>-122.28</v>
          </cell>
          <cell r="BN394">
            <v>-124.5</v>
          </cell>
          <cell r="BO394">
            <v>0</v>
          </cell>
          <cell r="BP394">
            <v>-124.5</v>
          </cell>
          <cell r="BQ394">
            <v>2.33</v>
          </cell>
          <cell r="BR394">
            <v>-126.83</v>
          </cell>
          <cell r="BS394">
            <v>49.550207</v>
          </cell>
          <cell r="BT394">
            <v>380.4</v>
          </cell>
          <cell r="BU394">
            <v>177.96</v>
          </cell>
          <cell r="BV394">
            <v>169.72</v>
          </cell>
          <cell r="BW394">
            <v>388.63</v>
          </cell>
          <cell r="BX394" t="str">
            <v>Non-Interest Income - Retail and Small Business</v>
          </cell>
          <cell r="BY394">
            <v>0</v>
          </cell>
          <cell r="BZ394">
            <v>28384.29</v>
          </cell>
          <cell r="CA394">
            <v>28384.29</v>
          </cell>
          <cell r="CB394">
            <v>59393.87</v>
          </cell>
          <cell r="CC394">
            <v>28935.14</v>
          </cell>
          <cell r="CD394">
            <v>17927.25</v>
          </cell>
          <cell r="CE394">
            <v>3547.96</v>
          </cell>
          <cell r="CF394">
            <v>14379.29</v>
          </cell>
          <cell r="CG394">
            <v>12415.08</v>
          </cell>
          <cell r="CH394">
            <v>2450.89</v>
          </cell>
          <cell r="CI394">
            <v>773.05</v>
          </cell>
          <cell r="CJ394">
            <v>9191.14</v>
          </cell>
          <cell r="CK394">
            <v>6210.45</v>
          </cell>
          <cell r="CL394">
            <v>116.41</v>
          </cell>
          <cell r="CM394">
            <v>0</v>
          </cell>
          <cell r="CN394">
            <v>30911.01</v>
          </cell>
          <cell r="CO394">
            <v>26986.3</v>
          </cell>
          <cell r="CP394">
            <v>0</v>
          </cell>
          <cell r="CQ394">
            <v>3924.71</v>
          </cell>
          <cell r="CR394">
            <v>491.01</v>
          </cell>
          <cell r="CS394">
            <v>18770.95</v>
          </cell>
          <cell r="CT394">
            <v>9413.74</v>
          </cell>
          <cell r="CU394">
            <v>7230.57</v>
          </cell>
          <cell r="CV394">
            <v>2126.64</v>
          </cell>
          <cell r="CW394">
            <v>10099.709999999999</v>
          </cell>
          <cell r="CX394">
            <v>16.62</v>
          </cell>
          <cell r="CY394">
            <v>36.299999999999997</v>
          </cell>
          <cell r="CZ394">
            <v>195.68</v>
          </cell>
          <cell r="DA394">
            <v>740.93</v>
          </cell>
          <cell r="DB394">
            <v>9110.18</v>
          </cell>
          <cell r="DC394">
            <v>119666.55</v>
          </cell>
          <cell r="DD394">
            <v>0</v>
          </cell>
          <cell r="DE394">
            <v>2597.16</v>
          </cell>
          <cell r="DF394">
            <v>117069.39</v>
          </cell>
          <cell r="DG394">
            <v>6480.96</v>
          </cell>
          <cell r="DH394">
            <v>6343.83</v>
          </cell>
          <cell r="DI394">
            <v>1224.22</v>
          </cell>
          <cell r="DJ394">
            <v>5.46</v>
          </cell>
          <cell r="DK394">
            <v>84.38</v>
          </cell>
          <cell r="DL394">
            <v>7657.89</v>
          </cell>
          <cell r="DM394">
            <v>13447.36</v>
          </cell>
          <cell r="DN394">
            <v>173039.89</v>
          </cell>
          <cell r="DO394">
            <v>122696.99</v>
          </cell>
          <cell r="DP394">
            <v>1638.14</v>
          </cell>
          <cell r="DQ394">
            <v>1164.22</v>
          </cell>
          <cell r="DR394">
            <v>28095.23</v>
          </cell>
          <cell r="DS394">
            <v>66.040000000000006</v>
          </cell>
          <cell r="DT394">
            <v>153594.57999999999</v>
          </cell>
          <cell r="DU394">
            <v>274.01</v>
          </cell>
          <cell r="DV394">
            <v>549.91999999999996</v>
          </cell>
          <cell r="DW394">
            <v>9299.06</v>
          </cell>
          <cell r="DX394">
            <v>8704.65</v>
          </cell>
          <cell r="DY394">
            <v>1371.5</v>
          </cell>
          <cell r="DZ394">
            <v>-878.57</v>
          </cell>
          <cell r="EA394">
            <v>19320.57</v>
          </cell>
          <cell r="EB394">
            <v>124.74</v>
          </cell>
          <cell r="EC394">
            <v>19445.310000000001</v>
          </cell>
          <cell r="ED394">
            <v>41681.85</v>
          </cell>
          <cell r="EE394">
            <v>19711.810000000001</v>
          </cell>
          <cell r="EF394">
            <v>0</v>
          </cell>
          <cell r="EG394">
            <v>19711.810000000001</v>
          </cell>
          <cell r="EH394">
            <v>-126.83</v>
          </cell>
          <cell r="EI394">
            <v>0</v>
          </cell>
          <cell r="EJ394">
            <v>0</v>
          </cell>
          <cell r="EK394">
            <v>0</v>
          </cell>
          <cell r="EL394">
            <v>10.220000000000001</v>
          </cell>
          <cell r="EM394">
            <v>0</v>
          </cell>
          <cell r="EN394">
            <v>0</v>
          </cell>
          <cell r="EO394">
            <v>0</v>
          </cell>
          <cell r="EP394">
            <v>2.74</v>
          </cell>
          <cell r="EQ394">
            <v>26.86</v>
          </cell>
          <cell r="ER394">
            <v>-245.04</v>
          </cell>
          <cell r="ES394">
            <v>0</v>
          </cell>
          <cell r="ET394">
            <v>0</v>
          </cell>
          <cell r="EU394">
            <v>19320.57</v>
          </cell>
          <cell r="EV394">
            <v>19320.57</v>
          </cell>
          <cell r="EW394">
            <v>739.33</v>
          </cell>
          <cell r="EX394">
            <v>0</v>
          </cell>
          <cell r="EY394">
            <v>-95.75</v>
          </cell>
          <cell r="EZ394">
            <v>0</v>
          </cell>
          <cell r="FA394">
            <v>0</v>
          </cell>
          <cell r="FB394">
            <v>1287.45</v>
          </cell>
          <cell r="FC394">
            <v>0</v>
          </cell>
          <cell r="FD394">
            <v>6273.87</v>
          </cell>
          <cell r="FE394">
            <v>75.53</v>
          </cell>
          <cell r="FF394">
            <v>13615.05</v>
          </cell>
          <cell r="FG394">
            <v>117.23</v>
          </cell>
          <cell r="FH394">
            <v>0</v>
          </cell>
          <cell r="FI394">
            <v>-12.03</v>
          </cell>
          <cell r="FJ394">
            <v>13485.79</v>
          </cell>
          <cell r="FK394">
            <v>127591.62</v>
          </cell>
          <cell r="FL394">
            <v>11924</v>
          </cell>
          <cell r="FM394">
            <v>13485.45</v>
          </cell>
          <cell r="FN394">
            <v>16875.54</v>
          </cell>
          <cell r="FO394">
            <v>127591.62</v>
          </cell>
          <cell r="FP394">
            <v>165026.76999999999</v>
          </cell>
          <cell r="FQ394">
            <v>9.3453999999999997</v>
          </cell>
          <cell r="FR394">
            <v>10.5692</v>
          </cell>
          <cell r="FS394">
            <v>13.2262</v>
          </cell>
          <cell r="FT394">
            <v>8.1716999999999995</v>
          </cell>
          <cell r="FU394">
            <v>274.01</v>
          </cell>
          <cell r="FV394">
            <v>103.37</v>
          </cell>
          <cell r="FW394">
            <v>19.86</v>
          </cell>
          <cell r="FX394">
            <v>0</v>
          </cell>
          <cell r="FY394">
            <v>878.57</v>
          </cell>
          <cell r="FZ394">
            <v>0</v>
          </cell>
          <cell r="GA394">
            <v>123.23</v>
          </cell>
          <cell r="GB394">
            <v>0</v>
          </cell>
          <cell r="GC394">
            <v>1164.22</v>
          </cell>
          <cell r="GD394">
            <v>6194.97</v>
          </cell>
          <cell r="GE394">
            <v>0</v>
          </cell>
          <cell r="GF394">
            <v>877.46</v>
          </cell>
          <cell r="GG394">
            <v>537186.06000000006</v>
          </cell>
          <cell r="GH394">
            <v>0</v>
          </cell>
          <cell r="GI394">
            <v>0</v>
          </cell>
          <cell r="GJ394">
            <v>13615.05</v>
          </cell>
          <cell r="GK394">
            <v>1361.5</v>
          </cell>
          <cell r="GL394">
            <v>-710.61</v>
          </cell>
          <cell r="GM394">
            <v>710.61</v>
          </cell>
          <cell r="GN394">
            <v>0</v>
          </cell>
          <cell r="GO394">
            <v>0</v>
          </cell>
          <cell r="GP394">
            <v>0</v>
          </cell>
          <cell r="GQ394">
            <v>0</v>
          </cell>
          <cell r="GR394">
            <v>0</v>
          </cell>
          <cell r="GS394">
            <v>0</v>
          </cell>
          <cell r="GT394">
            <v>0</v>
          </cell>
          <cell r="GU394">
            <v>26.86</v>
          </cell>
          <cell r="GV394">
            <v>537.15</v>
          </cell>
          <cell r="GW394">
            <v>0.05</v>
          </cell>
          <cell r="GX394">
            <v>0</v>
          </cell>
          <cell r="GY394">
            <v>0</v>
          </cell>
          <cell r="GZ394">
            <v>0</v>
          </cell>
          <cell r="HA394">
            <v>0</v>
          </cell>
          <cell r="HB394">
            <v>0</v>
          </cell>
          <cell r="HC394">
            <v>0</v>
          </cell>
          <cell r="HD394" t="str">
            <v>In September 2011, SunTrust used $10.824 million of its cash-on-hand to repurchase warrants issued through the TARP program that were being auctioned by the U.S. Treasury.  This is considered a one-time event.</v>
          </cell>
          <cell r="HE394" t="str">
            <v>SunTrust has nonfinancial equity investments that are subject to Tier 1 deductions.  They totaled $150,314M as of Q3'11.  According to current rules, since this amount is below 15% of Tier 1 Capital (before any Line 10 adjustment is considered)</v>
          </cell>
          <cell r="HF394">
            <v>0</v>
          </cell>
          <cell r="HG394">
            <v>0</v>
          </cell>
          <cell r="HH394">
            <v>0</v>
          </cell>
          <cell r="HI394">
            <v>-1368000000</v>
          </cell>
          <cell r="HJ394">
            <v>-292000000</v>
          </cell>
          <cell r="HK394" t="str">
            <v>Issuance of Common Stock for Employee Compensation includes ongoing release of Treasury Stock, as well as other adjustments, for employee compensation purposes.  For forecasting purposes, SunTrust uses a three-month average change to measure pr</v>
          </cell>
          <cell r="HL394">
            <v>1</v>
          </cell>
          <cell r="HM394">
            <v>2012</v>
          </cell>
          <cell r="HN394">
            <v>0</v>
          </cell>
          <cell r="HO394">
            <v>16.260000000000002</v>
          </cell>
          <cell r="HR394">
            <v>19001</v>
          </cell>
        </row>
        <row r="395">
          <cell r="A395" t="str">
            <v>1131787Q2 2012Supervisory Stress</v>
          </cell>
          <cell r="B395" t="str">
            <v>SunTrust</v>
          </cell>
          <cell r="C395" t="str">
            <v>Q2 2012</v>
          </cell>
          <cell r="D395" t="str">
            <v>Supervisory Stress</v>
          </cell>
          <cell r="E395" t="str">
            <v>BHC</v>
          </cell>
          <cell r="F395" t="str">
            <v>Sun Trust</v>
          </cell>
          <cell r="G395">
            <v>1131787</v>
          </cell>
          <cell r="H395" t="str">
            <v>Projected</v>
          </cell>
          <cell r="I395">
            <v>40917</v>
          </cell>
          <cell r="J395">
            <v>40927.45590277778</v>
          </cell>
          <cell r="K395" t="str">
            <v>The Federal Reserve describes its Supervisory Stress scenario as a deep recession that begins in the fourth quarter of 2011 in which the unemployment rate increases by an amount similar to that experienced, on average, in severe recessions such</v>
          </cell>
          <cell r="L395">
            <v>152.80000000000001</v>
          </cell>
          <cell r="M395">
            <v>186.29</v>
          </cell>
          <cell r="N395">
            <v>67.16</v>
          </cell>
          <cell r="O395">
            <v>119.13</v>
          </cell>
          <cell r="P395">
            <v>68.17</v>
          </cell>
          <cell r="Q395">
            <v>40.71</v>
          </cell>
          <cell r="R395">
            <v>0</v>
          </cell>
          <cell r="S395">
            <v>27.46</v>
          </cell>
          <cell r="T395">
            <v>143.91999999999999</v>
          </cell>
          <cell r="U395">
            <v>74.28</v>
          </cell>
          <cell r="V395">
            <v>11.33</v>
          </cell>
          <cell r="W395">
            <v>58.31</v>
          </cell>
          <cell r="X395">
            <v>10.96</v>
          </cell>
          <cell r="Y395">
            <v>39.58</v>
          </cell>
          <cell r="Z395">
            <v>18.149999999999999</v>
          </cell>
          <cell r="AA395">
            <v>7.82</v>
          </cell>
          <cell r="AB395">
            <v>13.6</v>
          </cell>
          <cell r="AC395">
            <v>6.85</v>
          </cell>
          <cell r="AD395">
            <v>0</v>
          </cell>
          <cell r="AE395">
            <v>7.0000000000000007E-2</v>
          </cell>
          <cell r="AF395">
            <v>0.12</v>
          </cell>
          <cell r="AG395">
            <v>0.19</v>
          </cell>
          <cell r="AH395">
            <v>6.47</v>
          </cell>
          <cell r="AI395">
            <v>608.58000000000004</v>
          </cell>
          <cell r="AJ395">
            <v>0</v>
          </cell>
          <cell r="AK395">
            <v>0</v>
          </cell>
          <cell r="AL395">
            <v>7.31</v>
          </cell>
          <cell r="AM395">
            <v>7.31</v>
          </cell>
          <cell r="AN395">
            <v>0</v>
          </cell>
          <cell r="AO395">
            <v>0</v>
          </cell>
          <cell r="AP395">
            <v>0</v>
          </cell>
          <cell r="AQ395">
            <v>0</v>
          </cell>
          <cell r="AR395">
            <v>0</v>
          </cell>
          <cell r="AS395">
            <v>0</v>
          </cell>
          <cell r="AT395">
            <v>615.89</v>
          </cell>
          <cell r="AU395">
            <v>2597.16</v>
          </cell>
          <cell r="AV395">
            <v>778.94</v>
          </cell>
          <cell r="AW395">
            <v>608.58000000000004</v>
          </cell>
          <cell r="AX395">
            <v>-6.37</v>
          </cell>
          <cell r="AY395">
            <v>2761.16</v>
          </cell>
          <cell r="AZ395">
            <v>1217.6400000000001</v>
          </cell>
          <cell r="BA395">
            <v>622.37</v>
          </cell>
          <cell r="BB395">
            <v>1487.39</v>
          </cell>
          <cell r="BC395">
            <v>352.63</v>
          </cell>
          <cell r="BD395">
            <v>352.63</v>
          </cell>
          <cell r="BE395">
            <v>778.94</v>
          </cell>
          <cell r="BF395">
            <v>0</v>
          </cell>
          <cell r="BG395">
            <v>0</v>
          </cell>
          <cell r="BH395">
            <v>44.66</v>
          </cell>
          <cell r="BI395">
            <v>0</v>
          </cell>
          <cell r="BJ395">
            <v>16.260000000000002</v>
          </cell>
          <cell r="BK395">
            <v>6.37</v>
          </cell>
          <cell r="BL395">
            <v>-365.4</v>
          </cell>
          <cell r="BM395">
            <v>-180.38</v>
          </cell>
          <cell r="BN395">
            <v>-185.02</v>
          </cell>
          <cell r="BO395">
            <v>0</v>
          </cell>
          <cell r="BP395">
            <v>-185.02</v>
          </cell>
          <cell r="BQ395">
            <v>2.33</v>
          </cell>
          <cell r="BR395">
            <v>-187.34</v>
          </cell>
          <cell r="BS395">
            <v>49.365079000000001</v>
          </cell>
          <cell r="BT395">
            <v>388.63</v>
          </cell>
          <cell r="BU395">
            <v>126.34</v>
          </cell>
          <cell r="BV395">
            <v>160.30000000000001</v>
          </cell>
          <cell r="BW395">
            <v>354.68</v>
          </cell>
          <cell r="BX395" t="str">
            <v>Non-Interest Income - Retail and Small Business</v>
          </cell>
          <cell r="BY395">
            <v>0</v>
          </cell>
          <cell r="BZ395">
            <v>29665.48</v>
          </cell>
          <cell r="CA395">
            <v>29665.48</v>
          </cell>
          <cell r="CB395">
            <v>58477.63</v>
          </cell>
          <cell r="CC395">
            <v>28514.77</v>
          </cell>
          <cell r="CD395">
            <v>17678.11</v>
          </cell>
          <cell r="CE395">
            <v>3496.41</v>
          </cell>
          <cell r="CF395">
            <v>14181.7</v>
          </cell>
          <cell r="CG395">
            <v>12171.98</v>
          </cell>
          <cell r="CH395">
            <v>2402.63</v>
          </cell>
          <cell r="CI395">
            <v>757.83</v>
          </cell>
          <cell r="CJ395">
            <v>9011.52</v>
          </cell>
          <cell r="CK395">
            <v>6089.51</v>
          </cell>
          <cell r="CL395">
            <v>112.77</v>
          </cell>
          <cell r="CM395">
            <v>0</v>
          </cell>
          <cell r="CN395">
            <v>31161.56</v>
          </cell>
          <cell r="CO395">
            <v>27230.46</v>
          </cell>
          <cell r="CP395">
            <v>0</v>
          </cell>
          <cell r="CQ395">
            <v>3931.1</v>
          </cell>
          <cell r="CR395">
            <v>489.84</v>
          </cell>
          <cell r="CS395">
            <v>18791.13</v>
          </cell>
          <cell r="CT395">
            <v>9242.23</v>
          </cell>
          <cell r="CU395">
            <v>7461.01</v>
          </cell>
          <cell r="CV395">
            <v>2087.89</v>
          </cell>
          <cell r="CW395">
            <v>10092.629999999999</v>
          </cell>
          <cell r="CX395">
            <v>16.61</v>
          </cell>
          <cell r="CY395">
            <v>36.28</v>
          </cell>
          <cell r="CZ395">
            <v>195.54</v>
          </cell>
          <cell r="DA395">
            <v>740.41</v>
          </cell>
          <cell r="DB395">
            <v>9103.7900000000009</v>
          </cell>
          <cell r="DC395">
            <v>119012.79</v>
          </cell>
          <cell r="DD395">
            <v>0</v>
          </cell>
          <cell r="DE395">
            <v>2761.16</v>
          </cell>
          <cell r="DF395">
            <v>116251.63</v>
          </cell>
          <cell r="DG395">
            <v>6550.05</v>
          </cell>
          <cell r="DH395">
            <v>6343.83</v>
          </cell>
          <cell r="DI395">
            <v>1311.02</v>
          </cell>
          <cell r="DJ395">
            <v>5.46</v>
          </cell>
          <cell r="DK395">
            <v>76.33</v>
          </cell>
          <cell r="DL395">
            <v>7736.64</v>
          </cell>
          <cell r="DM395">
            <v>13141.98</v>
          </cell>
          <cell r="DN395">
            <v>173345.78</v>
          </cell>
          <cell r="DO395">
            <v>123159.65</v>
          </cell>
          <cell r="DP395">
            <v>1701.7</v>
          </cell>
          <cell r="DQ395">
            <v>627.35</v>
          </cell>
          <cell r="DR395">
            <v>28835.9</v>
          </cell>
          <cell r="DS395">
            <v>72.41</v>
          </cell>
          <cell r="DT395">
            <v>154324.6</v>
          </cell>
          <cell r="DU395">
            <v>274.01</v>
          </cell>
          <cell r="DV395">
            <v>549.91999999999996</v>
          </cell>
          <cell r="DW395">
            <v>9289.7900000000009</v>
          </cell>
          <cell r="DX395">
            <v>8460.84</v>
          </cell>
          <cell r="DY395">
            <v>1219.73</v>
          </cell>
          <cell r="DZ395">
            <v>-897.85</v>
          </cell>
          <cell r="EA395">
            <v>18896.439999999999</v>
          </cell>
          <cell r="EB395">
            <v>124.74</v>
          </cell>
          <cell r="EC395">
            <v>19021.18</v>
          </cell>
          <cell r="ED395">
            <v>41187.410000000003</v>
          </cell>
          <cell r="EE395">
            <v>19320.57</v>
          </cell>
          <cell r="EF395">
            <v>0</v>
          </cell>
          <cell r="EG395">
            <v>19320.57</v>
          </cell>
          <cell r="EH395">
            <v>-187.34</v>
          </cell>
          <cell r="EI395">
            <v>0</v>
          </cell>
          <cell r="EJ395">
            <v>0</v>
          </cell>
          <cell r="EK395">
            <v>0</v>
          </cell>
          <cell r="EL395">
            <v>10.220000000000001</v>
          </cell>
          <cell r="EM395">
            <v>0</v>
          </cell>
          <cell r="EN395">
            <v>38.76</v>
          </cell>
          <cell r="EO395">
            <v>0</v>
          </cell>
          <cell r="EP395">
            <v>2.8</v>
          </cell>
          <cell r="EQ395">
            <v>53.67</v>
          </cell>
          <cell r="ER395">
            <v>-151.77000000000001</v>
          </cell>
          <cell r="ES395">
            <v>0</v>
          </cell>
          <cell r="ET395">
            <v>0</v>
          </cell>
          <cell r="EU395">
            <v>18896.439999999999</v>
          </cell>
          <cell r="EV395">
            <v>18896.439999999999</v>
          </cell>
          <cell r="EW395">
            <v>649.77</v>
          </cell>
          <cell r="EX395">
            <v>0</v>
          </cell>
          <cell r="EY395">
            <v>-157.97</v>
          </cell>
          <cell r="EZ395">
            <v>0</v>
          </cell>
          <cell r="FA395">
            <v>0</v>
          </cell>
          <cell r="FB395">
            <v>750.58</v>
          </cell>
          <cell r="FC395">
            <v>0</v>
          </cell>
          <cell r="FD395">
            <v>6273.87</v>
          </cell>
          <cell r="FE395">
            <v>103.22</v>
          </cell>
          <cell r="FF395">
            <v>12778.12</v>
          </cell>
          <cell r="FG395">
            <v>125.91</v>
          </cell>
          <cell r="FH395">
            <v>0</v>
          </cell>
          <cell r="FI395">
            <v>-12.03</v>
          </cell>
          <cell r="FJ395">
            <v>12640.19</v>
          </cell>
          <cell r="FK395">
            <v>126799.56</v>
          </cell>
          <cell r="FL395">
            <v>11615.89</v>
          </cell>
          <cell r="FM395">
            <v>12639.85</v>
          </cell>
          <cell r="FN395">
            <v>15952.88</v>
          </cell>
          <cell r="FO395">
            <v>126799.56</v>
          </cell>
          <cell r="FP395">
            <v>164070.79999999999</v>
          </cell>
          <cell r="FQ395">
            <v>9.1608000000000001</v>
          </cell>
          <cell r="FR395">
            <v>9.9684000000000008</v>
          </cell>
          <cell r="FS395">
            <v>12.581200000000001</v>
          </cell>
          <cell r="FT395">
            <v>7.7039</v>
          </cell>
          <cell r="FU395">
            <v>274.01</v>
          </cell>
          <cell r="FV395">
            <v>103.37</v>
          </cell>
          <cell r="FW395">
            <v>19.86</v>
          </cell>
          <cell r="FX395">
            <v>0</v>
          </cell>
          <cell r="FY395">
            <v>897.85</v>
          </cell>
          <cell r="FZ395">
            <v>0</v>
          </cell>
          <cell r="GA395">
            <v>123.23</v>
          </cell>
          <cell r="GB395">
            <v>0</v>
          </cell>
          <cell r="GC395">
            <v>627.35</v>
          </cell>
          <cell r="GD395">
            <v>6194.97</v>
          </cell>
          <cell r="GE395">
            <v>0</v>
          </cell>
          <cell r="GF395">
            <v>690.61</v>
          </cell>
          <cell r="GG395">
            <v>535752.43999999994</v>
          </cell>
          <cell r="GH395">
            <v>0</v>
          </cell>
          <cell r="GI395">
            <v>0</v>
          </cell>
          <cell r="GJ395">
            <v>12778.12</v>
          </cell>
          <cell r="GK395">
            <v>1277.81</v>
          </cell>
          <cell r="GL395">
            <v>-523.76</v>
          </cell>
          <cell r="GM395">
            <v>523.76</v>
          </cell>
          <cell r="GN395">
            <v>0</v>
          </cell>
          <cell r="GO395">
            <v>0</v>
          </cell>
          <cell r="GP395">
            <v>0</v>
          </cell>
          <cell r="GQ395">
            <v>0</v>
          </cell>
          <cell r="GR395">
            <v>0</v>
          </cell>
          <cell r="GS395">
            <v>0</v>
          </cell>
          <cell r="GT395">
            <v>0</v>
          </cell>
          <cell r="GU395">
            <v>53.67</v>
          </cell>
          <cell r="GV395">
            <v>536.71</v>
          </cell>
          <cell r="GW395">
            <v>0.1</v>
          </cell>
          <cell r="GX395">
            <v>0</v>
          </cell>
          <cell r="GY395">
            <v>0</v>
          </cell>
          <cell r="GZ395">
            <v>0</v>
          </cell>
          <cell r="HA395">
            <v>0</v>
          </cell>
          <cell r="HB395">
            <v>38.76</v>
          </cell>
          <cell r="HC395">
            <v>38.76</v>
          </cell>
          <cell r="HD395" t="str">
            <v>In September 2011, SunTrust used $10.824 million of its cash-on-hand to repurchase warrants issued through the TARP program that were being auctioned by the U.S. Treasury.  This is considered a one-time event.</v>
          </cell>
          <cell r="HE395" t="str">
            <v>SunTrust has nonfinancial equity investments that are subject to Tier 1 deductions.  They totaled $150,314M as of Q3'11.  According to current rules, since this amount is below 15% of Tier 1 Capital (before any Line 10 adjustment is considered)</v>
          </cell>
          <cell r="HF395">
            <v>0</v>
          </cell>
          <cell r="HG395">
            <v>0</v>
          </cell>
          <cell r="HH395">
            <v>0</v>
          </cell>
          <cell r="HI395">
            <v>-1368000000</v>
          </cell>
          <cell r="HJ395">
            <v>-292000000</v>
          </cell>
          <cell r="HK395" t="str">
            <v>Issuance of Common Stock for Employee Compensation includes ongoing release of Treasury Stock, as well as other adjustments, for employee compensation purposes.  For forecasting purposes, SunTrust uses a three-month average change to measure pr</v>
          </cell>
          <cell r="HL395">
            <v>2</v>
          </cell>
          <cell r="HM395">
            <v>2012</v>
          </cell>
          <cell r="HN395">
            <v>0</v>
          </cell>
          <cell r="HO395">
            <v>16.260000000000002</v>
          </cell>
          <cell r="HR395">
            <v>19001</v>
          </cell>
        </row>
        <row r="396">
          <cell r="A396" t="str">
            <v>1131787Q3 2012Supervisory Stress</v>
          </cell>
          <cell r="B396" t="str">
            <v>SunTrust</v>
          </cell>
          <cell r="C396" t="str">
            <v>Q3 2012</v>
          </cell>
          <cell r="D396" t="str">
            <v>Supervisory Stress</v>
          </cell>
          <cell r="E396" t="str">
            <v>BHC</v>
          </cell>
          <cell r="F396" t="str">
            <v>Sun Trust</v>
          </cell>
          <cell r="G396">
            <v>1131787</v>
          </cell>
          <cell r="H396" t="str">
            <v>Projected</v>
          </cell>
          <cell r="I396">
            <v>40917</v>
          </cell>
          <cell r="J396">
            <v>40927.45590277778</v>
          </cell>
          <cell r="K396" t="str">
            <v>The Federal Reserve describes its Supervisory Stress scenario as a deep recession that begins in the fourth quarter of 2011 in which the unemployment rate increases by an amount similar to that experienced, on average, in severe recessions such</v>
          </cell>
          <cell r="L396">
            <v>175.66</v>
          </cell>
          <cell r="M396">
            <v>212.4</v>
          </cell>
          <cell r="N396">
            <v>68.349999999999994</v>
          </cell>
          <cell r="O396">
            <v>144.05000000000001</v>
          </cell>
          <cell r="P396">
            <v>79.2</v>
          </cell>
          <cell r="Q396">
            <v>49.5</v>
          </cell>
          <cell r="R396">
            <v>0</v>
          </cell>
          <cell r="S396">
            <v>29.69</v>
          </cell>
          <cell r="T396">
            <v>135.41</v>
          </cell>
          <cell r="U396">
            <v>65.2</v>
          </cell>
          <cell r="V396">
            <v>11.15</v>
          </cell>
          <cell r="W396">
            <v>59.06</v>
          </cell>
          <cell r="X396">
            <v>13.73</v>
          </cell>
          <cell r="Y396">
            <v>44.36</v>
          </cell>
          <cell r="Z396">
            <v>17.78</v>
          </cell>
          <cell r="AA396">
            <v>11.64</v>
          </cell>
          <cell r="AB396">
            <v>14.94</v>
          </cell>
          <cell r="AC396">
            <v>8.9600000000000009</v>
          </cell>
          <cell r="AD396">
            <v>0</v>
          </cell>
          <cell r="AE396">
            <v>0.08</v>
          </cell>
          <cell r="AF396">
            <v>0.19</v>
          </cell>
          <cell r="AG396">
            <v>0.37</v>
          </cell>
          <cell r="AH396">
            <v>8.32</v>
          </cell>
          <cell r="AI396">
            <v>669.73</v>
          </cell>
          <cell r="AJ396">
            <v>0</v>
          </cell>
          <cell r="AK396">
            <v>0</v>
          </cell>
          <cell r="AL396">
            <v>7.31</v>
          </cell>
          <cell r="AM396">
            <v>7.31</v>
          </cell>
          <cell r="AN396">
            <v>0</v>
          </cell>
          <cell r="AO396">
            <v>0</v>
          </cell>
          <cell r="AP396">
            <v>0</v>
          </cell>
          <cell r="AQ396">
            <v>0</v>
          </cell>
          <cell r="AR396">
            <v>0</v>
          </cell>
          <cell r="AS396">
            <v>0</v>
          </cell>
          <cell r="AT396">
            <v>677.04</v>
          </cell>
          <cell r="AU396">
            <v>2761.16</v>
          </cell>
          <cell r="AV396">
            <v>811.65</v>
          </cell>
          <cell r="AW396">
            <v>669.73</v>
          </cell>
          <cell r="AX396">
            <v>-6.93</v>
          </cell>
          <cell r="AY396">
            <v>2896.16</v>
          </cell>
          <cell r="AZ396">
            <v>1208.75</v>
          </cell>
          <cell r="BA396">
            <v>703.06</v>
          </cell>
          <cell r="BB396">
            <v>1470.01</v>
          </cell>
          <cell r="BC396">
            <v>441.79</v>
          </cell>
          <cell r="BD396">
            <v>441.79</v>
          </cell>
          <cell r="BE396">
            <v>811.65</v>
          </cell>
          <cell r="BF396">
            <v>0</v>
          </cell>
          <cell r="BG396">
            <v>0</v>
          </cell>
          <cell r="BH396">
            <v>44.66</v>
          </cell>
          <cell r="BI396">
            <v>0</v>
          </cell>
          <cell r="BJ396">
            <v>-3.74</v>
          </cell>
          <cell r="BK396">
            <v>6.93</v>
          </cell>
          <cell r="BL396">
            <v>-328.94</v>
          </cell>
          <cell r="BM396">
            <v>-162.96</v>
          </cell>
          <cell r="BN396">
            <v>-165.98</v>
          </cell>
          <cell r="BO396">
            <v>0</v>
          </cell>
          <cell r="BP396">
            <v>-165.98</v>
          </cell>
          <cell r="BQ396">
            <v>2.33</v>
          </cell>
          <cell r="BR396">
            <v>-168.3</v>
          </cell>
          <cell r="BS396">
            <v>49.540950000000002</v>
          </cell>
          <cell r="BT396">
            <v>354.68</v>
          </cell>
          <cell r="BU396">
            <v>78.849999999999994</v>
          </cell>
          <cell r="BV396">
            <v>135</v>
          </cell>
          <cell r="BW396">
            <v>298.52999999999997</v>
          </cell>
          <cell r="BX396" t="str">
            <v>Non-Interest Income - Retail and Small Business</v>
          </cell>
          <cell r="BY396">
            <v>0</v>
          </cell>
          <cell r="BZ396">
            <v>30944.57</v>
          </cell>
          <cell r="CA396">
            <v>30944.57</v>
          </cell>
          <cell r="CB396">
            <v>56994.21</v>
          </cell>
          <cell r="CC396">
            <v>27403.14</v>
          </cell>
          <cell r="CD396">
            <v>17418.61</v>
          </cell>
          <cell r="CE396">
            <v>3360.11</v>
          </cell>
          <cell r="CF396">
            <v>14058.5</v>
          </cell>
          <cell r="CG396">
            <v>12062.26</v>
          </cell>
          <cell r="CH396">
            <v>2380.67</v>
          </cell>
          <cell r="CI396">
            <v>750.9</v>
          </cell>
          <cell r="CJ396">
            <v>8930.69</v>
          </cell>
          <cell r="CK396">
            <v>6035.39</v>
          </cell>
          <cell r="CL396">
            <v>110.21</v>
          </cell>
          <cell r="CM396">
            <v>0</v>
          </cell>
          <cell r="CN396">
            <v>31216.17</v>
          </cell>
          <cell r="CO396">
            <v>27283.68</v>
          </cell>
          <cell r="CP396">
            <v>0</v>
          </cell>
          <cell r="CQ396">
            <v>3932.49</v>
          </cell>
          <cell r="CR396">
            <v>493.22</v>
          </cell>
          <cell r="CS396">
            <v>18993.740000000002</v>
          </cell>
          <cell r="CT396">
            <v>9218.14</v>
          </cell>
          <cell r="CU396">
            <v>7693.16</v>
          </cell>
          <cell r="CV396">
            <v>2082.4499999999998</v>
          </cell>
          <cell r="CW396">
            <v>10067.52</v>
          </cell>
          <cell r="CX396">
            <v>16.57</v>
          </cell>
          <cell r="CY396">
            <v>36.18</v>
          </cell>
          <cell r="CZ396">
            <v>195.05</v>
          </cell>
          <cell r="DA396">
            <v>738.57</v>
          </cell>
          <cell r="DB396">
            <v>9081.14</v>
          </cell>
          <cell r="DC396">
            <v>117764.87</v>
          </cell>
          <cell r="DD396">
            <v>0</v>
          </cell>
          <cell r="DE396">
            <v>2896.16</v>
          </cell>
          <cell r="DF396">
            <v>114868.7</v>
          </cell>
          <cell r="DG396">
            <v>6668.5</v>
          </cell>
          <cell r="DH396">
            <v>6343.83</v>
          </cell>
          <cell r="DI396">
            <v>1372.09</v>
          </cell>
          <cell r="DJ396">
            <v>5.46</v>
          </cell>
          <cell r="DK396">
            <v>68.31</v>
          </cell>
          <cell r="DL396">
            <v>7789.69</v>
          </cell>
          <cell r="DM396">
            <v>13099.61</v>
          </cell>
          <cell r="DN396">
            <v>173371.09</v>
          </cell>
          <cell r="DO396">
            <v>122573.77</v>
          </cell>
          <cell r="DP396">
            <v>1753.83</v>
          </cell>
          <cell r="DQ396">
            <v>627.35</v>
          </cell>
          <cell r="DR396">
            <v>29873.89</v>
          </cell>
          <cell r="DS396">
            <v>79.33</v>
          </cell>
          <cell r="DT396">
            <v>154828.84</v>
          </cell>
          <cell r="DU396">
            <v>274.01</v>
          </cell>
          <cell r="DV396">
            <v>549.91999999999996</v>
          </cell>
          <cell r="DW396">
            <v>9280.5300000000007</v>
          </cell>
          <cell r="DX396">
            <v>8236.34</v>
          </cell>
          <cell r="DY396">
            <v>1026.9000000000001</v>
          </cell>
          <cell r="DZ396">
            <v>-950.2</v>
          </cell>
          <cell r="EA396">
            <v>18417.5</v>
          </cell>
          <cell r="EB396">
            <v>124.74</v>
          </cell>
          <cell r="EC396">
            <v>18542.240000000002</v>
          </cell>
          <cell r="ED396">
            <v>40800.82</v>
          </cell>
          <cell r="EE396">
            <v>18896.439999999999</v>
          </cell>
          <cell r="EF396">
            <v>0</v>
          </cell>
          <cell r="EG396">
            <v>18896.439999999999</v>
          </cell>
          <cell r="EH396">
            <v>-168.3</v>
          </cell>
          <cell r="EI396">
            <v>0</v>
          </cell>
          <cell r="EJ396">
            <v>0</v>
          </cell>
          <cell r="EK396">
            <v>0</v>
          </cell>
          <cell r="EL396">
            <v>10.220000000000001</v>
          </cell>
          <cell r="EM396">
            <v>0</v>
          </cell>
          <cell r="EN396">
            <v>71.83</v>
          </cell>
          <cell r="EO396">
            <v>0</v>
          </cell>
          <cell r="EP396">
            <v>2.8</v>
          </cell>
          <cell r="EQ396">
            <v>53.39</v>
          </cell>
          <cell r="ER396">
            <v>-192.83</v>
          </cell>
          <cell r="ES396">
            <v>0</v>
          </cell>
          <cell r="ET396">
            <v>0</v>
          </cell>
          <cell r="EU396">
            <v>18417.5</v>
          </cell>
          <cell r="EV396">
            <v>18417.5</v>
          </cell>
          <cell r="EW396">
            <v>517.41</v>
          </cell>
          <cell r="EX396">
            <v>0</v>
          </cell>
          <cell r="EY396">
            <v>-218.43</v>
          </cell>
          <cell r="EZ396">
            <v>0</v>
          </cell>
          <cell r="FA396">
            <v>0</v>
          </cell>
          <cell r="FB396">
            <v>750.58</v>
          </cell>
          <cell r="FC396">
            <v>0</v>
          </cell>
          <cell r="FD396">
            <v>6273.87</v>
          </cell>
          <cell r="FE396">
            <v>130.91</v>
          </cell>
          <cell r="FF396">
            <v>12464.32</v>
          </cell>
          <cell r="FG396">
            <v>132.02000000000001</v>
          </cell>
          <cell r="FH396">
            <v>0</v>
          </cell>
          <cell r="FI396">
            <v>-12.03</v>
          </cell>
          <cell r="FJ396">
            <v>12320.28</v>
          </cell>
          <cell r="FK396">
            <v>125950.38</v>
          </cell>
          <cell r="FL396">
            <v>11296.6</v>
          </cell>
          <cell r="FM396">
            <v>12319.94</v>
          </cell>
          <cell r="FN396">
            <v>15420.62</v>
          </cell>
          <cell r="FO396">
            <v>125950.38</v>
          </cell>
          <cell r="FP396">
            <v>164958.82999999999</v>
          </cell>
          <cell r="FQ396">
            <v>8.9690999999999992</v>
          </cell>
          <cell r="FR396">
            <v>9.7815999999999992</v>
          </cell>
          <cell r="FS396">
            <v>12.243399999999999</v>
          </cell>
          <cell r="FT396">
            <v>7.4684999999999997</v>
          </cell>
          <cell r="FU396">
            <v>274.01</v>
          </cell>
          <cell r="FV396">
            <v>103.37</v>
          </cell>
          <cell r="FW396">
            <v>19.86</v>
          </cell>
          <cell r="FX396">
            <v>0</v>
          </cell>
          <cell r="FY396">
            <v>950.2</v>
          </cell>
          <cell r="FZ396">
            <v>0</v>
          </cell>
          <cell r="GA396">
            <v>123.23</v>
          </cell>
          <cell r="GB396">
            <v>0</v>
          </cell>
          <cell r="GC396">
            <v>627.35</v>
          </cell>
          <cell r="GD396">
            <v>6194.97</v>
          </cell>
          <cell r="GE396">
            <v>0</v>
          </cell>
          <cell r="GF396">
            <v>516.57000000000005</v>
          </cell>
          <cell r="GG396">
            <v>532995.86</v>
          </cell>
          <cell r="GH396">
            <v>0</v>
          </cell>
          <cell r="GI396">
            <v>0</v>
          </cell>
          <cell r="GJ396">
            <v>12464.32</v>
          </cell>
          <cell r="GK396">
            <v>1246.43</v>
          </cell>
          <cell r="GL396">
            <v>-349.72</v>
          </cell>
          <cell r="GM396">
            <v>349.72</v>
          </cell>
          <cell r="GN396">
            <v>0</v>
          </cell>
          <cell r="GO396">
            <v>0</v>
          </cell>
          <cell r="GP396">
            <v>0</v>
          </cell>
          <cell r="GQ396">
            <v>0</v>
          </cell>
          <cell r="GR396">
            <v>0</v>
          </cell>
          <cell r="GS396">
            <v>0</v>
          </cell>
          <cell r="GT396">
            <v>0</v>
          </cell>
          <cell r="GU396">
            <v>53.39</v>
          </cell>
          <cell r="GV396">
            <v>533.91</v>
          </cell>
          <cell r="GW396">
            <v>0.1</v>
          </cell>
          <cell r="GX396">
            <v>0</v>
          </cell>
          <cell r="GY396">
            <v>0</v>
          </cell>
          <cell r="GZ396">
            <v>0</v>
          </cell>
          <cell r="HA396">
            <v>0</v>
          </cell>
          <cell r="HB396">
            <v>71.83</v>
          </cell>
          <cell r="HC396">
            <v>71.83</v>
          </cell>
          <cell r="HD396" t="str">
            <v>In September 2011, SunTrust used $10.824 million of its cash-on-hand to repurchase warrants issued through the TARP program that were being auctioned by the U.S. Treasury.  This is considered a one-time event.</v>
          </cell>
          <cell r="HE396" t="str">
            <v>SunTrust has nonfinancial equity investments that are subject to Tier 1 deductions.  They totaled $150,314M as of Q3'11.  According to current rules, since this amount is below 15% of Tier 1 Capital (before any Line 10 adjustment is considered)</v>
          </cell>
          <cell r="HF396">
            <v>0</v>
          </cell>
          <cell r="HG396">
            <v>0</v>
          </cell>
          <cell r="HH396">
            <v>0</v>
          </cell>
          <cell r="HI396">
            <v>-1368000000</v>
          </cell>
          <cell r="HJ396">
            <v>-292000000</v>
          </cell>
          <cell r="HK396" t="str">
            <v>Issuance of Common Stock for Employee Compensation includes ongoing release of Treasury Stock, as well as other adjustments, for employee compensation purposes.  For forecasting purposes, SunTrust uses a three-month average change to measure pr</v>
          </cell>
          <cell r="HL396">
            <v>3</v>
          </cell>
          <cell r="HM396">
            <v>2012</v>
          </cell>
          <cell r="HN396">
            <v>0</v>
          </cell>
          <cell r="HO396">
            <v>-3.74</v>
          </cell>
          <cell r="HR396">
            <v>19001</v>
          </cell>
        </row>
        <row r="397">
          <cell r="A397" t="str">
            <v>1131787Q4 2012Supervisory Stress</v>
          </cell>
          <cell r="B397" t="str">
            <v>SunTrust</v>
          </cell>
          <cell r="C397" t="str">
            <v>Q4 2012</v>
          </cell>
          <cell r="D397" t="str">
            <v>Supervisory Stress</v>
          </cell>
          <cell r="E397" t="str">
            <v>BHC</v>
          </cell>
          <cell r="F397" t="str">
            <v>Sun Trust</v>
          </cell>
          <cell r="G397">
            <v>1131787</v>
          </cell>
          <cell r="H397" t="str">
            <v>Projected</v>
          </cell>
          <cell r="I397">
            <v>40917</v>
          </cell>
          <cell r="J397">
            <v>40927.45590277778</v>
          </cell>
          <cell r="K397" t="str">
            <v>The Federal Reserve describes its Supervisory Stress scenario as a deep recession that begins in the fourth quarter of 2011 in which the unemployment rate increases by an amount similar to that experienced, on average, in severe recessions such</v>
          </cell>
          <cell r="L397">
            <v>167.17</v>
          </cell>
          <cell r="M397">
            <v>237.25</v>
          </cell>
          <cell r="N397">
            <v>68.33</v>
          </cell>
          <cell r="O397">
            <v>168.92</v>
          </cell>
          <cell r="P397">
            <v>93.34</v>
          </cell>
          <cell r="Q397">
            <v>60.84</v>
          </cell>
          <cell r="R397">
            <v>0</v>
          </cell>
          <cell r="S397">
            <v>32.51</v>
          </cell>
          <cell r="T397">
            <v>127.38</v>
          </cell>
          <cell r="U397">
            <v>56.52</v>
          </cell>
          <cell r="V397">
            <v>11.12</v>
          </cell>
          <cell r="W397">
            <v>59.74</v>
          </cell>
          <cell r="X397">
            <v>15.9</v>
          </cell>
          <cell r="Y397">
            <v>48.65</v>
          </cell>
          <cell r="Z397">
            <v>18.8</v>
          </cell>
          <cell r="AA397">
            <v>15.43</v>
          </cell>
          <cell r="AB397">
            <v>14.41</v>
          </cell>
          <cell r="AC397">
            <v>11.29</v>
          </cell>
          <cell r="AD397">
            <v>0</v>
          </cell>
          <cell r="AE397">
            <v>0.1</v>
          </cell>
          <cell r="AF397">
            <v>0.28000000000000003</v>
          </cell>
          <cell r="AG397">
            <v>0.61</v>
          </cell>
          <cell r="AH397">
            <v>10.3</v>
          </cell>
          <cell r="AI397">
            <v>700.97</v>
          </cell>
          <cell r="AJ397">
            <v>0</v>
          </cell>
          <cell r="AK397">
            <v>0</v>
          </cell>
          <cell r="AL397">
            <v>7.31</v>
          </cell>
          <cell r="AM397">
            <v>7.31</v>
          </cell>
          <cell r="AN397">
            <v>0</v>
          </cell>
          <cell r="AO397">
            <v>0</v>
          </cell>
          <cell r="AP397">
            <v>0</v>
          </cell>
          <cell r="AQ397">
            <v>0</v>
          </cell>
          <cell r="AR397">
            <v>0</v>
          </cell>
          <cell r="AS397">
            <v>0</v>
          </cell>
          <cell r="AT397">
            <v>708.29</v>
          </cell>
          <cell r="AU397">
            <v>2896.16</v>
          </cell>
          <cell r="AV397">
            <v>804.71</v>
          </cell>
          <cell r="AW397">
            <v>700.97</v>
          </cell>
          <cell r="AX397">
            <v>-6.73</v>
          </cell>
          <cell r="AY397">
            <v>2993.16</v>
          </cell>
          <cell r="AZ397">
            <v>1190.26</v>
          </cell>
          <cell r="BA397">
            <v>736.5</v>
          </cell>
          <cell r="BB397">
            <v>1479.78</v>
          </cell>
          <cell r="BC397">
            <v>446.98</v>
          </cell>
          <cell r="BD397">
            <v>446.98</v>
          </cell>
          <cell r="BE397">
            <v>804.71</v>
          </cell>
          <cell r="BF397">
            <v>0</v>
          </cell>
          <cell r="BG397">
            <v>0</v>
          </cell>
          <cell r="BH397">
            <v>0</v>
          </cell>
          <cell r="BI397">
            <v>0</v>
          </cell>
          <cell r="BJ397">
            <v>-3.74</v>
          </cell>
          <cell r="BK397">
            <v>6.73</v>
          </cell>
          <cell r="BL397">
            <v>-361.47</v>
          </cell>
          <cell r="BM397">
            <v>-190.08</v>
          </cell>
          <cell r="BN397">
            <v>-171.39</v>
          </cell>
          <cell r="BO397">
            <v>0</v>
          </cell>
          <cell r="BP397">
            <v>-171.39</v>
          </cell>
          <cell r="BQ397">
            <v>2.33</v>
          </cell>
          <cell r="BR397">
            <v>-173.72</v>
          </cell>
          <cell r="BS397">
            <v>52.585276999999998</v>
          </cell>
          <cell r="BT397">
            <v>298.52999999999997</v>
          </cell>
          <cell r="BU397">
            <v>66.2</v>
          </cell>
          <cell r="BV397">
            <v>135</v>
          </cell>
          <cell r="BW397">
            <v>229.73</v>
          </cell>
          <cell r="BX397" t="str">
            <v>Non-Interest Income - Retail and Small Business</v>
          </cell>
          <cell r="BY397">
            <v>0</v>
          </cell>
          <cell r="BZ397">
            <v>33895.279999999999</v>
          </cell>
          <cell r="CA397">
            <v>33895.279999999999</v>
          </cell>
          <cell r="CB397">
            <v>55416.68</v>
          </cell>
          <cell r="CC397">
            <v>26261.23</v>
          </cell>
          <cell r="CD397">
            <v>17149.09</v>
          </cell>
          <cell r="CE397">
            <v>3220.09</v>
          </cell>
          <cell r="CF397">
            <v>13929</v>
          </cell>
          <cell r="CG397">
            <v>11898.99</v>
          </cell>
          <cell r="CH397">
            <v>2348.1799999999998</v>
          </cell>
          <cell r="CI397">
            <v>740.65</v>
          </cell>
          <cell r="CJ397">
            <v>8810.15</v>
          </cell>
          <cell r="CK397">
            <v>5954.36</v>
          </cell>
          <cell r="CL397">
            <v>107.37</v>
          </cell>
          <cell r="CM397">
            <v>0</v>
          </cell>
          <cell r="CN397">
            <v>31550.03</v>
          </cell>
          <cell r="CO397">
            <v>27712.76</v>
          </cell>
          <cell r="CP397">
            <v>0</v>
          </cell>
          <cell r="CQ397">
            <v>3837.28</v>
          </cell>
          <cell r="CR397">
            <v>496.34</v>
          </cell>
          <cell r="CS397">
            <v>19083.830000000002</v>
          </cell>
          <cell r="CT397">
            <v>9248.99</v>
          </cell>
          <cell r="CU397">
            <v>7745.42</v>
          </cell>
          <cell r="CV397">
            <v>2089.42</v>
          </cell>
          <cell r="CW397">
            <v>10148.709999999999</v>
          </cell>
          <cell r="CX397">
            <v>16.7</v>
          </cell>
          <cell r="CY397">
            <v>36.479999999999997</v>
          </cell>
          <cell r="CZ397">
            <v>196.63</v>
          </cell>
          <cell r="DA397">
            <v>744.53</v>
          </cell>
          <cell r="DB397">
            <v>9154.3799999999992</v>
          </cell>
          <cell r="DC397">
            <v>116695.59</v>
          </cell>
          <cell r="DD397">
            <v>0</v>
          </cell>
          <cell r="DE397">
            <v>2993.16</v>
          </cell>
          <cell r="DF397">
            <v>113702.43</v>
          </cell>
          <cell r="DG397">
            <v>6674.32</v>
          </cell>
          <cell r="DH397">
            <v>6343.83</v>
          </cell>
          <cell r="DI397">
            <v>1359.2</v>
          </cell>
          <cell r="DJ397">
            <v>5.46</v>
          </cell>
          <cell r="DK397">
            <v>60.84</v>
          </cell>
          <cell r="DL397">
            <v>7769.33</v>
          </cell>
          <cell r="DM397">
            <v>13030.77</v>
          </cell>
          <cell r="DN397">
            <v>175072.12</v>
          </cell>
          <cell r="DO397">
            <v>125324.89</v>
          </cell>
          <cell r="DP397">
            <v>1797.53</v>
          </cell>
          <cell r="DQ397">
            <v>627.35</v>
          </cell>
          <cell r="DR397">
            <v>29203.02</v>
          </cell>
          <cell r="DS397">
            <v>86.07</v>
          </cell>
          <cell r="DT397">
            <v>156952.78</v>
          </cell>
          <cell r="DU397">
            <v>274.01</v>
          </cell>
          <cell r="DV397">
            <v>549.91999999999996</v>
          </cell>
          <cell r="DW397">
            <v>9271.27</v>
          </cell>
          <cell r="DX397">
            <v>8006.78</v>
          </cell>
          <cell r="DY397">
            <v>912.75</v>
          </cell>
          <cell r="DZ397">
            <v>-1020.13</v>
          </cell>
          <cell r="EA397">
            <v>17994.599999999999</v>
          </cell>
          <cell r="EB397">
            <v>124.74</v>
          </cell>
          <cell r="EC397">
            <v>18119.34</v>
          </cell>
          <cell r="ED397">
            <v>40997.49</v>
          </cell>
          <cell r="EE397">
            <v>18417.5</v>
          </cell>
          <cell r="EF397">
            <v>0</v>
          </cell>
          <cell r="EG397">
            <v>18417.5</v>
          </cell>
          <cell r="EH397">
            <v>-173.72</v>
          </cell>
          <cell r="EI397">
            <v>0</v>
          </cell>
          <cell r="EJ397">
            <v>0</v>
          </cell>
          <cell r="EK397">
            <v>0</v>
          </cell>
          <cell r="EL397">
            <v>10.220000000000001</v>
          </cell>
          <cell r="EM397">
            <v>0</v>
          </cell>
          <cell r="EN397">
            <v>89.41</v>
          </cell>
          <cell r="EO397">
            <v>0</v>
          </cell>
          <cell r="EP397">
            <v>2.77</v>
          </cell>
          <cell r="EQ397">
            <v>53.07</v>
          </cell>
          <cell r="ER397">
            <v>-114.15</v>
          </cell>
          <cell r="ES397">
            <v>0</v>
          </cell>
          <cell r="ET397">
            <v>0</v>
          </cell>
          <cell r="EU397">
            <v>17994.599999999999</v>
          </cell>
          <cell r="EV397">
            <v>17994.599999999999</v>
          </cell>
          <cell r="EW397">
            <v>461.94</v>
          </cell>
          <cell r="EX397">
            <v>0</v>
          </cell>
          <cell r="EY397">
            <v>-277.12</v>
          </cell>
          <cell r="EZ397">
            <v>0</v>
          </cell>
          <cell r="FA397">
            <v>0</v>
          </cell>
          <cell r="FB397">
            <v>750.58</v>
          </cell>
          <cell r="FC397">
            <v>0</v>
          </cell>
          <cell r="FD397">
            <v>6273.87</v>
          </cell>
          <cell r="FE397">
            <v>130.91</v>
          </cell>
          <cell r="FF397">
            <v>12155.57</v>
          </cell>
          <cell r="FG397">
            <v>130.72999999999999</v>
          </cell>
          <cell r="FH397">
            <v>0</v>
          </cell>
          <cell r="FI397">
            <v>-12.03</v>
          </cell>
          <cell r="FJ397">
            <v>12012.82</v>
          </cell>
          <cell r="FK397">
            <v>126002.44</v>
          </cell>
          <cell r="FL397">
            <v>10989.78</v>
          </cell>
          <cell r="FM397">
            <v>12012.48</v>
          </cell>
          <cell r="FN397">
            <v>15064.48</v>
          </cell>
          <cell r="FO397">
            <v>126002.44</v>
          </cell>
          <cell r="FP397">
            <v>166103.04000000001</v>
          </cell>
          <cell r="FQ397">
            <v>8.7218999999999998</v>
          </cell>
          <cell r="FR397">
            <v>9.5335000000000001</v>
          </cell>
          <cell r="FS397">
            <v>11.9557</v>
          </cell>
          <cell r="FT397">
            <v>7.2319000000000004</v>
          </cell>
          <cell r="FU397">
            <v>274.01</v>
          </cell>
          <cell r="FV397">
            <v>103.37</v>
          </cell>
          <cell r="FW397">
            <v>19.86</v>
          </cell>
          <cell r="FX397">
            <v>0</v>
          </cell>
          <cell r="FY397">
            <v>1020.13</v>
          </cell>
          <cell r="FZ397">
            <v>0</v>
          </cell>
          <cell r="GA397">
            <v>123.23</v>
          </cell>
          <cell r="GB397">
            <v>0</v>
          </cell>
          <cell r="GC397">
            <v>627.35</v>
          </cell>
          <cell r="GD397">
            <v>6194.97</v>
          </cell>
          <cell r="GE397">
            <v>0</v>
          </cell>
          <cell r="GF397">
            <v>290.26</v>
          </cell>
          <cell r="GG397">
            <v>529535.18000000005</v>
          </cell>
          <cell r="GH397">
            <v>0</v>
          </cell>
          <cell r="GI397">
            <v>0</v>
          </cell>
          <cell r="GJ397">
            <v>12155.57</v>
          </cell>
          <cell r="GK397">
            <v>1215.56</v>
          </cell>
          <cell r="GL397">
            <v>-123.41</v>
          </cell>
          <cell r="GM397">
            <v>123.41</v>
          </cell>
          <cell r="GN397">
            <v>0</v>
          </cell>
          <cell r="GO397">
            <v>0</v>
          </cell>
          <cell r="GP397">
            <v>0</v>
          </cell>
          <cell r="GQ397">
            <v>0</v>
          </cell>
          <cell r="GR397">
            <v>0</v>
          </cell>
          <cell r="GS397">
            <v>0</v>
          </cell>
          <cell r="GT397">
            <v>0</v>
          </cell>
          <cell r="GU397">
            <v>53.07</v>
          </cell>
          <cell r="GV397">
            <v>530.69000000000005</v>
          </cell>
          <cell r="GW397">
            <v>0.1</v>
          </cell>
          <cell r="GX397">
            <v>0</v>
          </cell>
          <cell r="GY397">
            <v>0</v>
          </cell>
          <cell r="GZ397">
            <v>0</v>
          </cell>
          <cell r="HA397">
            <v>0</v>
          </cell>
          <cell r="HB397">
            <v>89.41</v>
          </cell>
          <cell r="HC397">
            <v>89.41</v>
          </cell>
          <cell r="HD397" t="str">
            <v>In September 2011, SunTrust used $10.824 million of its cash-on-hand to repurchase warrants issued through the TARP program that were being auctioned by the U.S. Treasury.  This is considered a one-time event.</v>
          </cell>
          <cell r="HE397" t="str">
            <v>SunTrust has nonfinancial equity investments that are subject to Tier 1 deductions.  They totaled $150,314M as of Q3'11.  According to current rules, since this amount is below 15% of Tier 1 Capital (before any Line 10 adjustment is considered)</v>
          </cell>
          <cell r="HF397">
            <v>0</v>
          </cell>
          <cell r="HG397">
            <v>0</v>
          </cell>
          <cell r="HH397">
            <v>0</v>
          </cell>
          <cell r="HI397">
            <v>-1368000000</v>
          </cell>
          <cell r="HJ397">
            <v>-292000000</v>
          </cell>
          <cell r="HK397" t="str">
            <v>Issuance of Common Stock for Employee Compensation includes ongoing release of Treasury Stock, as well as other adjustments, for employee compensation purposes.  For forecasting purposes, SunTrust uses a three-month average change to measure pr</v>
          </cell>
          <cell r="HL397">
            <v>4</v>
          </cell>
          <cell r="HM397">
            <v>2012</v>
          </cell>
          <cell r="HN397">
            <v>0</v>
          </cell>
          <cell r="HO397">
            <v>-3.74</v>
          </cell>
          <cell r="HR397">
            <v>19001</v>
          </cell>
        </row>
        <row r="398">
          <cell r="A398" t="str">
            <v>1131787Q1 2013Supervisory Stress</v>
          </cell>
          <cell r="B398" t="str">
            <v>SunTrust</v>
          </cell>
          <cell r="C398" t="str">
            <v>Q1 2013</v>
          </cell>
          <cell r="D398" t="str">
            <v>Supervisory Stress</v>
          </cell>
          <cell r="E398" t="str">
            <v>BHC</v>
          </cell>
          <cell r="F398" t="str">
            <v>Sun Trust</v>
          </cell>
          <cell r="G398">
            <v>1131787</v>
          </cell>
          <cell r="H398" t="str">
            <v>Projected</v>
          </cell>
          <cell r="I398">
            <v>40917</v>
          </cell>
          <cell r="J398">
            <v>40927.45590277778</v>
          </cell>
          <cell r="K398" t="str">
            <v>The Federal Reserve describes its Supervisory Stress scenario as a deep recession that begins in the fourth quarter of 2011 in which the unemployment rate increases by an amount similar to that experienced, on average, in severe recessions such</v>
          </cell>
          <cell r="L398">
            <v>158.69</v>
          </cell>
          <cell r="M398">
            <v>228.01</v>
          </cell>
          <cell r="N398">
            <v>66.23</v>
          </cell>
          <cell r="O398">
            <v>161.78</v>
          </cell>
          <cell r="P398">
            <v>106.91</v>
          </cell>
          <cell r="Q398">
            <v>71.400000000000006</v>
          </cell>
          <cell r="R398">
            <v>0</v>
          </cell>
          <cell r="S398">
            <v>35.51</v>
          </cell>
          <cell r="T398">
            <v>116.16</v>
          </cell>
          <cell r="U398">
            <v>47.24</v>
          </cell>
          <cell r="V398">
            <v>10.66</v>
          </cell>
          <cell r="W398">
            <v>58.26</v>
          </cell>
          <cell r="X398">
            <v>16.68</v>
          </cell>
          <cell r="Y398">
            <v>43.67</v>
          </cell>
          <cell r="Z398">
            <v>19.02</v>
          </cell>
          <cell r="AA398">
            <v>10.64</v>
          </cell>
          <cell r="AB398">
            <v>14.01</v>
          </cell>
          <cell r="AC398">
            <v>13.6</v>
          </cell>
          <cell r="AD398">
            <v>0</v>
          </cell>
          <cell r="AE398">
            <v>0.13</v>
          </cell>
          <cell r="AF398">
            <v>0.36</v>
          </cell>
          <cell r="AG398">
            <v>0.88</v>
          </cell>
          <cell r="AH398">
            <v>12.23</v>
          </cell>
          <cell r="AI398">
            <v>683.73</v>
          </cell>
          <cell r="AJ398">
            <v>0</v>
          </cell>
          <cell r="AK398">
            <v>0</v>
          </cell>
          <cell r="AL398">
            <v>7.31</v>
          </cell>
          <cell r="AM398">
            <v>7.31</v>
          </cell>
          <cell r="AN398">
            <v>0</v>
          </cell>
          <cell r="AO398">
            <v>0</v>
          </cell>
          <cell r="AP398">
            <v>0</v>
          </cell>
          <cell r="AQ398">
            <v>0</v>
          </cell>
          <cell r="AR398">
            <v>0</v>
          </cell>
          <cell r="AS398">
            <v>0</v>
          </cell>
          <cell r="AT398">
            <v>691.04</v>
          </cell>
          <cell r="AU398">
            <v>2993.16</v>
          </cell>
          <cell r="AV398">
            <v>783.04</v>
          </cell>
          <cell r="AW398">
            <v>683.73</v>
          </cell>
          <cell r="AX398">
            <v>0.68</v>
          </cell>
          <cell r="AY398">
            <v>3093.16</v>
          </cell>
          <cell r="AZ398">
            <v>1163.01</v>
          </cell>
          <cell r="BA398">
            <v>762.52</v>
          </cell>
          <cell r="BB398">
            <v>1461.22</v>
          </cell>
          <cell r="BC398">
            <v>464.31</v>
          </cell>
          <cell r="BD398">
            <v>464.31</v>
          </cell>
          <cell r="BE398">
            <v>783.04</v>
          </cell>
          <cell r="BF398">
            <v>0</v>
          </cell>
          <cell r="BG398">
            <v>0</v>
          </cell>
          <cell r="BH398">
            <v>0</v>
          </cell>
          <cell r="BI398">
            <v>0</v>
          </cell>
          <cell r="BJ398">
            <v>-3.71</v>
          </cell>
          <cell r="BK398">
            <v>-0.68</v>
          </cell>
          <cell r="BL398">
            <v>-322.45</v>
          </cell>
          <cell r="BM398">
            <v>-165.57</v>
          </cell>
          <cell r="BN398">
            <v>-156.88</v>
          </cell>
          <cell r="BO398">
            <v>0</v>
          </cell>
          <cell r="BP398">
            <v>-156.88</v>
          </cell>
          <cell r="BQ398">
            <v>2.33</v>
          </cell>
          <cell r="BR398">
            <v>-159.21</v>
          </cell>
          <cell r="BS398">
            <v>51.347496</v>
          </cell>
          <cell r="BT398">
            <v>229.73</v>
          </cell>
          <cell r="BU398">
            <v>58.85</v>
          </cell>
          <cell r="BV398">
            <v>135</v>
          </cell>
          <cell r="BW398">
            <v>153.58000000000001</v>
          </cell>
          <cell r="BX398" t="str">
            <v>Non-Interest Income - Retail and Small Business</v>
          </cell>
          <cell r="BY398">
            <v>0</v>
          </cell>
          <cell r="BZ398">
            <v>33515.08</v>
          </cell>
          <cell r="CA398">
            <v>33515.08</v>
          </cell>
          <cell r="CB398">
            <v>54654.31</v>
          </cell>
          <cell r="CC398">
            <v>25766.36</v>
          </cell>
          <cell r="CD398">
            <v>16984.939999999999</v>
          </cell>
          <cell r="CE398">
            <v>3159.41</v>
          </cell>
          <cell r="CF398">
            <v>13825.53</v>
          </cell>
          <cell r="CG398">
            <v>11797.43</v>
          </cell>
          <cell r="CH398">
            <v>2327.9699999999998</v>
          </cell>
          <cell r="CI398">
            <v>734.28</v>
          </cell>
          <cell r="CJ398">
            <v>8735.18</v>
          </cell>
          <cell r="CK398">
            <v>5903.97</v>
          </cell>
          <cell r="CL398">
            <v>105.58</v>
          </cell>
          <cell r="CM398">
            <v>0</v>
          </cell>
          <cell r="CN398">
            <v>32046.44</v>
          </cell>
          <cell r="CO398">
            <v>28257.13</v>
          </cell>
          <cell r="CP398">
            <v>0</v>
          </cell>
          <cell r="CQ398">
            <v>3789.31</v>
          </cell>
          <cell r="CR398">
            <v>499.27</v>
          </cell>
          <cell r="CS398">
            <v>19329.13</v>
          </cell>
          <cell r="CT398">
            <v>9344.8700000000008</v>
          </cell>
          <cell r="CU398">
            <v>7873.18</v>
          </cell>
          <cell r="CV398">
            <v>2111.08</v>
          </cell>
          <cell r="CW398">
            <v>10322.49</v>
          </cell>
          <cell r="CX398">
            <v>16.989999999999998</v>
          </cell>
          <cell r="CY398">
            <v>37.1</v>
          </cell>
          <cell r="CZ398">
            <v>199.99</v>
          </cell>
          <cell r="DA398">
            <v>757.27</v>
          </cell>
          <cell r="DB398">
            <v>9311.1299999999992</v>
          </cell>
          <cell r="DC398">
            <v>116851.64</v>
          </cell>
          <cell r="DD398">
            <v>0</v>
          </cell>
          <cell r="DE398">
            <v>3093.16</v>
          </cell>
          <cell r="DF398">
            <v>113758.47</v>
          </cell>
          <cell r="DG398">
            <v>7234.06</v>
          </cell>
          <cell r="DH398">
            <v>6343.83</v>
          </cell>
          <cell r="DI398">
            <v>1382.92</v>
          </cell>
          <cell r="DJ398">
            <v>5.46</v>
          </cell>
          <cell r="DK398">
            <v>55.71</v>
          </cell>
          <cell r="DL398">
            <v>7787.93</v>
          </cell>
          <cell r="DM398">
            <v>12961.27</v>
          </cell>
          <cell r="DN398">
            <v>175256.81</v>
          </cell>
          <cell r="DO398">
            <v>125611.05</v>
          </cell>
          <cell r="DP398">
            <v>1802.72</v>
          </cell>
          <cell r="DQ398">
            <v>627.35</v>
          </cell>
          <cell r="DR398">
            <v>29440.240000000002</v>
          </cell>
          <cell r="DS398">
            <v>85.38</v>
          </cell>
          <cell r="DT398">
            <v>157481.35999999999</v>
          </cell>
          <cell r="DU398">
            <v>274.01</v>
          </cell>
          <cell r="DV398">
            <v>549.91999999999996</v>
          </cell>
          <cell r="DW398">
            <v>9262.01</v>
          </cell>
          <cell r="DX398">
            <v>7791.97</v>
          </cell>
          <cell r="DY398">
            <v>828.65</v>
          </cell>
          <cell r="DZ398">
            <v>-1055.8399999999999</v>
          </cell>
          <cell r="EA398">
            <v>17650.71</v>
          </cell>
          <cell r="EB398">
            <v>124.74</v>
          </cell>
          <cell r="EC398">
            <v>17775.45</v>
          </cell>
          <cell r="ED398">
            <v>41463.4</v>
          </cell>
          <cell r="EE398">
            <v>17994.599999999999</v>
          </cell>
          <cell r="EF398">
            <v>0</v>
          </cell>
          <cell r="EG398">
            <v>17994.599999999999</v>
          </cell>
          <cell r="EH398">
            <v>-159.21</v>
          </cell>
          <cell r="EI398">
            <v>0</v>
          </cell>
          <cell r="EJ398">
            <v>0</v>
          </cell>
          <cell r="EK398">
            <v>0</v>
          </cell>
          <cell r="EL398">
            <v>10.220000000000001</v>
          </cell>
          <cell r="EM398">
            <v>0</v>
          </cell>
          <cell r="EN398">
            <v>55.19</v>
          </cell>
          <cell r="EO398">
            <v>0</v>
          </cell>
          <cell r="EP398">
            <v>2.77</v>
          </cell>
          <cell r="EQ398">
            <v>52.84</v>
          </cell>
          <cell r="ER398">
            <v>-84.1</v>
          </cell>
          <cell r="ES398">
            <v>0</v>
          </cell>
          <cell r="ET398">
            <v>0</v>
          </cell>
          <cell r="EU398">
            <v>17650.71</v>
          </cell>
          <cell r="EV398">
            <v>17650.71</v>
          </cell>
          <cell r="EW398">
            <v>434.26</v>
          </cell>
          <cell r="EX398">
            <v>0</v>
          </cell>
          <cell r="EY398">
            <v>-333.54</v>
          </cell>
          <cell r="EZ398">
            <v>0</v>
          </cell>
          <cell r="FA398">
            <v>0</v>
          </cell>
          <cell r="FB398">
            <v>541.46</v>
          </cell>
          <cell r="FC398">
            <v>0</v>
          </cell>
          <cell r="FD398">
            <v>6273.87</v>
          </cell>
          <cell r="FE398">
            <v>130.91</v>
          </cell>
          <cell r="FF398">
            <v>11686.67</v>
          </cell>
          <cell r="FG398">
            <v>133.1</v>
          </cell>
          <cell r="FH398">
            <v>48.21</v>
          </cell>
          <cell r="FI398">
            <v>-12.03</v>
          </cell>
          <cell r="FJ398">
            <v>11493.34</v>
          </cell>
          <cell r="FK398">
            <v>126490.04</v>
          </cell>
          <cell r="FL398">
            <v>10679.41</v>
          </cell>
          <cell r="FM398">
            <v>11492.99</v>
          </cell>
          <cell r="FN398">
            <v>14676.83</v>
          </cell>
          <cell r="FO398">
            <v>126490.04</v>
          </cell>
          <cell r="FP398">
            <v>166330.1</v>
          </cell>
          <cell r="FQ398">
            <v>8.4428999999999998</v>
          </cell>
          <cell r="FR398">
            <v>9.0861000000000001</v>
          </cell>
          <cell r="FS398">
            <v>11.603199999999999</v>
          </cell>
          <cell r="FT398">
            <v>6.9097999999999997</v>
          </cell>
          <cell r="FU398">
            <v>274.01</v>
          </cell>
          <cell r="FV398">
            <v>103.37</v>
          </cell>
          <cell r="FW398">
            <v>19.86</v>
          </cell>
          <cell r="FX398">
            <v>0</v>
          </cell>
          <cell r="FY398">
            <v>1055.8399999999999</v>
          </cell>
          <cell r="FZ398">
            <v>0</v>
          </cell>
          <cell r="GA398">
            <v>123.23</v>
          </cell>
          <cell r="GB398">
            <v>0</v>
          </cell>
          <cell r="GC398">
            <v>418.23</v>
          </cell>
          <cell r="GD398">
            <v>6194.97</v>
          </cell>
          <cell r="GE398">
            <v>0</v>
          </cell>
          <cell r="GF398">
            <v>118.64</v>
          </cell>
          <cell r="GG398">
            <v>527810.78</v>
          </cell>
          <cell r="GH398">
            <v>0</v>
          </cell>
          <cell r="GI398">
            <v>0</v>
          </cell>
          <cell r="GJ398">
            <v>11686.67</v>
          </cell>
          <cell r="GK398">
            <v>1168.67</v>
          </cell>
          <cell r="GL398">
            <v>48.21</v>
          </cell>
          <cell r="GM398">
            <v>-48.21</v>
          </cell>
          <cell r="GN398">
            <v>0</v>
          </cell>
          <cell r="GO398">
            <v>48.21</v>
          </cell>
          <cell r="GP398">
            <v>0</v>
          </cell>
          <cell r="GQ398">
            <v>0</v>
          </cell>
          <cell r="GR398">
            <v>48.21</v>
          </cell>
          <cell r="GS398">
            <v>0</v>
          </cell>
          <cell r="GT398">
            <v>0</v>
          </cell>
          <cell r="GU398">
            <v>52.84</v>
          </cell>
          <cell r="GV398">
            <v>528.39</v>
          </cell>
          <cell r="GW398">
            <v>0.1</v>
          </cell>
          <cell r="GX398">
            <v>0</v>
          </cell>
          <cell r="GY398">
            <v>0</v>
          </cell>
          <cell r="GZ398">
            <v>0</v>
          </cell>
          <cell r="HA398">
            <v>0</v>
          </cell>
          <cell r="HB398">
            <v>55.19</v>
          </cell>
          <cell r="HC398">
            <v>55.19</v>
          </cell>
          <cell r="HD398" t="str">
            <v>In September 2011, SunTrust used $10.824 million of its cash-on-hand to repurchase warrants issued through the TARP program that were being auctioned by the U.S. Treasury.  This is considered a one-time event.</v>
          </cell>
          <cell r="HE398" t="str">
            <v>SunTrust has nonfinancial equity investments that are subject to Tier 1 deductions.  They totaled $150,314M as of Q3'11.  According to current rules, since this amount is below 15% of Tier 1 Capital (before any Line 10 adjustment is considered)</v>
          </cell>
          <cell r="HF398">
            <v>0</v>
          </cell>
          <cell r="HG398">
            <v>0</v>
          </cell>
          <cell r="HH398">
            <v>0</v>
          </cell>
          <cell r="HI398">
            <v>-1368000000</v>
          </cell>
          <cell r="HJ398">
            <v>-292000000</v>
          </cell>
          <cell r="HK398" t="str">
            <v>Issuance of Common Stock for Employee Compensation includes ongoing release of Treasury Stock, as well as other adjustments, for employee compensation purposes.  For forecasting purposes, SunTrust uses a three-month average change to measure pr</v>
          </cell>
          <cell r="HL398">
            <v>1</v>
          </cell>
          <cell r="HM398">
            <v>2013</v>
          </cell>
          <cell r="HN398">
            <v>0</v>
          </cell>
          <cell r="HO398">
            <v>-3.71</v>
          </cell>
          <cell r="HR398">
            <v>19001</v>
          </cell>
        </row>
        <row r="399">
          <cell r="A399" t="str">
            <v>1131787Q2 2013Supervisory Stress</v>
          </cell>
          <cell r="B399" t="str">
            <v>SunTrust</v>
          </cell>
          <cell r="C399" t="str">
            <v>Q2 2013</v>
          </cell>
          <cell r="D399" t="str">
            <v>Supervisory Stress</v>
          </cell>
          <cell r="E399" t="str">
            <v>BHC</v>
          </cell>
          <cell r="F399" t="str">
            <v>Sun Trust</v>
          </cell>
          <cell r="G399">
            <v>1131787</v>
          </cell>
          <cell r="H399" t="str">
            <v>Projected</v>
          </cell>
          <cell r="I399">
            <v>40917</v>
          </cell>
          <cell r="J399">
            <v>40927.45590277778</v>
          </cell>
          <cell r="K399" t="str">
            <v>The Federal Reserve describes its Supervisory Stress scenario as a deep recession that begins in the fourth quarter of 2011 in which the unemployment rate increases by an amount similar to that experienced, on average, in severe recessions such</v>
          </cell>
          <cell r="L399">
            <v>167.68</v>
          </cell>
          <cell r="M399">
            <v>240</v>
          </cell>
          <cell r="N399">
            <v>63.14</v>
          </cell>
          <cell r="O399">
            <v>176.86</v>
          </cell>
          <cell r="P399">
            <v>119.23</v>
          </cell>
          <cell r="Q399">
            <v>79.91</v>
          </cell>
          <cell r="R399">
            <v>0</v>
          </cell>
          <cell r="S399">
            <v>39.33</v>
          </cell>
          <cell r="T399">
            <v>113.3</v>
          </cell>
          <cell r="U399">
            <v>44.21</v>
          </cell>
          <cell r="V399">
            <v>10.81</v>
          </cell>
          <cell r="W399">
            <v>58.28</v>
          </cell>
          <cell r="X399">
            <v>16.559999999999999</v>
          </cell>
          <cell r="Y399">
            <v>44.3</v>
          </cell>
          <cell r="Z399">
            <v>18.89</v>
          </cell>
          <cell r="AA399">
            <v>10.86</v>
          </cell>
          <cell r="AB399">
            <v>14.55</v>
          </cell>
          <cell r="AC399">
            <v>15.18</v>
          </cell>
          <cell r="AD399">
            <v>0</v>
          </cell>
          <cell r="AE399">
            <v>0.15</v>
          </cell>
          <cell r="AF399">
            <v>0.42</v>
          </cell>
          <cell r="AG399">
            <v>1.1499999999999999</v>
          </cell>
          <cell r="AH399">
            <v>13.45</v>
          </cell>
          <cell r="AI399">
            <v>716.23</v>
          </cell>
          <cell r="AJ399">
            <v>0</v>
          </cell>
          <cell r="AK399">
            <v>0</v>
          </cell>
          <cell r="AL399">
            <v>7.31</v>
          </cell>
          <cell r="AM399">
            <v>7.31</v>
          </cell>
          <cell r="AN399">
            <v>0</v>
          </cell>
          <cell r="AO399">
            <v>0</v>
          </cell>
          <cell r="AP399">
            <v>0</v>
          </cell>
          <cell r="AQ399">
            <v>0</v>
          </cell>
          <cell r="AR399">
            <v>0</v>
          </cell>
          <cell r="AS399">
            <v>0</v>
          </cell>
          <cell r="AT399">
            <v>723.55</v>
          </cell>
          <cell r="AU399">
            <v>3093.16</v>
          </cell>
          <cell r="AV399">
            <v>795.16</v>
          </cell>
          <cell r="AW399">
            <v>716.23</v>
          </cell>
          <cell r="AX399">
            <v>-0.92</v>
          </cell>
          <cell r="AY399">
            <v>3171.16</v>
          </cell>
          <cell r="AZ399">
            <v>1158.27</v>
          </cell>
          <cell r="BA399">
            <v>791.45</v>
          </cell>
          <cell r="BB399">
            <v>1427.27</v>
          </cell>
          <cell r="BC399">
            <v>522.45000000000005</v>
          </cell>
          <cell r="BD399">
            <v>522.45000000000005</v>
          </cell>
          <cell r="BE399">
            <v>795.16</v>
          </cell>
          <cell r="BF399">
            <v>0</v>
          </cell>
          <cell r="BG399">
            <v>0</v>
          </cell>
          <cell r="BH399">
            <v>0</v>
          </cell>
          <cell r="BI399">
            <v>0</v>
          </cell>
          <cell r="BJ399">
            <v>-3.71</v>
          </cell>
          <cell r="BK399">
            <v>0.92</v>
          </cell>
          <cell r="BL399">
            <v>-276.42</v>
          </cell>
          <cell r="BM399">
            <v>-142.55000000000001</v>
          </cell>
          <cell r="BN399">
            <v>-133.87</v>
          </cell>
          <cell r="BO399">
            <v>0</v>
          </cell>
          <cell r="BP399">
            <v>-133.87</v>
          </cell>
          <cell r="BQ399">
            <v>2.33</v>
          </cell>
          <cell r="BR399">
            <v>-136.19</v>
          </cell>
          <cell r="BS399">
            <v>51.570075000000003</v>
          </cell>
          <cell r="BT399">
            <v>153.58000000000001</v>
          </cell>
          <cell r="BU399">
            <v>53.46</v>
          </cell>
          <cell r="BV399">
            <v>135</v>
          </cell>
          <cell r="BW399">
            <v>72.040000000000006</v>
          </cell>
          <cell r="BX399" t="str">
            <v>Non-Interest Income - Retail and Small Business</v>
          </cell>
          <cell r="BY399">
            <v>0</v>
          </cell>
          <cell r="BZ399">
            <v>33095.15</v>
          </cell>
          <cell r="CA399">
            <v>33095.15</v>
          </cell>
          <cell r="CB399">
            <v>54430.45</v>
          </cell>
          <cell r="CC399">
            <v>25714.07</v>
          </cell>
          <cell r="CD399">
            <v>16917.310000000001</v>
          </cell>
          <cell r="CE399">
            <v>3153</v>
          </cell>
          <cell r="CF399">
            <v>13764.32</v>
          </cell>
          <cell r="CG399">
            <v>11695.08</v>
          </cell>
          <cell r="CH399">
            <v>2307.64</v>
          </cell>
          <cell r="CI399">
            <v>727.87</v>
          </cell>
          <cell r="CJ399">
            <v>8659.58</v>
          </cell>
          <cell r="CK399">
            <v>5853.1</v>
          </cell>
          <cell r="CL399">
            <v>103.98</v>
          </cell>
          <cell r="CM399">
            <v>0</v>
          </cell>
          <cell r="CN399">
            <v>32916.769999999997</v>
          </cell>
          <cell r="CO399">
            <v>29229.57</v>
          </cell>
          <cell r="CP399">
            <v>0</v>
          </cell>
          <cell r="CQ399">
            <v>3687.19</v>
          </cell>
          <cell r="CR399">
            <v>503.16</v>
          </cell>
          <cell r="CS399">
            <v>19692.740000000002</v>
          </cell>
          <cell r="CT399">
            <v>9503.3799999999992</v>
          </cell>
          <cell r="CU399">
            <v>8042.46</v>
          </cell>
          <cell r="CV399">
            <v>2146.89</v>
          </cell>
          <cell r="CW399">
            <v>10497.02</v>
          </cell>
          <cell r="CX399">
            <v>17.28</v>
          </cell>
          <cell r="CY399">
            <v>37.729999999999997</v>
          </cell>
          <cell r="CZ399">
            <v>203.38</v>
          </cell>
          <cell r="DA399">
            <v>770.08</v>
          </cell>
          <cell r="DB399">
            <v>9468.56</v>
          </cell>
          <cell r="DC399">
            <v>118040.14</v>
          </cell>
          <cell r="DD399">
            <v>0</v>
          </cell>
          <cell r="DE399">
            <v>3171.16</v>
          </cell>
          <cell r="DF399">
            <v>114868.97</v>
          </cell>
          <cell r="DG399">
            <v>7289.13</v>
          </cell>
          <cell r="DH399">
            <v>6343.83</v>
          </cell>
          <cell r="DI399">
            <v>1365.53</v>
          </cell>
          <cell r="DJ399">
            <v>5.46</v>
          </cell>
          <cell r="DK399">
            <v>50.97</v>
          </cell>
          <cell r="DL399">
            <v>7765.8</v>
          </cell>
          <cell r="DM399">
            <v>12835.76</v>
          </cell>
          <cell r="DN399">
            <v>175854.81</v>
          </cell>
          <cell r="DO399">
            <v>126258.86</v>
          </cell>
          <cell r="DP399">
            <v>1817.24</v>
          </cell>
          <cell r="DQ399">
            <v>627.35</v>
          </cell>
          <cell r="DR399">
            <v>29720.63</v>
          </cell>
          <cell r="DS399">
            <v>86.3</v>
          </cell>
          <cell r="DT399">
            <v>158424.07</v>
          </cell>
          <cell r="DU399">
            <v>274.01</v>
          </cell>
          <cell r="DV399">
            <v>549.91999999999996</v>
          </cell>
          <cell r="DW399">
            <v>9252.74</v>
          </cell>
          <cell r="DX399">
            <v>7573.88</v>
          </cell>
          <cell r="DY399">
            <v>742.39</v>
          </cell>
          <cell r="DZ399">
            <v>-1086.95</v>
          </cell>
          <cell r="EA399">
            <v>17305.990000000002</v>
          </cell>
          <cell r="EB399">
            <v>124.74</v>
          </cell>
          <cell r="EC399">
            <v>17430.73</v>
          </cell>
          <cell r="ED399">
            <v>42193.85</v>
          </cell>
          <cell r="EE399">
            <v>17650.71</v>
          </cell>
          <cell r="EF399">
            <v>0</v>
          </cell>
          <cell r="EG399">
            <v>17650.71</v>
          </cell>
          <cell r="EH399">
            <v>-136.19</v>
          </cell>
          <cell r="EI399">
            <v>0</v>
          </cell>
          <cell r="EJ399">
            <v>0</v>
          </cell>
          <cell r="EK399">
            <v>0</v>
          </cell>
          <cell r="EL399">
            <v>10.220000000000001</v>
          </cell>
          <cell r="EM399">
            <v>0</v>
          </cell>
          <cell r="EN399">
            <v>50.59</v>
          </cell>
          <cell r="EO399">
            <v>0</v>
          </cell>
          <cell r="EP399">
            <v>2.8</v>
          </cell>
          <cell r="EQ399">
            <v>79.09</v>
          </cell>
          <cell r="ER399">
            <v>-86.26</v>
          </cell>
          <cell r="ES399">
            <v>0</v>
          </cell>
          <cell r="ET399">
            <v>0</v>
          </cell>
          <cell r="EU399">
            <v>17305.990000000002</v>
          </cell>
          <cell r="EV399">
            <v>17305.990000000002</v>
          </cell>
          <cell r="EW399">
            <v>399.26</v>
          </cell>
          <cell r="EX399">
            <v>0</v>
          </cell>
          <cell r="EY399">
            <v>-384.8</v>
          </cell>
          <cell r="EZ399">
            <v>0</v>
          </cell>
          <cell r="FA399">
            <v>0</v>
          </cell>
          <cell r="FB399">
            <v>541.46</v>
          </cell>
          <cell r="FC399">
            <v>0</v>
          </cell>
          <cell r="FD399">
            <v>6273.87</v>
          </cell>
          <cell r="FE399">
            <v>130.91</v>
          </cell>
          <cell r="FF399">
            <v>11428.21</v>
          </cell>
          <cell r="FG399">
            <v>131.36000000000001</v>
          </cell>
          <cell r="FH399">
            <v>203.01</v>
          </cell>
          <cell r="FI399">
            <v>-12.03</v>
          </cell>
          <cell r="FJ399">
            <v>11081.81</v>
          </cell>
          <cell r="FK399">
            <v>127683.9</v>
          </cell>
          <cell r="FL399">
            <v>10267.89</v>
          </cell>
          <cell r="FM399">
            <v>11081.47</v>
          </cell>
          <cell r="FN399">
            <v>14261.04</v>
          </cell>
          <cell r="FO399">
            <v>127683.9</v>
          </cell>
          <cell r="FP399">
            <v>167509</v>
          </cell>
          <cell r="FQ399">
            <v>8.0416000000000007</v>
          </cell>
          <cell r="FR399">
            <v>8.6788000000000007</v>
          </cell>
          <cell r="FS399">
            <v>11.169</v>
          </cell>
          <cell r="FT399">
            <v>6.6154000000000002</v>
          </cell>
          <cell r="FU399">
            <v>274.01</v>
          </cell>
          <cell r="FV399">
            <v>103.37</v>
          </cell>
          <cell r="FW399">
            <v>19.86</v>
          </cell>
          <cell r="FX399">
            <v>0</v>
          </cell>
          <cell r="FY399">
            <v>1086.95</v>
          </cell>
          <cell r="FZ399">
            <v>0</v>
          </cell>
          <cell r="GA399">
            <v>123.23</v>
          </cell>
          <cell r="GB399">
            <v>0</v>
          </cell>
          <cell r="GC399">
            <v>418.23</v>
          </cell>
          <cell r="GD399">
            <v>6194.97</v>
          </cell>
          <cell r="GE399">
            <v>36.159999999999997</v>
          </cell>
          <cell r="GF399">
            <v>0</v>
          </cell>
          <cell r="GG399">
            <v>526239.27</v>
          </cell>
          <cell r="GH399">
            <v>0</v>
          </cell>
          <cell r="GI399">
            <v>0</v>
          </cell>
          <cell r="GJ399">
            <v>11428.21</v>
          </cell>
          <cell r="GK399">
            <v>1142.82</v>
          </cell>
          <cell r="GL399">
            <v>203.01</v>
          </cell>
          <cell r="GM399">
            <v>-166.85</v>
          </cell>
          <cell r="GN399">
            <v>0</v>
          </cell>
          <cell r="GO399">
            <v>203.01</v>
          </cell>
          <cell r="GP399">
            <v>0</v>
          </cell>
          <cell r="GQ399">
            <v>0</v>
          </cell>
          <cell r="GR399">
            <v>203.01</v>
          </cell>
          <cell r="GS399">
            <v>0</v>
          </cell>
          <cell r="GT399">
            <v>0</v>
          </cell>
          <cell r="GU399">
            <v>79.09</v>
          </cell>
          <cell r="GV399">
            <v>527.29</v>
          </cell>
          <cell r="GW399">
            <v>0.15</v>
          </cell>
          <cell r="GX399">
            <v>0</v>
          </cell>
          <cell r="GY399">
            <v>0</v>
          </cell>
          <cell r="GZ399">
            <v>0</v>
          </cell>
          <cell r="HA399">
            <v>0</v>
          </cell>
          <cell r="HB399">
            <v>50.59</v>
          </cell>
          <cell r="HC399">
            <v>50.59</v>
          </cell>
          <cell r="HD399" t="str">
            <v>In September 2011, SunTrust used $10.824 million of its cash-on-hand to repurchase warrants issued through the TARP program that were being auctioned by the U.S. Treasury.  This is considered a one-time event.</v>
          </cell>
          <cell r="HE399" t="str">
            <v>SunTrust has nonfinancial equity investments that are subject to Tier 1 deductions.  They totaled $150,314M as of Q3'11.  According to current rules, since this amount is below 15% of Tier 1 Capital (before any Line 10 adjustment is considered)</v>
          </cell>
          <cell r="HF399">
            <v>0</v>
          </cell>
          <cell r="HG399">
            <v>0</v>
          </cell>
          <cell r="HH399">
            <v>0</v>
          </cell>
          <cell r="HI399">
            <v>-1368000000</v>
          </cell>
          <cell r="HJ399">
            <v>-292000000</v>
          </cell>
          <cell r="HK399" t="str">
            <v>Issuance of Common Stock for Employee Compensation includes ongoing release of Treasury Stock, as well as other adjustments, for employee compensation purposes.  For forecasting purposes, SunTrust uses a three-month average change to measure pr</v>
          </cell>
          <cell r="HL399">
            <v>2</v>
          </cell>
          <cell r="HM399">
            <v>2013</v>
          </cell>
          <cell r="HN399">
            <v>0</v>
          </cell>
          <cell r="HO399">
            <v>-3.71</v>
          </cell>
          <cell r="HR399">
            <v>19001</v>
          </cell>
        </row>
        <row r="400">
          <cell r="A400" t="str">
            <v>1131787Q3 2013Supervisory Stress</v>
          </cell>
          <cell r="B400" t="str">
            <v>SunTrust</v>
          </cell>
          <cell r="C400" t="str">
            <v>Q3 2013</v>
          </cell>
          <cell r="D400" t="str">
            <v>Supervisory Stress</v>
          </cell>
          <cell r="E400" t="str">
            <v>BHC</v>
          </cell>
          <cell r="F400" t="str">
            <v>Sun Trust</v>
          </cell>
          <cell r="G400">
            <v>1131787</v>
          </cell>
          <cell r="H400" t="str">
            <v>Projected</v>
          </cell>
          <cell r="I400">
            <v>40917</v>
          </cell>
          <cell r="J400">
            <v>40927.45590277778</v>
          </cell>
          <cell r="K400" t="str">
            <v>The Federal Reserve describes its Supervisory Stress scenario as a deep recession that begins in the fourth quarter of 2011 in which the unemployment rate increases by an amount similar to that experienced, on average, in severe recessions such</v>
          </cell>
          <cell r="L400">
            <v>143.15</v>
          </cell>
          <cell r="M400">
            <v>256.02999999999997</v>
          </cell>
          <cell r="N400">
            <v>59.72</v>
          </cell>
          <cell r="O400">
            <v>196.31</v>
          </cell>
          <cell r="P400">
            <v>128.79</v>
          </cell>
          <cell r="Q400">
            <v>85.86</v>
          </cell>
          <cell r="R400">
            <v>0</v>
          </cell>
          <cell r="S400">
            <v>42.93</v>
          </cell>
          <cell r="T400">
            <v>106.37</v>
          </cell>
          <cell r="U400">
            <v>38.770000000000003</v>
          </cell>
          <cell r="V400">
            <v>10.85</v>
          </cell>
          <cell r="W400">
            <v>56.74</v>
          </cell>
          <cell r="X400">
            <v>20.2</v>
          </cell>
          <cell r="Y400">
            <v>42.22</v>
          </cell>
          <cell r="Z400">
            <v>18.2</v>
          </cell>
          <cell r="AA400">
            <v>9.8699999999999992</v>
          </cell>
          <cell r="AB400">
            <v>14.15</v>
          </cell>
          <cell r="AC400">
            <v>16.489999999999998</v>
          </cell>
          <cell r="AD400">
            <v>0</v>
          </cell>
          <cell r="AE400">
            <v>0.17</v>
          </cell>
          <cell r="AF400">
            <v>0.46</v>
          </cell>
          <cell r="AG400">
            <v>1.38</v>
          </cell>
          <cell r="AH400">
            <v>14.48</v>
          </cell>
          <cell r="AI400">
            <v>713.26</v>
          </cell>
          <cell r="AJ400">
            <v>0</v>
          </cell>
          <cell r="AK400">
            <v>0</v>
          </cell>
          <cell r="AL400">
            <v>0</v>
          </cell>
          <cell r="AM400">
            <v>0</v>
          </cell>
          <cell r="AN400">
            <v>0</v>
          </cell>
          <cell r="AO400">
            <v>0</v>
          </cell>
          <cell r="AP400">
            <v>0</v>
          </cell>
          <cell r="AQ400">
            <v>0</v>
          </cell>
          <cell r="AR400">
            <v>0</v>
          </cell>
          <cell r="AS400">
            <v>0</v>
          </cell>
          <cell r="AT400">
            <v>713.26</v>
          </cell>
          <cell r="AU400">
            <v>3171.16</v>
          </cell>
          <cell r="AV400">
            <v>826.71</v>
          </cell>
          <cell r="AW400">
            <v>713.26</v>
          </cell>
          <cell r="AX400">
            <v>-1.45</v>
          </cell>
          <cell r="AY400">
            <v>3283.16</v>
          </cell>
          <cell r="AZ400">
            <v>1151.8800000000001</v>
          </cell>
          <cell r="BA400">
            <v>805.44</v>
          </cell>
          <cell r="BB400">
            <v>1408.81</v>
          </cell>
          <cell r="BC400">
            <v>548.5</v>
          </cell>
          <cell r="BD400">
            <v>548.5</v>
          </cell>
          <cell r="BE400">
            <v>826.71</v>
          </cell>
          <cell r="BF400">
            <v>0</v>
          </cell>
          <cell r="BG400">
            <v>0</v>
          </cell>
          <cell r="BH400">
            <v>0</v>
          </cell>
          <cell r="BI400">
            <v>0</v>
          </cell>
          <cell r="BJ400">
            <v>0.02</v>
          </cell>
          <cell r="BK400">
            <v>1.45</v>
          </cell>
          <cell r="BL400">
            <v>-278.19</v>
          </cell>
          <cell r="BM400">
            <v>-143.51</v>
          </cell>
          <cell r="BN400">
            <v>-134.68</v>
          </cell>
          <cell r="BO400">
            <v>0</v>
          </cell>
          <cell r="BP400">
            <v>-134.68</v>
          </cell>
          <cell r="BQ400">
            <v>2.33</v>
          </cell>
          <cell r="BR400">
            <v>-137</v>
          </cell>
          <cell r="BS400">
            <v>51.587045000000003</v>
          </cell>
          <cell r="BT400">
            <v>72.040000000000006</v>
          </cell>
          <cell r="BU400">
            <v>48.74</v>
          </cell>
          <cell r="BV400">
            <v>95.29</v>
          </cell>
          <cell r="BW400">
            <v>25.49</v>
          </cell>
          <cell r="BX400" t="str">
            <v>Non-Interest Income - Retail and Small Business</v>
          </cell>
          <cell r="BY400">
            <v>0</v>
          </cell>
          <cell r="BZ400">
            <v>32296.799999999999</v>
          </cell>
          <cell r="CA400">
            <v>32296.799999999999</v>
          </cell>
          <cell r="CB400">
            <v>53387.96</v>
          </cell>
          <cell r="CC400">
            <v>25012.26</v>
          </cell>
          <cell r="CD400">
            <v>16763.080000000002</v>
          </cell>
          <cell r="CE400">
            <v>3066.94</v>
          </cell>
          <cell r="CF400">
            <v>13696.14</v>
          </cell>
          <cell r="CG400">
            <v>11511.2</v>
          </cell>
          <cell r="CH400">
            <v>2271.1799999999998</v>
          </cell>
          <cell r="CI400">
            <v>716.37</v>
          </cell>
          <cell r="CJ400">
            <v>8523.66</v>
          </cell>
          <cell r="CK400">
            <v>5761.52</v>
          </cell>
          <cell r="CL400">
            <v>101.42</v>
          </cell>
          <cell r="CM400">
            <v>0</v>
          </cell>
          <cell r="CN400">
            <v>34449.06</v>
          </cell>
          <cell r="CO400">
            <v>30693.46</v>
          </cell>
          <cell r="CP400">
            <v>0</v>
          </cell>
          <cell r="CQ400">
            <v>3755.6</v>
          </cell>
          <cell r="CR400">
            <v>506.19</v>
          </cell>
          <cell r="CS400">
            <v>20105.64</v>
          </cell>
          <cell r="CT400">
            <v>9710.7199999999993</v>
          </cell>
          <cell r="CU400">
            <v>8201.19</v>
          </cell>
          <cell r="CV400">
            <v>2193.73</v>
          </cell>
          <cell r="CW400">
            <v>10656.51</v>
          </cell>
          <cell r="CX400">
            <v>17.54</v>
          </cell>
          <cell r="CY400">
            <v>38.299999999999997</v>
          </cell>
          <cell r="CZ400">
            <v>206.47</v>
          </cell>
          <cell r="DA400">
            <v>781.78</v>
          </cell>
          <cell r="DB400">
            <v>9612.43</v>
          </cell>
          <cell r="DC400">
            <v>119105.36</v>
          </cell>
          <cell r="DD400">
            <v>0</v>
          </cell>
          <cell r="DE400">
            <v>3283.16</v>
          </cell>
          <cell r="DF400">
            <v>115822.2</v>
          </cell>
          <cell r="DG400">
            <v>7353.2</v>
          </cell>
          <cell r="DH400">
            <v>6343.83</v>
          </cell>
          <cell r="DI400">
            <v>1333.91</v>
          </cell>
          <cell r="DJ400">
            <v>5.46</v>
          </cell>
          <cell r="DK400">
            <v>45.07</v>
          </cell>
          <cell r="DL400">
            <v>7728.27</v>
          </cell>
          <cell r="DM400">
            <v>13293.61</v>
          </cell>
          <cell r="DN400">
            <v>176494.09</v>
          </cell>
          <cell r="DO400">
            <v>125871.45</v>
          </cell>
          <cell r="DP400">
            <v>1832.8</v>
          </cell>
          <cell r="DQ400">
            <v>627.35</v>
          </cell>
          <cell r="DR400">
            <v>30575.16</v>
          </cell>
          <cell r="DS400">
            <v>87.76</v>
          </cell>
          <cell r="DT400">
            <v>158906.76</v>
          </cell>
          <cell r="DU400">
            <v>774.01</v>
          </cell>
          <cell r="DV400">
            <v>549.91999999999996</v>
          </cell>
          <cell r="DW400">
            <v>9243.48</v>
          </cell>
          <cell r="DX400">
            <v>7345.99</v>
          </cell>
          <cell r="DY400">
            <v>686.39</v>
          </cell>
          <cell r="DZ400">
            <v>-1137.21</v>
          </cell>
          <cell r="EA400">
            <v>17462.59</v>
          </cell>
          <cell r="EB400">
            <v>124.74</v>
          </cell>
          <cell r="EC400">
            <v>17587.330000000002</v>
          </cell>
          <cell r="ED400">
            <v>43276.19</v>
          </cell>
          <cell r="EE400">
            <v>17305.990000000002</v>
          </cell>
          <cell r="EF400">
            <v>0</v>
          </cell>
          <cell r="EG400">
            <v>17305.990000000002</v>
          </cell>
          <cell r="EH400">
            <v>-137</v>
          </cell>
          <cell r="EI400">
            <v>500</v>
          </cell>
          <cell r="EJ400">
            <v>0</v>
          </cell>
          <cell r="EK400">
            <v>0</v>
          </cell>
          <cell r="EL400">
            <v>10.220000000000001</v>
          </cell>
          <cell r="EM400">
            <v>0</v>
          </cell>
          <cell r="EN400">
            <v>69.73</v>
          </cell>
          <cell r="EO400">
            <v>0</v>
          </cell>
          <cell r="EP400">
            <v>12.18</v>
          </cell>
          <cell r="EQ400">
            <v>78.709999999999994</v>
          </cell>
          <cell r="ER400">
            <v>-55.99</v>
          </cell>
          <cell r="ES400">
            <v>0</v>
          </cell>
          <cell r="ET400">
            <v>0</v>
          </cell>
          <cell r="EU400">
            <v>17462.59</v>
          </cell>
          <cell r="EV400">
            <v>17462.59</v>
          </cell>
          <cell r="EW400">
            <v>387.62</v>
          </cell>
          <cell r="EX400">
            <v>0</v>
          </cell>
          <cell r="EY400">
            <v>-429.15</v>
          </cell>
          <cell r="EZ400">
            <v>0</v>
          </cell>
          <cell r="FA400">
            <v>0</v>
          </cell>
          <cell r="FB400">
            <v>541.46</v>
          </cell>
          <cell r="FC400">
            <v>0</v>
          </cell>
          <cell r="FD400">
            <v>6273.87</v>
          </cell>
          <cell r="FE400">
            <v>130.91</v>
          </cell>
          <cell r="FF400">
            <v>11640.8</v>
          </cell>
          <cell r="FG400">
            <v>128.19999999999999</v>
          </cell>
          <cell r="FH400">
            <v>359.31</v>
          </cell>
          <cell r="FI400">
            <v>-12.03</v>
          </cell>
          <cell r="FJ400">
            <v>11141.27</v>
          </cell>
          <cell r="FK400">
            <v>129205.62</v>
          </cell>
          <cell r="FL400">
            <v>9827.34</v>
          </cell>
          <cell r="FM400">
            <v>11140.92</v>
          </cell>
          <cell r="FN400">
            <v>14268.8</v>
          </cell>
          <cell r="FO400">
            <v>129205.62</v>
          </cell>
          <cell r="FP400">
            <v>167965.93</v>
          </cell>
          <cell r="FQ400">
            <v>7.6059999999999999</v>
          </cell>
          <cell r="FR400">
            <v>8.6226000000000003</v>
          </cell>
          <cell r="FS400">
            <v>11.0435</v>
          </cell>
          <cell r="FT400">
            <v>6.6327999999999996</v>
          </cell>
          <cell r="FU400">
            <v>774.01</v>
          </cell>
          <cell r="FV400">
            <v>103.37</v>
          </cell>
          <cell r="FW400">
            <v>19.86</v>
          </cell>
          <cell r="FX400">
            <v>0</v>
          </cell>
          <cell r="FY400">
            <v>1137.21</v>
          </cell>
          <cell r="FZ400">
            <v>0</v>
          </cell>
          <cell r="GA400">
            <v>123.23</v>
          </cell>
          <cell r="GB400">
            <v>0</v>
          </cell>
          <cell r="GC400">
            <v>418.23</v>
          </cell>
          <cell r="GD400">
            <v>6194.97</v>
          </cell>
          <cell r="GE400">
            <v>192.46</v>
          </cell>
          <cell r="GF400">
            <v>0</v>
          </cell>
          <cell r="GG400">
            <v>524029.27</v>
          </cell>
          <cell r="GH400">
            <v>0</v>
          </cell>
          <cell r="GI400">
            <v>0</v>
          </cell>
          <cell r="GJ400">
            <v>11640.8</v>
          </cell>
          <cell r="GK400">
            <v>1164.08</v>
          </cell>
          <cell r="GL400">
            <v>359.31</v>
          </cell>
          <cell r="GM400">
            <v>-166.85</v>
          </cell>
          <cell r="GN400">
            <v>0</v>
          </cell>
          <cell r="GO400">
            <v>359.31</v>
          </cell>
          <cell r="GP400">
            <v>0</v>
          </cell>
          <cell r="GQ400">
            <v>0</v>
          </cell>
          <cell r="GR400">
            <v>359.31</v>
          </cell>
          <cell r="GS400">
            <v>0</v>
          </cell>
          <cell r="GT400">
            <v>0</v>
          </cell>
          <cell r="GU400">
            <v>78.709999999999994</v>
          </cell>
          <cell r="GV400">
            <v>524.77</v>
          </cell>
          <cell r="GW400">
            <v>0.15</v>
          </cell>
          <cell r="GX400">
            <v>0</v>
          </cell>
          <cell r="GY400">
            <v>0</v>
          </cell>
          <cell r="GZ400">
            <v>0</v>
          </cell>
          <cell r="HA400">
            <v>0</v>
          </cell>
          <cell r="HB400">
            <v>69.73</v>
          </cell>
          <cell r="HC400">
            <v>69.73</v>
          </cell>
          <cell r="HD400" t="str">
            <v>In September 2011, SunTrust used $10.824 million of its cash-on-hand to repurchase warrants issued through the TARP program that were being auctioned by the U.S. Treasury.  This is considered a one-time event.</v>
          </cell>
          <cell r="HE400" t="str">
            <v>SunTrust has nonfinancial equity investments that are subject to Tier 1 deductions.  They totaled $150,314M as of Q3'11.  According to current rules, since this amount is below 15% of Tier 1 Capital (before any Line 10 adjustment is considered)</v>
          </cell>
          <cell r="HF400">
            <v>0</v>
          </cell>
          <cell r="HG400">
            <v>0</v>
          </cell>
          <cell r="HH400">
            <v>0</v>
          </cell>
          <cell r="HI400">
            <v>-1368000000</v>
          </cell>
          <cell r="HJ400">
            <v>-292000000</v>
          </cell>
          <cell r="HK400" t="str">
            <v>Issuance of Common Stock for Employee Compensation includes ongoing release of Treasury Stock, as well as other adjustments, for employee compensation purposes.  For forecasting purposes, SunTrust uses a three-month average change to measure pr</v>
          </cell>
          <cell r="HL400">
            <v>3</v>
          </cell>
          <cell r="HM400">
            <v>2013</v>
          </cell>
          <cell r="HN400">
            <v>0</v>
          </cell>
          <cell r="HO400">
            <v>0.02</v>
          </cell>
          <cell r="HR400">
            <v>19001</v>
          </cell>
        </row>
        <row r="401">
          <cell r="A401" t="str">
            <v>1131787Q4 2013Supervisory Stress</v>
          </cell>
          <cell r="B401" t="str">
            <v>SunTrust</v>
          </cell>
          <cell r="C401" t="str">
            <v>Q4 2013</v>
          </cell>
          <cell r="D401" t="str">
            <v>Supervisory Stress</v>
          </cell>
          <cell r="E401" t="str">
            <v>BHC</v>
          </cell>
          <cell r="F401" t="str">
            <v>Sun Trust</v>
          </cell>
          <cell r="G401">
            <v>1131787</v>
          </cell>
          <cell r="H401" t="str">
            <v>Projected</v>
          </cell>
          <cell r="I401">
            <v>40917</v>
          </cell>
          <cell r="J401">
            <v>40927.45590277778</v>
          </cell>
          <cell r="K401" t="str">
            <v>The Federal Reserve describes its Supervisory Stress scenario as a deep recession that begins in the fourth quarter of 2011 in which the unemployment rate increases by an amount similar to that experienced, on average, in severe recessions such</v>
          </cell>
          <cell r="L401">
            <v>127.38</v>
          </cell>
          <cell r="M401">
            <v>275.5</v>
          </cell>
          <cell r="N401">
            <v>54.93</v>
          </cell>
          <cell r="O401">
            <v>220.57</v>
          </cell>
          <cell r="P401">
            <v>130.63999999999999</v>
          </cell>
          <cell r="Q401">
            <v>84.99</v>
          </cell>
          <cell r="R401">
            <v>0</v>
          </cell>
          <cell r="S401">
            <v>45.65</v>
          </cell>
          <cell r="T401">
            <v>97.56</v>
          </cell>
          <cell r="U401">
            <v>33.47</v>
          </cell>
          <cell r="V401">
            <v>10.6</v>
          </cell>
          <cell r="W401">
            <v>53.48</v>
          </cell>
          <cell r="X401">
            <v>19.25</v>
          </cell>
          <cell r="Y401">
            <v>36.700000000000003</v>
          </cell>
          <cell r="Z401">
            <v>17.21</v>
          </cell>
          <cell r="AA401">
            <v>7.44</v>
          </cell>
          <cell r="AB401">
            <v>12.04</v>
          </cell>
          <cell r="AC401">
            <v>17.03</v>
          </cell>
          <cell r="AD401">
            <v>0</v>
          </cell>
          <cell r="AE401">
            <v>0.17</v>
          </cell>
          <cell r="AF401">
            <v>0.47</v>
          </cell>
          <cell r="AG401">
            <v>1.54</v>
          </cell>
          <cell r="AH401">
            <v>14.86</v>
          </cell>
          <cell r="AI401">
            <v>704.05</v>
          </cell>
          <cell r="AJ401">
            <v>0</v>
          </cell>
          <cell r="AK401">
            <v>0</v>
          </cell>
          <cell r="AL401">
            <v>0</v>
          </cell>
          <cell r="AM401">
            <v>0</v>
          </cell>
          <cell r="AN401">
            <v>0</v>
          </cell>
          <cell r="AO401">
            <v>0</v>
          </cell>
          <cell r="AP401">
            <v>0</v>
          </cell>
          <cell r="AQ401">
            <v>0</v>
          </cell>
          <cell r="AR401">
            <v>0</v>
          </cell>
          <cell r="AS401">
            <v>0</v>
          </cell>
          <cell r="AT401">
            <v>704.05</v>
          </cell>
          <cell r="AU401">
            <v>3283.16</v>
          </cell>
          <cell r="AV401">
            <v>818.16</v>
          </cell>
          <cell r="AW401">
            <v>704.05</v>
          </cell>
          <cell r="AX401">
            <v>-2.11</v>
          </cell>
          <cell r="AY401">
            <v>3395.16</v>
          </cell>
          <cell r="AZ401">
            <v>1142.51</v>
          </cell>
          <cell r="BA401">
            <v>816.24</v>
          </cell>
          <cell r="BB401">
            <v>1413.57</v>
          </cell>
          <cell r="BC401">
            <v>545.17999999999995</v>
          </cell>
          <cell r="BD401">
            <v>545.17999999999995</v>
          </cell>
          <cell r="BE401">
            <v>818.16</v>
          </cell>
          <cell r="BF401">
            <v>0</v>
          </cell>
          <cell r="BG401">
            <v>0</v>
          </cell>
          <cell r="BH401">
            <v>0</v>
          </cell>
          <cell r="BI401">
            <v>0</v>
          </cell>
          <cell r="BJ401">
            <v>0.02</v>
          </cell>
          <cell r="BK401">
            <v>2.11</v>
          </cell>
          <cell r="BL401">
            <v>-272.97000000000003</v>
          </cell>
          <cell r="BM401">
            <v>-140.91999999999999</v>
          </cell>
          <cell r="BN401">
            <v>-132.05000000000001</v>
          </cell>
          <cell r="BO401">
            <v>0</v>
          </cell>
          <cell r="BP401">
            <v>-132.05000000000001</v>
          </cell>
          <cell r="BQ401">
            <v>2.33</v>
          </cell>
          <cell r="BR401">
            <v>-134.37</v>
          </cell>
          <cell r="BS401">
            <v>51.624721000000001</v>
          </cell>
          <cell r="BT401">
            <v>25.49</v>
          </cell>
          <cell r="BU401">
            <v>45.32</v>
          </cell>
          <cell r="BV401">
            <v>57.83</v>
          </cell>
          <cell r="BW401">
            <v>12.98</v>
          </cell>
          <cell r="BX401" t="str">
            <v>Non-Interest Income - Retail and Small Business</v>
          </cell>
          <cell r="BY401">
            <v>0</v>
          </cell>
          <cell r="BZ401">
            <v>34721.160000000003</v>
          </cell>
          <cell r="CA401">
            <v>34721.160000000003</v>
          </cell>
          <cell r="CB401">
            <v>51957.84</v>
          </cell>
          <cell r="CC401">
            <v>23958.16</v>
          </cell>
          <cell r="CD401">
            <v>16484.57</v>
          </cell>
          <cell r="CE401">
            <v>2937.69</v>
          </cell>
          <cell r="CF401">
            <v>13546.88</v>
          </cell>
          <cell r="CG401">
            <v>11415.85</v>
          </cell>
          <cell r="CH401">
            <v>2252.11</v>
          </cell>
          <cell r="CI401">
            <v>710.35</v>
          </cell>
          <cell r="CJ401">
            <v>8453.39</v>
          </cell>
          <cell r="CK401">
            <v>5714.45</v>
          </cell>
          <cell r="CL401">
            <v>99.26</v>
          </cell>
          <cell r="CM401">
            <v>0</v>
          </cell>
          <cell r="CN401">
            <v>36384.910000000003</v>
          </cell>
          <cell r="CO401">
            <v>32647.77</v>
          </cell>
          <cell r="CP401">
            <v>0</v>
          </cell>
          <cell r="CQ401">
            <v>3737.14</v>
          </cell>
          <cell r="CR401">
            <v>506.8</v>
          </cell>
          <cell r="CS401">
            <v>20400.22</v>
          </cell>
          <cell r="CT401">
            <v>9923.61</v>
          </cell>
          <cell r="CU401">
            <v>8234.7800000000007</v>
          </cell>
          <cell r="CV401">
            <v>2241.8200000000002</v>
          </cell>
          <cell r="CW401">
            <v>10782.14</v>
          </cell>
          <cell r="CX401">
            <v>17.75</v>
          </cell>
          <cell r="CY401">
            <v>38.75</v>
          </cell>
          <cell r="CZ401">
            <v>208.9</v>
          </cell>
          <cell r="DA401">
            <v>790.99</v>
          </cell>
          <cell r="DB401">
            <v>9725.75</v>
          </cell>
          <cell r="DC401">
            <v>120031.91</v>
          </cell>
          <cell r="DD401">
            <v>0</v>
          </cell>
          <cell r="DE401">
            <v>3395.16</v>
          </cell>
          <cell r="DF401">
            <v>116636.75</v>
          </cell>
          <cell r="DG401">
            <v>7367.01</v>
          </cell>
          <cell r="DH401">
            <v>6343.83</v>
          </cell>
          <cell r="DI401">
            <v>1352.45</v>
          </cell>
          <cell r="DJ401">
            <v>5.46</v>
          </cell>
          <cell r="DK401">
            <v>39.18</v>
          </cell>
          <cell r="DL401">
            <v>7740.93</v>
          </cell>
          <cell r="DM401">
            <v>13225.61</v>
          </cell>
          <cell r="DN401">
            <v>179691.46</v>
          </cell>
          <cell r="DO401">
            <v>128833.58</v>
          </cell>
          <cell r="DP401">
            <v>1847.84</v>
          </cell>
          <cell r="DQ401">
            <v>627.35</v>
          </cell>
          <cell r="DR401">
            <v>31146.43</v>
          </cell>
          <cell r="DS401">
            <v>89.87</v>
          </cell>
          <cell r="DT401">
            <v>162455.19</v>
          </cell>
          <cell r="DU401">
            <v>774.01</v>
          </cell>
          <cell r="DV401">
            <v>549.91999999999996</v>
          </cell>
          <cell r="DW401">
            <v>9234.2199999999993</v>
          </cell>
          <cell r="DX401">
            <v>7121.19</v>
          </cell>
          <cell r="DY401">
            <v>649.41</v>
          </cell>
          <cell r="DZ401">
            <v>-1217.22</v>
          </cell>
          <cell r="EA401">
            <v>17111.53</v>
          </cell>
          <cell r="EB401">
            <v>124.74</v>
          </cell>
          <cell r="EC401">
            <v>17236.27</v>
          </cell>
          <cell r="ED401">
            <v>44518.3</v>
          </cell>
          <cell r="EE401">
            <v>17462.59</v>
          </cell>
          <cell r="EF401">
            <v>0</v>
          </cell>
          <cell r="EG401">
            <v>17462.59</v>
          </cell>
          <cell r="EH401">
            <v>-134.37</v>
          </cell>
          <cell r="EI401">
            <v>0</v>
          </cell>
          <cell r="EJ401">
            <v>0</v>
          </cell>
          <cell r="EK401">
            <v>0</v>
          </cell>
          <cell r="EL401">
            <v>10.220000000000001</v>
          </cell>
          <cell r="EM401">
            <v>0</v>
          </cell>
          <cell r="EN401">
            <v>99.49</v>
          </cell>
          <cell r="EO401">
            <v>0</v>
          </cell>
          <cell r="EP401">
            <v>12.15</v>
          </cell>
          <cell r="EQ401">
            <v>78.28</v>
          </cell>
          <cell r="ER401">
            <v>-36.979999999999997</v>
          </cell>
          <cell r="ES401">
            <v>0</v>
          </cell>
          <cell r="ET401">
            <v>0</v>
          </cell>
          <cell r="EU401">
            <v>17111.53</v>
          </cell>
          <cell r="EV401">
            <v>17111.53</v>
          </cell>
          <cell r="EW401">
            <v>394.99</v>
          </cell>
          <cell r="EX401">
            <v>0</v>
          </cell>
          <cell r="EY401">
            <v>-473.5</v>
          </cell>
          <cell r="EZ401">
            <v>0</v>
          </cell>
          <cell r="FA401">
            <v>0</v>
          </cell>
          <cell r="FB401">
            <v>541.46</v>
          </cell>
          <cell r="FC401">
            <v>0</v>
          </cell>
          <cell r="FD401">
            <v>6273.87</v>
          </cell>
          <cell r="FE401">
            <v>130.91</v>
          </cell>
          <cell r="FF401">
            <v>11326.72</v>
          </cell>
          <cell r="FG401">
            <v>130.05000000000001</v>
          </cell>
          <cell r="FH401">
            <v>513.74</v>
          </cell>
          <cell r="FI401">
            <v>-12.03</v>
          </cell>
          <cell r="FJ401">
            <v>10670.91</v>
          </cell>
          <cell r="FK401">
            <v>131396.62</v>
          </cell>
          <cell r="FL401">
            <v>9356.98</v>
          </cell>
          <cell r="FM401">
            <v>10670.56</v>
          </cell>
          <cell r="FN401">
            <v>13811.88</v>
          </cell>
          <cell r="FO401">
            <v>131396.62</v>
          </cell>
          <cell r="FP401">
            <v>170119.69</v>
          </cell>
          <cell r="FQ401">
            <v>7.1212</v>
          </cell>
          <cell r="FR401">
            <v>8.1209000000000007</v>
          </cell>
          <cell r="FS401">
            <v>10.5116</v>
          </cell>
          <cell r="FT401">
            <v>6.2724000000000002</v>
          </cell>
          <cell r="FU401">
            <v>774.01</v>
          </cell>
          <cell r="FV401">
            <v>103.37</v>
          </cell>
          <cell r="FW401">
            <v>19.86</v>
          </cell>
          <cell r="FX401">
            <v>0</v>
          </cell>
          <cell r="FY401">
            <v>1217.22</v>
          </cell>
          <cell r="FZ401">
            <v>0</v>
          </cell>
          <cell r="GA401">
            <v>123.23</v>
          </cell>
          <cell r="GB401">
            <v>0</v>
          </cell>
          <cell r="GC401">
            <v>418.23</v>
          </cell>
          <cell r="GD401">
            <v>6194.97</v>
          </cell>
          <cell r="GE401">
            <v>346.89</v>
          </cell>
          <cell r="GF401">
            <v>0</v>
          </cell>
          <cell r="GG401">
            <v>520826.79</v>
          </cell>
          <cell r="GH401">
            <v>0</v>
          </cell>
          <cell r="GI401">
            <v>0</v>
          </cell>
          <cell r="GJ401">
            <v>11326.72</v>
          </cell>
          <cell r="GK401">
            <v>1132.67</v>
          </cell>
          <cell r="GL401">
            <v>513.74</v>
          </cell>
          <cell r="GM401">
            <v>-166.85</v>
          </cell>
          <cell r="GN401">
            <v>0</v>
          </cell>
          <cell r="GO401">
            <v>513.74</v>
          </cell>
          <cell r="GP401">
            <v>0</v>
          </cell>
          <cell r="GQ401">
            <v>0</v>
          </cell>
          <cell r="GR401">
            <v>513.74</v>
          </cell>
          <cell r="GS401">
            <v>0</v>
          </cell>
          <cell r="GT401">
            <v>0</v>
          </cell>
          <cell r="GU401">
            <v>78.28</v>
          </cell>
          <cell r="GV401">
            <v>521.89</v>
          </cell>
          <cell r="GW401">
            <v>0.15</v>
          </cell>
          <cell r="GX401">
            <v>0</v>
          </cell>
          <cell r="GY401">
            <v>0</v>
          </cell>
          <cell r="GZ401">
            <v>0</v>
          </cell>
          <cell r="HA401">
            <v>0</v>
          </cell>
          <cell r="HB401">
            <v>99.49</v>
          </cell>
          <cell r="HC401">
            <v>99.49</v>
          </cell>
          <cell r="HD401" t="str">
            <v>In September 2011, SunTrust used $10.824 million of its cash-on-hand to repurchase warrants issued through the TARP program that were being auctioned by the U.S. Treasury.  This is considered a one-time event.</v>
          </cell>
          <cell r="HE401" t="str">
            <v>SunTrust has nonfinancial equity investments that are subject to Tier 1 deductions.  They totaled $150,314M as of Q3'11.  According to current rules, since this amount is below 15% of Tier 1 Capital (before any Line 10 adjustment is considered)</v>
          </cell>
          <cell r="HF401">
            <v>0</v>
          </cell>
          <cell r="HG401">
            <v>0</v>
          </cell>
          <cell r="HH401">
            <v>0</v>
          </cell>
          <cell r="HI401">
            <v>-1368000000</v>
          </cell>
          <cell r="HJ401">
            <v>-292000000</v>
          </cell>
          <cell r="HK401" t="str">
            <v>Issuance of Common Stock for Employee Compensation includes ongoing release of Treasury Stock, as well as other adjustments, for employee compensation purposes.  For forecasting purposes, SunTrust uses a three-month average change to measure pr</v>
          </cell>
          <cell r="HL401">
            <v>4</v>
          </cell>
          <cell r="HM401">
            <v>2013</v>
          </cell>
          <cell r="HN401">
            <v>0</v>
          </cell>
          <cell r="HO401">
            <v>0.02</v>
          </cell>
          <cell r="HR401">
            <v>19001</v>
          </cell>
        </row>
        <row r="402">
          <cell r="A402" t="str">
            <v>1275216Q3 2011BHC Baseline</v>
          </cell>
          <cell r="B402" t="str">
            <v>AmEx</v>
          </cell>
          <cell r="C402" t="str">
            <v>Q3 2011</v>
          </cell>
          <cell r="D402" t="str">
            <v>BHC Baseline</v>
          </cell>
          <cell r="E402" t="str">
            <v>BHC</v>
          </cell>
          <cell r="F402" t="str">
            <v>AMERICAN EXPRESS CO</v>
          </cell>
          <cell r="G402">
            <v>1275216</v>
          </cell>
          <cell r="H402" t="str">
            <v>Actual</v>
          </cell>
          <cell r="I402">
            <v>40931</v>
          </cell>
          <cell r="J402">
            <v>40931.471782407411</v>
          </cell>
          <cell r="K402" t="str">
            <v>The AXP Baseline Scenario is based on the available Blue Chip consensus forecast for US Real GDP, Unemployment, and Industrial Production.  For the international economic scenario, we utilize a combination of Blue Chip and EIU GDP forecasts for</v>
          </cell>
          <cell r="L402">
            <v>0</v>
          </cell>
          <cell r="M402">
            <v>0</v>
          </cell>
          <cell r="N402">
            <v>0</v>
          </cell>
          <cell r="O402">
            <v>0</v>
          </cell>
          <cell r="P402">
            <v>0</v>
          </cell>
          <cell r="Q402">
            <v>0</v>
          </cell>
          <cell r="R402">
            <v>0</v>
          </cell>
          <cell r="S402">
            <v>0</v>
          </cell>
          <cell r="T402">
            <v>0</v>
          </cell>
          <cell r="U402">
            <v>0</v>
          </cell>
          <cell r="V402">
            <v>0</v>
          </cell>
          <cell r="W402">
            <v>0</v>
          </cell>
          <cell r="X402">
            <v>429.54</v>
          </cell>
          <cell r="Y402">
            <v>124.98</v>
          </cell>
          <cell r="Z402">
            <v>0</v>
          </cell>
          <cell r="AA402">
            <v>0</v>
          </cell>
          <cell r="AB402">
            <v>124.98</v>
          </cell>
          <cell r="AC402">
            <v>20.75</v>
          </cell>
          <cell r="AD402">
            <v>0</v>
          </cell>
          <cell r="AE402">
            <v>0</v>
          </cell>
          <cell r="AF402">
            <v>0</v>
          </cell>
          <cell r="AG402">
            <v>0</v>
          </cell>
          <cell r="AH402">
            <v>20.75</v>
          </cell>
          <cell r="AI402">
            <v>575.27</v>
          </cell>
          <cell r="AJ402">
            <v>0</v>
          </cell>
          <cell r="AK402">
            <v>0</v>
          </cell>
          <cell r="AL402">
            <v>0</v>
          </cell>
          <cell r="AM402">
            <v>0</v>
          </cell>
          <cell r="AN402">
            <v>0</v>
          </cell>
          <cell r="AO402">
            <v>0</v>
          </cell>
          <cell r="AP402">
            <v>0</v>
          </cell>
          <cell r="AQ402">
            <v>0</v>
          </cell>
          <cell r="AR402">
            <v>0</v>
          </cell>
          <cell r="AS402">
            <v>23.96</v>
          </cell>
          <cell r="AT402">
            <v>599.23</v>
          </cell>
          <cell r="AU402">
            <v>2943.51</v>
          </cell>
          <cell r="AV402">
            <v>143.91999999999999</v>
          </cell>
          <cell r="AW402">
            <v>575.27</v>
          </cell>
          <cell r="AX402">
            <v>0</v>
          </cell>
          <cell r="AY402">
            <v>2512.17</v>
          </cell>
          <cell r="AZ402">
            <v>1734.53</v>
          </cell>
          <cell r="BA402">
            <v>5836.52</v>
          </cell>
          <cell r="BB402">
            <v>5692.6</v>
          </cell>
          <cell r="BC402">
            <v>1878.45</v>
          </cell>
          <cell r="BD402">
            <v>1878.45</v>
          </cell>
          <cell r="BE402">
            <v>143.91999999999999</v>
          </cell>
          <cell r="BF402">
            <v>0</v>
          </cell>
          <cell r="BG402">
            <v>23.96</v>
          </cell>
          <cell r="BH402">
            <v>0</v>
          </cell>
          <cell r="BI402">
            <v>0</v>
          </cell>
          <cell r="BJ402">
            <v>0</v>
          </cell>
          <cell r="BK402">
            <v>0</v>
          </cell>
          <cell r="BL402">
            <v>1710.56</v>
          </cell>
          <cell r="BM402">
            <v>475.56</v>
          </cell>
          <cell r="BN402">
            <v>1235</v>
          </cell>
          <cell r="BO402">
            <v>0</v>
          </cell>
          <cell r="BP402">
            <v>1235</v>
          </cell>
          <cell r="BQ402">
            <v>0</v>
          </cell>
          <cell r="BR402">
            <v>1235</v>
          </cell>
          <cell r="BS402">
            <v>27.801421999999999</v>
          </cell>
          <cell r="BT402">
            <v>0</v>
          </cell>
          <cell r="BU402">
            <v>0</v>
          </cell>
          <cell r="BV402">
            <v>0</v>
          </cell>
          <cell r="BW402">
            <v>0</v>
          </cell>
          <cell r="BY402">
            <v>0</v>
          </cell>
          <cell r="BZ402">
            <v>9664</v>
          </cell>
          <cell r="CA402">
            <v>9664</v>
          </cell>
          <cell r="CB402">
            <v>0</v>
          </cell>
          <cell r="CC402">
            <v>0</v>
          </cell>
          <cell r="CD402">
            <v>0</v>
          </cell>
          <cell r="CE402">
            <v>0</v>
          </cell>
          <cell r="CF402">
            <v>0</v>
          </cell>
          <cell r="CG402">
            <v>0</v>
          </cell>
          <cell r="CH402">
            <v>0</v>
          </cell>
          <cell r="CI402">
            <v>0</v>
          </cell>
          <cell r="CJ402">
            <v>0</v>
          </cell>
          <cell r="CK402">
            <v>0</v>
          </cell>
          <cell r="CL402">
            <v>0</v>
          </cell>
          <cell r="CM402">
            <v>0</v>
          </cell>
          <cell r="CN402">
            <v>31</v>
          </cell>
          <cell r="CO402">
            <v>31</v>
          </cell>
          <cell r="CP402">
            <v>0</v>
          </cell>
          <cell r="CQ402">
            <v>0</v>
          </cell>
          <cell r="CR402">
            <v>58207</v>
          </cell>
          <cell r="CS402">
            <v>26005.5</v>
          </cell>
          <cell r="CT402">
            <v>0</v>
          </cell>
          <cell r="CU402">
            <v>0</v>
          </cell>
          <cell r="CV402">
            <v>26005.5</v>
          </cell>
          <cell r="CW402">
            <v>13026</v>
          </cell>
          <cell r="CX402">
            <v>0</v>
          </cell>
          <cell r="CY402">
            <v>0</v>
          </cell>
          <cell r="CZ402">
            <v>0</v>
          </cell>
          <cell r="DA402">
            <v>0</v>
          </cell>
          <cell r="DB402">
            <v>13026</v>
          </cell>
          <cell r="DC402">
            <v>97269.5</v>
          </cell>
          <cell r="DD402">
            <v>0</v>
          </cell>
          <cell r="DE402">
            <v>2543.8200000000002</v>
          </cell>
          <cell r="DF402">
            <v>94726</v>
          </cell>
          <cell r="DG402">
            <v>17.82</v>
          </cell>
          <cell r="DH402">
            <v>3194</v>
          </cell>
          <cell r="DI402">
            <v>0</v>
          </cell>
          <cell r="DJ402">
            <v>151</v>
          </cell>
          <cell r="DK402">
            <v>1009</v>
          </cell>
          <cell r="DL402">
            <v>4354</v>
          </cell>
          <cell r="DM402">
            <v>38857</v>
          </cell>
          <cell r="DN402">
            <v>147619</v>
          </cell>
          <cell r="DO402">
            <v>38196</v>
          </cell>
          <cell r="DP402">
            <v>15</v>
          </cell>
          <cell r="DQ402">
            <v>0</v>
          </cell>
          <cell r="DR402">
            <v>91303</v>
          </cell>
          <cell r="DS402">
            <v>0</v>
          </cell>
          <cell r="DT402">
            <v>129514</v>
          </cell>
          <cell r="DU402">
            <v>0</v>
          </cell>
          <cell r="DV402">
            <v>233</v>
          </cell>
          <cell r="DW402">
            <v>12369</v>
          </cell>
          <cell r="DX402">
            <v>6520</v>
          </cell>
          <cell r="DY402">
            <v>-803</v>
          </cell>
          <cell r="DZ402">
            <v>-219</v>
          </cell>
          <cell r="EA402">
            <v>18100</v>
          </cell>
          <cell r="EB402">
            <v>5.45</v>
          </cell>
          <cell r="EC402">
            <v>18105</v>
          </cell>
          <cell r="ED402">
            <v>329</v>
          </cell>
          <cell r="EE402">
            <v>18205</v>
          </cell>
          <cell r="EF402">
            <v>0</v>
          </cell>
          <cell r="EG402">
            <v>18205</v>
          </cell>
          <cell r="EH402">
            <v>1235</v>
          </cell>
          <cell r="EI402">
            <v>0</v>
          </cell>
          <cell r="EJ402">
            <v>0</v>
          </cell>
          <cell r="EK402">
            <v>0</v>
          </cell>
          <cell r="EL402">
            <v>0</v>
          </cell>
          <cell r="EM402">
            <v>1</v>
          </cell>
          <cell r="EN402">
            <v>0</v>
          </cell>
          <cell r="EO402">
            <v>0</v>
          </cell>
          <cell r="EP402">
            <v>0</v>
          </cell>
          <cell r="EQ402">
            <v>213</v>
          </cell>
          <cell r="ER402">
            <v>-53</v>
          </cell>
          <cell r="ES402">
            <v>0</v>
          </cell>
          <cell r="ET402">
            <v>-1075</v>
          </cell>
          <cell r="EU402">
            <v>18100</v>
          </cell>
          <cell r="EV402">
            <v>18100</v>
          </cell>
          <cell r="EW402">
            <v>262</v>
          </cell>
          <cell r="EX402">
            <v>0</v>
          </cell>
          <cell r="EY402">
            <v>-446</v>
          </cell>
          <cell r="EZ402">
            <v>0</v>
          </cell>
          <cell r="FA402">
            <v>0</v>
          </cell>
          <cell r="FB402">
            <v>5</v>
          </cell>
          <cell r="FC402">
            <v>0</v>
          </cell>
          <cell r="FD402">
            <v>4082</v>
          </cell>
          <cell r="FE402">
            <v>0</v>
          </cell>
          <cell r="FF402">
            <v>14207</v>
          </cell>
          <cell r="FG402">
            <v>0</v>
          </cell>
          <cell r="FH402">
            <v>162.24</v>
          </cell>
          <cell r="FI402">
            <v>0</v>
          </cell>
          <cell r="FJ402">
            <v>14045</v>
          </cell>
          <cell r="FK402">
            <v>114307.8</v>
          </cell>
          <cell r="FL402">
            <v>14040</v>
          </cell>
          <cell r="FM402">
            <v>14045</v>
          </cell>
          <cell r="FN402">
            <v>16335</v>
          </cell>
          <cell r="FO402">
            <v>114307.8</v>
          </cell>
          <cell r="FP402">
            <v>143339</v>
          </cell>
          <cell r="FQ402">
            <v>12.2826</v>
          </cell>
          <cell r="FR402">
            <v>12.287000000000001</v>
          </cell>
          <cell r="FS402">
            <v>14.2904</v>
          </cell>
          <cell r="FT402">
            <v>9.7984000000000009</v>
          </cell>
          <cell r="FU402">
            <v>0</v>
          </cell>
          <cell r="FV402">
            <v>0</v>
          </cell>
          <cell r="FW402">
            <v>0</v>
          </cell>
          <cell r="FX402">
            <v>0</v>
          </cell>
          <cell r="FY402">
            <v>219</v>
          </cell>
          <cell r="FZ402">
            <v>0</v>
          </cell>
          <cell r="GA402">
            <v>5.45</v>
          </cell>
          <cell r="GB402">
            <v>0</v>
          </cell>
          <cell r="GC402">
            <v>0</v>
          </cell>
          <cell r="GD402">
            <v>3073.1</v>
          </cell>
          <cell r="GE402">
            <v>2802.01</v>
          </cell>
          <cell r="GF402">
            <v>0</v>
          </cell>
          <cell r="GG402">
            <v>1168.51</v>
          </cell>
          <cell r="GH402">
            <v>0</v>
          </cell>
          <cell r="GI402">
            <v>0</v>
          </cell>
          <cell r="GJ402">
            <v>14207</v>
          </cell>
          <cell r="GK402">
            <v>1420.7</v>
          </cell>
          <cell r="GL402">
            <v>2712.93</v>
          </cell>
          <cell r="GM402">
            <v>89.08</v>
          </cell>
          <cell r="GN402">
            <v>2019.43</v>
          </cell>
          <cell r="GO402">
            <v>693.5</v>
          </cell>
          <cell r="GP402">
            <v>531.26</v>
          </cell>
          <cell r="GQ402">
            <v>531.26</v>
          </cell>
          <cell r="GR402">
            <v>162.24</v>
          </cell>
          <cell r="GS402">
            <v>4729.26</v>
          </cell>
          <cell r="GT402">
            <v>23063.07</v>
          </cell>
          <cell r="GU402">
            <v>213</v>
          </cell>
          <cell r="GV402">
            <v>1168.51</v>
          </cell>
          <cell r="GW402">
            <v>0.18228342</v>
          </cell>
          <cell r="GX402">
            <v>125.84</v>
          </cell>
          <cell r="GY402">
            <v>0</v>
          </cell>
          <cell r="GZ402">
            <v>125.84</v>
          </cell>
          <cell r="HA402">
            <v>254</v>
          </cell>
          <cell r="HB402">
            <v>946.44</v>
          </cell>
          <cell r="HC402">
            <v>1200.44</v>
          </cell>
          <cell r="HD402" t="str">
            <v>Other adjustments to equity capital include option proceeds, share repurchase, and sale of treasury stock.</v>
          </cell>
          <cell r="HE402" t="str">
            <v>NA</v>
          </cell>
          <cell r="HF402">
            <v>203.35</v>
          </cell>
          <cell r="HG402">
            <v>919.8</v>
          </cell>
          <cell r="HH402">
            <v>1413.72</v>
          </cell>
          <cell r="HI402">
            <v>2289.8000000000002</v>
          </cell>
          <cell r="HJ402">
            <v>4803.49</v>
          </cell>
          <cell r="HL402">
            <v>3</v>
          </cell>
          <cell r="HM402">
            <v>2011</v>
          </cell>
          <cell r="HN402">
            <v>0</v>
          </cell>
          <cell r="HO402">
            <v>0</v>
          </cell>
          <cell r="HR402">
            <v>19015</v>
          </cell>
        </row>
        <row r="403">
          <cell r="A403" t="str">
            <v>1275216Q4 2011BHC Baseline</v>
          </cell>
          <cell r="B403" t="str">
            <v>AmEx</v>
          </cell>
          <cell r="C403" t="str">
            <v>Q4 2011</v>
          </cell>
          <cell r="D403" t="str">
            <v>BHC Baseline</v>
          </cell>
          <cell r="E403" t="str">
            <v>BHC</v>
          </cell>
          <cell r="F403" t="str">
            <v>AMERICAN EXPRESS CO</v>
          </cell>
          <cell r="G403">
            <v>1275216</v>
          </cell>
          <cell r="H403" t="str">
            <v>Projected</v>
          </cell>
          <cell r="I403">
            <v>40931</v>
          </cell>
          <cell r="J403">
            <v>40931.471782407411</v>
          </cell>
          <cell r="K403" t="str">
            <v>The AXP Baseline Scenario is based on the available Blue Chip consensus forecast for US Real GDP, Unemployment, and Industrial Production.  For the international economic scenario, we utilize a combination of Blue Chip and EIU GDP forecasts for</v>
          </cell>
          <cell r="L403">
            <v>0</v>
          </cell>
          <cell r="M403">
            <v>0</v>
          </cell>
          <cell r="N403">
            <v>0</v>
          </cell>
          <cell r="O403">
            <v>0</v>
          </cell>
          <cell r="P403">
            <v>0</v>
          </cell>
          <cell r="Q403">
            <v>0</v>
          </cell>
          <cell r="R403">
            <v>0</v>
          </cell>
          <cell r="S403">
            <v>0</v>
          </cell>
          <cell r="T403">
            <v>0</v>
          </cell>
          <cell r="U403">
            <v>0</v>
          </cell>
          <cell r="V403">
            <v>0</v>
          </cell>
          <cell r="W403">
            <v>0</v>
          </cell>
          <cell r="X403">
            <v>374.52</v>
          </cell>
          <cell r="Y403">
            <v>129.22</v>
          </cell>
          <cell r="Z403">
            <v>0</v>
          </cell>
          <cell r="AA403">
            <v>0</v>
          </cell>
          <cell r="AB403">
            <v>129.22</v>
          </cell>
          <cell r="AC403">
            <v>27.23</v>
          </cell>
          <cell r="AD403">
            <v>0</v>
          </cell>
          <cell r="AE403">
            <v>0</v>
          </cell>
          <cell r="AF403">
            <v>0</v>
          </cell>
          <cell r="AG403">
            <v>0</v>
          </cell>
          <cell r="AH403">
            <v>27.23</v>
          </cell>
          <cell r="AI403">
            <v>530.98</v>
          </cell>
          <cell r="AJ403">
            <v>0</v>
          </cell>
          <cell r="AK403">
            <v>0</v>
          </cell>
          <cell r="AL403">
            <v>0</v>
          </cell>
          <cell r="AM403">
            <v>0</v>
          </cell>
          <cell r="AN403">
            <v>0</v>
          </cell>
          <cell r="AO403">
            <v>0</v>
          </cell>
          <cell r="AP403">
            <v>0</v>
          </cell>
          <cell r="AQ403">
            <v>0</v>
          </cell>
          <cell r="AR403">
            <v>0</v>
          </cell>
          <cell r="AS403">
            <v>21.11</v>
          </cell>
          <cell r="AT403">
            <v>552.09</v>
          </cell>
          <cell r="AU403">
            <v>2512.17</v>
          </cell>
          <cell r="AV403">
            <v>305.14</v>
          </cell>
          <cell r="AW403">
            <v>530.98</v>
          </cell>
          <cell r="AX403">
            <v>0</v>
          </cell>
          <cell r="AY403">
            <v>2286.33</v>
          </cell>
          <cell r="AZ403">
            <v>1749.52</v>
          </cell>
          <cell r="BA403">
            <v>6112.98</v>
          </cell>
          <cell r="BB403">
            <v>5815.43</v>
          </cell>
          <cell r="BC403">
            <v>2047.07</v>
          </cell>
          <cell r="BD403">
            <v>2047.07</v>
          </cell>
          <cell r="BE403">
            <v>305.14</v>
          </cell>
          <cell r="BF403">
            <v>0</v>
          </cell>
          <cell r="BG403">
            <v>21.11</v>
          </cell>
          <cell r="BH403">
            <v>0</v>
          </cell>
          <cell r="BI403">
            <v>0</v>
          </cell>
          <cell r="BJ403">
            <v>0</v>
          </cell>
          <cell r="BK403">
            <v>0</v>
          </cell>
          <cell r="BL403">
            <v>1720.81</v>
          </cell>
          <cell r="BM403">
            <v>536.20000000000005</v>
          </cell>
          <cell r="BN403">
            <v>1184.6199999999999</v>
          </cell>
          <cell r="BO403">
            <v>0</v>
          </cell>
          <cell r="BP403">
            <v>1184.6199999999999</v>
          </cell>
          <cell r="BQ403">
            <v>0</v>
          </cell>
          <cell r="BR403">
            <v>1184.6199999999999</v>
          </cell>
          <cell r="BS403">
            <v>31.159745000000001</v>
          </cell>
          <cell r="BT403">
            <v>0</v>
          </cell>
          <cell r="BU403">
            <v>0</v>
          </cell>
          <cell r="BV403">
            <v>0</v>
          </cell>
          <cell r="BW403">
            <v>0</v>
          </cell>
          <cell r="BY403">
            <v>0</v>
          </cell>
          <cell r="BZ403">
            <v>7463.19</v>
          </cell>
          <cell r="CA403">
            <v>7463.19</v>
          </cell>
          <cell r="CB403">
            <v>0</v>
          </cell>
          <cell r="CC403">
            <v>0</v>
          </cell>
          <cell r="CD403">
            <v>0</v>
          </cell>
          <cell r="CE403">
            <v>0</v>
          </cell>
          <cell r="CF403">
            <v>0</v>
          </cell>
          <cell r="CG403">
            <v>0</v>
          </cell>
          <cell r="CH403">
            <v>0</v>
          </cell>
          <cell r="CI403">
            <v>0</v>
          </cell>
          <cell r="CJ403">
            <v>0</v>
          </cell>
          <cell r="CK403">
            <v>0</v>
          </cell>
          <cell r="CL403">
            <v>0</v>
          </cell>
          <cell r="CM403">
            <v>0</v>
          </cell>
          <cell r="CN403">
            <v>31</v>
          </cell>
          <cell r="CO403">
            <v>31</v>
          </cell>
          <cell r="CP403">
            <v>0</v>
          </cell>
          <cell r="CQ403">
            <v>0</v>
          </cell>
          <cell r="CR403">
            <v>61944.57</v>
          </cell>
          <cell r="CS403">
            <v>28849.17</v>
          </cell>
          <cell r="CT403">
            <v>0</v>
          </cell>
          <cell r="CU403">
            <v>0</v>
          </cell>
          <cell r="CV403">
            <v>28849.17</v>
          </cell>
          <cell r="CW403">
            <v>12280.1</v>
          </cell>
          <cell r="CX403">
            <v>0</v>
          </cell>
          <cell r="CY403">
            <v>0</v>
          </cell>
          <cell r="CZ403">
            <v>0</v>
          </cell>
          <cell r="DA403">
            <v>0</v>
          </cell>
          <cell r="DB403">
            <v>12280.1</v>
          </cell>
          <cell r="DC403">
            <v>103104.84</v>
          </cell>
          <cell r="DD403">
            <v>0</v>
          </cell>
          <cell r="DE403">
            <v>2246.0300000000002</v>
          </cell>
          <cell r="DF403">
            <v>100858.81</v>
          </cell>
          <cell r="DG403">
            <v>17.82</v>
          </cell>
          <cell r="DH403">
            <v>3193.6</v>
          </cell>
          <cell r="DI403">
            <v>0</v>
          </cell>
          <cell r="DJ403">
            <v>151.29</v>
          </cell>
          <cell r="DK403">
            <v>1009.08</v>
          </cell>
          <cell r="DL403">
            <v>4353.9799999999996</v>
          </cell>
          <cell r="DM403">
            <v>36575.1</v>
          </cell>
          <cell r="DN403">
            <v>149268.9</v>
          </cell>
          <cell r="DO403">
            <v>42171.12</v>
          </cell>
          <cell r="DP403">
            <v>14.6</v>
          </cell>
          <cell r="DQ403">
            <v>0</v>
          </cell>
          <cell r="DR403">
            <v>88465.54</v>
          </cell>
          <cell r="DS403">
            <v>0</v>
          </cell>
          <cell r="DT403">
            <v>130651.27</v>
          </cell>
          <cell r="DU403">
            <v>0</v>
          </cell>
          <cell r="DV403">
            <v>232.6</v>
          </cell>
          <cell r="DW403">
            <v>12342.73</v>
          </cell>
          <cell r="DX403">
            <v>7305.83</v>
          </cell>
          <cell r="DY403">
            <v>-1053.43</v>
          </cell>
          <cell r="DZ403">
            <v>-215.57</v>
          </cell>
          <cell r="EA403">
            <v>18612.169999999998</v>
          </cell>
          <cell r="EB403">
            <v>5.45</v>
          </cell>
          <cell r="EC403">
            <v>18617.63</v>
          </cell>
          <cell r="ED403">
            <v>329</v>
          </cell>
          <cell r="EE403">
            <v>18100</v>
          </cell>
          <cell r="EF403">
            <v>0</v>
          </cell>
          <cell r="EG403">
            <v>18100</v>
          </cell>
          <cell r="EH403">
            <v>1184.6199999999999</v>
          </cell>
          <cell r="EI403">
            <v>0</v>
          </cell>
          <cell r="EJ403">
            <v>0</v>
          </cell>
          <cell r="EK403">
            <v>0</v>
          </cell>
          <cell r="EL403">
            <v>0</v>
          </cell>
          <cell r="EM403">
            <v>2.36</v>
          </cell>
          <cell r="EN403">
            <v>0</v>
          </cell>
          <cell r="EO403">
            <v>0</v>
          </cell>
          <cell r="EP403">
            <v>0</v>
          </cell>
          <cell r="EQ403">
            <v>210.79</v>
          </cell>
          <cell r="ER403">
            <v>-250.14</v>
          </cell>
          <cell r="ES403">
            <v>0</v>
          </cell>
          <cell r="ET403">
            <v>-213.87</v>
          </cell>
          <cell r="EU403">
            <v>18612.169999999998</v>
          </cell>
          <cell r="EV403">
            <v>18612.169999999998</v>
          </cell>
          <cell r="EW403">
            <v>144.26</v>
          </cell>
          <cell r="EX403">
            <v>0</v>
          </cell>
          <cell r="EY403">
            <v>-578.44000000000005</v>
          </cell>
          <cell r="EZ403">
            <v>0</v>
          </cell>
          <cell r="FA403">
            <v>0</v>
          </cell>
          <cell r="FB403">
            <v>5.45</v>
          </cell>
          <cell r="FC403">
            <v>0</v>
          </cell>
          <cell r="FD403">
            <v>4082.19</v>
          </cell>
          <cell r="FE403">
            <v>0</v>
          </cell>
          <cell r="FF403">
            <v>14969.62</v>
          </cell>
          <cell r="FG403">
            <v>0</v>
          </cell>
          <cell r="FH403">
            <v>61.06</v>
          </cell>
          <cell r="FI403">
            <v>0</v>
          </cell>
          <cell r="FJ403">
            <v>14908.56</v>
          </cell>
          <cell r="FK403">
            <v>120750.58</v>
          </cell>
          <cell r="FL403">
            <v>14903.28</v>
          </cell>
          <cell r="FM403">
            <v>14908.73</v>
          </cell>
          <cell r="FN403">
            <v>17274.240000000002</v>
          </cell>
          <cell r="FO403">
            <v>120750.58</v>
          </cell>
          <cell r="FP403">
            <v>144167.01</v>
          </cell>
          <cell r="FQ403">
            <v>12.3422</v>
          </cell>
          <cell r="FR403">
            <v>12.3467</v>
          </cell>
          <cell r="FS403">
            <v>14.3057</v>
          </cell>
          <cell r="FT403">
            <v>10.3413</v>
          </cell>
          <cell r="FU403">
            <v>0</v>
          </cell>
          <cell r="FV403">
            <v>0</v>
          </cell>
          <cell r="FW403">
            <v>0</v>
          </cell>
          <cell r="FX403">
            <v>0</v>
          </cell>
          <cell r="FY403">
            <v>215.61</v>
          </cell>
          <cell r="FZ403">
            <v>0</v>
          </cell>
          <cell r="GA403">
            <v>5.45</v>
          </cell>
          <cell r="GB403">
            <v>0</v>
          </cell>
          <cell r="GC403">
            <v>0</v>
          </cell>
          <cell r="GD403">
            <v>3073.1</v>
          </cell>
          <cell r="GE403">
            <v>2762</v>
          </cell>
          <cell r="GF403">
            <v>0</v>
          </cell>
          <cell r="GG403">
            <v>1163</v>
          </cell>
          <cell r="GH403">
            <v>0</v>
          </cell>
          <cell r="GI403">
            <v>0</v>
          </cell>
          <cell r="GJ403">
            <v>14969.62</v>
          </cell>
          <cell r="GK403">
            <v>1496.96</v>
          </cell>
          <cell r="GL403">
            <v>2762</v>
          </cell>
          <cell r="GM403">
            <v>0</v>
          </cell>
          <cell r="GN403">
            <v>2652.93</v>
          </cell>
          <cell r="GO403">
            <v>109.07</v>
          </cell>
          <cell r="GP403">
            <v>48.01</v>
          </cell>
          <cell r="GQ403">
            <v>48.01</v>
          </cell>
          <cell r="GR403">
            <v>61.06</v>
          </cell>
          <cell r="GS403">
            <v>2612.85</v>
          </cell>
          <cell r="GT403">
            <v>12950.15</v>
          </cell>
          <cell r="GU403">
            <v>210.79</v>
          </cell>
          <cell r="GV403">
            <v>1163</v>
          </cell>
          <cell r="GW403">
            <v>0.18</v>
          </cell>
          <cell r="GX403">
            <v>138.61000000000001</v>
          </cell>
          <cell r="GY403">
            <v>0</v>
          </cell>
          <cell r="GZ403">
            <v>138.61000000000001</v>
          </cell>
          <cell r="HA403">
            <v>70</v>
          </cell>
          <cell r="HB403">
            <v>280.20999999999998</v>
          </cell>
          <cell r="HC403">
            <v>350.21</v>
          </cell>
          <cell r="HD403" t="str">
            <v>Other adjustments to equity capital include option proceeds, share repurchase, and sale of treasury stock.</v>
          </cell>
          <cell r="HE403" t="str">
            <v>NA</v>
          </cell>
          <cell r="HF403">
            <v>203.35</v>
          </cell>
          <cell r="HG403">
            <v>919.8</v>
          </cell>
          <cell r="HH403">
            <v>1413.72</v>
          </cell>
          <cell r="HI403">
            <v>2289.8000000000002</v>
          </cell>
          <cell r="HJ403">
            <v>4803.49</v>
          </cell>
          <cell r="HL403">
            <v>4</v>
          </cell>
          <cell r="HM403">
            <v>2011</v>
          </cell>
          <cell r="HN403">
            <v>0</v>
          </cell>
          <cell r="HO403">
            <v>0</v>
          </cell>
          <cell r="HR403">
            <v>19015</v>
          </cell>
        </row>
        <row r="404">
          <cell r="A404" t="str">
            <v>1275216Q1 2012BHC Baseline</v>
          </cell>
          <cell r="B404" t="str">
            <v>AmEx</v>
          </cell>
          <cell r="C404" t="str">
            <v>Q1 2012</v>
          </cell>
          <cell r="D404" t="str">
            <v>BHC Baseline</v>
          </cell>
          <cell r="E404" t="str">
            <v>BHC</v>
          </cell>
          <cell r="F404" t="str">
            <v>AMERICAN EXPRESS CO</v>
          </cell>
          <cell r="G404">
            <v>1275216</v>
          </cell>
          <cell r="H404" t="str">
            <v>Projected</v>
          </cell>
          <cell r="I404">
            <v>40931</v>
          </cell>
          <cell r="J404">
            <v>40931.471782407411</v>
          </cell>
          <cell r="K404" t="str">
            <v>The AXP Baseline Scenario is based on the available Blue Chip consensus forecast for US Real GDP, Unemployment, and Industrial Production.  For the international economic scenario, we utilize a combination of Blue Chip and EIU GDP forecasts for</v>
          </cell>
          <cell r="L404">
            <v>0</v>
          </cell>
          <cell r="M404">
            <v>0</v>
          </cell>
          <cell r="N404">
            <v>0</v>
          </cell>
          <cell r="O404">
            <v>0</v>
          </cell>
          <cell r="P404">
            <v>0</v>
          </cell>
          <cell r="Q404">
            <v>0</v>
          </cell>
          <cell r="R404">
            <v>0</v>
          </cell>
          <cell r="S404">
            <v>0</v>
          </cell>
          <cell r="T404">
            <v>0</v>
          </cell>
          <cell r="U404">
            <v>0</v>
          </cell>
          <cell r="V404">
            <v>0</v>
          </cell>
          <cell r="W404">
            <v>0</v>
          </cell>
          <cell r="X404">
            <v>389.27</v>
          </cell>
          <cell r="Y404">
            <v>155.46</v>
          </cell>
          <cell r="Z404">
            <v>0</v>
          </cell>
          <cell r="AA404">
            <v>0</v>
          </cell>
          <cell r="AB404">
            <v>155.46</v>
          </cell>
          <cell r="AC404">
            <v>27.43</v>
          </cell>
          <cell r="AD404">
            <v>0</v>
          </cell>
          <cell r="AE404">
            <v>0</v>
          </cell>
          <cell r="AF404">
            <v>0</v>
          </cell>
          <cell r="AG404">
            <v>0</v>
          </cell>
          <cell r="AH404">
            <v>27.43</v>
          </cell>
          <cell r="AI404">
            <v>572.15</v>
          </cell>
          <cell r="AJ404">
            <v>0</v>
          </cell>
          <cell r="AK404">
            <v>0</v>
          </cell>
          <cell r="AL404">
            <v>0</v>
          </cell>
          <cell r="AM404">
            <v>0</v>
          </cell>
          <cell r="AN404">
            <v>0</v>
          </cell>
          <cell r="AO404">
            <v>0</v>
          </cell>
          <cell r="AP404">
            <v>0</v>
          </cell>
          <cell r="AQ404">
            <v>0</v>
          </cell>
          <cell r="AR404">
            <v>0</v>
          </cell>
          <cell r="AS404">
            <v>25.92</v>
          </cell>
          <cell r="AT404">
            <v>598.07000000000005</v>
          </cell>
          <cell r="AU404">
            <v>2286.33</v>
          </cell>
          <cell r="AV404">
            <v>410.85</v>
          </cell>
          <cell r="AW404">
            <v>572.15</v>
          </cell>
          <cell r="AX404">
            <v>0</v>
          </cell>
          <cell r="AY404">
            <v>2125.02</v>
          </cell>
          <cell r="AZ404">
            <v>1719.7</v>
          </cell>
          <cell r="BA404">
            <v>5804.09</v>
          </cell>
          <cell r="BB404">
            <v>5572.48</v>
          </cell>
          <cell r="BC404">
            <v>1951.32</v>
          </cell>
          <cell r="BD404">
            <v>1951.32</v>
          </cell>
          <cell r="BE404">
            <v>410.85</v>
          </cell>
          <cell r="BF404">
            <v>0</v>
          </cell>
          <cell r="BG404">
            <v>25.92</v>
          </cell>
          <cell r="BH404">
            <v>0</v>
          </cell>
          <cell r="BI404">
            <v>0</v>
          </cell>
          <cell r="BJ404">
            <v>0</v>
          </cell>
          <cell r="BK404">
            <v>0</v>
          </cell>
          <cell r="BL404">
            <v>1514.56</v>
          </cell>
          <cell r="BM404">
            <v>453.75</v>
          </cell>
          <cell r="BN404">
            <v>1060.81</v>
          </cell>
          <cell r="BO404">
            <v>0</v>
          </cell>
          <cell r="BP404">
            <v>1060.81</v>
          </cell>
          <cell r="BQ404">
            <v>0</v>
          </cell>
          <cell r="BR404">
            <v>1060.81</v>
          </cell>
          <cell r="BS404">
            <v>29.959195999999999</v>
          </cell>
          <cell r="BT404">
            <v>0</v>
          </cell>
          <cell r="BU404">
            <v>0</v>
          </cell>
          <cell r="BV404">
            <v>0</v>
          </cell>
          <cell r="BW404">
            <v>0</v>
          </cell>
          <cell r="BY404">
            <v>0</v>
          </cell>
          <cell r="BZ404">
            <v>15001.79</v>
          </cell>
          <cell r="CA404">
            <v>15001.79</v>
          </cell>
          <cell r="CB404">
            <v>0</v>
          </cell>
          <cell r="CC404">
            <v>0</v>
          </cell>
          <cell r="CD404">
            <v>0</v>
          </cell>
          <cell r="CE404">
            <v>0</v>
          </cell>
          <cell r="CF404">
            <v>0</v>
          </cell>
          <cell r="CG404">
            <v>0</v>
          </cell>
          <cell r="CH404">
            <v>0</v>
          </cell>
          <cell r="CI404">
            <v>0</v>
          </cell>
          <cell r="CJ404">
            <v>0</v>
          </cell>
          <cell r="CK404">
            <v>0</v>
          </cell>
          <cell r="CL404">
            <v>0</v>
          </cell>
          <cell r="CM404">
            <v>0</v>
          </cell>
          <cell r="CN404">
            <v>31</v>
          </cell>
          <cell r="CO404">
            <v>31</v>
          </cell>
          <cell r="CP404">
            <v>0</v>
          </cell>
          <cell r="CQ404">
            <v>0</v>
          </cell>
          <cell r="CR404">
            <v>58820.55</v>
          </cell>
          <cell r="CS404">
            <v>27507.71</v>
          </cell>
          <cell r="CT404">
            <v>0</v>
          </cell>
          <cell r="CU404">
            <v>0</v>
          </cell>
          <cell r="CV404">
            <v>27507.71</v>
          </cell>
          <cell r="CW404">
            <v>14238.9</v>
          </cell>
          <cell r="CX404">
            <v>0</v>
          </cell>
          <cell r="CY404">
            <v>0</v>
          </cell>
          <cell r="CZ404">
            <v>0</v>
          </cell>
          <cell r="DA404">
            <v>0</v>
          </cell>
          <cell r="DB404">
            <v>14238.9</v>
          </cell>
          <cell r="DC404">
            <v>100598.15</v>
          </cell>
          <cell r="DD404">
            <v>0</v>
          </cell>
          <cell r="DE404">
            <v>2096.3200000000002</v>
          </cell>
          <cell r="DF404">
            <v>98501.84</v>
          </cell>
          <cell r="DG404">
            <v>17.82</v>
          </cell>
          <cell r="DH404">
            <v>3693.6</v>
          </cell>
          <cell r="DI404">
            <v>0</v>
          </cell>
          <cell r="DJ404">
            <v>151.29</v>
          </cell>
          <cell r="DK404">
            <v>1009.08</v>
          </cell>
          <cell r="DL404">
            <v>4853.9799999999996</v>
          </cell>
          <cell r="DM404">
            <v>28903.93</v>
          </cell>
          <cell r="DN404">
            <v>147279.35999999999</v>
          </cell>
          <cell r="DO404">
            <v>41519.040000000001</v>
          </cell>
          <cell r="DP404">
            <v>14.6</v>
          </cell>
          <cell r="DQ404">
            <v>0</v>
          </cell>
          <cell r="DR404">
            <v>86096.61</v>
          </cell>
          <cell r="DS404">
            <v>0</v>
          </cell>
          <cell r="DT404">
            <v>127630.25</v>
          </cell>
          <cell r="DU404">
            <v>0</v>
          </cell>
          <cell r="DV404">
            <v>233.76</v>
          </cell>
          <cell r="DW404">
            <v>12404.33</v>
          </cell>
          <cell r="DX404">
            <v>8251.5</v>
          </cell>
          <cell r="DY404">
            <v>-1037.5899999999999</v>
          </cell>
          <cell r="DZ404">
            <v>-208.35</v>
          </cell>
          <cell r="EA404">
            <v>19643.650000000001</v>
          </cell>
          <cell r="EB404">
            <v>5.45</v>
          </cell>
          <cell r="EC404">
            <v>19649.11</v>
          </cell>
          <cell r="ED404">
            <v>329</v>
          </cell>
          <cell r="EE404">
            <v>18612.169999999998</v>
          </cell>
          <cell r="EF404">
            <v>0</v>
          </cell>
          <cell r="EG404">
            <v>18612.169999999998</v>
          </cell>
          <cell r="EH404">
            <v>1060.81</v>
          </cell>
          <cell r="EI404">
            <v>0</v>
          </cell>
          <cell r="EJ404">
            <v>0</v>
          </cell>
          <cell r="EK404">
            <v>0</v>
          </cell>
          <cell r="EL404">
            <v>0</v>
          </cell>
          <cell r="EM404">
            <v>5.33</v>
          </cell>
          <cell r="EN404">
            <v>0</v>
          </cell>
          <cell r="EO404">
            <v>0</v>
          </cell>
          <cell r="EP404">
            <v>0</v>
          </cell>
          <cell r="EQ404">
            <v>234.85</v>
          </cell>
          <cell r="ER404">
            <v>15.84</v>
          </cell>
          <cell r="ES404">
            <v>0</v>
          </cell>
          <cell r="ET404">
            <v>184.35</v>
          </cell>
          <cell r="EU404">
            <v>19643.650000000001</v>
          </cell>
          <cell r="EV404">
            <v>19643.650000000001</v>
          </cell>
          <cell r="EW404">
            <v>143.47</v>
          </cell>
          <cell r="EX404">
            <v>0</v>
          </cell>
          <cell r="EY404">
            <v>-561.82000000000005</v>
          </cell>
          <cell r="EZ404">
            <v>0</v>
          </cell>
          <cell r="FA404">
            <v>0</v>
          </cell>
          <cell r="FB404">
            <v>5.45</v>
          </cell>
          <cell r="FC404">
            <v>0</v>
          </cell>
          <cell r="FD404">
            <v>4582.1899999999996</v>
          </cell>
          <cell r="FE404">
            <v>0</v>
          </cell>
          <cell r="FF404">
            <v>15485.26</v>
          </cell>
          <cell r="FG404">
            <v>0</v>
          </cell>
          <cell r="FH404">
            <v>220</v>
          </cell>
          <cell r="FI404">
            <v>0</v>
          </cell>
          <cell r="FJ404">
            <v>15265.26</v>
          </cell>
          <cell r="FK404">
            <v>118021.26</v>
          </cell>
          <cell r="FL404">
            <v>15259.98</v>
          </cell>
          <cell r="FM404">
            <v>15265.43</v>
          </cell>
          <cell r="FN404">
            <v>17595.400000000001</v>
          </cell>
          <cell r="FO404">
            <v>118021.26</v>
          </cell>
          <cell r="FP404">
            <v>143347.59</v>
          </cell>
          <cell r="FQ404">
            <v>12.9299</v>
          </cell>
          <cell r="FR404">
            <v>12.9345</v>
          </cell>
          <cell r="FS404">
            <v>14.9087</v>
          </cell>
          <cell r="FT404">
            <v>10.6492</v>
          </cell>
          <cell r="FU404">
            <v>0</v>
          </cell>
          <cell r="FV404">
            <v>0</v>
          </cell>
          <cell r="FW404">
            <v>0</v>
          </cell>
          <cell r="FX404">
            <v>0</v>
          </cell>
          <cell r="FY404">
            <v>208.39</v>
          </cell>
          <cell r="FZ404">
            <v>0</v>
          </cell>
          <cell r="GA404">
            <v>5.45</v>
          </cell>
          <cell r="GB404">
            <v>0</v>
          </cell>
          <cell r="GC404">
            <v>0</v>
          </cell>
          <cell r="GD404">
            <v>3573.1</v>
          </cell>
          <cell r="GE404">
            <v>2762</v>
          </cell>
          <cell r="GF404">
            <v>0</v>
          </cell>
          <cell r="GG404">
            <v>1168.8</v>
          </cell>
          <cell r="GH404">
            <v>0</v>
          </cell>
          <cell r="GI404">
            <v>0</v>
          </cell>
          <cell r="GJ404">
            <v>15485.26</v>
          </cell>
          <cell r="GK404">
            <v>1548.53</v>
          </cell>
          <cell r="GL404">
            <v>2762</v>
          </cell>
          <cell r="GM404">
            <v>0</v>
          </cell>
          <cell r="GN404">
            <v>2105.83</v>
          </cell>
          <cell r="GO404">
            <v>656.17</v>
          </cell>
          <cell r="GP404">
            <v>436.17</v>
          </cell>
          <cell r="GQ404">
            <v>436.17</v>
          </cell>
          <cell r="GR404">
            <v>220</v>
          </cell>
          <cell r="GS404">
            <v>2638.96</v>
          </cell>
          <cell r="GT404">
            <v>13079.66</v>
          </cell>
          <cell r="GU404">
            <v>234.85</v>
          </cell>
          <cell r="GV404">
            <v>1168.8</v>
          </cell>
          <cell r="GW404">
            <v>0.2</v>
          </cell>
          <cell r="GX404">
            <v>189.68</v>
          </cell>
          <cell r="GY404">
            <v>0</v>
          </cell>
          <cell r="GZ404">
            <v>189.68</v>
          </cell>
          <cell r="HA404">
            <v>0</v>
          </cell>
          <cell r="HB404">
            <v>0</v>
          </cell>
          <cell r="HC404">
            <v>0</v>
          </cell>
          <cell r="HD404" t="str">
            <v>Other adjustments to equity capital include option proceeds, share repurchase, and sale of treasury stock.</v>
          </cell>
          <cell r="HE404" t="str">
            <v>NA</v>
          </cell>
          <cell r="HF404">
            <v>203.35</v>
          </cell>
          <cell r="HG404">
            <v>919.8</v>
          </cell>
          <cell r="HH404">
            <v>1413.72</v>
          </cell>
          <cell r="HI404">
            <v>2289.8000000000002</v>
          </cell>
          <cell r="HJ404">
            <v>4803.49</v>
          </cell>
          <cell r="HL404">
            <v>1</v>
          </cell>
          <cell r="HM404">
            <v>2012</v>
          </cell>
          <cell r="HN404">
            <v>0</v>
          </cell>
          <cell r="HO404">
            <v>0</v>
          </cell>
          <cell r="HR404">
            <v>19015</v>
          </cell>
        </row>
        <row r="405">
          <cell r="A405" t="str">
            <v>1275216Q2 2012BHC Baseline</v>
          </cell>
          <cell r="B405" t="str">
            <v>AmEx</v>
          </cell>
          <cell r="C405" t="str">
            <v>Q2 2012</v>
          </cell>
          <cell r="D405" t="str">
            <v>BHC Baseline</v>
          </cell>
          <cell r="E405" t="str">
            <v>BHC</v>
          </cell>
          <cell r="F405" t="str">
            <v>AMERICAN EXPRESS CO</v>
          </cell>
          <cell r="G405">
            <v>1275216</v>
          </cell>
          <cell r="H405" t="str">
            <v>Projected</v>
          </cell>
          <cell r="I405">
            <v>40931</v>
          </cell>
          <cell r="J405">
            <v>40931.471782407411</v>
          </cell>
          <cell r="K405" t="str">
            <v>The AXP Baseline Scenario is based on the available Blue Chip consensus forecast for US Real GDP, Unemployment, and Industrial Production.  For the international economic scenario, we utilize a combination of Blue Chip and EIU GDP forecasts for</v>
          </cell>
          <cell r="L405">
            <v>0</v>
          </cell>
          <cell r="M405">
            <v>0</v>
          </cell>
          <cell r="N405">
            <v>0</v>
          </cell>
          <cell r="O405">
            <v>0</v>
          </cell>
          <cell r="P405">
            <v>0</v>
          </cell>
          <cell r="Q405">
            <v>0</v>
          </cell>
          <cell r="R405">
            <v>0</v>
          </cell>
          <cell r="S405">
            <v>0</v>
          </cell>
          <cell r="T405">
            <v>0</v>
          </cell>
          <cell r="U405">
            <v>0</v>
          </cell>
          <cell r="V405">
            <v>0</v>
          </cell>
          <cell r="W405">
            <v>0</v>
          </cell>
          <cell r="X405">
            <v>397.9</v>
          </cell>
          <cell r="Y405">
            <v>150.96</v>
          </cell>
          <cell r="Z405">
            <v>0</v>
          </cell>
          <cell r="AA405">
            <v>0</v>
          </cell>
          <cell r="AB405">
            <v>150.96</v>
          </cell>
          <cell r="AC405">
            <v>24.44</v>
          </cell>
          <cell r="AD405">
            <v>0</v>
          </cell>
          <cell r="AE405">
            <v>0</v>
          </cell>
          <cell r="AF405">
            <v>0</v>
          </cell>
          <cell r="AG405">
            <v>0</v>
          </cell>
          <cell r="AH405">
            <v>24.44</v>
          </cell>
          <cell r="AI405">
            <v>573.30999999999995</v>
          </cell>
          <cell r="AJ405">
            <v>0</v>
          </cell>
          <cell r="AK405">
            <v>0</v>
          </cell>
          <cell r="AL405">
            <v>0</v>
          </cell>
          <cell r="AM405">
            <v>0</v>
          </cell>
          <cell r="AN405">
            <v>0</v>
          </cell>
          <cell r="AO405">
            <v>0</v>
          </cell>
          <cell r="AP405">
            <v>0</v>
          </cell>
          <cell r="AQ405">
            <v>0</v>
          </cell>
          <cell r="AR405">
            <v>0</v>
          </cell>
          <cell r="AS405">
            <v>25.92</v>
          </cell>
          <cell r="AT405">
            <v>599.23</v>
          </cell>
          <cell r="AU405">
            <v>2125.02</v>
          </cell>
          <cell r="AV405">
            <v>526.83000000000004</v>
          </cell>
          <cell r="AW405">
            <v>573.30999999999995</v>
          </cell>
          <cell r="AX405">
            <v>0</v>
          </cell>
          <cell r="AY405">
            <v>2078.54</v>
          </cell>
          <cell r="AZ405">
            <v>1721.81</v>
          </cell>
          <cell r="BA405">
            <v>6323.06</v>
          </cell>
          <cell r="BB405">
            <v>5678.62</v>
          </cell>
          <cell r="BC405">
            <v>2366.25</v>
          </cell>
          <cell r="BD405">
            <v>2366.25</v>
          </cell>
          <cell r="BE405">
            <v>526.83000000000004</v>
          </cell>
          <cell r="BF405">
            <v>0</v>
          </cell>
          <cell r="BG405">
            <v>25.92</v>
          </cell>
          <cell r="BH405">
            <v>0</v>
          </cell>
          <cell r="BI405">
            <v>0</v>
          </cell>
          <cell r="BJ405">
            <v>0</v>
          </cell>
          <cell r="BK405">
            <v>0</v>
          </cell>
          <cell r="BL405">
            <v>1813.5</v>
          </cell>
          <cell r="BM405">
            <v>541.20000000000005</v>
          </cell>
          <cell r="BN405">
            <v>1272.3</v>
          </cell>
          <cell r="BO405">
            <v>0</v>
          </cell>
          <cell r="BP405">
            <v>1272.3</v>
          </cell>
          <cell r="BQ405">
            <v>0</v>
          </cell>
          <cell r="BR405">
            <v>1272.3</v>
          </cell>
          <cell r="BS405">
            <v>29.842845000000001</v>
          </cell>
          <cell r="BT405">
            <v>0</v>
          </cell>
          <cell r="BU405">
            <v>0</v>
          </cell>
          <cell r="BV405">
            <v>0</v>
          </cell>
          <cell r="BW405">
            <v>0</v>
          </cell>
          <cell r="BY405">
            <v>0</v>
          </cell>
          <cell r="BZ405">
            <v>11841.19</v>
          </cell>
          <cell r="CA405">
            <v>11841.19</v>
          </cell>
          <cell r="CB405">
            <v>0</v>
          </cell>
          <cell r="CC405">
            <v>0</v>
          </cell>
          <cell r="CD405">
            <v>0</v>
          </cell>
          <cell r="CE405">
            <v>0</v>
          </cell>
          <cell r="CF405">
            <v>0</v>
          </cell>
          <cell r="CG405">
            <v>0</v>
          </cell>
          <cell r="CH405">
            <v>0</v>
          </cell>
          <cell r="CI405">
            <v>0</v>
          </cell>
          <cell r="CJ405">
            <v>0</v>
          </cell>
          <cell r="CK405">
            <v>0</v>
          </cell>
          <cell r="CL405">
            <v>0</v>
          </cell>
          <cell r="CM405">
            <v>0</v>
          </cell>
          <cell r="CN405">
            <v>31</v>
          </cell>
          <cell r="CO405">
            <v>31</v>
          </cell>
          <cell r="CP405">
            <v>0</v>
          </cell>
          <cell r="CQ405">
            <v>0</v>
          </cell>
          <cell r="CR405">
            <v>60441.65</v>
          </cell>
          <cell r="CS405">
            <v>28019.439999999999</v>
          </cell>
          <cell r="CT405">
            <v>0</v>
          </cell>
          <cell r="CU405">
            <v>0</v>
          </cell>
          <cell r="CV405">
            <v>28019.439999999999</v>
          </cell>
          <cell r="CW405">
            <v>14445.09</v>
          </cell>
          <cell r="CX405">
            <v>0</v>
          </cell>
          <cell r="CY405">
            <v>0</v>
          </cell>
          <cell r="CZ405">
            <v>0</v>
          </cell>
          <cell r="DA405">
            <v>0</v>
          </cell>
          <cell r="DB405">
            <v>14445.09</v>
          </cell>
          <cell r="DC405">
            <v>102937.18</v>
          </cell>
          <cell r="DD405">
            <v>0</v>
          </cell>
          <cell r="DE405">
            <v>2037.73</v>
          </cell>
          <cell r="DF405">
            <v>100899.46</v>
          </cell>
          <cell r="DG405">
            <v>17.82</v>
          </cell>
          <cell r="DH405">
            <v>4193.6000000000004</v>
          </cell>
          <cell r="DI405">
            <v>0</v>
          </cell>
          <cell r="DJ405">
            <v>151.29</v>
          </cell>
          <cell r="DK405">
            <v>1009.08</v>
          </cell>
          <cell r="DL405">
            <v>5353.98</v>
          </cell>
          <cell r="DM405">
            <v>30617.03</v>
          </cell>
          <cell r="DN405">
            <v>148729.47</v>
          </cell>
          <cell r="DO405">
            <v>43092.42</v>
          </cell>
          <cell r="DP405">
            <v>14.6</v>
          </cell>
          <cell r="DQ405">
            <v>0</v>
          </cell>
          <cell r="DR405">
            <v>86727.17</v>
          </cell>
          <cell r="DS405">
            <v>0</v>
          </cell>
          <cell r="DT405">
            <v>129834.19</v>
          </cell>
          <cell r="DU405">
            <v>0</v>
          </cell>
          <cell r="DV405">
            <v>231.06</v>
          </cell>
          <cell r="DW405">
            <v>12260.83</v>
          </cell>
          <cell r="DX405">
            <v>7624.28</v>
          </cell>
          <cell r="DY405">
            <v>-1021.29</v>
          </cell>
          <cell r="DZ405">
            <v>-205.05</v>
          </cell>
          <cell r="EA405">
            <v>18889.830000000002</v>
          </cell>
          <cell r="EB405">
            <v>5.45</v>
          </cell>
          <cell r="EC405">
            <v>18895.28</v>
          </cell>
          <cell r="ED405">
            <v>329</v>
          </cell>
          <cell r="EE405">
            <v>19643.650000000001</v>
          </cell>
          <cell r="EF405">
            <v>0</v>
          </cell>
          <cell r="EG405">
            <v>19643.650000000001</v>
          </cell>
          <cell r="EH405">
            <v>1272.3</v>
          </cell>
          <cell r="EI405">
            <v>0</v>
          </cell>
          <cell r="EJ405">
            <v>0</v>
          </cell>
          <cell r="EK405">
            <v>0</v>
          </cell>
          <cell r="EL405">
            <v>0</v>
          </cell>
          <cell r="EM405">
            <v>2.25</v>
          </cell>
          <cell r="EN405">
            <v>0</v>
          </cell>
          <cell r="EO405">
            <v>0</v>
          </cell>
          <cell r="EP405">
            <v>0</v>
          </cell>
          <cell r="EQ405">
            <v>232.09</v>
          </cell>
          <cell r="ER405">
            <v>16.3</v>
          </cell>
          <cell r="ES405">
            <v>0</v>
          </cell>
          <cell r="ET405">
            <v>-1812.57</v>
          </cell>
          <cell r="EU405">
            <v>18889.830000000002</v>
          </cell>
          <cell r="EV405">
            <v>18889.830000000002</v>
          </cell>
          <cell r="EW405">
            <v>143.15</v>
          </cell>
          <cell r="EX405">
            <v>0</v>
          </cell>
          <cell r="EY405">
            <v>-545.19000000000005</v>
          </cell>
          <cell r="EZ405">
            <v>0</v>
          </cell>
          <cell r="FA405">
            <v>0</v>
          </cell>
          <cell r="FB405">
            <v>5.45</v>
          </cell>
          <cell r="FC405">
            <v>0</v>
          </cell>
          <cell r="FD405">
            <v>5082.1899999999996</v>
          </cell>
          <cell r="FE405">
            <v>0</v>
          </cell>
          <cell r="FF405">
            <v>14215.14</v>
          </cell>
          <cell r="FG405">
            <v>0</v>
          </cell>
          <cell r="FH405">
            <v>220</v>
          </cell>
          <cell r="FI405">
            <v>0</v>
          </cell>
          <cell r="FJ405">
            <v>13995.14</v>
          </cell>
          <cell r="FK405">
            <v>121520.14</v>
          </cell>
          <cell r="FL405">
            <v>13989.86</v>
          </cell>
          <cell r="FM405">
            <v>13995.31</v>
          </cell>
          <cell r="FN405">
            <v>16367.75</v>
          </cell>
          <cell r="FO405">
            <v>121520.14</v>
          </cell>
          <cell r="FP405">
            <v>142578.73000000001</v>
          </cell>
          <cell r="FQ405">
            <v>11.5124</v>
          </cell>
          <cell r="FR405">
            <v>11.5169</v>
          </cell>
          <cell r="FS405">
            <v>13.469200000000001</v>
          </cell>
          <cell r="FT405">
            <v>9.8157999999999994</v>
          </cell>
          <cell r="FU405">
            <v>0</v>
          </cell>
          <cell r="FV405">
            <v>0</v>
          </cell>
          <cell r="FW405">
            <v>0</v>
          </cell>
          <cell r="FX405">
            <v>0</v>
          </cell>
          <cell r="FY405">
            <v>205.1</v>
          </cell>
          <cell r="FZ405">
            <v>0</v>
          </cell>
          <cell r="GA405">
            <v>5.45</v>
          </cell>
          <cell r="GB405">
            <v>0</v>
          </cell>
          <cell r="GC405">
            <v>0</v>
          </cell>
          <cell r="GD405">
            <v>4073.1</v>
          </cell>
          <cell r="GE405">
            <v>2762</v>
          </cell>
          <cell r="GF405">
            <v>0</v>
          </cell>
          <cell r="GG405">
            <v>1155.28</v>
          </cell>
          <cell r="GH405">
            <v>0</v>
          </cell>
          <cell r="GI405">
            <v>0</v>
          </cell>
          <cell r="GJ405">
            <v>14215.14</v>
          </cell>
          <cell r="GK405">
            <v>1421.51</v>
          </cell>
          <cell r="GL405">
            <v>2762</v>
          </cell>
          <cell r="GM405">
            <v>0</v>
          </cell>
          <cell r="GN405">
            <v>2302.0300000000002</v>
          </cell>
          <cell r="GO405">
            <v>459.97</v>
          </cell>
          <cell r="GP405">
            <v>239.97</v>
          </cell>
          <cell r="GQ405">
            <v>239.97</v>
          </cell>
          <cell r="GR405">
            <v>220</v>
          </cell>
          <cell r="GS405">
            <v>2650.27</v>
          </cell>
          <cell r="GT405">
            <v>13135.72</v>
          </cell>
          <cell r="GU405">
            <v>232.09</v>
          </cell>
          <cell r="GV405">
            <v>1155.28</v>
          </cell>
          <cell r="GW405">
            <v>0.2</v>
          </cell>
          <cell r="GX405">
            <v>189.68</v>
          </cell>
          <cell r="GY405">
            <v>0</v>
          </cell>
          <cell r="GZ405">
            <v>189.68</v>
          </cell>
          <cell r="HA405">
            <v>328.28</v>
          </cell>
          <cell r="HB405">
            <v>1671.72</v>
          </cell>
          <cell r="HC405">
            <v>2000</v>
          </cell>
          <cell r="HD405" t="str">
            <v>Other adjustments to equity capital include option proceeds, share repurchase, and sale of treasury stock.</v>
          </cell>
          <cell r="HE405" t="str">
            <v>NA</v>
          </cell>
          <cell r="HF405">
            <v>203.35</v>
          </cell>
          <cell r="HG405">
            <v>919.8</v>
          </cell>
          <cell r="HH405">
            <v>1413.72</v>
          </cell>
          <cell r="HI405">
            <v>2289.8000000000002</v>
          </cell>
          <cell r="HJ405">
            <v>4803.49</v>
          </cell>
          <cell r="HL405">
            <v>2</v>
          </cell>
          <cell r="HM405">
            <v>2012</v>
          </cell>
          <cell r="HN405">
            <v>0</v>
          </cell>
          <cell r="HO405">
            <v>0</v>
          </cell>
          <cell r="HR405">
            <v>19015</v>
          </cell>
        </row>
        <row r="406">
          <cell r="A406" t="str">
            <v>1275216Q3 2012BHC Baseline</v>
          </cell>
          <cell r="B406" t="str">
            <v>AmEx</v>
          </cell>
          <cell r="C406" t="str">
            <v>Q3 2012</v>
          </cell>
          <cell r="D406" t="str">
            <v>BHC Baseline</v>
          </cell>
          <cell r="E406" t="str">
            <v>BHC</v>
          </cell>
          <cell r="F406" t="str">
            <v>AMERICAN EXPRESS CO</v>
          </cell>
          <cell r="G406">
            <v>1275216</v>
          </cell>
          <cell r="H406" t="str">
            <v>Projected</v>
          </cell>
          <cell r="I406">
            <v>40931</v>
          </cell>
          <cell r="J406">
            <v>40931.471782407411</v>
          </cell>
          <cell r="K406" t="str">
            <v>The AXP Baseline Scenario is based on the available Blue Chip consensus forecast for US Real GDP, Unemployment, and Industrial Production.  For the international economic scenario, we utilize a combination of Blue Chip and EIU GDP forecasts for</v>
          </cell>
          <cell r="L406">
            <v>0</v>
          </cell>
          <cell r="M406">
            <v>0</v>
          </cell>
          <cell r="N406">
            <v>0</v>
          </cell>
          <cell r="O406">
            <v>0</v>
          </cell>
          <cell r="P406">
            <v>0</v>
          </cell>
          <cell r="Q406">
            <v>0</v>
          </cell>
          <cell r="R406">
            <v>0</v>
          </cell>
          <cell r="S406">
            <v>0</v>
          </cell>
          <cell r="T406">
            <v>0</v>
          </cell>
          <cell r="U406">
            <v>0</v>
          </cell>
          <cell r="V406">
            <v>0</v>
          </cell>
          <cell r="W406">
            <v>0</v>
          </cell>
          <cell r="X406">
            <v>431.43</v>
          </cell>
          <cell r="Y406">
            <v>172.35</v>
          </cell>
          <cell r="Z406">
            <v>0</v>
          </cell>
          <cell r="AA406">
            <v>0</v>
          </cell>
          <cell r="AB406">
            <v>172.35</v>
          </cell>
          <cell r="AC406">
            <v>21.77</v>
          </cell>
          <cell r="AD406">
            <v>0</v>
          </cell>
          <cell r="AE406">
            <v>0</v>
          </cell>
          <cell r="AF406">
            <v>0</v>
          </cell>
          <cell r="AG406">
            <v>0</v>
          </cell>
          <cell r="AH406">
            <v>21.77</v>
          </cell>
          <cell r="AI406">
            <v>625.54999999999995</v>
          </cell>
          <cell r="AJ406">
            <v>0</v>
          </cell>
          <cell r="AK406">
            <v>0</v>
          </cell>
          <cell r="AL406">
            <v>0</v>
          </cell>
          <cell r="AM406">
            <v>0</v>
          </cell>
          <cell r="AN406">
            <v>0</v>
          </cell>
          <cell r="AO406">
            <v>0</v>
          </cell>
          <cell r="AP406">
            <v>0</v>
          </cell>
          <cell r="AQ406">
            <v>0</v>
          </cell>
          <cell r="AR406">
            <v>0</v>
          </cell>
          <cell r="AS406">
            <v>27.76</v>
          </cell>
          <cell r="AT406">
            <v>653.32000000000005</v>
          </cell>
          <cell r="AU406">
            <v>2078.54</v>
          </cell>
          <cell r="AV406">
            <v>649.34</v>
          </cell>
          <cell r="AW406">
            <v>625.54999999999995</v>
          </cell>
          <cell r="AX406">
            <v>0</v>
          </cell>
          <cell r="AY406">
            <v>2102.33</v>
          </cell>
          <cell r="AZ406">
            <v>1800.55</v>
          </cell>
          <cell r="BA406">
            <v>6301.85</v>
          </cell>
          <cell r="BB406">
            <v>5566.82</v>
          </cell>
          <cell r="BC406">
            <v>2535.5700000000002</v>
          </cell>
          <cell r="BD406">
            <v>2535.5700000000002</v>
          </cell>
          <cell r="BE406">
            <v>649.34</v>
          </cell>
          <cell r="BF406">
            <v>0</v>
          </cell>
          <cell r="BG406">
            <v>27.76</v>
          </cell>
          <cell r="BH406">
            <v>0</v>
          </cell>
          <cell r="BI406">
            <v>0</v>
          </cell>
          <cell r="BJ406">
            <v>0</v>
          </cell>
          <cell r="BK406">
            <v>0</v>
          </cell>
          <cell r="BL406">
            <v>1858.47</v>
          </cell>
          <cell r="BM406">
            <v>565.86</v>
          </cell>
          <cell r="BN406">
            <v>1292.6099999999999</v>
          </cell>
          <cell r="BO406">
            <v>0</v>
          </cell>
          <cell r="BP406">
            <v>1292.6099999999999</v>
          </cell>
          <cell r="BQ406">
            <v>0</v>
          </cell>
          <cell r="BR406">
            <v>1292.6099999999999</v>
          </cell>
          <cell r="BS406">
            <v>30.447626</v>
          </cell>
          <cell r="BT406">
            <v>0</v>
          </cell>
          <cell r="BU406">
            <v>0</v>
          </cell>
          <cell r="BV406">
            <v>0</v>
          </cell>
          <cell r="BW406">
            <v>0</v>
          </cell>
          <cell r="BY406">
            <v>0</v>
          </cell>
          <cell r="BZ406">
            <v>12546.16</v>
          </cell>
          <cell r="CA406">
            <v>12546.16</v>
          </cell>
          <cell r="CB406">
            <v>0</v>
          </cell>
          <cell r="CC406">
            <v>0</v>
          </cell>
          <cell r="CD406">
            <v>0</v>
          </cell>
          <cell r="CE406">
            <v>0</v>
          </cell>
          <cell r="CF406">
            <v>0</v>
          </cell>
          <cell r="CG406">
            <v>0</v>
          </cell>
          <cell r="CH406">
            <v>0</v>
          </cell>
          <cell r="CI406">
            <v>0</v>
          </cell>
          <cell r="CJ406">
            <v>0</v>
          </cell>
          <cell r="CK406">
            <v>0</v>
          </cell>
          <cell r="CL406">
            <v>0</v>
          </cell>
          <cell r="CM406">
            <v>0</v>
          </cell>
          <cell r="CN406">
            <v>31</v>
          </cell>
          <cell r="CO406">
            <v>31</v>
          </cell>
          <cell r="CP406">
            <v>0</v>
          </cell>
          <cell r="CQ406">
            <v>0</v>
          </cell>
          <cell r="CR406">
            <v>60442.9</v>
          </cell>
          <cell r="CS406">
            <v>27399.71</v>
          </cell>
          <cell r="CT406">
            <v>0</v>
          </cell>
          <cell r="CU406">
            <v>0</v>
          </cell>
          <cell r="CV406">
            <v>27399.71</v>
          </cell>
          <cell r="CW406">
            <v>14142.52</v>
          </cell>
          <cell r="CX406">
            <v>0</v>
          </cell>
          <cell r="CY406">
            <v>0</v>
          </cell>
          <cell r="CZ406">
            <v>0</v>
          </cell>
          <cell r="DA406">
            <v>0</v>
          </cell>
          <cell r="DB406">
            <v>14142.52</v>
          </cell>
          <cell r="DC406">
            <v>102016.13</v>
          </cell>
          <cell r="DD406">
            <v>0</v>
          </cell>
          <cell r="DE406">
            <v>2058.27</v>
          </cell>
          <cell r="DF406">
            <v>99957.86</v>
          </cell>
          <cell r="DG406">
            <v>17.82</v>
          </cell>
          <cell r="DH406">
            <v>4693.6000000000004</v>
          </cell>
          <cell r="DI406">
            <v>0</v>
          </cell>
          <cell r="DJ406">
            <v>151.29</v>
          </cell>
          <cell r="DK406">
            <v>1009.08</v>
          </cell>
          <cell r="DL406">
            <v>5853.98</v>
          </cell>
          <cell r="DM406">
            <v>32265.13</v>
          </cell>
          <cell r="DN406">
            <v>150640.95000000001</v>
          </cell>
          <cell r="DO406">
            <v>46169.18</v>
          </cell>
          <cell r="DP406">
            <v>14.6</v>
          </cell>
          <cell r="DQ406">
            <v>0</v>
          </cell>
          <cell r="DR406">
            <v>85297.45</v>
          </cell>
          <cell r="DS406">
            <v>0</v>
          </cell>
          <cell r="DT406">
            <v>131481.23000000001</v>
          </cell>
          <cell r="DU406">
            <v>0</v>
          </cell>
          <cell r="DV406">
            <v>226.23</v>
          </cell>
          <cell r="DW406">
            <v>12004.49</v>
          </cell>
          <cell r="DX406">
            <v>8140.1</v>
          </cell>
          <cell r="DY406">
            <v>-1012.07</v>
          </cell>
          <cell r="DZ406">
            <v>-204.48</v>
          </cell>
          <cell r="EA406">
            <v>19154.27</v>
          </cell>
          <cell r="EB406">
            <v>5.45</v>
          </cell>
          <cell r="EC406">
            <v>19159.72</v>
          </cell>
          <cell r="ED406">
            <v>329</v>
          </cell>
          <cell r="EE406">
            <v>18889.830000000002</v>
          </cell>
          <cell r="EF406">
            <v>0</v>
          </cell>
          <cell r="EG406">
            <v>18889.830000000002</v>
          </cell>
          <cell r="EH406">
            <v>1292.6099999999999</v>
          </cell>
          <cell r="EI406">
            <v>0</v>
          </cell>
          <cell r="EJ406">
            <v>0</v>
          </cell>
          <cell r="EK406">
            <v>0</v>
          </cell>
          <cell r="EL406">
            <v>0</v>
          </cell>
          <cell r="EM406">
            <v>0.4</v>
          </cell>
          <cell r="EN406">
            <v>0</v>
          </cell>
          <cell r="EO406">
            <v>0</v>
          </cell>
          <cell r="EP406">
            <v>0</v>
          </cell>
          <cell r="EQ406">
            <v>227.07</v>
          </cell>
          <cell r="ER406">
            <v>9.2200000000000006</v>
          </cell>
          <cell r="ES406">
            <v>0</v>
          </cell>
          <cell r="ET406">
            <v>-810.73</v>
          </cell>
          <cell r="EU406">
            <v>19154.27</v>
          </cell>
          <cell r="EV406">
            <v>19154.27</v>
          </cell>
          <cell r="EW406">
            <v>135.74</v>
          </cell>
          <cell r="EX406">
            <v>0</v>
          </cell>
          <cell r="EY406">
            <v>-528.57000000000005</v>
          </cell>
          <cell r="EZ406">
            <v>0</v>
          </cell>
          <cell r="FA406">
            <v>0</v>
          </cell>
          <cell r="FB406">
            <v>5.45</v>
          </cell>
          <cell r="FC406">
            <v>0</v>
          </cell>
          <cell r="FD406">
            <v>5582.19</v>
          </cell>
          <cell r="FE406">
            <v>0</v>
          </cell>
          <cell r="FF406">
            <v>13970.36</v>
          </cell>
          <cell r="FG406">
            <v>0</v>
          </cell>
          <cell r="FH406">
            <v>193.61</v>
          </cell>
          <cell r="FI406">
            <v>0</v>
          </cell>
          <cell r="FJ406">
            <v>13776.75</v>
          </cell>
          <cell r="FK406">
            <v>120527.15</v>
          </cell>
          <cell r="FL406">
            <v>13771.47</v>
          </cell>
          <cell r="FM406">
            <v>13776.92</v>
          </cell>
          <cell r="FN406">
            <v>16137.35</v>
          </cell>
          <cell r="FO406">
            <v>120527.15</v>
          </cell>
          <cell r="FP406">
            <v>143791.85999999999</v>
          </cell>
          <cell r="FQ406">
            <v>11.426</v>
          </cell>
          <cell r="FR406">
            <v>11.4306</v>
          </cell>
          <cell r="FS406">
            <v>13.388999999999999</v>
          </cell>
          <cell r="FT406">
            <v>9.5812000000000008</v>
          </cell>
          <cell r="FU406">
            <v>0</v>
          </cell>
          <cell r="FV406">
            <v>0</v>
          </cell>
          <cell r="FW406">
            <v>0</v>
          </cell>
          <cell r="FX406">
            <v>0</v>
          </cell>
          <cell r="FY406">
            <v>204.53</v>
          </cell>
          <cell r="FZ406">
            <v>0</v>
          </cell>
          <cell r="GA406">
            <v>5.45</v>
          </cell>
          <cell r="GB406">
            <v>0</v>
          </cell>
          <cell r="GC406">
            <v>0</v>
          </cell>
          <cell r="GD406">
            <v>4573.1000000000004</v>
          </cell>
          <cell r="GE406">
            <v>2762</v>
          </cell>
          <cell r="GF406">
            <v>0</v>
          </cell>
          <cell r="GG406">
            <v>1131.1300000000001</v>
          </cell>
          <cell r="GH406">
            <v>0</v>
          </cell>
          <cell r="GI406">
            <v>0</v>
          </cell>
          <cell r="GJ406">
            <v>13970.36</v>
          </cell>
          <cell r="GK406">
            <v>1397.04</v>
          </cell>
          <cell r="GL406">
            <v>2762</v>
          </cell>
          <cell r="GM406">
            <v>0</v>
          </cell>
          <cell r="GN406">
            <v>2503.16</v>
          </cell>
          <cell r="GO406">
            <v>258.83999999999997</v>
          </cell>
          <cell r="GP406">
            <v>65.23</v>
          </cell>
          <cell r="GQ406">
            <v>65.23</v>
          </cell>
          <cell r="GR406">
            <v>193.61</v>
          </cell>
          <cell r="GS406">
            <v>2693.25</v>
          </cell>
          <cell r="GT406">
            <v>13348.91</v>
          </cell>
          <cell r="GU406">
            <v>227.07</v>
          </cell>
          <cell r="GV406">
            <v>1131.1300000000001</v>
          </cell>
          <cell r="GW406">
            <v>0.2</v>
          </cell>
          <cell r="GX406">
            <v>189.68</v>
          </cell>
          <cell r="GY406">
            <v>0</v>
          </cell>
          <cell r="GZ406">
            <v>189.68</v>
          </cell>
          <cell r="HA406">
            <v>189.68</v>
          </cell>
          <cell r="HB406">
            <v>810.32</v>
          </cell>
          <cell r="HC406">
            <v>1000</v>
          </cell>
          <cell r="HD406" t="str">
            <v>Other adjustments to equity capital include option proceeds, share repurchase, and sale of treasury stock.</v>
          </cell>
          <cell r="HE406" t="str">
            <v>NA</v>
          </cell>
          <cell r="HF406">
            <v>203.35</v>
          </cell>
          <cell r="HG406">
            <v>919.8</v>
          </cell>
          <cell r="HH406">
            <v>1413.72</v>
          </cell>
          <cell r="HI406">
            <v>2289.8000000000002</v>
          </cell>
          <cell r="HJ406">
            <v>4803.49</v>
          </cell>
          <cell r="HL406">
            <v>3</v>
          </cell>
          <cell r="HM406">
            <v>2012</v>
          </cell>
          <cell r="HN406">
            <v>0</v>
          </cell>
          <cell r="HO406">
            <v>0</v>
          </cell>
          <cell r="HR406">
            <v>19015</v>
          </cell>
        </row>
        <row r="407">
          <cell r="A407" t="str">
            <v>1275216Q4 2012BHC Baseline</v>
          </cell>
          <cell r="B407" t="str">
            <v>AmEx</v>
          </cell>
          <cell r="C407" t="str">
            <v>Q4 2012</v>
          </cell>
          <cell r="D407" t="str">
            <v>BHC Baseline</v>
          </cell>
          <cell r="E407" t="str">
            <v>BHC</v>
          </cell>
          <cell r="F407" t="str">
            <v>AMERICAN EXPRESS CO</v>
          </cell>
          <cell r="G407">
            <v>1275216</v>
          </cell>
          <cell r="H407" t="str">
            <v>Projected</v>
          </cell>
          <cell r="I407">
            <v>40931</v>
          </cell>
          <cell r="J407">
            <v>40931.471782407411</v>
          </cell>
          <cell r="K407" t="str">
            <v>The AXP Baseline Scenario is based on the available Blue Chip consensus forecast for US Real GDP, Unemployment, and Industrial Production.  For the international economic scenario, we utilize a combination of Blue Chip and EIU GDP forecasts for</v>
          </cell>
          <cell r="L407">
            <v>0</v>
          </cell>
          <cell r="M407">
            <v>0</v>
          </cell>
          <cell r="N407">
            <v>0</v>
          </cell>
          <cell r="O407">
            <v>0</v>
          </cell>
          <cell r="P407">
            <v>0</v>
          </cell>
          <cell r="Q407">
            <v>0</v>
          </cell>
          <cell r="R407">
            <v>0</v>
          </cell>
          <cell r="S407">
            <v>0</v>
          </cell>
          <cell r="T407">
            <v>0</v>
          </cell>
          <cell r="U407">
            <v>0</v>
          </cell>
          <cell r="V407">
            <v>0</v>
          </cell>
          <cell r="W407">
            <v>0</v>
          </cell>
          <cell r="X407">
            <v>430.14</v>
          </cell>
          <cell r="Y407">
            <v>169.43</v>
          </cell>
          <cell r="Z407">
            <v>0</v>
          </cell>
          <cell r="AA407">
            <v>0</v>
          </cell>
          <cell r="AB407">
            <v>169.43</v>
          </cell>
          <cell r="AC407">
            <v>25.96</v>
          </cell>
          <cell r="AD407">
            <v>0</v>
          </cell>
          <cell r="AE407">
            <v>0</v>
          </cell>
          <cell r="AF407">
            <v>0</v>
          </cell>
          <cell r="AG407">
            <v>0</v>
          </cell>
          <cell r="AH407">
            <v>25.96</v>
          </cell>
          <cell r="AI407">
            <v>625.53</v>
          </cell>
          <cell r="AJ407">
            <v>0</v>
          </cell>
          <cell r="AK407">
            <v>0</v>
          </cell>
          <cell r="AL407">
            <v>0</v>
          </cell>
          <cell r="AM407">
            <v>0</v>
          </cell>
          <cell r="AN407">
            <v>0</v>
          </cell>
          <cell r="AO407">
            <v>0</v>
          </cell>
          <cell r="AP407">
            <v>0</v>
          </cell>
          <cell r="AQ407">
            <v>0</v>
          </cell>
          <cell r="AR407">
            <v>0</v>
          </cell>
          <cell r="AS407">
            <v>29.49</v>
          </cell>
          <cell r="AT407">
            <v>655.03</v>
          </cell>
          <cell r="AU407">
            <v>2102.33</v>
          </cell>
          <cell r="AV407">
            <v>673.06</v>
          </cell>
          <cell r="AW407">
            <v>625.53</v>
          </cell>
          <cell r="AX407">
            <v>0</v>
          </cell>
          <cell r="AY407">
            <v>2149.86</v>
          </cell>
          <cell r="AZ407">
            <v>1831.15</v>
          </cell>
          <cell r="BA407">
            <v>6721.11</v>
          </cell>
          <cell r="BB407">
            <v>5776.1</v>
          </cell>
          <cell r="BC407">
            <v>2776.16</v>
          </cell>
          <cell r="BD407">
            <v>2776.16</v>
          </cell>
          <cell r="BE407">
            <v>673.06</v>
          </cell>
          <cell r="BF407">
            <v>0</v>
          </cell>
          <cell r="BG407">
            <v>29.49</v>
          </cell>
          <cell r="BH407">
            <v>0</v>
          </cell>
          <cell r="BI407">
            <v>0</v>
          </cell>
          <cell r="BJ407">
            <v>0</v>
          </cell>
          <cell r="BK407">
            <v>0</v>
          </cell>
          <cell r="BL407">
            <v>2073.61</v>
          </cell>
          <cell r="BM407">
            <v>656</v>
          </cell>
          <cell r="BN407">
            <v>1417.62</v>
          </cell>
          <cell r="BO407">
            <v>0</v>
          </cell>
          <cell r="BP407">
            <v>1417.62</v>
          </cell>
          <cell r="BQ407">
            <v>0</v>
          </cell>
          <cell r="BR407">
            <v>1417.62</v>
          </cell>
          <cell r="BS407">
            <v>31.635649999999998</v>
          </cell>
          <cell r="BT407">
            <v>0</v>
          </cell>
          <cell r="BU407">
            <v>0</v>
          </cell>
          <cell r="BV407">
            <v>0</v>
          </cell>
          <cell r="BW407">
            <v>0</v>
          </cell>
          <cell r="BY407">
            <v>0</v>
          </cell>
          <cell r="BZ407">
            <v>16753.34</v>
          </cell>
          <cell r="CA407">
            <v>16753.34</v>
          </cell>
          <cell r="CB407">
            <v>0</v>
          </cell>
          <cell r="CC407">
            <v>0</v>
          </cell>
          <cell r="CD407">
            <v>0</v>
          </cell>
          <cell r="CE407">
            <v>0</v>
          </cell>
          <cell r="CF407">
            <v>0</v>
          </cell>
          <cell r="CG407">
            <v>0</v>
          </cell>
          <cell r="CH407">
            <v>0</v>
          </cell>
          <cell r="CI407">
            <v>0</v>
          </cell>
          <cell r="CJ407">
            <v>0</v>
          </cell>
          <cell r="CK407">
            <v>0</v>
          </cell>
          <cell r="CL407">
            <v>0</v>
          </cell>
          <cell r="CM407">
            <v>0</v>
          </cell>
          <cell r="CN407">
            <v>31</v>
          </cell>
          <cell r="CO407">
            <v>31</v>
          </cell>
          <cell r="CP407">
            <v>0</v>
          </cell>
          <cell r="CQ407">
            <v>0</v>
          </cell>
          <cell r="CR407">
            <v>63335.63</v>
          </cell>
          <cell r="CS407">
            <v>30428.71</v>
          </cell>
          <cell r="CT407">
            <v>0</v>
          </cell>
          <cell r="CU407">
            <v>0</v>
          </cell>
          <cell r="CV407">
            <v>30428.71</v>
          </cell>
          <cell r="CW407">
            <v>13135.01</v>
          </cell>
          <cell r="CX407">
            <v>0</v>
          </cell>
          <cell r="CY407">
            <v>0</v>
          </cell>
          <cell r="CZ407">
            <v>0</v>
          </cell>
          <cell r="DA407">
            <v>0</v>
          </cell>
          <cell r="DB407">
            <v>13135.01</v>
          </cell>
          <cell r="DC407">
            <v>106930.35</v>
          </cell>
          <cell r="DD407">
            <v>0</v>
          </cell>
          <cell r="DE407">
            <v>2108.06</v>
          </cell>
          <cell r="DF407">
            <v>104822.29</v>
          </cell>
          <cell r="DG407">
            <v>17.82</v>
          </cell>
          <cell r="DH407">
            <v>5293.6</v>
          </cell>
          <cell r="DI407">
            <v>0</v>
          </cell>
          <cell r="DJ407">
            <v>151.29</v>
          </cell>
          <cell r="DK407">
            <v>1009.08</v>
          </cell>
          <cell r="DL407">
            <v>6453.98</v>
          </cell>
          <cell r="DM407">
            <v>26748.39</v>
          </cell>
          <cell r="DN407">
            <v>154795.82999999999</v>
          </cell>
          <cell r="DO407">
            <v>47839.48</v>
          </cell>
          <cell r="DP407">
            <v>14.6</v>
          </cell>
          <cell r="DQ407">
            <v>0</v>
          </cell>
          <cell r="DR407">
            <v>87265.11</v>
          </cell>
          <cell r="DS407">
            <v>0</v>
          </cell>
          <cell r="DT407">
            <v>135119.20000000001</v>
          </cell>
          <cell r="DU407">
            <v>0</v>
          </cell>
          <cell r="DV407">
            <v>223.63</v>
          </cell>
          <cell r="DW407">
            <v>11866.91</v>
          </cell>
          <cell r="DX407">
            <v>8660.48</v>
          </cell>
          <cell r="DY407">
            <v>-878.29</v>
          </cell>
          <cell r="DZ407">
            <v>-201.55</v>
          </cell>
          <cell r="EA407">
            <v>19671.169999999998</v>
          </cell>
          <cell r="EB407">
            <v>5.45</v>
          </cell>
          <cell r="EC407">
            <v>19676.63</v>
          </cell>
          <cell r="ED407">
            <v>329</v>
          </cell>
          <cell r="EE407">
            <v>19154.27</v>
          </cell>
          <cell r="EF407">
            <v>0</v>
          </cell>
          <cell r="EG407">
            <v>19154.27</v>
          </cell>
          <cell r="EH407">
            <v>1417.62</v>
          </cell>
          <cell r="EI407">
            <v>0</v>
          </cell>
          <cell r="EJ407">
            <v>0</v>
          </cell>
          <cell r="EK407">
            <v>0</v>
          </cell>
          <cell r="EL407">
            <v>0</v>
          </cell>
          <cell r="EM407">
            <v>2.36</v>
          </cell>
          <cell r="EN407">
            <v>0</v>
          </cell>
          <cell r="EO407">
            <v>0</v>
          </cell>
          <cell r="EP407">
            <v>0</v>
          </cell>
          <cell r="EQ407">
            <v>224.17</v>
          </cell>
          <cell r="ER407">
            <v>133.78</v>
          </cell>
          <cell r="ES407">
            <v>0</v>
          </cell>
          <cell r="ET407">
            <v>-812.68</v>
          </cell>
          <cell r="EU407">
            <v>19671.169999999998</v>
          </cell>
          <cell r="EV407">
            <v>19671.169999999998</v>
          </cell>
          <cell r="EW407">
            <v>123.67</v>
          </cell>
          <cell r="EX407">
            <v>0</v>
          </cell>
          <cell r="EY407">
            <v>-382.71</v>
          </cell>
          <cell r="EZ407">
            <v>0</v>
          </cell>
          <cell r="FA407">
            <v>0</v>
          </cell>
          <cell r="FB407">
            <v>5.45</v>
          </cell>
          <cell r="FC407">
            <v>0</v>
          </cell>
          <cell r="FD407">
            <v>6182.19</v>
          </cell>
          <cell r="FE407">
            <v>0</v>
          </cell>
          <cell r="FF407">
            <v>13753.48</v>
          </cell>
          <cell r="FG407">
            <v>0</v>
          </cell>
          <cell r="FH407">
            <v>38.090000000000003</v>
          </cell>
          <cell r="FI407">
            <v>0</v>
          </cell>
          <cell r="FJ407">
            <v>13715.39</v>
          </cell>
          <cell r="FK407">
            <v>124486.42</v>
          </cell>
          <cell r="FL407">
            <v>13710.11</v>
          </cell>
          <cell r="FM407">
            <v>13715.56</v>
          </cell>
          <cell r="FN407">
            <v>16125.49</v>
          </cell>
          <cell r="FO407">
            <v>124486.42</v>
          </cell>
          <cell r="FP407">
            <v>146395.54</v>
          </cell>
          <cell r="FQ407">
            <v>11.013299999999999</v>
          </cell>
          <cell r="FR407">
            <v>11.0177</v>
          </cell>
          <cell r="FS407">
            <v>12.9536</v>
          </cell>
          <cell r="FT407">
            <v>9.3688000000000002</v>
          </cell>
          <cell r="FU407">
            <v>0</v>
          </cell>
          <cell r="FV407">
            <v>0</v>
          </cell>
          <cell r="FW407">
            <v>0</v>
          </cell>
          <cell r="FX407">
            <v>0</v>
          </cell>
          <cell r="FY407">
            <v>201.6</v>
          </cell>
          <cell r="FZ407">
            <v>0</v>
          </cell>
          <cell r="GA407">
            <v>5.45</v>
          </cell>
          <cell r="GB407">
            <v>0</v>
          </cell>
          <cell r="GC407">
            <v>0</v>
          </cell>
          <cell r="GD407">
            <v>5173.1000000000004</v>
          </cell>
          <cell r="GE407">
            <v>2762</v>
          </cell>
          <cell r="GF407">
            <v>0</v>
          </cell>
          <cell r="GG407">
            <v>1118.1600000000001</v>
          </cell>
          <cell r="GH407">
            <v>0</v>
          </cell>
          <cell r="GI407">
            <v>0</v>
          </cell>
          <cell r="GJ407">
            <v>13753.48</v>
          </cell>
          <cell r="GK407">
            <v>1375.35</v>
          </cell>
          <cell r="GL407">
            <v>2762</v>
          </cell>
          <cell r="GM407">
            <v>0</v>
          </cell>
          <cell r="GN407">
            <v>2723.91</v>
          </cell>
          <cell r="GO407">
            <v>38.090000000000003</v>
          </cell>
          <cell r="GP407">
            <v>0</v>
          </cell>
          <cell r="GQ407">
            <v>0</v>
          </cell>
          <cell r="GR407">
            <v>38.090000000000003</v>
          </cell>
          <cell r="GS407">
            <v>2751.5</v>
          </cell>
          <cell r="GT407">
            <v>13637.76</v>
          </cell>
          <cell r="GU407">
            <v>224.17</v>
          </cell>
          <cell r="GV407">
            <v>1118.1600000000001</v>
          </cell>
          <cell r="GW407">
            <v>0.2</v>
          </cell>
          <cell r="GX407">
            <v>189.68</v>
          </cell>
          <cell r="GY407">
            <v>0</v>
          </cell>
          <cell r="GZ407">
            <v>189.68</v>
          </cell>
          <cell r="HA407">
            <v>189.68</v>
          </cell>
          <cell r="HB407">
            <v>810.32</v>
          </cell>
          <cell r="HC407">
            <v>1000</v>
          </cell>
          <cell r="HD407" t="str">
            <v>Other adjustments to equity capital include option proceeds, share repurchase, and sale of treasury stock.</v>
          </cell>
          <cell r="HE407" t="str">
            <v>NA</v>
          </cell>
          <cell r="HF407">
            <v>203.35</v>
          </cell>
          <cell r="HG407">
            <v>919.8</v>
          </cell>
          <cell r="HH407">
            <v>1413.72</v>
          </cell>
          <cell r="HI407">
            <v>2289.8000000000002</v>
          </cell>
          <cell r="HJ407">
            <v>4803.49</v>
          </cell>
          <cell r="HL407">
            <v>4</v>
          </cell>
          <cell r="HM407">
            <v>2012</v>
          </cell>
          <cell r="HN407">
            <v>0</v>
          </cell>
          <cell r="HO407">
            <v>0</v>
          </cell>
          <cell r="HR407">
            <v>19015</v>
          </cell>
        </row>
        <row r="408">
          <cell r="A408" t="str">
            <v>1275216Q1 2013BHC Baseline</v>
          </cell>
          <cell r="B408" t="str">
            <v>AmEx</v>
          </cell>
          <cell r="C408" t="str">
            <v>Q1 2013</v>
          </cell>
          <cell r="D408" t="str">
            <v>BHC Baseline</v>
          </cell>
          <cell r="E408" t="str">
            <v>BHC</v>
          </cell>
          <cell r="F408" t="str">
            <v>AMERICAN EXPRESS CO</v>
          </cell>
          <cell r="G408">
            <v>1275216</v>
          </cell>
          <cell r="H408" t="str">
            <v>Projected</v>
          </cell>
          <cell r="I408">
            <v>40931</v>
          </cell>
          <cell r="J408">
            <v>40931.471782407411</v>
          </cell>
          <cell r="K408" t="str">
            <v>The AXP Baseline Scenario is based on the available Blue Chip consensus forecast for US Real GDP, Unemployment, and Industrial Production.  For the international economic scenario, we utilize a combination of Blue Chip and EIU GDP forecasts for</v>
          </cell>
          <cell r="L408">
            <v>0</v>
          </cell>
          <cell r="M408">
            <v>0</v>
          </cell>
          <cell r="N408">
            <v>0</v>
          </cell>
          <cell r="O408">
            <v>0</v>
          </cell>
          <cell r="P408">
            <v>0</v>
          </cell>
          <cell r="Q408">
            <v>0</v>
          </cell>
          <cell r="R408">
            <v>0</v>
          </cell>
          <cell r="S408">
            <v>0</v>
          </cell>
          <cell r="T408">
            <v>0</v>
          </cell>
          <cell r="U408">
            <v>0</v>
          </cell>
          <cell r="V408">
            <v>0</v>
          </cell>
          <cell r="W408">
            <v>0</v>
          </cell>
          <cell r="X408">
            <v>407.41</v>
          </cell>
          <cell r="Y408">
            <v>158.72</v>
          </cell>
          <cell r="Z408">
            <v>0</v>
          </cell>
          <cell r="AA408">
            <v>0</v>
          </cell>
          <cell r="AB408">
            <v>158.72</v>
          </cell>
          <cell r="AC408">
            <v>28.6</v>
          </cell>
          <cell r="AD408">
            <v>0</v>
          </cell>
          <cell r="AE408">
            <v>0</v>
          </cell>
          <cell r="AF408">
            <v>0</v>
          </cell>
          <cell r="AG408">
            <v>0</v>
          </cell>
          <cell r="AH408">
            <v>28.6</v>
          </cell>
          <cell r="AI408">
            <v>594.72</v>
          </cell>
          <cell r="AJ408">
            <v>0</v>
          </cell>
          <cell r="AK408">
            <v>0</v>
          </cell>
          <cell r="AL408">
            <v>0</v>
          </cell>
          <cell r="AM408">
            <v>0</v>
          </cell>
          <cell r="AN408">
            <v>0</v>
          </cell>
          <cell r="AO408">
            <v>0</v>
          </cell>
          <cell r="AP408">
            <v>0</v>
          </cell>
          <cell r="AQ408">
            <v>0</v>
          </cell>
          <cell r="AR408">
            <v>0</v>
          </cell>
          <cell r="AS408">
            <v>33.53</v>
          </cell>
          <cell r="AT408">
            <v>628.25</v>
          </cell>
          <cell r="AU408">
            <v>2149.86</v>
          </cell>
          <cell r="AV408">
            <v>596.32000000000005</v>
          </cell>
          <cell r="AW408">
            <v>594.72</v>
          </cell>
          <cell r="AX408">
            <v>0</v>
          </cell>
          <cell r="AY408">
            <v>2151.46</v>
          </cell>
          <cell r="AZ408">
            <v>1788.88</v>
          </cell>
          <cell r="BA408">
            <v>6240.69</v>
          </cell>
          <cell r="BB408">
            <v>5787.88</v>
          </cell>
          <cell r="BC408">
            <v>2241.6799999999998</v>
          </cell>
          <cell r="BD408">
            <v>2241.6799999999998</v>
          </cell>
          <cell r="BE408">
            <v>596.32000000000005</v>
          </cell>
          <cell r="BF408">
            <v>0</v>
          </cell>
          <cell r="BG408">
            <v>33.53</v>
          </cell>
          <cell r="BH408">
            <v>0</v>
          </cell>
          <cell r="BI408">
            <v>0</v>
          </cell>
          <cell r="BJ408">
            <v>0</v>
          </cell>
          <cell r="BK408">
            <v>0</v>
          </cell>
          <cell r="BL408">
            <v>1611.83</v>
          </cell>
          <cell r="BM408">
            <v>523.33000000000004</v>
          </cell>
          <cell r="BN408">
            <v>1088.5</v>
          </cell>
          <cell r="BO408">
            <v>0</v>
          </cell>
          <cell r="BP408">
            <v>1088.5</v>
          </cell>
          <cell r="BQ408">
            <v>0</v>
          </cell>
          <cell r="BR408">
            <v>1088.5</v>
          </cell>
          <cell r="BS408">
            <v>32.468063999999998</v>
          </cell>
          <cell r="BT408">
            <v>0</v>
          </cell>
          <cell r="BU408">
            <v>0</v>
          </cell>
          <cell r="BV408">
            <v>0</v>
          </cell>
          <cell r="BW408">
            <v>0</v>
          </cell>
          <cell r="BY408">
            <v>0</v>
          </cell>
          <cell r="BZ408">
            <v>16768.36</v>
          </cell>
          <cell r="CA408">
            <v>16768.36</v>
          </cell>
          <cell r="CB408">
            <v>0</v>
          </cell>
          <cell r="CC408">
            <v>0</v>
          </cell>
          <cell r="CD408">
            <v>0</v>
          </cell>
          <cell r="CE408">
            <v>0</v>
          </cell>
          <cell r="CF408">
            <v>0</v>
          </cell>
          <cell r="CG408">
            <v>0</v>
          </cell>
          <cell r="CH408">
            <v>0</v>
          </cell>
          <cell r="CI408">
            <v>0</v>
          </cell>
          <cell r="CJ408">
            <v>0</v>
          </cell>
          <cell r="CK408">
            <v>0</v>
          </cell>
          <cell r="CL408">
            <v>0</v>
          </cell>
          <cell r="CM408">
            <v>0</v>
          </cell>
          <cell r="CN408">
            <v>31</v>
          </cell>
          <cell r="CO408">
            <v>31</v>
          </cell>
          <cell r="CP408">
            <v>0</v>
          </cell>
          <cell r="CQ408">
            <v>0</v>
          </cell>
          <cell r="CR408">
            <v>59450.07</v>
          </cell>
          <cell r="CS408">
            <v>28768.73</v>
          </cell>
          <cell r="CT408">
            <v>0</v>
          </cell>
          <cell r="CU408">
            <v>0</v>
          </cell>
          <cell r="CV408">
            <v>28768.73</v>
          </cell>
          <cell r="CW408">
            <v>15077.54</v>
          </cell>
          <cell r="CX408">
            <v>0</v>
          </cell>
          <cell r="CY408">
            <v>0</v>
          </cell>
          <cell r="CZ408">
            <v>0</v>
          </cell>
          <cell r="DA408">
            <v>0</v>
          </cell>
          <cell r="DB408">
            <v>15077.54</v>
          </cell>
          <cell r="DC408">
            <v>103327.34</v>
          </cell>
          <cell r="DD408">
            <v>0</v>
          </cell>
          <cell r="DE408">
            <v>2109.12</v>
          </cell>
          <cell r="DF408">
            <v>101218.22</v>
          </cell>
          <cell r="DG408">
            <v>17.82</v>
          </cell>
          <cell r="DH408">
            <v>5293.6</v>
          </cell>
          <cell r="DI408">
            <v>0</v>
          </cell>
          <cell r="DJ408">
            <v>151.29</v>
          </cell>
          <cell r="DK408">
            <v>1009.08</v>
          </cell>
          <cell r="DL408">
            <v>6453.98</v>
          </cell>
          <cell r="DM408">
            <v>26986.7</v>
          </cell>
          <cell r="DN408">
            <v>151445.07999999999</v>
          </cell>
          <cell r="DO408">
            <v>47683.71</v>
          </cell>
          <cell r="DP408">
            <v>14.6</v>
          </cell>
          <cell r="DQ408">
            <v>0</v>
          </cell>
          <cell r="DR408">
            <v>84100.76</v>
          </cell>
          <cell r="DS408">
            <v>0</v>
          </cell>
          <cell r="DT408">
            <v>131799.07999999999</v>
          </cell>
          <cell r="DU408">
            <v>0</v>
          </cell>
          <cell r="DV408">
            <v>221.43</v>
          </cell>
          <cell r="DW408">
            <v>11750.24</v>
          </cell>
          <cell r="DX408">
            <v>8756.5499999999993</v>
          </cell>
          <cell r="DY408">
            <v>-893.34</v>
          </cell>
          <cell r="DZ408">
            <v>-194.33</v>
          </cell>
          <cell r="EA408">
            <v>19640.55</v>
          </cell>
          <cell r="EB408">
            <v>5.45</v>
          </cell>
          <cell r="EC408">
            <v>19646</v>
          </cell>
          <cell r="ED408">
            <v>329</v>
          </cell>
          <cell r="EE408">
            <v>19671.169999999998</v>
          </cell>
          <cell r="EF408">
            <v>0</v>
          </cell>
          <cell r="EG408">
            <v>19671.169999999998</v>
          </cell>
          <cell r="EH408">
            <v>1088.5</v>
          </cell>
          <cell r="EI408">
            <v>0</v>
          </cell>
          <cell r="EJ408">
            <v>0</v>
          </cell>
          <cell r="EK408">
            <v>0</v>
          </cell>
          <cell r="EL408">
            <v>0</v>
          </cell>
          <cell r="EM408">
            <v>5.33</v>
          </cell>
          <cell r="EN408">
            <v>0</v>
          </cell>
          <cell r="EO408">
            <v>0</v>
          </cell>
          <cell r="EP408">
            <v>0</v>
          </cell>
          <cell r="EQ408">
            <v>221.82</v>
          </cell>
          <cell r="ER408">
            <v>-15.05</v>
          </cell>
          <cell r="ES408">
            <v>0</v>
          </cell>
          <cell r="ET408">
            <v>-887.59</v>
          </cell>
          <cell r="EU408">
            <v>19640.55</v>
          </cell>
          <cell r="EV408">
            <v>19640.55</v>
          </cell>
          <cell r="EW408">
            <v>99.32</v>
          </cell>
          <cell r="EX408">
            <v>0</v>
          </cell>
          <cell r="EY408">
            <v>-373.41</v>
          </cell>
          <cell r="EZ408">
            <v>0</v>
          </cell>
          <cell r="FA408">
            <v>0</v>
          </cell>
          <cell r="FB408">
            <v>5.45</v>
          </cell>
          <cell r="FC408">
            <v>0</v>
          </cell>
          <cell r="FD408">
            <v>6182.19</v>
          </cell>
          <cell r="FE408">
            <v>0</v>
          </cell>
          <cell r="FF408">
            <v>13737.91</v>
          </cell>
          <cell r="FG408">
            <v>0</v>
          </cell>
          <cell r="FH408">
            <v>220</v>
          </cell>
          <cell r="FI408">
            <v>0</v>
          </cell>
          <cell r="FJ408">
            <v>13517.91</v>
          </cell>
          <cell r="FK408">
            <v>121555.24</v>
          </cell>
          <cell r="FL408">
            <v>13512.62</v>
          </cell>
          <cell r="FM408">
            <v>13518.08</v>
          </cell>
          <cell r="FN408">
            <v>15891.83</v>
          </cell>
          <cell r="FO408">
            <v>121555.24</v>
          </cell>
          <cell r="FP408">
            <v>146643.71</v>
          </cell>
          <cell r="FQ408">
            <v>11.116400000000001</v>
          </cell>
          <cell r="FR408">
            <v>11.120900000000001</v>
          </cell>
          <cell r="FS408">
            <v>13.073700000000001</v>
          </cell>
          <cell r="FT408">
            <v>9.2182999999999993</v>
          </cell>
          <cell r="FU408">
            <v>0</v>
          </cell>
          <cell r="FV408">
            <v>0</v>
          </cell>
          <cell r="FW408">
            <v>0</v>
          </cell>
          <cell r="FX408">
            <v>0</v>
          </cell>
          <cell r="FY408">
            <v>194.38</v>
          </cell>
          <cell r="FZ408">
            <v>0</v>
          </cell>
          <cell r="GA408">
            <v>5.45</v>
          </cell>
          <cell r="GB408">
            <v>0</v>
          </cell>
          <cell r="GC408">
            <v>0</v>
          </cell>
          <cell r="GD408">
            <v>5173.1000000000004</v>
          </cell>
          <cell r="GE408">
            <v>2762</v>
          </cell>
          <cell r="GF408">
            <v>0</v>
          </cell>
          <cell r="GG408">
            <v>1107.17</v>
          </cell>
          <cell r="GH408">
            <v>0</v>
          </cell>
          <cell r="GI408">
            <v>0</v>
          </cell>
          <cell r="GJ408">
            <v>13737.91</v>
          </cell>
          <cell r="GK408">
            <v>1373.79</v>
          </cell>
          <cell r="GL408">
            <v>2762</v>
          </cell>
          <cell r="GM408">
            <v>0</v>
          </cell>
          <cell r="GN408">
            <v>2113.52</v>
          </cell>
          <cell r="GO408">
            <v>648.48</v>
          </cell>
          <cell r="GP408">
            <v>428.48</v>
          </cell>
          <cell r="GQ408">
            <v>428.48</v>
          </cell>
          <cell r="GR408">
            <v>220</v>
          </cell>
          <cell r="GS408">
            <v>2935.79</v>
          </cell>
          <cell r="GT408">
            <v>14551.74</v>
          </cell>
          <cell r="GU408">
            <v>221.82</v>
          </cell>
          <cell r="GV408">
            <v>1107.17</v>
          </cell>
          <cell r="GW408">
            <v>0.2</v>
          </cell>
          <cell r="GX408">
            <v>117.74</v>
          </cell>
          <cell r="GY408">
            <v>0</v>
          </cell>
          <cell r="GZ408">
            <v>117.74</v>
          </cell>
          <cell r="HA408">
            <v>189.68</v>
          </cell>
          <cell r="HB408">
            <v>810.32</v>
          </cell>
          <cell r="HC408">
            <v>1000</v>
          </cell>
          <cell r="HD408" t="str">
            <v>Other adjustments to equity capital include option proceeds, share repurchase, and sale of treasury stock.</v>
          </cell>
          <cell r="HE408" t="str">
            <v>NA</v>
          </cell>
          <cell r="HF408">
            <v>203.35</v>
          </cell>
          <cell r="HG408">
            <v>919.8</v>
          </cell>
          <cell r="HH408">
            <v>1413.72</v>
          </cell>
          <cell r="HI408">
            <v>2289.8000000000002</v>
          </cell>
          <cell r="HJ408">
            <v>4803.49</v>
          </cell>
          <cell r="HL408">
            <v>1</v>
          </cell>
          <cell r="HM408">
            <v>2013</v>
          </cell>
          <cell r="HN408">
            <v>0</v>
          </cell>
          <cell r="HO408">
            <v>0</v>
          </cell>
          <cell r="HR408">
            <v>19015</v>
          </cell>
        </row>
        <row r="409">
          <cell r="A409" t="str">
            <v>1275216Q2 2013BHC Baseline</v>
          </cell>
          <cell r="B409" t="str">
            <v>AmEx</v>
          </cell>
          <cell r="C409" t="str">
            <v>Q2 2013</v>
          </cell>
          <cell r="D409" t="str">
            <v>BHC Baseline</v>
          </cell>
          <cell r="E409" t="str">
            <v>BHC</v>
          </cell>
          <cell r="F409" t="str">
            <v>AMERICAN EXPRESS CO</v>
          </cell>
          <cell r="G409">
            <v>1275216</v>
          </cell>
          <cell r="H409" t="str">
            <v>Projected</v>
          </cell>
          <cell r="I409">
            <v>40931</v>
          </cell>
          <cell r="J409">
            <v>40931.471782407411</v>
          </cell>
          <cell r="K409" t="str">
            <v>The AXP Baseline Scenario is based on the available Blue Chip consensus forecast for US Real GDP, Unemployment, and Industrial Production.  For the international economic scenario, we utilize a combination of Blue Chip and EIU GDP forecasts for</v>
          </cell>
          <cell r="L409">
            <v>0</v>
          </cell>
          <cell r="M409">
            <v>0</v>
          </cell>
          <cell r="N409">
            <v>0</v>
          </cell>
          <cell r="O409">
            <v>0</v>
          </cell>
          <cell r="P409">
            <v>0</v>
          </cell>
          <cell r="Q409">
            <v>0</v>
          </cell>
          <cell r="R409">
            <v>0</v>
          </cell>
          <cell r="S409">
            <v>0</v>
          </cell>
          <cell r="T409">
            <v>0</v>
          </cell>
          <cell r="U409">
            <v>0</v>
          </cell>
          <cell r="V409">
            <v>0</v>
          </cell>
          <cell r="W409">
            <v>0</v>
          </cell>
          <cell r="X409">
            <v>394.84</v>
          </cell>
          <cell r="Y409">
            <v>152.66</v>
          </cell>
          <cell r="Z409">
            <v>0</v>
          </cell>
          <cell r="AA409">
            <v>0</v>
          </cell>
          <cell r="AB409">
            <v>152.66</v>
          </cell>
          <cell r="AC409">
            <v>30.12</v>
          </cell>
          <cell r="AD409">
            <v>0</v>
          </cell>
          <cell r="AE409">
            <v>0</v>
          </cell>
          <cell r="AF409">
            <v>0</v>
          </cell>
          <cell r="AG409">
            <v>0</v>
          </cell>
          <cell r="AH409">
            <v>30.12</v>
          </cell>
          <cell r="AI409">
            <v>577.63</v>
          </cell>
          <cell r="AJ409">
            <v>0</v>
          </cell>
          <cell r="AK409">
            <v>0</v>
          </cell>
          <cell r="AL409">
            <v>0</v>
          </cell>
          <cell r="AM409">
            <v>0</v>
          </cell>
          <cell r="AN409">
            <v>0</v>
          </cell>
          <cell r="AO409">
            <v>0</v>
          </cell>
          <cell r="AP409">
            <v>0</v>
          </cell>
          <cell r="AQ409">
            <v>0</v>
          </cell>
          <cell r="AR409">
            <v>0</v>
          </cell>
          <cell r="AS409">
            <v>21.37</v>
          </cell>
          <cell r="AT409">
            <v>599</v>
          </cell>
          <cell r="AU409">
            <v>2151.46</v>
          </cell>
          <cell r="AV409">
            <v>607.63</v>
          </cell>
          <cell r="AW409">
            <v>577.63</v>
          </cell>
          <cell r="AX409">
            <v>0</v>
          </cell>
          <cell r="AY409">
            <v>2181.46</v>
          </cell>
          <cell r="AZ409">
            <v>1759.51</v>
          </cell>
          <cell r="BA409">
            <v>6906.93</v>
          </cell>
          <cell r="BB409">
            <v>6166.29</v>
          </cell>
          <cell r="BC409">
            <v>2500.16</v>
          </cell>
          <cell r="BD409">
            <v>2500.16</v>
          </cell>
          <cell r="BE409">
            <v>607.63</v>
          </cell>
          <cell r="BF409">
            <v>0</v>
          </cell>
          <cell r="BG409">
            <v>21.37</v>
          </cell>
          <cell r="BH409">
            <v>0</v>
          </cell>
          <cell r="BI409">
            <v>0</v>
          </cell>
          <cell r="BJ409">
            <v>0</v>
          </cell>
          <cell r="BK409">
            <v>0</v>
          </cell>
          <cell r="BL409">
            <v>1871.16</v>
          </cell>
          <cell r="BM409">
            <v>607.53</v>
          </cell>
          <cell r="BN409">
            <v>1263.6400000000001</v>
          </cell>
          <cell r="BO409">
            <v>0</v>
          </cell>
          <cell r="BP409">
            <v>1263.6400000000001</v>
          </cell>
          <cell r="BQ409">
            <v>0</v>
          </cell>
          <cell r="BR409">
            <v>1263.6400000000001</v>
          </cell>
          <cell r="BS409">
            <v>32.468094999999998</v>
          </cell>
          <cell r="BT409">
            <v>0</v>
          </cell>
          <cell r="BU409">
            <v>0</v>
          </cell>
          <cell r="BV409">
            <v>0</v>
          </cell>
          <cell r="BW409">
            <v>0</v>
          </cell>
          <cell r="BY409">
            <v>0</v>
          </cell>
          <cell r="BZ409">
            <v>14593.06</v>
          </cell>
          <cell r="CA409">
            <v>14593.06</v>
          </cell>
          <cell r="CB409">
            <v>0</v>
          </cell>
          <cell r="CC409">
            <v>0</v>
          </cell>
          <cell r="CD409">
            <v>0</v>
          </cell>
          <cell r="CE409">
            <v>0</v>
          </cell>
          <cell r="CF409">
            <v>0</v>
          </cell>
          <cell r="CG409">
            <v>0</v>
          </cell>
          <cell r="CH409">
            <v>0</v>
          </cell>
          <cell r="CI409">
            <v>0</v>
          </cell>
          <cell r="CJ409">
            <v>0</v>
          </cell>
          <cell r="CK409">
            <v>0</v>
          </cell>
          <cell r="CL409">
            <v>0</v>
          </cell>
          <cell r="CM409">
            <v>0</v>
          </cell>
          <cell r="CN409">
            <v>31</v>
          </cell>
          <cell r="CO409">
            <v>31</v>
          </cell>
          <cell r="CP409">
            <v>0</v>
          </cell>
          <cell r="CQ409">
            <v>0</v>
          </cell>
          <cell r="CR409">
            <v>61096.63</v>
          </cell>
          <cell r="CS409">
            <v>29503.1</v>
          </cell>
          <cell r="CT409">
            <v>0</v>
          </cell>
          <cell r="CU409">
            <v>0</v>
          </cell>
          <cell r="CV409">
            <v>29503.1</v>
          </cell>
          <cell r="CW409">
            <v>15159.15</v>
          </cell>
          <cell r="CX409">
            <v>0</v>
          </cell>
          <cell r="CY409">
            <v>0</v>
          </cell>
          <cell r="CZ409">
            <v>0</v>
          </cell>
          <cell r="DA409">
            <v>0</v>
          </cell>
          <cell r="DB409">
            <v>15159.15</v>
          </cell>
          <cell r="DC409">
            <v>105789.88</v>
          </cell>
          <cell r="DD409">
            <v>0</v>
          </cell>
          <cell r="DE409">
            <v>2138.67</v>
          </cell>
          <cell r="DF409">
            <v>103651.21</v>
          </cell>
          <cell r="DG409">
            <v>17.82</v>
          </cell>
          <cell r="DH409">
            <v>5893.6</v>
          </cell>
          <cell r="DI409">
            <v>0</v>
          </cell>
          <cell r="DJ409">
            <v>151.29</v>
          </cell>
          <cell r="DK409">
            <v>1009.08</v>
          </cell>
          <cell r="DL409">
            <v>7053.98</v>
          </cell>
          <cell r="DM409">
            <v>26633.74</v>
          </cell>
          <cell r="DN409">
            <v>151949.81</v>
          </cell>
          <cell r="DO409">
            <v>49687.4</v>
          </cell>
          <cell r="DP409">
            <v>14.6</v>
          </cell>
          <cell r="DQ409">
            <v>0</v>
          </cell>
          <cell r="DR409">
            <v>81783.5</v>
          </cell>
          <cell r="DS409">
            <v>0</v>
          </cell>
          <cell r="DT409">
            <v>131485.5</v>
          </cell>
          <cell r="DU409">
            <v>0</v>
          </cell>
          <cell r="DV409">
            <v>219.89</v>
          </cell>
          <cell r="DW409">
            <v>11668.14</v>
          </cell>
          <cell r="DX409">
            <v>9664.5300000000007</v>
          </cell>
          <cell r="DY409">
            <v>-902.66</v>
          </cell>
          <cell r="DZ409">
            <v>-191.03</v>
          </cell>
          <cell r="EA409">
            <v>20458.86</v>
          </cell>
          <cell r="EB409">
            <v>5.45</v>
          </cell>
          <cell r="EC409">
            <v>20464.310000000001</v>
          </cell>
          <cell r="ED409">
            <v>329</v>
          </cell>
          <cell r="EE409">
            <v>19640.55</v>
          </cell>
          <cell r="EF409">
            <v>0</v>
          </cell>
          <cell r="EG409">
            <v>19640.55</v>
          </cell>
          <cell r="EH409">
            <v>1263.6400000000001</v>
          </cell>
          <cell r="EI409">
            <v>0</v>
          </cell>
          <cell r="EJ409">
            <v>0</v>
          </cell>
          <cell r="EK409">
            <v>0</v>
          </cell>
          <cell r="EL409">
            <v>0</v>
          </cell>
          <cell r="EM409">
            <v>2.25</v>
          </cell>
          <cell r="EN409">
            <v>0</v>
          </cell>
          <cell r="EO409">
            <v>0</v>
          </cell>
          <cell r="EP409">
            <v>0</v>
          </cell>
          <cell r="EQ409">
            <v>220.42</v>
          </cell>
          <cell r="ER409">
            <v>-9.32</v>
          </cell>
          <cell r="ES409">
            <v>0</v>
          </cell>
          <cell r="ET409">
            <v>-217.84</v>
          </cell>
          <cell r="EU409">
            <v>20458.86</v>
          </cell>
          <cell r="EV409">
            <v>20458.86</v>
          </cell>
          <cell r="EW409">
            <v>80.540000000000006</v>
          </cell>
          <cell r="EX409">
            <v>0</v>
          </cell>
          <cell r="EY409">
            <v>-363.95</v>
          </cell>
          <cell r="EZ409">
            <v>0</v>
          </cell>
          <cell r="FA409">
            <v>0</v>
          </cell>
          <cell r="FB409">
            <v>5.45</v>
          </cell>
          <cell r="FC409">
            <v>0</v>
          </cell>
          <cell r="FD409">
            <v>6782.19</v>
          </cell>
          <cell r="FE409">
            <v>0</v>
          </cell>
          <cell r="FF409">
            <v>13965.54</v>
          </cell>
          <cell r="FG409">
            <v>0</v>
          </cell>
          <cell r="FH409">
            <v>220</v>
          </cell>
          <cell r="FI409">
            <v>0</v>
          </cell>
          <cell r="FJ409">
            <v>13745.54</v>
          </cell>
          <cell r="FK409">
            <v>123179.69</v>
          </cell>
          <cell r="FL409">
            <v>13740.26</v>
          </cell>
          <cell r="FM409">
            <v>13745.71</v>
          </cell>
          <cell r="FN409">
            <v>16139.88</v>
          </cell>
          <cell r="FO409">
            <v>123179.69</v>
          </cell>
          <cell r="FP409">
            <v>144653.89000000001</v>
          </cell>
          <cell r="FQ409">
            <v>11.1546</v>
          </cell>
          <cell r="FR409">
            <v>11.1591</v>
          </cell>
          <cell r="FS409">
            <v>13.1027</v>
          </cell>
          <cell r="FT409">
            <v>9.5024999999999995</v>
          </cell>
          <cell r="FU409">
            <v>0</v>
          </cell>
          <cell r="FV409">
            <v>0</v>
          </cell>
          <cell r="FW409">
            <v>0</v>
          </cell>
          <cell r="FX409">
            <v>0</v>
          </cell>
          <cell r="FY409">
            <v>191.08</v>
          </cell>
          <cell r="FZ409">
            <v>0</v>
          </cell>
          <cell r="GA409">
            <v>5.45</v>
          </cell>
          <cell r="GB409">
            <v>0</v>
          </cell>
          <cell r="GC409">
            <v>0</v>
          </cell>
          <cell r="GD409">
            <v>5773.1</v>
          </cell>
          <cell r="GE409">
            <v>2762</v>
          </cell>
          <cell r="GF409">
            <v>0</v>
          </cell>
          <cell r="GG409">
            <v>1099.44</v>
          </cell>
          <cell r="GH409">
            <v>0</v>
          </cell>
          <cell r="GI409">
            <v>0</v>
          </cell>
          <cell r="GJ409">
            <v>13965.54</v>
          </cell>
          <cell r="GK409">
            <v>1396.55</v>
          </cell>
          <cell r="GL409">
            <v>2762</v>
          </cell>
          <cell r="GM409">
            <v>0</v>
          </cell>
          <cell r="GN409">
            <v>2313.0500000000002</v>
          </cell>
          <cell r="GO409">
            <v>448.95</v>
          </cell>
          <cell r="GP409">
            <v>228.95</v>
          </cell>
          <cell r="GQ409">
            <v>228.95</v>
          </cell>
          <cell r="GR409">
            <v>220</v>
          </cell>
          <cell r="GS409">
            <v>3023.65</v>
          </cell>
          <cell r="GT409">
            <v>14987.5</v>
          </cell>
          <cell r="GU409">
            <v>220.42</v>
          </cell>
          <cell r="GV409">
            <v>1099.44</v>
          </cell>
          <cell r="GW409">
            <v>0.2</v>
          </cell>
          <cell r="GX409">
            <v>117.74</v>
          </cell>
          <cell r="GY409">
            <v>0</v>
          </cell>
          <cell r="GZ409">
            <v>117.74</v>
          </cell>
          <cell r="HA409">
            <v>117.74</v>
          </cell>
          <cell r="HB409">
            <v>215.59</v>
          </cell>
          <cell r="HC409">
            <v>333.33</v>
          </cell>
          <cell r="HD409" t="str">
            <v>Other adjustments to equity capital include option proceeds, share repurchase, and sale of treasury stock.</v>
          </cell>
          <cell r="HE409" t="str">
            <v>NA</v>
          </cell>
          <cell r="HF409">
            <v>203.35</v>
          </cell>
          <cell r="HG409">
            <v>919.8</v>
          </cell>
          <cell r="HH409">
            <v>1413.72</v>
          </cell>
          <cell r="HI409">
            <v>2289.8000000000002</v>
          </cell>
          <cell r="HJ409">
            <v>4803.49</v>
          </cell>
          <cell r="HL409">
            <v>2</v>
          </cell>
          <cell r="HM409">
            <v>2013</v>
          </cell>
          <cell r="HN409">
            <v>0</v>
          </cell>
          <cell r="HO409">
            <v>0</v>
          </cell>
          <cell r="HR409">
            <v>19015</v>
          </cell>
        </row>
        <row r="410">
          <cell r="A410" t="str">
            <v>1275216Q3 2013BHC Baseline</v>
          </cell>
          <cell r="B410" t="str">
            <v>AmEx</v>
          </cell>
          <cell r="C410" t="str">
            <v>Q3 2013</v>
          </cell>
          <cell r="D410" t="str">
            <v>BHC Baseline</v>
          </cell>
          <cell r="E410" t="str">
            <v>BHC</v>
          </cell>
          <cell r="F410" t="str">
            <v>AMERICAN EXPRESS CO</v>
          </cell>
          <cell r="G410">
            <v>1275216</v>
          </cell>
          <cell r="H410" t="str">
            <v>Projected</v>
          </cell>
          <cell r="I410">
            <v>40931</v>
          </cell>
          <cell r="J410">
            <v>40931.471782407411</v>
          </cell>
          <cell r="K410" t="str">
            <v>The AXP Baseline Scenario is based on the available Blue Chip consensus forecast for US Real GDP, Unemployment, and Industrial Production.  For the international economic scenario, we utilize a combination of Blue Chip and EIU GDP forecasts for</v>
          </cell>
          <cell r="L410">
            <v>0</v>
          </cell>
          <cell r="M410">
            <v>0</v>
          </cell>
          <cell r="N410">
            <v>0</v>
          </cell>
          <cell r="O410">
            <v>0</v>
          </cell>
          <cell r="P410">
            <v>0</v>
          </cell>
          <cell r="Q410">
            <v>0</v>
          </cell>
          <cell r="R410">
            <v>0</v>
          </cell>
          <cell r="S410">
            <v>0</v>
          </cell>
          <cell r="T410">
            <v>0</v>
          </cell>
          <cell r="U410">
            <v>0</v>
          </cell>
          <cell r="V410">
            <v>0</v>
          </cell>
          <cell r="W410">
            <v>0</v>
          </cell>
          <cell r="X410">
            <v>410.19</v>
          </cell>
          <cell r="Y410">
            <v>184.85</v>
          </cell>
          <cell r="Z410">
            <v>0</v>
          </cell>
          <cell r="AA410">
            <v>0</v>
          </cell>
          <cell r="AB410">
            <v>184.85</v>
          </cell>
          <cell r="AC410">
            <v>30.29</v>
          </cell>
          <cell r="AD410">
            <v>0</v>
          </cell>
          <cell r="AE410">
            <v>0</v>
          </cell>
          <cell r="AF410">
            <v>0</v>
          </cell>
          <cell r="AG410">
            <v>0</v>
          </cell>
          <cell r="AH410">
            <v>30.29</v>
          </cell>
          <cell r="AI410">
            <v>625.33000000000004</v>
          </cell>
          <cell r="AJ410">
            <v>0</v>
          </cell>
          <cell r="AK410">
            <v>0</v>
          </cell>
          <cell r="AL410">
            <v>0</v>
          </cell>
          <cell r="AM410">
            <v>0</v>
          </cell>
          <cell r="AN410">
            <v>0</v>
          </cell>
          <cell r="AO410">
            <v>0</v>
          </cell>
          <cell r="AP410">
            <v>0</v>
          </cell>
          <cell r="AQ410">
            <v>0</v>
          </cell>
          <cell r="AR410">
            <v>0</v>
          </cell>
          <cell r="AS410">
            <v>19.72</v>
          </cell>
          <cell r="AT410">
            <v>645.04999999999995</v>
          </cell>
          <cell r="AU410">
            <v>2181.46</v>
          </cell>
          <cell r="AV410">
            <v>657.51</v>
          </cell>
          <cell r="AW410">
            <v>625.33000000000004</v>
          </cell>
          <cell r="AX410">
            <v>0</v>
          </cell>
          <cell r="AY410">
            <v>2213.65</v>
          </cell>
          <cell r="AZ410">
            <v>1807.76</v>
          </cell>
          <cell r="BA410">
            <v>6948.55</v>
          </cell>
          <cell r="BB410">
            <v>6076.13</v>
          </cell>
          <cell r="BC410">
            <v>2680.18</v>
          </cell>
          <cell r="BD410">
            <v>2680.18</v>
          </cell>
          <cell r="BE410">
            <v>657.51</v>
          </cell>
          <cell r="BF410">
            <v>0</v>
          </cell>
          <cell r="BG410">
            <v>19.72</v>
          </cell>
          <cell r="BH410">
            <v>0</v>
          </cell>
          <cell r="BI410">
            <v>0</v>
          </cell>
          <cell r="BJ410">
            <v>0</v>
          </cell>
          <cell r="BK410">
            <v>0</v>
          </cell>
          <cell r="BL410">
            <v>2002.94</v>
          </cell>
          <cell r="BM410">
            <v>650.30999999999995</v>
          </cell>
          <cell r="BN410">
            <v>1352.63</v>
          </cell>
          <cell r="BO410">
            <v>0</v>
          </cell>
          <cell r="BP410">
            <v>1352.63</v>
          </cell>
          <cell r="BQ410">
            <v>0</v>
          </cell>
          <cell r="BR410">
            <v>1352.63</v>
          </cell>
          <cell r="BS410">
            <v>32.467771999999997</v>
          </cell>
          <cell r="BT410">
            <v>0</v>
          </cell>
          <cell r="BU410">
            <v>0</v>
          </cell>
          <cell r="BV410">
            <v>0</v>
          </cell>
          <cell r="BW410">
            <v>0</v>
          </cell>
          <cell r="BY410">
            <v>0</v>
          </cell>
          <cell r="BZ410">
            <v>18097.79</v>
          </cell>
          <cell r="CA410">
            <v>18097.79</v>
          </cell>
          <cell r="CB410">
            <v>0</v>
          </cell>
          <cell r="CC410">
            <v>0</v>
          </cell>
          <cell r="CD410">
            <v>0</v>
          </cell>
          <cell r="CE410">
            <v>0</v>
          </cell>
          <cell r="CF410">
            <v>0</v>
          </cell>
          <cell r="CG410">
            <v>0</v>
          </cell>
          <cell r="CH410">
            <v>0</v>
          </cell>
          <cell r="CI410">
            <v>0</v>
          </cell>
          <cell r="CJ410">
            <v>0</v>
          </cell>
          <cell r="CK410">
            <v>0</v>
          </cell>
          <cell r="CL410">
            <v>0</v>
          </cell>
          <cell r="CM410">
            <v>0</v>
          </cell>
          <cell r="CN410">
            <v>31</v>
          </cell>
          <cell r="CO410">
            <v>31</v>
          </cell>
          <cell r="CP410">
            <v>0</v>
          </cell>
          <cell r="CQ410">
            <v>0</v>
          </cell>
          <cell r="CR410">
            <v>63023.27</v>
          </cell>
          <cell r="CS410">
            <v>28964.7</v>
          </cell>
          <cell r="CT410">
            <v>0</v>
          </cell>
          <cell r="CU410">
            <v>0</v>
          </cell>
          <cell r="CV410">
            <v>28964.7</v>
          </cell>
          <cell r="CW410">
            <v>14805.85</v>
          </cell>
          <cell r="CX410">
            <v>0</v>
          </cell>
          <cell r="CY410">
            <v>0</v>
          </cell>
          <cell r="CZ410">
            <v>0</v>
          </cell>
          <cell r="DA410">
            <v>0</v>
          </cell>
          <cell r="DB410">
            <v>14805.85</v>
          </cell>
          <cell r="DC410">
            <v>106824.82</v>
          </cell>
          <cell r="DD410">
            <v>0</v>
          </cell>
          <cell r="DE410">
            <v>2170.81</v>
          </cell>
          <cell r="DF410">
            <v>104654.01</v>
          </cell>
          <cell r="DG410">
            <v>17.82</v>
          </cell>
          <cell r="DH410">
            <v>6493.6</v>
          </cell>
          <cell r="DI410">
            <v>0</v>
          </cell>
          <cell r="DJ410">
            <v>151.29</v>
          </cell>
          <cell r="DK410">
            <v>1009.08</v>
          </cell>
          <cell r="DL410">
            <v>7653.98</v>
          </cell>
          <cell r="DM410">
            <v>23328.34</v>
          </cell>
          <cell r="DN410">
            <v>153751.94</v>
          </cell>
          <cell r="DO410">
            <v>51191.03</v>
          </cell>
          <cell r="DP410">
            <v>14.6</v>
          </cell>
          <cell r="DQ410">
            <v>0</v>
          </cell>
          <cell r="DR410">
            <v>81161.399999999994</v>
          </cell>
          <cell r="DS410">
            <v>0</v>
          </cell>
          <cell r="DT410">
            <v>132367.03</v>
          </cell>
          <cell r="DU410">
            <v>0</v>
          </cell>
          <cell r="DV410">
            <v>219.33</v>
          </cell>
          <cell r="DW410">
            <v>11638.81</v>
          </cell>
          <cell r="DX410">
            <v>10611.18</v>
          </cell>
          <cell r="DY410">
            <v>-899.4</v>
          </cell>
          <cell r="DZ410">
            <v>-190.47</v>
          </cell>
          <cell r="EA410">
            <v>21379.46</v>
          </cell>
          <cell r="EB410">
            <v>5.45</v>
          </cell>
          <cell r="EC410">
            <v>21384.91</v>
          </cell>
          <cell r="ED410">
            <v>329</v>
          </cell>
          <cell r="EE410">
            <v>20458.86</v>
          </cell>
          <cell r="EF410">
            <v>0</v>
          </cell>
          <cell r="EG410">
            <v>20458.86</v>
          </cell>
          <cell r="EH410">
            <v>1352.63</v>
          </cell>
          <cell r="EI410">
            <v>0</v>
          </cell>
          <cell r="EJ410">
            <v>0</v>
          </cell>
          <cell r="EK410">
            <v>0</v>
          </cell>
          <cell r="EL410">
            <v>0</v>
          </cell>
          <cell r="EM410">
            <v>0.4</v>
          </cell>
          <cell r="EN410">
            <v>0</v>
          </cell>
          <cell r="EO410">
            <v>0</v>
          </cell>
          <cell r="EP410">
            <v>0</v>
          </cell>
          <cell r="EQ410">
            <v>219.7</v>
          </cell>
          <cell r="ER410">
            <v>3.26</v>
          </cell>
          <cell r="ES410">
            <v>0</v>
          </cell>
          <cell r="ET410">
            <v>-215.99</v>
          </cell>
          <cell r="EU410">
            <v>21379.46</v>
          </cell>
          <cell r="EV410">
            <v>21379.46</v>
          </cell>
          <cell r="EW410">
            <v>74.34</v>
          </cell>
          <cell r="EX410">
            <v>0</v>
          </cell>
          <cell r="EY410">
            <v>-354.49</v>
          </cell>
          <cell r="EZ410">
            <v>0</v>
          </cell>
          <cell r="FA410">
            <v>0</v>
          </cell>
          <cell r="FB410">
            <v>5.45</v>
          </cell>
          <cell r="FC410">
            <v>0</v>
          </cell>
          <cell r="FD410">
            <v>7382.19</v>
          </cell>
          <cell r="FE410">
            <v>0</v>
          </cell>
          <cell r="FF410">
            <v>14282.88</v>
          </cell>
          <cell r="FG410">
            <v>0</v>
          </cell>
          <cell r="FH410">
            <v>177.41</v>
          </cell>
          <cell r="FI410">
            <v>0</v>
          </cell>
          <cell r="FJ410">
            <v>14105.47</v>
          </cell>
          <cell r="FK410">
            <v>125722.82</v>
          </cell>
          <cell r="FL410">
            <v>14100.19</v>
          </cell>
          <cell r="FM410">
            <v>14105.64</v>
          </cell>
          <cell r="FN410">
            <v>16531.61</v>
          </cell>
          <cell r="FO410">
            <v>125722.82</v>
          </cell>
          <cell r="FP410">
            <v>145269.13</v>
          </cell>
          <cell r="FQ410">
            <v>11.215299999999999</v>
          </cell>
          <cell r="FR410">
            <v>11.2196</v>
          </cell>
          <cell r="FS410">
            <v>13.1492</v>
          </cell>
          <cell r="FT410">
            <v>9.7100000000000009</v>
          </cell>
          <cell r="FU410">
            <v>0</v>
          </cell>
          <cell r="FV410">
            <v>0</v>
          </cell>
          <cell r="FW410">
            <v>0</v>
          </cell>
          <cell r="FX410">
            <v>0</v>
          </cell>
          <cell r="FY410">
            <v>190.51</v>
          </cell>
          <cell r="FZ410">
            <v>0</v>
          </cell>
          <cell r="GA410">
            <v>5.45</v>
          </cell>
          <cell r="GB410">
            <v>0</v>
          </cell>
          <cell r="GC410">
            <v>0</v>
          </cell>
          <cell r="GD410">
            <v>6373.1</v>
          </cell>
          <cell r="GE410">
            <v>2762</v>
          </cell>
          <cell r="GF410">
            <v>0</v>
          </cell>
          <cell r="GG410">
            <v>1096.67</v>
          </cell>
          <cell r="GH410">
            <v>0</v>
          </cell>
          <cell r="GI410">
            <v>0</v>
          </cell>
          <cell r="GJ410">
            <v>14282.88</v>
          </cell>
          <cell r="GK410">
            <v>1428.29</v>
          </cell>
          <cell r="GL410">
            <v>2762</v>
          </cell>
          <cell r="GM410">
            <v>0</v>
          </cell>
          <cell r="GN410">
            <v>2526.84</v>
          </cell>
          <cell r="GO410">
            <v>235.16</v>
          </cell>
          <cell r="GP410">
            <v>57.75</v>
          </cell>
          <cell r="GQ410">
            <v>57.75</v>
          </cell>
          <cell r="GR410">
            <v>177.41</v>
          </cell>
          <cell r="GS410">
            <v>3063.1</v>
          </cell>
          <cell r="GT410">
            <v>15183.14</v>
          </cell>
          <cell r="GU410">
            <v>219.7</v>
          </cell>
          <cell r="GV410">
            <v>1096.67</v>
          </cell>
          <cell r="GW410">
            <v>0.2</v>
          </cell>
          <cell r="GX410">
            <v>117.74</v>
          </cell>
          <cell r="GY410">
            <v>0</v>
          </cell>
          <cell r="GZ410">
            <v>117.74</v>
          </cell>
          <cell r="HA410">
            <v>117.74</v>
          </cell>
          <cell r="HB410">
            <v>215.59</v>
          </cell>
          <cell r="HC410">
            <v>333.33</v>
          </cell>
          <cell r="HD410" t="str">
            <v>Other adjustments to equity capital include option proceeds, share repurchase, and sale of treasury stock.</v>
          </cell>
          <cell r="HE410" t="str">
            <v>NA</v>
          </cell>
          <cell r="HF410">
            <v>203.35</v>
          </cell>
          <cell r="HG410">
            <v>919.8</v>
          </cell>
          <cell r="HH410">
            <v>1413.72</v>
          </cell>
          <cell r="HI410">
            <v>2289.8000000000002</v>
          </cell>
          <cell r="HJ410">
            <v>4803.49</v>
          </cell>
          <cell r="HL410">
            <v>3</v>
          </cell>
          <cell r="HM410">
            <v>2013</v>
          </cell>
          <cell r="HN410">
            <v>0</v>
          </cell>
          <cell r="HO410">
            <v>0</v>
          </cell>
          <cell r="HR410">
            <v>19015</v>
          </cell>
        </row>
        <row r="411">
          <cell r="A411" t="str">
            <v>1275216Q4 2013BHC Baseline</v>
          </cell>
          <cell r="B411" t="str">
            <v>AmEx</v>
          </cell>
          <cell r="C411" t="str">
            <v>Q4 2013</v>
          </cell>
          <cell r="D411" t="str">
            <v>BHC Baseline</v>
          </cell>
          <cell r="E411" t="str">
            <v>BHC</v>
          </cell>
          <cell r="F411" t="str">
            <v>AMERICAN EXPRESS CO</v>
          </cell>
          <cell r="G411">
            <v>1275216</v>
          </cell>
          <cell r="H411" t="str">
            <v>Projected</v>
          </cell>
          <cell r="I411">
            <v>40931</v>
          </cell>
          <cell r="J411">
            <v>40931.471782407411</v>
          </cell>
          <cell r="K411" t="str">
            <v>The AXP Baseline Scenario is based on the available Blue Chip consensus forecast for US Real GDP, Unemployment, and Industrial Production.  For the international economic scenario, we utilize a combination of Blue Chip and EIU GDP forecasts for</v>
          </cell>
          <cell r="L411">
            <v>0</v>
          </cell>
          <cell r="M411">
            <v>0</v>
          </cell>
          <cell r="N411">
            <v>0</v>
          </cell>
          <cell r="O411">
            <v>0</v>
          </cell>
          <cell r="P411">
            <v>0</v>
          </cell>
          <cell r="Q411">
            <v>0</v>
          </cell>
          <cell r="R411">
            <v>0</v>
          </cell>
          <cell r="S411">
            <v>0</v>
          </cell>
          <cell r="T411">
            <v>0</v>
          </cell>
          <cell r="U411">
            <v>0</v>
          </cell>
          <cell r="V411">
            <v>0</v>
          </cell>
          <cell r="W411">
            <v>0</v>
          </cell>
          <cell r="X411">
            <v>401.66</v>
          </cell>
          <cell r="Y411">
            <v>179.81</v>
          </cell>
          <cell r="Z411">
            <v>0</v>
          </cell>
          <cell r="AA411">
            <v>0</v>
          </cell>
          <cell r="AB411">
            <v>179.81</v>
          </cell>
          <cell r="AC411">
            <v>31.76</v>
          </cell>
          <cell r="AD411">
            <v>0</v>
          </cell>
          <cell r="AE411">
            <v>0</v>
          </cell>
          <cell r="AF411">
            <v>0</v>
          </cell>
          <cell r="AG411">
            <v>0</v>
          </cell>
          <cell r="AH411">
            <v>31.76</v>
          </cell>
          <cell r="AI411">
            <v>613.23</v>
          </cell>
          <cell r="AJ411">
            <v>0</v>
          </cell>
          <cell r="AK411">
            <v>0</v>
          </cell>
          <cell r="AL411">
            <v>0</v>
          </cell>
          <cell r="AM411">
            <v>0</v>
          </cell>
          <cell r="AN411">
            <v>0</v>
          </cell>
          <cell r="AO411">
            <v>0</v>
          </cell>
          <cell r="AP411">
            <v>0</v>
          </cell>
          <cell r="AQ411">
            <v>0</v>
          </cell>
          <cell r="AR411">
            <v>0</v>
          </cell>
          <cell r="AS411">
            <v>27.3</v>
          </cell>
          <cell r="AT411">
            <v>640.53</v>
          </cell>
          <cell r="AU411">
            <v>2213.65</v>
          </cell>
          <cell r="AV411">
            <v>613.22</v>
          </cell>
          <cell r="AW411">
            <v>613.23</v>
          </cell>
          <cell r="AX411">
            <v>0</v>
          </cell>
          <cell r="AY411">
            <v>2213.64</v>
          </cell>
          <cell r="AZ411">
            <v>1880.12</v>
          </cell>
          <cell r="BA411">
            <v>7452.52</v>
          </cell>
          <cell r="BB411">
            <v>6432.64</v>
          </cell>
          <cell r="BC411">
            <v>2899.99</v>
          </cell>
          <cell r="BD411">
            <v>2899.99</v>
          </cell>
          <cell r="BE411">
            <v>613.22</v>
          </cell>
          <cell r="BF411">
            <v>0</v>
          </cell>
          <cell r="BG411">
            <v>27.3</v>
          </cell>
          <cell r="BH411">
            <v>0</v>
          </cell>
          <cell r="BI411">
            <v>0</v>
          </cell>
          <cell r="BJ411">
            <v>0</v>
          </cell>
          <cell r="BK411">
            <v>0</v>
          </cell>
          <cell r="BL411">
            <v>2259.4699999999998</v>
          </cell>
          <cell r="BM411">
            <v>733.6</v>
          </cell>
          <cell r="BN411">
            <v>1525.87</v>
          </cell>
          <cell r="BO411">
            <v>0</v>
          </cell>
          <cell r="BP411">
            <v>1525.87</v>
          </cell>
          <cell r="BQ411">
            <v>0</v>
          </cell>
          <cell r="BR411">
            <v>1525.87</v>
          </cell>
          <cell r="BS411">
            <v>32.467790999999998</v>
          </cell>
          <cell r="BT411">
            <v>0</v>
          </cell>
          <cell r="BU411">
            <v>0</v>
          </cell>
          <cell r="BV411">
            <v>0</v>
          </cell>
          <cell r="BW411">
            <v>0</v>
          </cell>
          <cell r="BY411">
            <v>0</v>
          </cell>
          <cell r="BZ411">
            <v>18394.68</v>
          </cell>
          <cell r="CA411">
            <v>18394.68</v>
          </cell>
          <cell r="CB411">
            <v>0</v>
          </cell>
          <cell r="CC411">
            <v>0</v>
          </cell>
          <cell r="CD411">
            <v>0</v>
          </cell>
          <cell r="CE411">
            <v>0</v>
          </cell>
          <cell r="CF411">
            <v>0</v>
          </cell>
          <cell r="CG411">
            <v>0</v>
          </cell>
          <cell r="CH411">
            <v>0</v>
          </cell>
          <cell r="CI411">
            <v>0</v>
          </cell>
          <cell r="CJ411">
            <v>0</v>
          </cell>
          <cell r="CK411">
            <v>0</v>
          </cell>
          <cell r="CL411">
            <v>0</v>
          </cell>
          <cell r="CM411">
            <v>0</v>
          </cell>
          <cell r="CN411">
            <v>31</v>
          </cell>
          <cell r="CO411">
            <v>31</v>
          </cell>
          <cell r="CP411">
            <v>0</v>
          </cell>
          <cell r="CQ411">
            <v>0</v>
          </cell>
          <cell r="CR411">
            <v>65185.35</v>
          </cell>
          <cell r="CS411">
            <v>31991.9</v>
          </cell>
          <cell r="CT411">
            <v>0</v>
          </cell>
          <cell r="CU411">
            <v>0</v>
          </cell>
          <cell r="CV411">
            <v>31991.9</v>
          </cell>
          <cell r="CW411">
            <v>13399.01</v>
          </cell>
          <cell r="CX411">
            <v>0</v>
          </cell>
          <cell r="CY411">
            <v>0</v>
          </cell>
          <cell r="CZ411">
            <v>0</v>
          </cell>
          <cell r="DA411">
            <v>0</v>
          </cell>
          <cell r="DB411">
            <v>13399.01</v>
          </cell>
          <cell r="DC411">
            <v>110607.26</v>
          </cell>
          <cell r="DD411">
            <v>0</v>
          </cell>
          <cell r="DE411">
            <v>2170.7600000000002</v>
          </cell>
          <cell r="DF411">
            <v>108436.5</v>
          </cell>
          <cell r="DG411">
            <v>17.82</v>
          </cell>
          <cell r="DH411">
            <v>7193.6</v>
          </cell>
          <cell r="DI411">
            <v>0</v>
          </cell>
          <cell r="DJ411">
            <v>151.29</v>
          </cell>
          <cell r="DK411">
            <v>1009.08</v>
          </cell>
          <cell r="DL411">
            <v>8353.98</v>
          </cell>
          <cell r="DM411">
            <v>26123.19</v>
          </cell>
          <cell r="DN411">
            <v>161326.17000000001</v>
          </cell>
          <cell r="DO411">
            <v>51639.21</v>
          </cell>
          <cell r="DP411">
            <v>14.6</v>
          </cell>
          <cell r="DQ411">
            <v>0</v>
          </cell>
          <cell r="DR411">
            <v>87047.69</v>
          </cell>
          <cell r="DS411">
            <v>0</v>
          </cell>
          <cell r="DT411">
            <v>138701.5</v>
          </cell>
          <cell r="DU411">
            <v>0</v>
          </cell>
          <cell r="DV411">
            <v>218.95</v>
          </cell>
          <cell r="DW411">
            <v>11618.19</v>
          </cell>
          <cell r="DX411">
            <v>11720.49</v>
          </cell>
          <cell r="DY411">
            <v>-750.88</v>
          </cell>
          <cell r="DZ411">
            <v>-187.54</v>
          </cell>
          <cell r="EA411">
            <v>22619.21</v>
          </cell>
          <cell r="EB411">
            <v>5.45</v>
          </cell>
          <cell r="EC411">
            <v>22624.67</v>
          </cell>
          <cell r="ED411">
            <v>329</v>
          </cell>
          <cell r="EE411">
            <v>21379.46</v>
          </cell>
          <cell r="EF411">
            <v>0</v>
          </cell>
          <cell r="EG411">
            <v>21379.46</v>
          </cell>
          <cell r="EH411">
            <v>1525.87</v>
          </cell>
          <cell r="EI411">
            <v>0</v>
          </cell>
          <cell r="EJ411">
            <v>0</v>
          </cell>
          <cell r="EK411">
            <v>0</v>
          </cell>
          <cell r="EL411">
            <v>0</v>
          </cell>
          <cell r="EM411">
            <v>2.36</v>
          </cell>
          <cell r="EN411">
            <v>0</v>
          </cell>
          <cell r="EO411">
            <v>0</v>
          </cell>
          <cell r="EP411">
            <v>0</v>
          </cell>
          <cell r="EQ411">
            <v>219.05</v>
          </cell>
          <cell r="ER411">
            <v>148.52000000000001</v>
          </cell>
          <cell r="ES411">
            <v>0</v>
          </cell>
          <cell r="ET411">
            <v>-217.95</v>
          </cell>
          <cell r="EU411">
            <v>22619.21</v>
          </cell>
          <cell r="EV411">
            <v>22619.21</v>
          </cell>
          <cell r="EW411">
            <v>40.53</v>
          </cell>
          <cell r="EX411">
            <v>0</v>
          </cell>
          <cell r="EY411">
            <v>-172.15</v>
          </cell>
          <cell r="EZ411">
            <v>0</v>
          </cell>
          <cell r="FA411">
            <v>0</v>
          </cell>
          <cell r="FB411">
            <v>5.45</v>
          </cell>
          <cell r="FC411">
            <v>0</v>
          </cell>
          <cell r="FD411">
            <v>8082.19</v>
          </cell>
          <cell r="FE411">
            <v>0</v>
          </cell>
          <cell r="FF411">
            <v>14674.11</v>
          </cell>
          <cell r="FG411">
            <v>0</v>
          </cell>
          <cell r="FH411">
            <v>10.15</v>
          </cell>
          <cell r="FI411">
            <v>0</v>
          </cell>
          <cell r="FJ411">
            <v>14663.96</v>
          </cell>
          <cell r="FK411">
            <v>132273.87</v>
          </cell>
          <cell r="FL411">
            <v>14658.68</v>
          </cell>
          <cell r="FM411">
            <v>14664.13</v>
          </cell>
          <cell r="FN411">
            <v>17170.97</v>
          </cell>
          <cell r="FO411">
            <v>132273.87</v>
          </cell>
          <cell r="FP411">
            <v>149455.34</v>
          </cell>
          <cell r="FQ411">
            <v>11.082100000000001</v>
          </cell>
          <cell r="FR411">
            <v>11.0862</v>
          </cell>
          <cell r="FS411">
            <v>12.981400000000001</v>
          </cell>
          <cell r="FT411">
            <v>9.8117000000000001</v>
          </cell>
          <cell r="FU411">
            <v>0</v>
          </cell>
          <cell r="FV411">
            <v>0</v>
          </cell>
          <cell r="FW411">
            <v>0</v>
          </cell>
          <cell r="FX411">
            <v>0</v>
          </cell>
          <cell r="FY411">
            <v>187.59</v>
          </cell>
          <cell r="FZ411">
            <v>0</v>
          </cell>
          <cell r="GA411">
            <v>5.45</v>
          </cell>
          <cell r="GB411">
            <v>0</v>
          </cell>
          <cell r="GC411">
            <v>0</v>
          </cell>
          <cell r="GD411">
            <v>7073.1</v>
          </cell>
          <cell r="GE411">
            <v>2762</v>
          </cell>
          <cell r="GF411">
            <v>0</v>
          </cell>
          <cell r="GG411">
            <v>1094.73</v>
          </cell>
          <cell r="GH411">
            <v>0</v>
          </cell>
          <cell r="GI411">
            <v>0</v>
          </cell>
          <cell r="GJ411">
            <v>14674.11</v>
          </cell>
          <cell r="GK411">
            <v>1467.41</v>
          </cell>
          <cell r="GL411">
            <v>2762</v>
          </cell>
          <cell r="GM411">
            <v>0</v>
          </cell>
          <cell r="GN411">
            <v>2751.85</v>
          </cell>
          <cell r="GO411">
            <v>10.15</v>
          </cell>
          <cell r="GP411">
            <v>0</v>
          </cell>
          <cell r="GQ411">
            <v>0</v>
          </cell>
          <cell r="GR411">
            <v>10.15</v>
          </cell>
          <cell r="GS411">
            <v>3007.24</v>
          </cell>
          <cell r="GT411">
            <v>14906.08</v>
          </cell>
          <cell r="GU411">
            <v>219.05</v>
          </cell>
          <cell r="GV411">
            <v>1094.73</v>
          </cell>
          <cell r="GW411">
            <v>0.2</v>
          </cell>
          <cell r="GX411">
            <v>117.74</v>
          </cell>
          <cell r="GY411">
            <v>0</v>
          </cell>
          <cell r="GZ411">
            <v>117.74</v>
          </cell>
          <cell r="HA411">
            <v>117.74</v>
          </cell>
          <cell r="HB411">
            <v>215.59</v>
          </cell>
          <cell r="HC411">
            <v>333.33</v>
          </cell>
          <cell r="HD411" t="str">
            <v>Other adjustments to equity capital include option proceeds, share repurchase, and sale of treasury stock.</v>
          </cell>
          <cell r="HE411" t="str">
            <v>NA</v>
          </cell>
          <cell r="HF411">
            <v>203.35</v>
          </cell>
          <cell r="HG411">
            <v>919.8</v>
          </cell>
          <cell r="HH411">
            <v>1413.72</v>
          </cell>
          <cell r="HI411">
            <v>2289.8000000000002</v>
          </cell>
          <cell r="HJ411">
            <v>4803.49</v>
          </cell>
          <cell r="HL411">
            <v>4</v>
          </cell>
          <cell r="HM411">
            <v>2013</v>
          </cell>
          <cell r="HN411">
            <v>0</v>
          </cell>
          <cell r="HO411">
            <v>0</v>
          </cell>
          <cell r="HR411">
            <v>19015</v>
          </cell>
        </row>
        <row r="412">
          <cell r="A412" t="str">
            <v>1275216Q3 2011BHC Stress</v>
          </cell>
          <cell r="B412" t="str">
            <v>AmEx</v>
          </cell>
          <cell r="C412" t="str">
            <v>Q3 2011</v>
          </cell>
          <cell r="D412" t="str">
            <v>BHC Stress</v>
          </cell>
          <cell r="E412" t="str">
            <v>BHC</v>
          </cell>
          <cell r="F412" t="str">
            <v>AMERICAN EXPRESS CO</v>
          </cell>
          <cell r="G412">
            <v>1275216</v>
          </cell>
          <cell r="H412" t="str">
            <v>Actual</v>
          </cell>
          <cell r="I412">
            <v>40931</v>
          </cell>
          <cell r="J412">
            <v>40931.473877314813</v>
          </cell>
          <cell r="K412" t="str">
            <v>The AXP Stress Scenario is based on a statistical approach that utilizes a prediction interval at a 95% confidence level based on GDP data from 1940.  This scenario assesses the impact of a severe recession in 2012 with a weak recovery in 2013.</v>
          </cell>
          <cell r="L412">
            <v>0</v>
          </cell>
          <cell r="M412">
            <v>0</v>
          </cell>
          <cell r="N412">
            <v>0</v>
          </cell>
          <cell r="O412">
            <v>0</v>
          </cell>
          <cell r="P412">
            <v>0</v>
          </cell>
          <cell r="Q412">
            <v>0</v>
          </cell>
          <cell r="R412">
            <v>0</v>
          </cell>
          <cell r="S412">
            <v>0</v>
          </cell>
          <cell r="T412">
            <v>0</v>
          </cell>
          <cell r="U412">
            <v>0</v>
          </cell>
          <cell r="V412">
            <v>0</v>
          </cell>
          <cell r="W412">
            <v>0</v>
          </cell>
          <cell r="X412">
            <v>429.54</v>
          </cell>
          <cell r="Y412">
            <v>124.98</v>
          </cell>
          <cell r="Z412">
            <v>0</v>
          </cell>
          <cell r="AA412">
            <v>0</v>
          </cell>
          <cell r="AB412">
            <v>124.98</v>
          </cell>
          <cell r="AC412">
            <v>20.75</v>
          </cell>
          <cell r="AD412">
            <v>0</v>
          </cell>
          <cell r="AE412">
            <v>0</v>
          </cell>
          <cell r="AF412">
            <v>0</v>
          </cell>
          <cell r="AG412">
            <v>0</v>
          </cell>
          <cell r="AH412">
            <v>20.75</v>
          </cell>
          <cell r="AI412">
            <v>575.27</v>
          </cell>
          <cell r="AJ412">
            <v>0</v>
          </cell>
          <cell r="AK412">
            <v>0</v>
          </cell>
          <cell r="AL412">
            <v>0</v>
          </cell>
          <cell r="AM412">
            <v>0</v>
          </cell>
          <cell r="AN412">
            <v>0</v>
          </cell>
          <cell r="AO412">
            <v>0</v>
          </cell>
          <cell r="AP412">
            <v>0</v>
          </cell>
          <cell r="AQ412">
            <v>0</v>
          </cell>
          <cell r="AR412">
            <v>0</v>
          </cell>
          <cell r="AS412">
            <v>23.96</v>
          </cell>
          <cell r="AT412">
            <v>599.23</v>
          </cell>
          <cell r="AU412">
            <v>2943.51</v>
          </cell>
          <cell r="AV412">
            <v>143.91999999999999</v>
          </cell>
          <cell r="AW412">
            <v>575.27</v>
          </cell>
          <cell r="AX412">
            <v>0</v>
          </cell>
          <cell r="AY412">
            <v>2512.17</v>
          </cell>
          <cell r="AZ412">
            <v>1734.53</v>
          </cell>
          <cell r="BA412">
            <v>5836.52</v>
          </cell>
          <cell r="BB412">
            <v>5692.6</v>
          </cell>
          <cell r="BC412">
            <v>1878.45</v>
          </cell>
          <cell r="BD412">
            <v>1878.45</v>
          </cell>
          <cell r="BE412">
            <v>143.91999999999999</v>
          </cell>
          <cell r="BF412">
            <v>0</v>
          </cell>
          <cell r="BG412">
            <v>23.96</v>
          </cell>
          <cell r="BH412">
            <v>0</v>
          </cell>
          <cell r="BI412">
            <v>0</v>
          </cell>
          <cell r="BJ412">
            <v>0</v>
          </cell>
          <cell r="BK412">
            <v>0</v>
          </cell>
          <cell r="BL412">
            <v>1710.56</v>
          </cell>
          <cell r="BM412">
            <v>475.56</v>
          </cell>
          <cell r="BN412">
            <v>1235</v>
          </cell>
          <cell r="BO412">
            <v>0</v>
          </cell>
          <cell r="BP412">
            <v>1235</v>
          </cell>
          <cell r="BQ412">
            <v>0</v>
          </cell>
          <cell r="BR412">
            <v>1235</v>
          </cell>
          <cell r="BS412">
            <v>27.801421999999999</v>
          </cell>
          <cell r="BT412">
            <v>0</v>
          </cell>
          <cell r="BU412">
            <v>0</v>
          </cell>
          <cell r="BV412">
            <v>0</v>
          </cell>
          <cell r="BW412">
            <v>0</v>
          </cell>
          <cell r="BY412">
            <v>0</v>
          </cell>
          <cell r="BZ412">
            <v>9663.92</v>
          </cell>
          <cell r="CA412">
            <v>9664</v>
          </cell>
          <cell r="CB412">
            <v>0</v>
          </cell>
          <cell r="CC412">
            <v>0</v>
          </cell>
          <cell r="CD412">
            <v>0</v>
          </cell>
          <cell r="CE412">
            <v>0</v>
          </cell>
          <cell r="CF412">
            <v>0</v>
          </cell>
          <cell r="CG412">
            <v>0</v>
          </cell>
          <cell r="CH412">
            <v>0</v>
          </cell>
          <cell r="CI412">
            <v>0</v>
          </cell>
          <cell r="CJ412">
            <v>0</v>
          </cell>
          <cell r="CK412">
            <v>0</v>
          </cell>
          <cell r="CL412">
            <v>0</v>
          </cell>
          <cell r="CM412">
            <v>0</v>
          </cell>
          <cell r="CN412">
            <v>31</v>
          </cell>
          <cell r="CO412">
            <v>31</v>
          </cell>
          <cell r="CP412">
            <v>0</v>
          </cell>
          <cell r="CQ412">
            <v>0</v>
          </cell>
          <cell r="CR412">
            <v>58207</v>
          </cell>
          <cell r="CS412">
            <v>26005.5</v>
          </cell>
          <cell r="CT412">
            <v>0</v>
          </cell>
          <cell r="CU412">
            <v>0</v>
          </cell>
          <cell r="CV412">
            <v>26005.5</v>
          </cell>
          <cell r="CW412">
            <v>13026</v>
          </cell>
          <cell r="CX412">
            <v>0</v>
          </cell>
          <cell r="CY412">
            <v>0</v>
          </cell>
          <cell r="CZ412">
            <v>0</v>
          </cell>
          <cell r="DA412">
            <v>0</v>
          </cell>
          <cell r="DB412">
            <v>13026</v>
          </cell>
          <cell r="DC412">
            <v>97269.5</v>
          </cell>
          <cell r="DD412">
            <v>0</v>
          </cell>
          <cell r="DE412">
            <v>2543.8200000000002</v>
          </cell>
          <cell r="DF412">
            <v>94726</v>
          </cell>
          <cell r="DG412">
            <v>18</v>
          </cell>
          <cell r="DH412">
            <v>3193.6</v>
          </cell>
          <cell r="DI412">
            <v>0</v>
          </cell>
          <cell r="DJ412">
            <v>151.29</v>
          </cell>
          <cell r="DK412">
            <v>1009.08</v>
          </cell>
          <cell r="DL412">
            <v>4354</v>
          </cell>
          <cell r="DM412">
            <v>38857</v>
          </cell>
          <cell r="DN412">
            <v>147619</v>
          </cell>
          <cell r="DO412">
            <v>38196</v>
          </cell>
          <cell r="DP412">
            <v>15</v>
          </cell>
          <cell r="DQ412">
            <v>0</v>
          </cell>
          <cell r="DR412">
            <v>91303.99</v>
          </cell>
          <cell r="DS412">
            <v>0</v>
          </cell>
          <cell r="DT412">
            <v>129514</v>
          </cell>
          <cell r="DU412">
            <v>0</v>
          </cell>
          <cell r="DV412">
            <v>233.09</v>
          </cell>
          <cell r="DW412">
            <v>12369</v>
          </cell>
          <cell r="DX412">
            <v>6520.24</v>
          </cell>
          <cell r="DY412">
            <v>-803.29</v>
          </cell>
          <cell r="DZ412">
            <v>-219</v>
          </cell>
          <cell r="EA412">
            <v>18100</v>
          </cell>
          <cell r="EB412">
            <v>5.45</v>
          </cell>
          <cell r="EC412">
            <v>18105</v>
          </cell>
          <cell r="ED412">
            <v>329</v>
          </cell>
          <cell r="EE412">
            <v>18205</v>
          </cell>
          <cell r="EF412">
            <v>0</v>
          </cell>
          <cell r="EG412">
            <v>18205</v>
          </cell>
          <cell r="EH412">
            <v>1235</v>
          </cell>
          <cell r="EI412">
            <v>0</v>
          </cell>
          <cell r="EJ412">
            <v>0</v>
          </cell>
          <cell r="EK412">
            <v>0</v>
          </cell>
          <cell r="EL412">
            <v>0</v>
          </cell>
          <cell r="EM412">
            <v>1</v>
          </cell>
          <cell r="EN412">
            <v>0</v>
          </cell>
          <cell r="EO412">
            <v>0</v>
          </cell>
          <cell r="EP412">
            <v>0</v>
          </cell>
          <cell r="EQ412">
            <v>212.67</v>
          </cell>
          <cell r="ER412">
            <v>-52.57</v>
          </cell>
          <cell r="ES412">
            <v>0</v>
          </cell>
          <cell r="ET412">
            <v>-1075.5999999999999</v>
          </cell>
          <cell r="EU412">
            <v>18100</v>
          </cell>
          <cell r="EV412">
            <v>18100</v>
          </cell>
          <cell r="EW412">
            <v>262</v>
          </cell>
          <cell r="EX412">
            <v>0</v>
          </cell>
          <cell r="EY412">
            <v>-446</v>
          </cell>
          <cell r="EZ412">
            <v>0</v>
          </cell>
          <cell r="FA412">
            <v>0</v>
          </cell>
          <cell r="FB412">
            <v>5</v>
          </cell>
          <cell r="FC412">
            <v>0</v>
          </cell>
          <cell r="FD412">
            <v>4082</v>
          </cell>
          <cell r="FE412">
            <v>0</v>
          </cell>
          <cell r="FF412">
            <v>14207</v>
          </cell>
          <cell r="FG412">
            <v>0</v>
          </cell>
          <cell r="FH412">
            <v>162</v>
          </cell>
          <cell r="FI412">
            <v>0</v>
          </cell>
          <cell r="FJ412">
            <v>14045</v>
          </cell>
          <cell r="FK412">
            <v>114307.8</v>
          </cell>
          <cell r="FL412">
            <v>14040</v>
          </cell>
          <cell r="FM412">
            <v>14045</v>
          </cell>
          <cell r="FN412">
            <v>16335</v>
          </cell>
          <cell r="FO412">
            <v>114307.8</v>
          </cell>
          <cell r="FP412">
            <v>143339</v>
          </cell>
          <cell r="FQ412">
            <v>12.2826</v>
          </cell>
          <cell r="FR412">
            <v>12.287000000000001</v>
          </cell>
          <cell r="FS412">
            <v>14.2904</v>
          </cell>
          <cell r="FT412">
            <v>9.7984000000000009</v>
          </cell>
          <cell r="FU412">
            <v>0</v>
          </cell>
          <cell r="FV412">
            <v>0</v>
          </cell>
          <cell r="FW412">
            <v>0</v>
          </cell>
          <cell r="FX412">
            <v>0</v>
          </cell>
          <cell r="FY412">
            <v>219</v>
          </cell>
          <cell r="FZ412">
            <v>0</v>
          </cell>
          <cell r="GA412">
            <v>5.45</v>
          </cell>
          <cell r="GB412">
            <v>0</v>
          </cell>
          <cell r="GC412">
            <v>0</v>
          </cell>
          <cell r="GD412">
            <v>3073</v>
          </cell>
          <cell r="GE412">
            <v>2802</v>
          </cell>
          <cell r="GF412">
            <v>0</v>
          </cell>
          <cell r="GG412">
            <v>1168.51</v>
          </cell>
          <cell r="GH412">
            <v>0</v>
          </cell>
          <cell r="GI412">
            <v>0</v>
          </cell>
          <cell r="GJ412">
            <v>14207</v>
          </cell>
          <cell r="GK412">
            <v>1420.7</v>
          </cell>
          <cell r="GL412">
            <v>2712.93</v>
          </cell>
          <cell r="GM412">
            <v>89.08</v>
          </cell>
          <cell r="GN412">
            <v>2019.43</v>
          </cell>
          <cell r="GO412">
            <v>693.5</v>
          </cell>
          <cell r="GP412">
            <v>531.26</v>
          </cell>
          <cell r="GQ412">
            <v>531.26</v>
          </cell>
          <cell r="GR412">
            <v>162</v>
          </cell>
          <cell r="GS412">
            <v>4729.26</v>
          </cell>
          <cell r="GT412">
            <v>23063.07</v>
          </cell>
          <cell r="GU412">
            <v>212.67</v>
          </cell>
          <cell r="GV412">
            <v>1168.51</v>
          </cell>
          <cell r="GW412">
            <v>0.18200100999999999</v>
          </cell>
          <cell r="GX412">
            <v>125.84</v>
          </cell>
          <cell r="GY412">
            <v>0</v>
          </cell>
          <cell r="GZ412">
            <v>125.84</v>
          </cell>
          <cell r="HA412">
            <v>254</v>
          </cell>
          <cell r="HB412">
            <v>946.44</v>
          </cell>
          <cell r="HC412">
            <v>1200.44</v>
          </cell>
          <cell r="HD412" t="str">
            <v>Other adjustments to equity capital include option proceeds, share repurchase, and sale of treasury stock.</v>
          </cell>
          <cell r="HE412" t="str">
            <v>NA</v>
          </cell>
          <cell r="HF412">
            <v>203.35</v>
          </cell>
          <cell r="HG412">
            <v>919.8</v>
          </cell>
          <cell r="HH412">
            <v>1413.72</v>
          </cell>
          <cell r="HI412">
            <v>2289.8000000000002</v>
          </cell>
          <cell r="HJ412">
            <v>4803.49</v>
          </cell>
          <cell r="HL412">
            <v>3</v>
          </cell>
          <cell r="HM412">
            <v>2011</v>
          </cell>
          <cell r="HN412">
            <v>0</v>
          </cell>
          <cell r="HO412">
            <v>0</v>
          </cell>
          <cell r="HR412">
            <v>19015</v>
          </cell>
        </row>
        <row r="413">
          <cell r="A413" t="str">
            <v>1275216Q4 2011BHC Stress</v>
          </cell>
          <cell r="B413" t="str">
            <v>AmEx</v>
          </cell>
          <cell r="C413" t="str">
            <v>Q4 2011</v>
          </cell>
          <cell r="D413" t="str">
            <v>BHC Stress</v>
          </cell>
          <cell r="E413" t="str">
            <v>BHC</v>
          </cell>
          <cell r="F413" t="str">
            <v>AMERICAN EXPRESS CO</v>
          </cell>
          <cell r="G413">
            <v>1275216</v>
          </cell>
          <cell r="H413" t="str">
            <v>Projected</v>
          </cell>
          <cell r="I413">
            <v>40931</v>
          </cell>
          <cell r="J413">
            <v>40931.473877314813</v>
          </cell>
          <cell r="K413" t="str">
            <v>The AXP Stress Scenario is based on a statistical approach that utilizes a prediction interval at a 95% confidence level based on GDP data from 1940.  This scenario assesses the impact of a severe recession in 2012 with a weak recovery in 2013.</v>
          </cell>
          <cell r="L413">
            <v>0</v>
          </cell>
          <cell r="M413">
            <v>0</v>
          </cell>
          <cell r="N413">
            <v>0</v>
          </cell>
          <cell r="O413">
            <v>0</v>
          </cell>
          <cell r="P413">
            <v>0</v>
          </cell>
          <cell r="Q413">
            <v>0</v>
          </cell>
          <cell r="R413">
            <v>0</v>
          </cell>
          <cell r="S413">
            <v>0</v>
          </cell>
          <cell r="T413">
            <v>0</v>
          </cell>
          <cell r="U413">
            <v>0</v>
          </cell>
          <cell r="V413">
            <v>0</v>
          </cell>
          <cell r="W413">
            <v>0</v>
          </cell>
          <cell r="X413">
            <v>489.73</v>
          </cell>
          <cell r="Y413">
            <v>145.65</v>
          </cell>
          <cell r="Z413">
            <v>0</v>
          </cell>
          <cell r="AA413">
            <v>0</v>
          </cell>
          <cell r="AB413">
            <v>145.65</v>
          </cell>
          <cell r="AC413">
            <v>26.89</v>
          </cell>
          <cell r="AD413">
            <v>0</v>
          </cell>
          <cell r="AE413">
            <v>0</v>
          </cell>
          <cell r="AF413">
            <v>0</v>
          </cell>
          <cell r="AG413">
            <v>0</v>
          </cell>
          <cell r="AH413">
            <v>26.89</v>
          </cell>
          <cell r="AI413">
            <v>662.27</v>
          </cell>
          <cell r="AJ413">
            <v>0</v>
          </cell>
          <cell r="AK413">
            <v>0</v>
          </cell>
          <cell r="AL413">
            <v>0</v>
          </cell>
          <cell r="AM413">
            <v>0</v>
          </cell>
          <cell r="AN413">
            <v>0</v>
          </cell>
          <cell r="AO413">
            <v>0</v>
          </cell>
          <cell r="AP413">
            <v>0</v>
          </cell>
          <cell r="AQ413">
            <v>0</v>
          </cell>
          <cell r="AR413">
            <v>0</v>
          </cell>
          <cell r="AS413">
            <v>22.62</v>
          </cell>
          <cell r="AT413">
            <v>684.9</v>
          </cell>
          <cell r="AU413">
            <v>2512.17</v>
          </cell>
          <cell r="AV413">
            <v>666.94</v>
          </cell>
          <cell r="AW413">
            <v>662.27</v>
          </cell>
          <cell r="AX413">
            <v>0</v>
          </cell>
          <cell r="AY413">
            <v>2516.84</v>
          </cell>
          <cell r="AZ413">
            <v>1760.34</v>
          </cell>
          <cell r="BA413">
            <v>5757.92</v>
          </cell>
          <cell r="BB413">
            <v>5704.11</v>
          </cell>
          <cell r="BC413">
            <v>1814.14</v>
          </cell>
          <cell r="BD413">
            <v>1814.14</v>
          </cell>
          <cell r="BE413">
            <v>666.94</v>
          </cell>
          <cell r="BF413">
            <v>0</v>
          </cell>
          <cell r="BG413">
            <v>22.62</v>
          </cell>
          <cell r="BH413">
            <v>0</v>
          </cell>
          <cell r="BI413">
            <v>0</v>
          </cell>
          <cell r="BJ413">
            <v>0</v>
          </cell>
          <cell r="BK413">
            <v>0</v>
          </cell>
          <cell r="BL413">
            <v>1124.58</v>
          </cell>
          <cell r="BM413">
            <v>338.78</v>
          </cell>
          <cell r="BN413">
            <v>785.8</v>
          </cell>
          <cell r="BO413">
            <v>0</v>
          </cell>
          <cell r="BP413">
            <v>785.8</v>
          </cell>
          <cell r="BQ413">
            <v>0</v>
          </cell>
          <cell r="BR413">
            <v>785.8</v>
          </cell>
          <cell r="BS413">
            <v>30.125024</v>
          </cell>
          <cell r="BT413">
            <v>0</v>
          </cell>
          <cell r="BU413">
            <v>0</v>
          </cell>
          <cell r="BV413">
            <v>0</v>
          </cell>
          <cell r="BW413">
            <v>0</v>
          </cell>
          <cell r="BY413">
            <v>0</v>
          </cell>
          <cell r="BZ413">
            <v>7240.21</v>
          </cell>
          <cell r="CA413">
            <v>7240.21</v>
          </cell>
          <cell r="CB413">
            <v>0</v>
          </cell>
          <cell r="CC413">
            <v>0</v>
          </cell>
          <cell r="CD413">
            <v>0</v>
          </cell>
          <cell r="CE413">
            <v>0</v>
          </cell>
          <cell r="CF413">
            <v>0</v>
          </cell>
          <cell r="CG413">
            <v>0</v>
          </cell>
          <cell r="CH413">
            <v>0</v>
          </cell>
          <cell r="CI413">
            <v>0</v>
          </cell>
          <cell r="CJ413">
            <v>0</v>
          </cell>
          <cell r="CK413">
            <v>0</v>
          </cell>
          <cell r="CL413">
            <v>0</v>
          </cell>
          <cell r="CM413">
            <v>0</v>
          </cell>
          <cell r="CN413">
            <v>31</v>
          </cell>
          <cell r="CO413">
            <v>31</v>
          </cell>
          <cell r="CP413">
            <v>0</v>
          </cell>
          <cell r="CQ413">
            <v>0</v>
          </cell>
          <cell r="CR413">
            <v>61611.35</v>
          </cell>
          <cell r="CS413">
            <v>25581.93</v>
          </cell>
          <cell r="CT413">
            <v>0</v>
          </cell>
          <cell r="CU413">
            <v>0</v>
          </cell>
          <cell r="CV413">
            <v>25581.93</v>
          </cell>
          <cell r="CW413">
            <v>10911.64</v>
          </cell>
          <cell r="CX413">
            <v>0</v>
          </cell>
          <cell r="CY413">
            <v>0</v>
          </cell>
          <cell r="CZ413">
            <v>0</v>
          </cell>
          <cell r="DA413">
            <v>0</v>
          </cell>
          <cell r="DB413">
            <v>10911.64</v>
          </cell>
          <cell r="DC413">
            <v>98135.92</v>
          </cell>
          <cell r="DD413">
            <v>0</v>
          </cell>
          <cell r="DE413">
            <v>2470.63</v>
          </cell>
          <cell r="DF413">
            <v>95665.29</v>
          </cell>
          <cell r="DG413">
            <v>17.82</v>
          </cell>
          <cell r="DH413">
            <v>3193.6</v>
          </cell>
          <cell r="DI413">
            <v>0</v>
          </cell>
          <cell r="DJ413">
            <v>151.29</v>
          </cell>
          <cell r="DK413">
            <v>1009.08</v>
          </cell>
          <cell r="DL413">
            <v>4353.9799999999996</v>
          </cell>
          <cell r="DM413">
            <v>36575.050000000003</v>
          </cell>
          <cell r="DN413">
            <v>143852.35</v>
          </cell>
          <cell r="DO413">
            <v>42156.73</v>
          </cell>
          <cell r="DP413">
            <v>14.6</v>
          </cell>
          <cell r="DQ413">
            <v>0</v>
          </cell>
          <cell r="DR413">
            <v>83473.16</v>
          </cell>
          <cell r="DS413">
            <v>0</v>
          </cell>
          <cell r="DT413">
            <v>125644.49</v>
          </cell>
          <cell r="DU413">
            <v>0</v>
          </cell>
          <cell r="DV413">
            <v>232.2</v>
          </cell>
          <cell r="DW413">
            <v>12321.51</v>
          </cell>
          <cell r="DX413">
            <v>6847.71</v>
          </cell>
          <cell r="DY413">
            <v>-983.39</v>
          </cell>
          <cell r="DZ413">
            <v>-215.61</v>
          </cell>
          <cell r="EA413">
            <v>18202.41</v>
          </cell>
          <cell r="EB413">
            <v>5.45</v>
          </cell>
          <cell r="EC413">
            <v>18207.87</v>
          </cell>
          <cell r="ED413">
            <v>329</v>
          </cell>
          <cell r="EE413">
            <v>18100</v>
          </cell>
          <cell r="EF413">
            <v>0</v>
          </cell>
          <cell r="EG413">
            <v>18100</v>
          </cell>
          <cell r="EH413">
            <v>785.8</v>
          </cell>
          <cell r="EI413">
            <v>0</v>
          </cell>
          <cell r="EJ413">
            <v>0</v>
          </cell>
          <cell r="EK413">
            <v>0</v>
          </cell>
          <cell r="EL413">
            <v>0</v>
          </cell>
          <cell r="EM413">
            <v>2.36</v>
          </cell>
          <cell r="EN413">
            <v>0</v>
          </cell>
          <cell r="EO413">
            <v>0</v>
          </cell>
          <cell r="EP413">
            <v>0</v>
          </cell>
          <cell r="EQ413">
            <v>210.68</v>
          </cell>
          <cell r="ER413">
            <v>-180.11</v>
          </cell>
          <cell r="ES413">
            <v>0</v>
          </cell>
          <cell r="ET413">
            <v>-294.95999999999998</v>
          </cell>
          <cell r="EU413">
            <v>18202.41</v>
          </cell>
          <cell r="EV413">
            <v>18202.41</v>
          </cell>
          <cell r="EW413">
            <v>8.7200000000000006</v>
          </cell>
          <cell r="EX413">
            <v>0</v>
          </cell>
          <cell r="EY413">
            <v>-372.86</v>
          </cell>
          <cell r="EZ413">
            <v>0</v>
          </cell>
          <cell r="FA413">
            <v>0</v>
          </cell>
          <cell r="FB413">
            <v>5.45</v>
          </cell>
          <cell r="FC413">
            <v>0</v>
          </cell>
          <cell r="FD413">
            <v>4082.19</v>
          </cell>
          <cell r="FE413">
            <v>0</v>
          </cell>
          <cell r="FF413">
            <v>14489.82</v>
          </cell>
          <cell r="FG413">
            <v>0</v>
          </cell>
          <cell r="FH413">
            <v>107.64</v>
          </cell>
          <cell r="FI413">
            <v>0</v>
          </cell>
          <cell r="FJ413">
            <v>14382.18</v>
          </cell>
          <cell r="FK413">
            <v>115441.13</v>
          </cell>
          <cell r="FL413">
            <v>14376.95</v>
          </cell>
          <cell r="FM413">
            <v>14382.4</v>
          </cell>
          <cell r="FN413">
            <v>16685.13</v>
          </cell>
          <cell r="FO413">
            <v>115441.13</v>
          </cell>
          <cell r="FP413">
            <v>141516.44</v>
          </cell>
          <cell r="FQ413">
            <v>12.453900000000001</v>
          </cell>
          <cell r="FR413">
            <v>12.458600000000001</v>
          </cell>
          <cell r="FS413">
            <v>14.4534</v>
          </cell>
          <cell r="FT413">
            <v>10.1631</v>
          </cell>
          <cell r="FU413">
            <v>0</v>
          </cell>
          <cell r="FV413">
            <v>0</v>
          </cell>
          <cell r="FW413">
            <v>0</v>
          </cell>
          <cell r="FX413">
            <v>0</v>
          </cell>
          <cell r="FY413">
            <v>215.61</v>
          </cell>
          <cell r="FZ413">
            <v>0</v>
          </cell>
          <cell r="GA413">
            <v>5.45</v>
          </cell>
          <cell r="GB413">
            <v>0</v>
          </cell>
          <cell r="GC413">
            <v>0</v>
          </cell>
          <cell r="GD413">
            <v>3073</v>
          </cell>
          <cell r="GE413">
            <v>2762</v>
          </cell>
          <cell r="GF413">
            <v>0</v>
          </cell>
          <cell r="GG413">
            <v>1161</v>
          </cell>
          <cell r="GH413">
            <v>0</v>
          </cell>
          <cell r="GI413">
            <v>0</v>
          </cell>
          <cell r="GJ413">
            <v>14489.82</v>
          </cell>
          <cell r="GK413">
            <v>1448.98</v>
          </cell>
          <cell r="GL413">
            <v>2762</v>
          </cell>
          <cell r="GM413">
            <v>0</v>
          </cell>
          <cell r="GN413">
            <v>2548.5</v>
          </cell>
          <cell r="GO413">
            <v>213.5</v>
          </cell>
          <cell r="GP413">
            <v>105.85</v>
          </cell>
          <cell r="GQ413">
            <v>105.85</v>
          </cell>
          <cell r="GR413">
            <v>107.64</v>
          </cell>
          <cell r="GS413">
            <v>321.14</v>
          </cell>
          <cell r="GT413">
            <v>1584.58</v>
          </cell>
          <cell r="GU413">
            <v>210.68</v>
          </cell>
          <cell r="GV413">
            <v>1161</v>
          </cell>
          <cell r="GW413">
            <v>0.18</v>
          </cell>
          <cell r="GX413">
            <v>57.56</v>
          </cell>
          <cell r="GY413">
            <v>0</v>
          </cell>
          <cell r="GZ413">
            <v>57.56</v>
          </cell>
          <cell r="HA413">
            <v>70</v>
          </cell>
          <cell r="HB413">
            <v>280.20999999999998</v>
          </cell>
          <cell r="HC413">
            <v>350.21</v>
          </cell>
          <cell r="HD413" t="str">
            <v>Other adjustments to equity capital include option proceeds, share repurchase, and sale of treasury stock.</v>
          </cell>
          <cell r="HE413" t="str">
            <v>NA</v>
          </cell>
          <cell r="HF413">
            <v>203.35</v>
          </cell>
          <cell r="HG413">
            <v>919.8</v>
          </cell>
          <cell r="HH413">
            <v>1413.72</v>
          </cell>
          <cell r="HI413">
            <v>2289.8000000000002</v>
          </cell>
          <cell r="HJ413">
            <v>4803.49</v>
          </cell>
          <cell r="HL413">
            <v>4</v>
          </cell>
          <cell r="HM413">
            <v>2011</v>
          </cell>
          <cell r="HN413">
            <v>0</v>
          </cell>
          <cell r="HO413">
            <v>0</v>
          </cell>
          <cell r="HR413">
            <v>19015</v>
          </cell>
        </row>
        <row r="414">
          <cell r="A414" t="str">
            <v>1275216Q1 2012BHC Stress</v>
          </cell>
          <cell r="B414" t="str">
            <v>AmEx</v>
          </cell>
          <cell r="C414" t="str">
            <v>Q1 2012</v>
          </cell>
          <cell r="D414" t="str">
            <v>BHC Stress</v>
          </cell>
          <cell r="E414" t="str">
            <v>BHC</v>
          </cell>
          <cell r="F414" t="str">
            <v>AMERICAN EXPRESS CO</v>
          </cell>
          <cell r="G414">
            <v>1275216</v>
          </cell>
          <cell r="H414" t="str">
            <v>Projected</v>
          </cell>
          <cell r="I414">
            <v>40931</v>
          </cell>
          <cell r="J414">
            <v>40931.473877314813</v>
          </cell>
          <cell r="K414" t="str">
            <v>The AXP Stress Scenario is based on a statistical approach that utilizes a prediction interval at a 95% confidence level based on GDP data from 1940.  This scenario assesses the impact of a severe recession in 2012 with a weak recovery in 2013.</v>
          </cell>
          <cell r="L414">
            <v>0</v>
          </cell>
          <cell r="M414">
            <v>0</v>
          </cell>
          <cell r="N414">
            <v>0</v>
          </cell>
          <cell r="O414">
            <v>0</v>
          </cell>
          <cell r="P414">
            <v>0</v>
          </cell>
          <cell r="Q414">
            <v>0</v>
          </cell>
          <cell r="R414">
            <v>0</v>
          </cell>
          <cell r="S414">
            <v>0</v>
          </cell>
          <cell r="T414">
            <v>0</v>
          </cell>
          <cell r="U414">
            <v>0</v>
          </cell>
          <cell r="V414">
            <v>0</v>
          </cell>
          <cell r="W414">
            <v>0</v>
          </cell>
          <cell r="X414">
            <v>948.26</v>
          </cell>
          <cell r="Y414">
            <v>163.30000000000001</v>
          </cell>
          <cell r="Z414">
            <v>0</v>
          </cell>
          <cell r="AA414">
            <v>0</v>
          </cell>
          <cell r="AB414">
            <v>163.30000000000001</v>
          </cell>
          <cell r="AC414">
            <v>34.6</v>
          </cell>
          <cell r="AD414">
            <v>0</v>
          </cell>
          <cell r="AE414">
            <v>0</v>
          </cell>
          <cell r="AF414">
            <v>0</v>
          </cell>
          <cell r="AG414">
            <v>0</v>
          </cell>
          <cell r="AH414">
            <v>34.6</v>
          </cell>
          <cell r="AI414">
            <v>1146.17</v>
          </cell>
          <cell r="AJ414">
            <v>0</v>
          </cell>
          <cell r="AK414">
            <v>0</v>
          </cell>
          <cell r="AL414">
            <v>1.8</v>
          </cell>
          <cell r="AM414">
            <v>1.8</v>
          </cell>
          <cell r="AN414">
            <v>0</v>
          </cell>
          <cell r="AO414">
            <v>0</v>
          </cell>
          <cell r="AP414">
            <v>0</v>
          </cell>
          <cell r="AQ414">
            <v>0</v>
          </cell>
          <cell r="AR414">
            <v>0</v>
          </cell>
          <cell r="AS414">
            <v>35.880000000000003</v>
          </cell>
          <cell r="AT414">
            <v>1183.8399999999999</v>
          </cell>
          <cell r="AU414">
            <v>2516.84</v>
          </cell>
          <cell r="AV414">
            <v>1806.91</v>
          </cell>
          <cell r="AW414">
            <v>1146.17</v>
          </cell>
          <cell r="AX414">
            <v>0</v>
          </cell>
          <cell r="AY414">
            <v>3177.58</v>
          </cell>
          <cell r="AZ414">
            <v>1745</v>
          </cell>
          <cell r="BA414">
            <v>4903.8999999999996</v>
          </cell>
          <cell r="BB414">
            <v>4804.5600000000004</v>
          </cell>
          <cell r="BC414">
            <v>1844.34</v>
          </cell>
          <cell r="BD414">
            <v>1844.34</v>
          </cell>
          <cell r="BE414">
            <v>1806.91</v>
          </cell>
          <cell r="BF414">
            <v>0</v>
          </cell>
          <cell r="BG414">
            <v>35.880000000000003</v>
          </cell>
          <cell r="BH414">
            <v>0</v>
          </cell>
          <cell r="BI414">
            <v>0</v>
          </cell>
          <cell r="BJ414">
            <v>175</v>
          </cell>
          <cell r="BK414">
            <v>0</v>
          </cell>
          <cell r="BL414">
            <v>176.55</v>
          </cell>
          <cell r="BM414">
            <v>61.31</v>
          </cell>
          <cell r="BN414">
            <v>115.24</v>
          </cell>
          <cell r="BO414">
            <v>0</v>
          </cell>
          <cell r="BP414">
            <v>115.24</v>
          </cell>
          <cell r="BQ414">
            <v>0</v>
          </cell>
          <cell r="BR414">
            <v>115.24</v>
          </cell>
          <cell r="BS414">
            <v>34.726706</v>
          </cell>
          <cell r="BT414">
            <v>0</v>
          </cell>
          <cell r="BU414">
            <v>0</v>
          </cell>
          <cell r="BV414">
            <v>0</v>
          </cell>
          <cell r="BW414">
            <v>0</v>
          </cell>
          <cell r="BY414">
            <v>0</v>
          </cell>
          <cell r="BZ414">
            <v>14802.32</v>
          </cell>
          <cell r="CA414">
            <v>14802.32</v>
          </cell>
          <cell r="CB414">
            <v>0</v>
          </cell>
          <cell r="CC414">
            <v>0</v>
          </cell>
          <cell r="CD414">
            <v>0</v>
          </cell>
          <cell r="CE414">
            <v>0</v>
          </cell>
          <cell r="CF414">
            <v>0</v>
          </cell>
          <cell r="CG414">
            <v>0</v>
          </cell>
          <cell r="CH414">
            <v>0</v>
          </cell>
          <cell r="CI414">
            <v>0</v>
          </cell>
          <cell r="CJ414">
            <v>0</v>
          </cell>
          <cell r="CK414">
            <v>0</v>
          </cell>
          <cell r="CL414">
            <v>0</v>
          </cell>
          <cell r="CM414">
            <v>0</v>
          </cell>
          <cell r="CN414">
            <v>31</v>
          </cell>
          <cell r="CO414">
            <v>31</v>
          </cell>
          <cell r="CP414">
            <v>0</v>
          </cell>
          <cell r="CQ414">
            <v>0</v>
          </cell>
          <cell r="CR414">
            <v>57801.99</v>
          </cell>
          <cell r="CS414">
            <v>22679.06</v>
          </cell>
          <cell r="CT414">
            <v>0</v>
          </cell>
          <cell r="CU414">
            <v>0</v>
          </cell>
          <cell r="CV414">
            <v>22679.06</v>
          </cell>
          <cell r="CW414">
            <v>9305.7999999999993</v>
          </cell>
          <cell r="CX414">
            <v>0</v>
          </cell>
          <cell r="CY414">
            <v>0</v>
          </cell>
          <cell r="CZ414">
            <v>0</v>
          </cell>
          <cell r="DA414">
            <v>0</v>
          </cell>
          <cell r="DB414">
            <v>9305.7999999999993</v>
          </cell>
          <cell r="DC414">
            <v>89817.85</v>
          </cell>
          <cell r="DD414">
            <v>0</v>
          </cell>
          <cell r="DE414">
            <v>3135.18</v>
          </cell>
          <cell r="DF414">
            <v>86682.67</v>
          </cell>
          <cell r="DG414">
            <v>17.82</v>
          </cell>
          <cell r="DH414">
            <v>3193.6</v>
          </cell>
          <cell r="DI414">
            <v>0</v>
          </cell>
          <cell r="DJ414">
            <v>151.29</v>
          </cell>
          <cell r="DK414">
            <v>1009.08</v>
          </cell>
          <cell r="DL414">
            <v>4353.9799999999996</v>
          </cell>
          <cell r="DM414">
            <v>28903.88</v>
          </cell>
          <cell r="DN414">
            <v>134760.68</v>
          </cell>
          <cell r="DO414">
            <v>41496.67</v>
          </cell>
          <cell r="DP414">
            <v>14.6</v>
          </cell>
          <cell r="DQ414">
            <v>0</v>
          </cell>
          <cell r="DR414">
            <v>74962.16</v>
          </cell>
          <cell r="DS414">
            <v>0</v>
          </cell>
          <cell r="DT414">
            <v>116473.43</v>
          </cell>
          <cell r="DU414">
            <v>0</v>
          </cell>
          <cell r="DV414">
            <v>232.26</v>
          </cell>
          <cell r="DW414">
            <v>12324.72</v>
          </cell>
          <cell r="DX414">
            <v>6890.7</v>
          </cell>
          <cell r="DY414">
            <v>-957.49</v>
          </cell>
          <cell r="DZ414">
            <v>-208.39</v>
          </cell>
          <cell r="EA414">
            <v>18281.79</v>
          </cell>
          <cell r="EB414">
            <v>5.45</v>
          </cell>
          <cell r="EC414">
            <v>18287.25</v>
          </cell>
          <cell r="ED414">
            <v>329</v>
          </cell>
          <cell r="EE414">
            <v>18202.41</v>
          </cell>
          <cell r="EF414">
            <v>0</v>
          </cell>
          <cell r="EG414">
            <v>18202.41</v>
          </cell>
          <cell r="EH414">
            <v>115.24</v>
          </cell>
          <cell r="EI414">
            <v>0</v>
          </cell>
          <cell r="EJ414">
            <v>0</v>
          </cell>
          <cell r="EK414">
            <v>0</v>
          </cell>
          <cell r="EL414">
            <v>0</v>
          </cell>
          <cell r="EM414">
            <v>5.33</v>
          </cell>
          <cell r="EN414">
            <v>0</v>
          </cell>
          <cell r="EO414">
            <v>0</v>
          </cell>
          <cell r="EP414">
            <v>0</v>
          </cell>
          <cell r="EQ414">
            <v>115.24</v>
          </cell>
          <cell r="ER414">
            <v>25.9</v>
          </cell>
          <cell r="ES414">
            <v>0</v>
          </cell>
          <cell r="ET414">
            <v>48.15</v>
          </cell>
          <cell r="EU414">
            <v>18281.79</v>
          </cell>
          <cell r="EV414">
            <v>18281.79</v>
          </cell>
          <cell r="EW414">
            <v>28.5</v>
          </cell>
          <cell r="EX414">
            <v>0</v>
          </cell>
          <cell r="EY414">
            <v>-366.75</v>
          </cell>
          <cell r="EZ414">
            <v>0</v>
          </cell>
          <cell r="FA414">
            <v>0</v>
          </cell>
          <cell r="FB414">
            <v>5.45</v>
          </cell>
          <cell r="FC414">
            <v>0</v>
          </cell>
          <cell r="FD414">
            <v>4082.19</v>
          </cell>
          <cell r="FE414">
            <v>0</v>
          </cell>
          <cell r="FF414">
            <v>14543.3</v>
          </cell>
          <cell r="FG414">
            <v>0</v>
          </cell>
          <cell r="FH414">
            <v>261.7</v>
          </cell>
          <cell r="FI414">
            <v>0</v>
          </cell>
          <cell r="FJ414">
            <v>14281.61</v>
          </cell>
          <cell r="FK414">
            <v>106014.71</v>
          </cell>
          <cell r="FL414">
            <v>14276.37</v>
          </cell>
          <cell r="FM414">
            <v>14281.83</v>
          </cell>
          <cell r="FN414">
            <v>16476.39</v>
          </cell>
          <cell r="FO414">
            <v>106014.71</v>
          </cell>
          <cell r="FP414">
            <v>135031.03</v>
          </cell>
          <cell r="FQ414">
            <v>13.4664</v>
          </cell>
          <cell r="FR414">
            <v>13.4716</v>
          </cell>
          <cell r="FS414">
            <v>15.541600000000001</v>
          </cell>
          <cell r="FT414">
            <v>10.576700000000001</v>
          </cell>
          <cell r="FU414">
            <v>0</v>
          </cell>
          <cell r="FV414">
            <v>0</v>
          </cell>
          <cell r="FW414">
            <v>0</v>
          </cell>
          <cell r="FX414">
            <v>0</v>
          </cell>
          <cell r="FY414">
            <v>208.39</v>
          </cell>
          <cell r="FZ414">
            <v>0</v>
          </cell>
          <cell r="GA414">
            <v>5.45</v>
          </cell>
          <cell r="GB414">
            <v>0</v>
          </cell>
          <cell r="GC414">
            <v>0</v>
          </cell>
          <cell r="GD414">
            <v>3073</v>
          </cell>
          <cell r="GE414">
            <v>2762</v>
          </cell>
          <cell r="GF414">
            <v>0</v>
          </cell>
          <cell r="GG414">
            <v>1161.3</v>
          </cell>
          <cell r="GH414">
            <v>0</v>
          </cell>
          <cell r="GI414">
            <v>0</v>
          </cell>
          <cell r="GJ414">
            <v>14543.3</v>
          </cell>
          <cell r="GK414">
            <v>1454.33</v>
          </cell>
          <cell r="GL414">
            <v>2762</v>
          </cell>
          <cell r="GM414">
            <v>0</v>
          </cell>
          <cell r="GN414">
            <v>2123.62</v>
          </cell>
          <cell r="GO414">
            <v>638.38</v>
          </cell>
          <cell r="GP414">
            <v>376.68</v>
          </cell>
          <cell r="GQ414">
            <v>376.68</v>
          </cell>
          <cell r="GR414">
            <v>261.7</v>
          </cell>
          <cell r="GS414">
            <v>529.87</v>
          </cell>
          <cell r="GT414">
            <v>2619.7800000000002</v>
          </cell>
          <cell r="GU414">
            <v>115.24</v>
          </cell>
          <cell r="GV414">
            <v>1161.3</v>
          </cell>
          <cell r="GW414">
            <v>0.1</v>
          </cell>
          <cell r="GX414">
            <v>53.48</v>
          </cell>
          <cell r="GY414">
            <v>0</v>
          </cell>
          <cell r="GZ414">
            <v>53.48</v>
          </cell>
          <cell r="HA414">
            <v>0</v>
          </cell>
          <cell r="HB414">
            <v>0</v>
          </cell>
          <cell r="HC414">
            <v>0</v>
          </cell>
          <cell r="HD414" t="str">
            <v>Other adjustments to equity capital include option proceeds, share repurchase, and sale of treasury stock.</v>
          </cell>
          <cell r="HE414" t="str">
            <v>NA</v>
          </cell>
          <cell r="HF414">
            <v>203.35</v>
          </cell>
          <cell r="HG414">
            <v>919.8</v>
          </cell>
          <cell r="HH414">
            <v>1413.72</v>
          </cell>
          <cell r="HI414">
            <v>2289.8000000000002</v>
          </cell>
          <cell r="HJ414">
            <v>4803.49</v>
          </cell>
          <cell r="HL414">
            <v>1</v>
          </cell>
          <cell r="HM414">
            <v>2012</v>
          </cell>
          <cell r="HN414">
            <v>0</v>
          </cell>
          <cell r="HO414">
            <v>175</v>
          </cell>
          <cell r="HR414">
            <v>19015</v>
          </cell>
        </row>
        <row r="415">
          <cell r="A415" t="str">
            <v>1275216Q2 2012BHC Stress</v>
          </cell>
          <cell r="B415" t="str">
            <v>AmEx</v>
          </cell>
          <cell r="C415" t="str">
            <v>Q2 2012</v>
          </cell>
          <cell r="D415" t="str">
            <v>BHC Stress</v>
          </cell>
          <cell r="E415" t="str">
            <v>BHC</v>
          </cell>
          <cell r="F415" t="str">
            <v>AMERICAN EXPRESS CO</v>
          </cell>
          <cell r="G415">
            <v>1275216</v>
          </cell>
          <cell r="H415" t="str">
            <v>Projected</v>
          </cell>
          <cell r="I415">
            <v>40931</v>
          </cell>
          <cell r="J415">
            <v>40931.473877314813</v>
          </cell>
          <cell r="K415" t="str">
            <v>The AXP Stress Scenario is based on a statistical approach that utilizes a prediction interval at a 95% confidence level based on GDP data from 1940.  This scenario assesses the impact of a severe recession in 2012 with a weak recovery in 2013.</v>
          </cell>
          <cell r="L415">
            <v>0</v>
          </cell>
          <cell r="M415">
            <v>0</v>
          </cell>
          <cell r="N415">
            <v>0</v>
          </cell>
          <cell r="O415">
            <v>0</v>
          </cell>
          <cell r="P415">
            <v>0</v>
          </cell>
          <cell r="Q415">
            <v>0</v>
          </cell>
          <cell r="R415">
            <v>0</v>
          </cell>
          <cell r="S415">
            <v>0</v>
          </cell>
          <cell r="T415">
            <v>0</v>
          </cell>
          <cell r="U415">
            <v>0</v>
          </cell>
          <cell r="V415">
            <v>0</v>
          </cell>
          <cell r="W415">
            <v>0</v>
          </cell>
          <cell r="X415">
            <v>1187.42</v>
          </cell>
          <cell r="Y415">
            <v>150.81</v>
          </cell>
          <cell r="Z415">
            <v>0</v>
          </cell>
          <cell r="AA415">
            <v>0</v>
          </cell>
          <cell r="AB415">
            <v>150.81</v>
          </cell>
          <cell r="AC415">
            <v>34.33</v>
          </cell>
          <cell r="AD415">
            <v>0</v>
          </cell>
          <cell r="AE415">
            <v>0</v>
          </cell>
          <cell r="AF415">
            <v>0</v>
          </cell>
          <cell r="AG415">
            <v>0</v>
          </cell>
          <cell r="AH415">
            <v>34.33</v>
          </cell>
          <cell r="AI415">
            <v>1372.55</v>
          </cell>
          <cell r="AJ415">
            <v>0</v>
          </cell>
          <cell r="AK415">
            <v>0</v>
          </cell>
          <cell r="AL415">
            <v>0</v>
          </cell>
          <cell r="AM415">
            <v>0</v>
          </cell>
          <cell r="AN415">
            <v>0</v>
          </cell>
          <cell r="AO415">
            <v>0</v>
          </cell>
          <cell r="AP415">
            <v>0</v>
          </cell>
          <cell r="AQ415">
            <v>0</v>
          </cell>
          <cell r="AR415">
            <v>0</v>
          </cell>
          <cell r="AS415">
            <v>23.78</v>
          </cell>
          <cell r="AT415">
            <v>1396.33</v>
          </cell>
          <cell r="AU415">
            <v>3177.58</v>
          </cell>
          <cell r="AV415">
            <v>2032.5</v>
          </cell>
          <cell r="AW415">
            <v>1372.55</v>
          </cell>
          <cell r="AX415">
            <v>0</v>
          </cell>
          <cell r="AY415">
            <v>3837.53</v>
          </cell>
          <cell r="AZ415">
            <v>1674.82</v>
          </cell>
          <cell r="BA415">
            <v>5347.95</v>
          </cell>
          <cell r="BB415">
            <v>4899.45</v>
          </cell>
          <cell r="BC415">
            <v>2123.33</v>
          </cell>
          <cell r="BD415">
            <v>2123.33</v>
          </cell>
          <cell r="BE415">
            <v>2032.5</v>
          </cell>
          <cell r="BF415">
            <v>0</v>
          </cell>
          <cell r="BG415">
            <v>23.78</v>
          </cell>
          <cell r="BH415">
            <v>0</v>
          </cell>
          <cell r="BI415">
            <v>0</v>
          </cell>
          <cell r="BJ415">
            <v>175</v>
          </cell>
          <cell r="BK415">
            <v>0</v>
          </cell>
          <cell r="BL415">
            <v>242.05</v>
          </cell>
          <cell r="BM415">
            <v>63.93</v>
          </cell>
          <cell r="BN415">
            <v>178.12</v>
          </cell>
          <cell r="BO415">
            <v>0</v>
          </cell>
          <cell r="BP415">
            <v>178.12</v>
          </cell>
          <cell r="BQ415">
            <v>0</v>
          </cell>
          <cell r="BR415">
            <v>178.12</v>
          </cell>
          <cell r="BS415">
            <v>26.411898000000001</v>
          </cell>
          <cell r="BT415">
            <v>0</v>
          </cell>
          <cell r="BU415">
            <v>0</v>
          </cell>
          <cell r="BV415">
            <v>0</v>
          </cell>
          <cell r="BW415">
            <v>0</v>
          </cell>
          <cell r="BY415">
            <v>0</v>
          </cell>
          <cell r="BZ415">
            <v>11656.37</v>
          </cell>
          <cell r="CA415">
            <v>11656.37</v>
          </cell>
          <cell r="CB415">
            <v>0</v>
          </cell>
          <cell r="CC415">
            <v>0</v>
          </cell>
          <cell r="CD415">
            <v>0</v>
          </cell>
          <cell r="CE415">
            <v>0</v>
          </cell>
          <cell r="CF415">
            <v>0</v>
          </cell>
          <cell r="CG415">
            <v>0</v>
          </cell>
          <cell r="CH415">
            <v>0</v>
          </cell>
          <cell r="CI415">
            <v>0</v>
          </cell>
          <cell r="CJ415">
            <v>0</v>
          </cell>
          <cell r="CK415">
            <v>0</v>
          </cell>
          <cell r="CL415">
            <v>0</v>
          </cell>
          <cell r="CM415">
            <v>0</v>
          </cell>
          <cell r="CN415">
            <v>31</v>
          </cell>
          <cell r="CO415">
            <v>31</v>
          </cell>
          <cell r="CP415">
            <v>0</v>
          </cell>
          <cell r="CQ415">
            <v>0</v>
          </cell>
          <cell r="CR415">
            <v>53751.26</v>
          </cell>
          <cell r="CS415">
            <v>23261.87</v>
          </cell>
          <cell r="CT415">
            <v>0</v>
          </cell>
          <cell r="CU415">
            <v>0</v>
          </cell>
          <cell r="CV415">
            <v>23261.87</v>
          </cell>
          <cell r="CW415">
            <v>10310.75</v>
          </cell>
          <cell r="CX415">
            <v>0</v>
          </cell>
          <cell r="CY415">
            <v>0</v>
          </cell>
          <cell r="CZ415">
            <v>0</v>
          </cell>
          <cell r="DA415">
            <v>0</v>
          </cell>
          <cell r="DB415">
            <v>10310.75</v>
          </cell>
          <cell r="DC415">
            <v>87354.880000000005</v>
          </cell>
          <cell r="DD415">
            <v>0</v>
          </cell>
          <cell r="DE415">
            <v>3791.35</v>
          </cell>
          <cell r="DF415">
            <v>83563.53</v>
          </cell>
          <cell r="DG415">
            <v>17.82</v>
          </cell>
          <cell r="DH415">
            <v>3193.6</v>
          </cell>
          <cell r="DI415">
            <v>0</v>
          </cell>
          <cell r="DJ415">
            <v>151.29</v>
          </cell>
          <cell r="DK415">
            <v>1009.08</v>
          </cell>
          <cell r="DL415">
            <v>4353.9799999999996</v>
          </cell>
          <cell r="DM415">
            <v>30616.98</v>
          </cell>
          <cell r="DN415">
            <v>130208.69</v>
          </cell>
          <cell r="DO415">
            <v>43060.71</v>
          </cell>
          <cell r="DP415">
            <v>14.6</v>
          </cell>
          <cell r="DQ415">
            <v>0</v>
          </cell>
          <cell r="DR415">
            <v>68771.100000000006</v>
          </cell>
          <cell r="DS415">
            <v>0</v>
          </cell>
          <cell r="DT415">
            <v>111846.42</v>
          </cell>
          <cell r="DU415">
            <v>0</v>
          </cell>
          <cell r="DV415">
            <v>232.5</v>
          </cell>
          <cell r="DW415">
            <v>12337.59</v>
          </cell>
          <cell r="DX415">
            <v>6927.77</v>
          </cell>
          <cell r="DY415">
            <v>-935.94</v>
          </cell>
          <cell r="DZ415">
            <v>-205.1</v>
          </cell>
          <cell r="EA415">
            <v>18356.82</v>
          </cell>
          <cell r="EB415">
            <v>5.45</v>
          </cell>
          <cell r="EC415">
            <v>18362.27</v>
          </cell>
          <cell r="ED415">
            <v>329</v>
          </cell>
          <cell r="EE415">
            <v>18281.79</v>
          </cell>
          <cell r="EF415">
            <v>0</v>
          </cell>
          <cell r="EG415">
            <v>18281.79</v>
          </cell>
          <cell r="EH415">
            <v>178.12</v>
          </cell>
          <cell r="EI415">
            <v>0</v>
          </cell>
          <cell r="EJ415">
            <v>0</v>
          </cell>
          <cell r="EK415">
            <v>0</v>
          </cell>
          <cell r="EL415">
            <v>0</v>
          </cell>
          <cell r="EM415">
            <v>2.25</v>
          </cell>
          <cell r="EN415">
            <v>0</v>
          </cell>
          <cell r="EO415">
            <v>0</v>
          </cell>
          <cell r="EP415">
            <v>0</v>
          </cell>
          <cell r="EQ415">
            <v>178.12</v>
          </cell>
          <cell r="ER415">
            <v>21.55</v>
          </cell>
          <cell r="ES415">
            <v>0</v>
          </cell>
          <cell r="ET415">
            <v>51.23</v>
          </cell>
          <cell r="EU415">
            <v>18356.82</v>
          </cell>
          <cell r="EV415">
            <v>18356.82</v>
          </cell>
          <cell r="EW415">
            <v>43.93</v>
          </cell>
          <cell r="EX415">
            <v>0</v>
          </cell>
          <cell r="EY415">
            <v>-360.63</v>
          </cell>
          <cell r="EZ415">
            <v>0</v>
          </cell>
          <cell r="FA415">
            <v>0</v>
          </cell>
          <cell r="FB415">
            <v>5.45</v>
          </cell>
          <cell r="FC415">
            <v>0</v>
          </cell>
          <cell r="FD415">
            <v>4082.19</v>
          </cell>
          <cell r="FE415">
            <v>0</v>
          </cell>
          <cell r="FF415">
            <v>14596.78</v>
          </cell>
          <cell r="FG415">
            <v>0</v>
          </cell>
          <cell r="FH415">
            <v>406.01</v>
          </cell>
          <cell r="FI415">
            <v>0</v>
          </cell>
          <cell r="FJ415">
            <v>14190.77</v>
          </cell>
          <cell r="FK415">
            <v>103786.28</v>
          </cell>
          <cell r="FL415">
            <v>14185.54</v>
          </cell>
          <cell r="FM415">
            <v>14190.99</v>
          </cell>
          <cell r="FN415">
            <v>16366.14</v>
          </cell>
          <cell r="FO415">
            <v>103786.28</v>
          </cell>
          <cell r="FP415">
            <v>128037.79</v>
          </cell>
          <cell r="FQ415">
            <v>13.667999999999999</v>
          </cell>
          <cell r="FR415">
            <v>13.673299999999999</v>
          </cell>
          <cell r="FS415">
            <v>15.7691</v>
          </cell>
          <cell r="FT415">
            <v>11.083399999999999</v>
          </cell>
          <cell r="FU415">
            <v>0</v>
          </cell>
          <cell r="FV415">
            <v>0</v>
          </cell>
          <cell r="FW415">
            <v>0</v>
          </cell>
          <cell r="FX415">
            <v>0</v>
          </cell>
          <cell r="FY415">
            <v>205.1</v>
          </cell>
          <cell r="FZ415">
            <v>0</v>
          </cell>
          <cell r="GA415">
            <v>5.45</v>
          </cell>
          <cell r="GB415">
            <v>0</v>
          </cell>
          <cell r="GC415">
            <v>0</v>
          </cell>
          <cell r="GD415">
            <v>3073</v>
          </cell>
          <cell r="GE415">
            <v>2762</v>
          </cell>
          <cell r="GF415">
            <v>0</v>
          </cell>
          <cell r="GG415">
            <v>1162.52</v>
          </cell>
          <cell r="GH415">
            <v>0</v>
          </cell>
          <cell r="GI415">
            <v>0</v>
          </cell>
          <cell r="GJ415">
            <v>14596.78</v>
          </cell>
          <cell r="GK415">
            <v>1459.68</v>
          </cell>
          <cell r="GL415">
            <v>2762</v>
          </cell>
          <cell r="GM415">
            <v>0</v>
          </cell>
          <cell r="GN415">
            <v>1978.41</v>
          </cell>
          <cell r="GO415">
            <v>783.59</v>
          </cell>
          <cell r="GP415">
            <v>377.57</v>
          </cell>
          <cell r="GQ415">
            <v>377.57</v>
          </cell>
          <cell r="GR415">
            <v>406.01</v>
          </cell>
          <cell r="GS415">
            <v>981.74</v>
          </cell>
          <cell r="GT415">
            <v>4860.76</v>
          </cell>
          <cell r="GU415">
            <v>178.12</v>
          </cell>
          <cell r="GV415">
            <v>1162.52</v>
          </cell>
          <cell r="GW415">
            <v>0.15</v>
          </cell>
          <cell r="GX415">
            <v>53.48</v>
          </cell>
          <cell r="GY415">
            <v>0</v>
          </cell>
          <cell r="GZ415">
            <v>53.48</v>
          </cell>
          <cell r="HA415">
            <v>0</v>
          </cell>
          <cell r="HB415">
            <v>0</v>
          </cell>
          <cell r="HC415">
            <v>0</v>
          </cell>
          <cell r="HD415" t="str">
            <v>Other adjustments to equity capital include option proceeds, share repurchase, and sale of treasury stock.</v>
          </cell>
          <cell r="HE415" t="str">
            <v>NA</v>
          </cell>
          <cell r="HF415">
            <v>203.35</v>
          </cell>
          <cell r="HG415">
            <v>919.8</v>
          </cell>
          <cell r="HH415">
            <v>1413.72</v>
          </cell>
          <cell r="HI415">
            <v>2289.8000000000002</v>
          </cell>
          <cell r="HJ415">
            <v>4803.49</v>
          </cell>
          <cell r="HL415">
            <v>2</v>
          </cell>
          <cell r="HM415">
            <v>2012</v>
          </cell>
          <cell r="HN415">
            <v>0</v>
          </cell>
          <cell r="HO415">
            <v>175</v>
          </cell>
          <cell r="HR415">
            <v>19015</v>
          </cell>
        </row>
        <row r="416">
          <cell r="A416" t="str">
            <v>1275216Q3 2012BHC Stress</v>
          </cell>
          <cell r="B416" t="str">
            <v>AmEx</v>
          </cell>
          <cell r="C416" t="str">
            <v>Q3 2012</v>
          </cell>
          <cell r="D416" t="str">
            <v>BHC Stress</v>
          </cell>
          <cell r="E416" t="str">
            <v>BHC</v>
          </cell>
          <cell r="F416" t="str">
            <v>AMERICAN EXPRESS CO</v>
          </cell>
          <cell r="G416">
            <v>1275216</v>
          </cell>
          <cell r="H416" t="str">
            <v>Projected</v>
          </cell>
          <cell r="I416">
            <v>40931</v>
          </cell>
          <cell r="J416">
            <v>40931.473877314813</v>
          </cell>
          <cell r="K416" t="str">
            <v>The AXP Stress Scenario is based on a statistical approach that utilizes a prediction interval at a 95% confidence level based on GDP data from 1940.  This scenario assesses the impact of a severe recession in 2012 with a weak recovery in 2013.</v>
          </cell>
          <cell r="L416">
            <v>0</v>
          </cell>
          <cell r="M416">
            <v>0</v>
          </cell>
          <cell r="N416">
            <v>0</v>
          </cell>
          <cell r="O416">
            <v>0</v>
          </cell>
          <cell r="P416">
            <v>0</v>
          </cell>
          <cell r="Q416">
            <v>0</v>
          </cell>
          <cell r="R416">
            <v>0</v>
          </cell>
          <cell r="S416">
            <v>0</v>
          </cell>
          <cell r="T416">
            <v>0</v>
          </cell>
          <cell r="U416">
            <v>0</v>
          </cell>
          <cell r="V416">
            <v>0</v>
          </cell>
          <cell r="W416">
            <v>0</v>
          </cell>
          <cell r="X416">
            <v>1145.83</v>
          </cell>
          <cell r="Y416">
            <v>164.46</v>
          </cell>
          <cell r="Z416">
            <v>0</v>
          </cell>
          <cell r="AA416">
            <v>0</v>
          </cell>
          <cell r="AB416">
            <v>164.46</v>
          </cell>
          <cell r="AC416">
            <v>23.98</v>
          </cell>
          <cell r="AD416">
            <v>0</v>
          </cell>
          <cell r="AE416">
            <v>0</v>
          </cell>
          <cell r="AF416">
            <v>0</v>
          </cell>
          <cell r="AG416">
            <v>0</v>
          </cell>
          <cell r="AH416">
            <v>23.98</v>
          </cell>
          <cell r="AI416">
            <v>1334.28</v>
          </cell>
          <cell r="AJ416">
            <v>0</v>
          </cell>
          <cell r="AK416">
            <v>0</v>
          </cell>
          <cell r="AL416">
            <v>0</v>
          </cell>
          <cell r="AM416">
            <v>0</v>
          </cell>
          <cell r="AN416">
            <v>0</v>
          </cell>
          <cell r="AO416">
            <v>0</v>
          </cell>
          <cell r="AP416">
            <v>0</v>
          </cell>
          <cell r="AQ416">
            <v>0</v>
          </cell>
          <cell r="AR416">
            <v>0</v>
          </cell>
          <cell r="AS416">
            <v>38.11</v>
          </cell>
          <cell r="AT416">
            <v>1372.39</v>
          </cell>
          <cell r="AU416">
            <v>3837.53</v>
          </cell>
          <cell r="AV416">
            <v>1680.75</v>
          </cell>
          <cell r="AW416">
            <v>1334.28</v>
          </cell>
          <cell r="AX416">
            <v>0</v>
          </cell>
          <cell r="AY416">
            <v>4184</v>
          </cell>
          <cell r="AZ416">
            <v>1605.08</v>
          </cell>
          <cell r="BA416">
            <v>5144.9399999999996</v>
          </cell>
          <cell r="BB416">
            <v>4766.99</v>
          </cell>
          <cell r="BC416">
            <v>1983.02</v>
          </cell>
          <cell r="BD416">
            <v>1983.02</v>
          </cell>
          <cell r="BE416">
            <v>1680.75</v>
          </cell>
          <cell r="BF416">
            <v>0</v>
          </cell>
          <cell r="BG416">
            <v>38.11</v>
          </cell>
          <cell r="BH416">
            <v>0</v>
          </cell>
          <cell r="BI416">
            <v>0</v>
          </cell>
          <cell r="BJ416">
            <v>0</v>
          </cell>
          <cell r="BK416">
            <v>0</v>
          </cell>
          <cell r="BL416">
            <v>264.16000000000003</v>
          </cell>
          <cell r="BM416">
            <v>10.55</v>
          </cell>
          <cell r="BN416">
            <v>253.61</v>
          </cell>
          <cell r="BO416">
            <v>0</v>
          </cell>
          <cell r="BP416">
            <v>253.61</v>
          </cell>
          <cell r="BQ416">
            <v>0</v>
          </cell>
          <cell r="BR416">
            <v>253.61</v>
          </cell>
          <cell r="BS416">
            <v>3.9937916000000002</v>
          </cell>
          <cell r="BT416">
            <v>0</v>
          </cell>
          <cell r="BU416">
            <v>0</v>
          </cell>
          <cell r="BV416">
            <v>0</v>
          </cell>
          <cell r="BW416">
            <v>0</v>
          </cell>
          <cell r="BY416">
            <v>0</v>
          </cell>
          <cell r="BZ416">
            <v>12384.46</v>
          </cell>
          <cell r="CA416">
            <v>12384.46</v>
          </cell>
          <cell r="CB416">
            <v>0</v>
          </cell>
          <cell r="CC416">
            <v>0</v>
          </cell>
          <cell r="CD416">
            <v>0</v>
          </cell>
          <cell r="CE416">
            <v>0</v>
          </cell>
          <cell r="CF416">
            <v>0</v>
          </cell>
          <cell r="CG416">
            <v>0</v>
          </cell>
          <cell r="CH416">
            <v>0</v>
          </cell>
          <cell r="CI416">
            <v>0</v>
          </cell>
          <cell r="CJ416">
            <v>0</v>
          </cell>
          <cell r="CK416">
            <v>0</v>
          </cell>
          <cell r="CL416">
            <v>0</v>
          </cell>
          <cell r="CM416">
            <v>0</v>
          </cell>
          <cell r="CN416">
            <v>31</v>
          </cell>
          <cell r="CO416">
            <v>31</v>
          </cell>
          <cell r="CP416">
            <v>0</v>
          </cell>
          <cell r="CQ416">
            <v>0</v>
          </cell>
          <cell r="CR416">
            <v>50880.05</v>
          </cell>
          <cell r="CS416">
            <v>21947.88</v>
          </cell>
          <cell r="CT416">
            <v>0</v>
          </cell>
          <cell r="CU416">
            <v>0</v>
          </cell>
          <cell r="CV416">
            <v>21947.88</v>
          </cell>
          <cell r="CW416">
            <v>10519.16</v>
          </cell>
          <cell r="CX416">
            <v>0</v>
          </cell>
          <cell r="CY416">
            <v>0</v>
          </cell>
          <cell r="CZ416">
            <v>0</v>
          </cell>
          <cell r="DA416">
            <v>0</v>
          </cell>
          <cell r="DB416">
            <v>10519.16</v>
          </cell>
          <cell r="DC416">
            <v>83378.09</v>
          </cell>
          <cell r="DD416">
            <v>0</v>
          </cell>
          <cell r="DE416">
            <v>4132.6899999999996</v>
          </cell>
          <cell r="DF416">
            <v>79245.399999999994</v>
          </cell>
          <cell r="DG416">
            <v>17.82</v>
          </cell>
          <cell r="DH416">
            <v>3193.6</v>
          </cell>
          <cell r="DI416">
            <v>0</v>
          </cell>
          <cell r="DJ416">
            <v>151.29</v>
          </cell>
          <cell r="DK416">
            <v>1009.08</v>
          </cell>
          <cell r="DL416">
            <v>4353.9799999999996</v>
          </cell>
          <cell r="DM416">
            <v>32265.08</v>
          </cell>
          <cell r="DN416">
            <v>128266.75</v>
          </cell>
          <cell r="DO416">
            <v>46130.77</v>
          </cell>
          <cell r="DP416">
            <v>14.6</v>
          </cell>
          <cell r="DQ416">
            <v>0</v>
          </cell>
          <cell r="DR416">
            <v>63687.32</v>
          </cell>
          <cell r="DS416">
            <v>0</v>
          </cell>
          <cell r="DT416">
            <v>109832.7</v>
          </cell>
          <cell r="DU416">
            <v>0</v>
          </cell>
          <cell r="DV416">
            <v>232.39</v>
          </cell>
          <cell r="DW416">
            <v>12331.4</v>
          </cell>
          <cell r="DX416">
            <v>6986.99</v>
          </cell>
          <cell r="DY416">
            <v>-917.65</v>
          </cell>
          <cell r="DZ416">
            <v>-204.53</v>
          </cell>
          <cell r="EA416">
            <v>18428.599999999999</v>
          </cell>
          <cell r="EB416">
            <v>5.45</v>
          </cell>
          <cell r="EC416">
            <v>18434.05</v>
          </cell>
          <cell r="ED416">
            <v>329</v>
          </cell>
          <cell r="EE416">
            <v>18356.82</v>
          </cell>
          <cell r="EF416">
            <v>0</v>
          </cell>
          <cell r="EG416">
            <v>18356.82</v>
          </cell>
          <cell r="EH416">
            <v>253.61</v>
          </cell>
          <cell r="EI416">
            <v>0</v>
          </cell>
          <cell r="EJ416">
            <v>0</v>
          </cell>
          <cell r="EK416">
            <v>0</v>
          </cell>
          <cell r="EL416">
            <v>0</v>
          </cell>
          <cell r="EM416">
            <v>0.4</v>
          </cell>
          <cell r="EN416">
            <v>0</v>
          </cell>
          <cell r="EO416">
            <v>0</v>
          </cell>
          <cell r="EP416">
            <v>0</v>
          </cell>
          <cell r="EQ416">
            <v>253.61</v>
          </cell>
          <cell r="ER416">
            <v>18.3</v>
          </cell>
          <cell r="ES416">
            <v>0</v>
          </cell>
          <cell r="ET416">
            <v>53.07</v>
          </cell>
          <cell r="EU416">
            <v>18428.599999999999</v>
          </cell>
          <cell r="EV416">
            <v>18428.599999999999</v>
          </cell>
          <cell r="EW416">
            <v>56.11</v>
          </cell>
          <cell r="EX416">
            <v>0</v>
          </cell>
          <cell r="EY416">
            <v>-354.51</v>
          </cell>
          <cell r="EZ416">
            <v>0</v>
          </cell>
          <cell r="FA416">
            <v>0</v>
          </cell>
          <cell r="FB416">
            <v>5.45</v>
          </cell>
          <cell r="FC416">
            <v>0</v>
          </cell>
          <cell r="FD416">
            <v>4082.19</v>
          </cell>
          <cell r="FE416">
            <v>0</v>
          </cell>
          <cell r="FF416">
            <v>14650.26</v>
          </cell>
          <cell r="FG416">
            <v>0</v>
          </cell>
          <cell r="FH416">
            <v>358.02</v>
          </cell>
          <cell r="FI416">
            <v>0</v>
          </cell>
          <cell r="FJ416">
            <v>14292.24</v>
          </cell>
          <cell r="FK416">
            <v>99397.2</v>
          </cell>
          <cell r="FL416">
            <v>14287.01</v>
          </cell>
          <cell r="FM416">
            <v>14292.47</v>
          </cell>
          <cell r="FN416">
            <v>16417.64</v>
          </cell>
          <cell r="FO416">
            <v>99397.2</v>
          </cell>
          <cell r="FP416">
            <v>124817.58</v>
          </cell>
          <cell r="FQ416">
            <v>14.373699999999999</v>
          </cell>
          <cell r="FR416">
            <v>14.379099999999999</v>
          </cell>
          <cell r="FS416">
            <v>16.517199999999999</v>
          </cell>
          <cell r="FT416">
            <v>11.450699999999999</v>
          </cell>
          <cell r="FU416">
            <v>0</v>
          </cell>
          <cell r="FV416">
            <v>0</v>
          </cell>
          <cell r="FW416">
            <v>0</v>
          </cell>
          <cell r="FX416">
            <v>0</v>
          </cell>
          <cell r="FY416">
            <v>204.53</v>
          </cell>
          <cell r="FZ416">
            <v>0</v>
          </cell>
          <cell r="GA416">
            <v>5.45</v>
          </cell>
          <cell r="GB416">
            <v>0</v>
          </cell>
          <cell r="GC416">
            <v>0</v>
          </cell>
          <cell r="GD416">
            <v>3073</v>
          </cell>
          <cell r="GE416">
            <v>2762</v>
          </cell>
          <cell r="GF416">
            <v>0</v>
          </cell>
          <cell r="GG416">
            <v>1161.93</v>
          </cell>
          <cell r="GH416">
            <v>0</v>
          </cell>
          <cell r="GI416">
            <v>0</v>
          </cell>
          <cell r="GJ416">
            <v>14650.26</v>
          </cell>
          <cell r="GK416">
            <v>1465.03</v>
          </cell>
          <cell r="GL416">
            <v>2762</v>
          </cell>
          <cell r="GM416">
            <v>0</v>
          </cell>
          <cell r="GN416">
            <v>2004.57</v>
          </cell>
          <cell r="GO416">
            <v>757.43</v>
          </cell>
          <cell r="GP416">
            <v>399.42</v>
          </cell>
          <cell r="GQ416">
            <v>399.42</v>
          </cell>
          <cell r="GR416">
            <v>358.02</v>
          </cell>
          <cell r="GS416">
            <v>1237.21</v>
          </cell>
          <cell r="GT416">
            <v>6127.76</v>
          </cell>
          <cell r="GU416">
            <v>253.61</v>
          </cell>
          <cell r="GV416">
            <v>1161.93</v>
          </cell>
          <cell r="GW416">
            <v>0.22</v>
          </cell>
          <cell r="GX416">
            <v>53.48</v>
          </cell>
          <cell r="GY416">
            <v>0</v>
          </cell>
          <cell r="GZ416">
            <v>53.48</v>
          </cell>
          <cell r="HA416">
            <v>0</v>
          </cell>
          <cell r="HB416">
            <v>0</v>
          </cell>
          <cell r="HC416">
            <v>0</v>
          </cell>
          <cell r="HD416" t="str">
            <v>Other adjustments to equity capital include option proceeds, share repurchase, and sale of treasury stock.</v>
          </cell>
          <cell r="HE416" t="str">
            <v>NA</v>
          </cell>
          <cell r="HF416">
            <v>203.35</v>
          </cell>
          <cell r="HG416">
            <v>919.8</v>
          </cell>
          <cell r="HH416">
            <v>1413.72</v>
          </cell>
          <cell r="HI416">
            <v>2289.8000000000002</v>
          </cell>
          <cell r="HJ416">
            <v>4803.49</v>
          </cell>
          <cell r="HL416">
            <v>3</v>
          </cell>
          <cell r="HM416">
            <v>2012</v>
          </cell>
          <cell r="HN416">
            <v>0</v>
          </cell>
          <cell r="HO416">
            <v>0</v>
          </cell>
          <cell r="HR416">
            <v>19015</v>
          </cell>
        </row>
        <row r="417">
          <cell r="A417" t="str">
            <v>1275216Q4 2012BHC Stress</v>
          </cell>
          <cell r="B417" t="str">
            <v>AmEx</v>
          </cell>
          <cell r="C417" t="str">
            <v>Q4 2012</v>
          </cell>
          <cell r="D417" t="str">
            <v>BHC Stress</v>
          </cell>
          <cell r="E417" t="str">
            <v>BHC</v>
          </cell>
          <cell r="F417" t="str">
            <v>AMERICAN EXPRESS CO</v>
          </cell>
          <cell r="G417">
            <v>1275216</v>
          </cell>
          <cell r="H417" t="str">
            <v>Projected</v>
          </cell>
          <cell r="I417">
            <v>40931</v>
          </cell>
          <cell r="J417">
            <v>40931.473877314813</v>
          </cell>
          <cell r="K417" t="str">
            <v>The AXP Stress Scenario is based on a statistical approach that utilizes a prediction interval at a 95% confidence level based on GDP data from 1940.  This scenario assesses the impact of a severe recession in 2012 with a weak recovery in 2013.</v>
          </cell>
          <cell r="L417">
            <v>0</v>
          </cell>
          <cell r="M417">
            <v>0</v>
          </cell>
          <cell r="N417">
            <v>0</v>
          </cell>
          <cell r="O417">
            <v>0</v>
          </cell>
          <cell r="P417">
            <v>0</v>
          </cell>
          <cell r="Q417">
            <v>0</v>
          </cell>
          <cell r="R417">
            <v>0</v>
          </cell>
          <cell r="S417">
            <v>0</v>
          </cell>
          <cell r="T417">
            <v>0</v>
          </cell>
          <cell r="U417">
            <v>0</v>
          </cell>
          <cell r="V417">
            <v>0</v>
          </cell>
          <cell r="W417">
            <v>0</v>
          </cell>
          <cell r="X417">
            <v>1043.4100000000001</v>
          </cell>
          <cell r="Y417">
            <v>133.28</v>
          </cell>
          <cell r="Z417">
            <v>0</v>
          </cell>
          <cell r="AA417">
            <v>0</v>
          </cell>
          <cell r="AB417">
            <v>133.28</v>
          </cell>
          <cell r="AC417">
            <v>27.95</v>
          </cell>
          <cell r="AD417">
            <v>0</v>
          </cell>
          <cell r="AE417">
            <v>0</v>
          </cell>
          <cell r="AF417">
            <v>0</v>
          </cell>
          <cell r="AG417">
            <v>0</v>
          </cell>
          <cell r="AH417">
            <v>27.95</v>
          </cell>
          <cell r="AI417">
            <v>1204.6400000000001</v>
          </cell>
          <cell r="AJ417">
            <v>0</v>
          </cell>
          <cell r="AK417">
            <v>0</v>
          </cell>
          <cell r="AL417">
            <v>45.1</v>
          </cell>
          <cell r="AM417">
            <v>45.1</v>
          </cell>
          <cell r="AN417">
            <v>0</v>
          </cell>
          <cell r="AO417">
            <v>0</v>
          </cell>
          <cell r="AP417">
            <v>0</v>
          </cell>
          <cell r="AQ417">
            <v>0</v>
          </cell>
          <cell r="AR417">
            <v>0</v>
          </cell>
          <cell r="AS417">
            <v>34.9</v>
          </cell>
          <cell r="AT417">
            <v>1284.6400000000001</v>
          </cell>
          <cell r="AU417">
            <v>4184</v>
          </cell>
          <cell r="AV417">
            <v>1888.1</v>
          </cell>
          <cell r="AW417">
            <v>1204.6400000000001</v>
          </cell>
          <cell r="AX417">
            <v>0</v>
          </cell>
          <cell r="AY417">
            <v>4867.46</v>
          </cell>
          <cell r="AZ417">
            <v>1685.85</v>
          </cell>
          <cell r="BA417">
            <v>5122.3100000000004</v>
          </cell>
          <cell r="BB417">
            <v>4805.3900000000003</v>
          </cell>
          <cell r="BC417">
            <v>2002.77</v>
          </cell>
          <cell r="BD417">
            <v>2002.77</v>
          </cell>
          <cell r="BE417">
            <v>1888.1</v>
          </cell>
          <cell r="BF417">
            <v>0</v>
          </cell>
          <cell r="BG417">
            <v>34.9</v>
          </cell>
          <cell r="BH417">
            <v>0</v>
          </cell>
          <cell r="BI417">
            <v>0</v>
          </cell>
          <cell r="BJ417">
            <v>0</v>
          </cell>
          <cell r="BK417">
            <v>0</v>
          </cell>
          <cell r="BL417">
            <v>79.77</v>
          </cell>
          <cell r="BM417">
            <v>3.19</v>
          </cell>
          <cell r="BN417">
            <v>76.58</v>
          </cell>
          <cell r="BO417">
            <v>0</v>
          </cell>
          <cell r="BP417">
            <v>76.58</v>
          </cell>
          <cell r="BQ417">
            <v>0</v>
          </cell>
          <cell r="BR417">
            <v>76.58</v>
          </cell>
          <cell r="BS417">
            <v>3.9989971</v>
          </cell>
          <cell r="BT417">
            <v>0</v>
          </cell>
          <cell r="BU417">
            <v>0</v>
          </cell>
          <cell r="BV417">
            <v>0</v>
          </cell>
          <cell r="BW417">
            <v>0</v>
          </cell>
          <cell r="BY417">
            <v>0</v>
          </cell>
          <cell r="BZ417">
            <v>16615.669999999998</v>
          </cell>
          <cell r="CA417">
            <v>16615.669999999998</v>
          </cell>
          <cell r="CB417">
            <v>0</v>
          </cell>
          <cell r="CC417">
            <v>0</v>
          </cell>
          <cell r="CD417">
            <v>0</v>
          </cell>
          <cell r="CE417">
            <v>0</v>
          </cell>
          <cell r="CF417">
            <v>0</v>
          </cell>
          <cell r="CG417">
            <v>0</v>
          </cell>
          <cell r="CH417">
            <v>0</v>
          </cell>
          <cell r="CI417">
            <v>0</v>
          </cell>
          <cell r="CJ417">
            <v>0</v>
          </cell>
          <cell r="CK417">
            <v>0</v>
          </cell>
          <cell r="CL417">
            <v>0</v>
          </cell>
          <cell r="CM417">
            <v>0</v>
          </cell>
          <cell r="CN417">
            <v>31</v>
          </cell>
          <cell r="CO417">
            <v>31</v>
          </cell>
          <cell r="CP417">
            <v>0</v>
          </cell>
          <cell r="CQ417">
            <v>0</v>
          </cell>
          <cell r="CR417">
            <v>54636.22</v>
          </cell>
          <cell r="CS417">
            <v>22401.33</v>
          </cell>
          <cell r="CT417">
            <v>0</v>
          </cell>
          <cell r="CU417">
            <v>0</v>
          </cell>
          <cell r="CV417">
            <v>22401.33</v>
          </cell>
          <cell r="CW417">
            <v>9019.11</v>
          </cell>
          <cell r="CX417">
            <v>0</v>
          </cell>
          <cell r="CY417">
            <v>0</v>
          </cell>
          <cell r="CZ417">
            <v>0</v>
          </cell>
          <cell r="DA417">
            <v>0</v>
          </cell>
          <cell r="DB417">
            <v>9019.11</v>
          </cell>
          <cell r="DC417">
            <v>86087.66</v>
          </cell>
          <cell r="DD417">
            <v>0</v>
          </cell>
          <cell r="DE417">
            <v>4809.1499999999996</v>
          </cell>
          <cell r="DF417">
            <v>81278.509999999995</v>
          </cell>
          <cell r="DG417">
            <v>17.82</v>
          </cell>
          <cell r="DH417">
            <v>3193.6</v>
          </cell>
          <cell r="DI417">
            <v>0</v>
          </cell>
          <cell r="DJ417">
            <v>151.29</v>
          </cell>
          <cell r="DK417">
            <v>1009.08</v>
          </cell>
          <cell r="DL417">
            <v>4353.9799999999996</v>
          </cell>
          <cell r="DM417">
            <v>26748.34</v>
          </cell>
          <cell r="DN417">
            <v>129014.32</v>
          </cell>
          <cell r="DO417">
            <v>47799.31</v>
          </cell>
          <cell r="DP417">
            <v>14.6</v>
          </cell>
          <cell r="DQ417">
            <v>0</v>
          </cell>
          <cell r="DR417">
            <v>62741.35</v>
          </cell>
          <cell r="DS417">
            <v>0</v>
          </cell>
          <cell r="DT417">
            <v>110555.27</v>
          </cell>
          <cell r="DU417">
            <v>0</v>
          </cell>
          <cell r="DV417">
            <v>232.28</v>
          </cell>
          <cell r="DW417">
            <v>12325.75</v>
          </cell>
          <cell r="DX417">
            <v>7043.29</v>
          </cell>
          <cell r="DY417">
            <v>-946.13</v>
          </cell>
          <cell r="DZ417">
            <v>-201.6</v>
          </cell>
          <cell r="EA417">
            <v>18453.599999999999</v>
          </cell>
          <cell r="EB417">
            <v>5.45</v>
          </cell>
          <cell r="EC417">
            <v>18459.05</v>
          </cell>
          <cell r="ED417">
            <v>329</v>
          </cell>
          <cell r="EE417">
            <v>18428.599999999999</v>
          </cell>
          <cell r="EF417">
            <v>0</v>
          </cell>
          <cell r="EG417">
            <v>18428.599999999999</v>
          </cell>
          <cell r="EH417">
            <v>76.58</v>
          </cell>
          <cell r="EI417">
            <v>0</v>
          </cell>
          <cell r="EJ417">
            <v>0</v>
          </cell>
          <cell r="EK417">
            <v>0</v>
          </cell>
          <cell r="EL417">
            <v>0</v>
          </cell>
          <cell r="EM417">
            <v>2.36</v>
          </cell>
          <cell r="EN417">
            <v>0</v>
          </cell>
          <cell r="EO417">
            <v>0</v>
          </cell>
          <cell r="EP417">
            <v>0</v>
          </cell>
          <cell r="EQ417">
            <v>76.58</v>
          </cell>
          <cell r="ER417">
            <v>-28.48</v>
          </cell>
          <cell r="ES417">
            <v>0</v>
          </cell>
          <cell r="ET417">
            <v>51.12</v>
          </cell>
          <cell r="EU417">
            <v>18453.599999999999</v>
          </cell>
          <cell r="EV417">
            <v>18453.599999999999</v>
          </cell>
          <cell r="EW417">
            <v>61.01</v>
          </cell>
          <cell r="EX417">
            <v>0</v>
          </cell>
          <cell r="EY417">
            <v>-387.89</v>
          </cell>
          <cell r="EZ417">
            <v>0</v>
          </cell>
          <cell r="FA417">
            <v>0</v>
          </cell>
          <cell r="FB417">
            <v>5.45</v>
          </cell>
          <cell r="FC417">
            <v>0</v>
          </cell>
          <cell r="FD417">
            <v>4082.19</v>
          </cell>
          <cell r="FE417">
            <v>0</v>
          </cell>
          <cell r="FF417">
            <v>14703.74</v>
          </cell>
          <cell r="FG417">
            <v>0</v>
          </cell>
          <cell r="FH417">
            <v>327.52</v>
          </cell>
          <cell r="FI417">
            <v>0</v>
          </cell>
          <cell r="FJ417">
            <v>14376.22</v>
          </cell>
          <cell r="FK417">
            <v>100370.04</v>
          </cell>
          <cell r="FL417">
            <v>14370.99</v>
          </cell>
          <cell r="FM417">
            <v>14376.44</v>
          </cell>
          <cell r="FN417">
            <v>16521.98</v>
          </cell>
          <cell r="FO417">
            <v>100370.04</v>
          </cell>
          <cell r="FP417">
            <v>124237.75999999999</v>
          </cell>
          <cell r="FQ417">
            <v>14.318</v>
          </cell>
          <cell r="FR417">
            <v>14.323399999999999</v>
          </cell>
          <cell r="FS417">
            <v>16.461099999999998</v>
          </cell>
          <cell r="FT417">
            <v>11.5717</v>
          </cell>
          <cell r="FU417">
            <v>0</v>
          </cell>
          <cell r="FV417">
            <v>0</v>
          </cell>
          <cell r="FW417">
            <v>0</v>
          </cell>
          <cell r="FX417">
            <v>0</v>
          </cell>
          <cell r="FY417">
            <v>201.6</v>
          </cell>
          <cell r="FZ417">
            <v>0</v>
          </cell>
          <cell r="GA417">
            <v>5.45</v>
          </cell>
          <cell r="GB417">
            <v>0</v>
          </cell>
          <cell r="GC417">
            <v>0</v>
          </cell>
          <cell r="GD417">
            <v>3073</v>
          </cell>
          <cell r="GE417">
            <v>2762</v>
          </cell>
          <cell r="GF417">
            <v>0</v>
          </cell>
          <cell r="GG417">
            <v>1161.4000000000001</v>
          </cell>
          <cell r="GH417">
            <v>0</v>
          </cell>
          <cell r="GI417">
            <v>0</v>
          </cell>
          <cell r="GJ417">
            <v>14703.74</v>
          </cell>
          <cell r="GK417">
            <v>1470.37</v>
          </cell>
          <cell r="GL417">
            <v>2762</v>
          </cell>
          <cell r="GM417">
            <v>0</v>
          </cell>
          <cell r="GN417">
            <v>2041.47</v>
          </cell>
          <cell r="GO417">
            <v>720.53</v>
          </cell>
          <cell r="GP417">
            <v>393.01</v>
          </cell>
          <cell r="GQ417">
            <v>393.01</v>
          </cell>
          <cell r="GR417">
            <v>327.52</v>
          </cell>
          <cell r="GS417">
            <v>1434.7</v>
          </cell>
          <cell r="GT417">
            <v>7107.21</v>
          </cell>
          <cell r="GU417">
            <v>76.58</v>
          </cell>
          <cell r="GV417">
            <v>1161.4000000000001</v>
          </cell>
          <cell r="GW417">
            <v>7.0000000000000007E-2</v>
          </cell>
          <cell r="GX417">
            <v>53.48</v>
          </cell>
          <cell r="GY417">
            <v>0</v>
          </cell>
          <cell r="GZ417">
            <v>53.48</v>
          </cell>
          <cell r="HA417">
            <v>0</v>
          </cell>
          <cell r="HB417">
            <v>0</v>
          </cell>
          <cell r="HC417">
            <v>0</v>
          </cell>
          <cell r="HD417" t="str">
            <v>Other adjustments to equity capital include option proceeds, share repurchase, and sale of treasury stock.</v>
          </cell>
          <cell r="HE417" t="str">
            <v>NA</v>
          </cell>
          <cell r="HF417">
            <v>203.35</v>
          </cell>
          <cell r="HG417">
            <v>919.8</v>
          </cell>
          <cell r="HH417">
            <v>1413.72</v>
          </cell>
          <cell r="HI417">
            <v>2289.8000000000002</v>
          </cell>
          <cell r="HJ417">
            <v>4803.49</v>
          </cell>
          <cell r="HL417">
            <v>4</v>
          </cell>
          <cell r="HM417">
            <v>2012</v>
          </cell>
          <cell r="HN417">
            <v>0</v>
          </cell>
          <cell r="HO417">
            <v>0</v>
          </cell>
          <cell r="HR417">
            <v>19015</v>
          </cell>
        </row>
        <row r="418">
          <cell r="A418" t="str">
            <v>1275216Q1 2013BHC Stress</v>
          </cell>
          <cell r="B418" t="str">
            <v>AmEx</v>
          </cell>
          <cell r="C418" t="str">
            <v>Q1 2013</v>
          </cell>
          <cell r="D418" t="str">
            <v>BHC Stress</v>
          </cell>
          <cell r="E418" t="str">
            <v>BHC</v>
          </cell>
          <cell r="F418" t="str">
            <v>AMERICAN EXPRESS CO</v>
          </cell>
          <cell r="G418">
            <v>1275216</v>
          </cell>
          <cell r="H418" t="str">
            <v>Projected</v>
          </cell>
          <cell r="I418">
            <v>40931</v>
          </cell>
          <cell r="J418">
            <v>40931.473877314813</v>
          </cell>
          <cell r="K418" t="str">
            <v>The AXP Stress Scenario is based on a statistical approach that utilizes a prediction interval at a 95% confidence level based on GDP data from 1940.  This scenario assesses the impact of a severe recession in 2012 with a weak recovery in 2013.</v>
          </cell>
          <cell r="L418">
            <v>0</v>
          </cell>
          <cell r="M418">
            <v>0</v>
          </cell>
          <cell r="N418">
            <v>0</v>
          </cell>
          <cell r="O418">
            <v>0</v>
          </cell>
          <cell r="P418">
            <v>0</v>
          </cell>
          <cell r="Q418">
            <v>0</v>
          </cell>
          <cell r="R418">
            <v>0</v>
          </cell>
          <cell r="S418">
            <v>0</v>
          </cell>
          <cell r="T418">
            <v>0</v>
          </cell>
          <cell r="U418">
            <v>0</v>
          </cell>
          <cell r="V418">
            <v>0</v>
          </cell>
          <cell r="W418">
            <v>0</v>
          </cell>
          <cell r="X418">
            <v>1032.73</v>
          </cell>
          <cell r="Y418">
            <v>121.1</v>
          </cell>
          <cell r="Z418">
            <v>0</v>
          </cell>
          <cell r="AA418">
            <v>0</v>
          </cell>
          <cell r="AB418">
            <v>121.1</v>
          </cell>
          <cell r="AC418">
            <v>31</v>
          </cell>
          <cell r="AD418">
            <v>0</v>
          </cell>
          <cell r="AE418">
            <v>0</v>
          </cell>
          <cell r="AF418">
            <v>0</v>
          </cell>
          <cell r="AG418">
            <v>0</v>
          </cell>
          <cell r="AH418">
            <v>31</v>
          </cell>
          <cell r="AI418">
            <v>1184.82</v>
          </cell>
          <cell r="AJ418">
            <v>0</v>
          </cell>
          <cell r="AK418">
            <v>0</v>
          </cell>
          <cell r="AL418">
            <v>0</v>
          </cell>
          <cell r="AM418">
            <v>0</v>
          </cell>
          <cell r="AN418">
            <v>0</v>
          </cell>
          <cell r="AO418">
            <v>0</v>
          </cell>
          <cell r="AP418">
            <v>0</v>
          </cell>
          <cell r="AQ418">
            <v>0</v>
          </cell>
          <cell r="AR418">
            <v>0</v>
          </cell>
          <cell r="AS418">
            <v>57.33</v>
          </cell>
          <cell r="AT418">
            <v>1242.1500000000001</v>
          </cell>
          <cell r="AU418">
            <v>4867.46</v>
          </cell>
          <cell r="AV418">
            <v>1056.1099999999999</v>
          </cell>
          <cell r="AW418">
            <v>1184.82</v>
          </cell>
          <cell r="AX418">
            <v>0</v>
          </cell>
          <cell r="AY418">
            <v>4738.75</v>
          </cell>
          <cell r="AZ418">
            <v>1542.44</v>
          </cell>
          <cell r="BA418">
            <v>4754.93</v>
          </cell>
          <cell r="BB418">
            <v>4766.1499999999996</v>
          </cell>
          <cell r="BC418">
            <v>1531.22</v>
          </cell>
          <cell r="BD418">
            <v>1531.22</v>
          </cell>
          <cell r="BE418">
            <v>1056.1099999999999</v>
          </cell>
          <cell r="BF418">
            <v>0</v>
          </cell>
          <cell r="BG418">
            <v>57.33</v>
          </cell>
          <cell r="BH418">
            <v>0</v>
          </cell>
          <cell r="BI418">
            <v>0</v>
          </cell>
          <cell r="BJ418">
            <v>0</v>
          </cell>
          <cell r="BK418">
            <v>0</v>
          </cell>
          <cell r="BL418">
            <v>417.77</v>
          </cell>
          <cell r="BM418">
            <v>116.1</v>
          </cell>
          <cell r="BN418">
            <v>301.67</v>
          </cell>
          <cell r="BO418">
            <v>0</v>
          </cell>
          <cell r="BP418">
            <v>301.67</v>
          </cell>
          <cell r="BQ418">
            <v>0</v>
          </cell>
          <cell r="BR418">
            <v>301.67</v>
          </cell>
          <cell r="BS418">
            <v>27.790410999999999</v>
          </cell>
          <cell r="BT418">
            <v>0</v>
          </cell>
          <cell r="BU418">
            <v>0</v>
          </cell>
          <cell r="BV418">
            <v>0</v>
          </cell>
          <cell r="BW418">
            <v>0</v>
          </cell>
          <cell r="BY418">
            <v>0</v>
          </cell>
          <cell r="BZ418">
            <v>16639.52</v>
          </cell>
          <cell r="CA418">
            <v>16639.52</v>
          </cell>
          <cell r="CB418">
            <v>0</v>
          </cell>
          <cell r="CC418">
            <v>0</v>
          </cell>
          <cell r="CD418">
            <v>0</v>
          </cell>
          <cell r="CE418">
            <v>0</v>
          </cell>
          <cell r="CF418">
            <v>0</v>
          </cell>
          <cell r="CG418">
            <v>0</v>
          </cell>
          <cell r="CH418">
            <v>0</v>
          </cell>
          <cell r="CI418">
            <v>0</v>
          </cell>
          <cell r="CJ418">
            <v>0</v>
          </cell>
          <cell r="CK418">
            <v>0</v>
          </cell>
          <cell r="CL418">
            <v>0</v>
          </cell>
          <cell r="CM418">
            <v>0</v>
          </cell>
          <cell r="CN418">
            <v>31</v>
          </cell>
          <cell r="CO418">
            <v>31</v>
          </cell>
          <cell r="CP418">
            <v>0</v>
          </cell>
          <cell r="CQ418">
            <v>0</v>
          </cell>
          <cell r="CR418">
            <v>51321.13</v>
          </cell>
          <cell r="CS418">
            <v>21577.93</v>
          </cell>
          <cell r="CT418">
            <v>0</v>
          </cell>
          <cell r="CU418">
            <v>0</v>
          </cell>
          <cell r="CV418">
            <v>21577.93</v>
          </cell>
          <cell r="CW418">
            <v>9017.43</v>
          </cell>
          <cell r="CX418">
            <v>0</v>
          </cell>
          <cell r="CY418">
            <v>0</v>
          </cell>
          <cell r="CZ418">
            <v>0</v>
          </cell>
          <cell r="DA418">
            <v>0</v>
          </cell>
          <cell r="DB418">
            <v>9017.43</v>
          </cell>
          <cell r="DC418">
            <v>81947.5</v>
          </cell>
          <cell r="DD418">
            <v>0</v>
          </cell>
          <cell r="DE418">
            <v>4679.3999999999996</v>
          </cell>
          <cell r="DF418">
            <v>77268.100000000006</v>
          </cell>
          <cell r="DG418">
            <v>17.82</v>
          </cell>
          <cell r="DH418">
            <v>3193.6</v>
          </cell>
          <cell r="DI418">
            <v>0</v>
          </cell>
          <cell r="DJ418">
            <v>151.29</v>
          </cell>
          <cell r="DK418">
            <v>1009.08</v>
          </cell>
          <cell r="DL418">
            <v>4353.9799999999996</v>
          </cell>
          <cell r="DM418">
            <v>26986.65</v>
          </cell>
          <cell r="DN418">
            <v>125266.07</v>
          </cell>
          <cell r="DO418">
            <v>47600.33</v>
          </cell>
          <cell r="DP418">
            <v>14.6</v>
          </cell>
          <cell r="DQ418">
            <v>0</v>
          </cell>
          <cell r="DR418">
            <v>59055.45</v>
          </cell>
          <cell r="DS418">
            <v>0</v>
          </cell>
          <cell r="DT418">
            <v>106670.38</v>
          </cell>
          <cell r="DU418">
            <v>0</v>
          </cell>
          <cell r="DV418">
            <v>233.56</v>
          </cell>
          <cell r="DW418">
            <v>12393.52</v>
          </cell>
          <cell r="DX418">
            <v>7090.98</v>
          </cell>
          <cell r="DY418">
            <v>-933.44</v>
          </cell>
          <cell r="DZ418">
            <v>-194.38</v>
          </cell>
          <cell r="EA418">
            <v>18590.23</v>
          </cell>
          <cell r="EB418">
            <v>5.45</v>
          </cell>
          <cell r="EC418">
            <v>18595.689999999999</v>
          </cell>
          <cell r="ED418">
            <v>329</v>
          </cell>
          <cell r="EE418">
            <v>18453.599999999999</v>
          </cell>
          <cell r="EF418">
            <v>0</v>
          </cell>
          <cell r="EG418">
            <v>18453.599999999999</v>
          </cell>
          <cell r="EH418">
            <v>301.67</v>
          </cell>
          <cell r="EI418">
            <v>0</v>
          </cell>
          <cell r="EJ418">
            <v>0</v>
          </cell>
          <cell r="EK418">
            <v>0</v>
          </cell>
          <cell r="EL418">
            <v>0</v>
          </cell>
          <cell r="EM418">
            <v>5.33</v>
          </cell>
          <cell r="EN418">
            <v>0</v>
          </cell>
          <cell r="EO418">
            <v>0</v>
          </cell>
          <cell r="EP418">
            <v>0</v>
          </cell>
          <cell r="EQ418">
            <v>212.95</v>
          </cell>
          <cell r="ER418">
            <v>12.69</v>
          </cell>
          <cell r="ES418">
            <v>0</v>
          </cell>
          <cell r="ET418">
            <v>29.9</v>
          </cell>
          <cell r="EU418">
            <v>18590.23</v>
          </cell>
          <cell r="EV418">
            <v>18590.23</v>
          </cell>
          <cell r="EW418">
            <v>70.86</v>
          </cell>
          <cell r="EX418">
            <v>0</v>
          </cell>
          <cell r="EY418">
            <v>-385.05</v>
          </cell>
          <cell r="EZ418">
            <v>0</v>
          </cell>
          <cell r="FA418">
            <v>0</v>
          </cell>
          <cell r="FB418">
            <v>5.45</v>
          </cell>
          <cell r="FC418">
            <v>0</v>
          </cell>
          <cell r="FD418">
            <v>4082.19</v>
          </cell>
          <cell r="FE418">
            <v>0</v>
          </cell>
          <cell r="FF418">
            <v>14827.69</v>
          </cell>
          <cell r="FG418">
            <v>0</v>
          </cell>
          <cell r="FH418">
            <v>297.81</v>
          </cell>
          <cell r="FI418">
            <v>0</v>
          </cell>
          <cell r="FJ418">
            <v>14529.88</v>
          </cell>
          <cell r="FK418">
            <v>97219.89</v>
          </cell>
          <cell r="FL418">
            <v>14524.65</v>
          </cell>
          <cell r="FM418">
            <v>14530.11</v>
          </cell>
          <cell r="FN418">
            <v>16635.150000000001</v>
          </cell>
          <cell r="FO418">
            <v>97219.89</v>
          </cell>
          <cell r="FP418">
            <v>122755.79</v>
          </cell>
          <cell r="FQ418">
            <v>14.94</v>
          </cell>
          <cell r="FR418">
            <v>14.945600000000001</v>
          </cell>
          <cell r="FS418">
            <v>17.110900000000001</v>
          </cell>
          <cell r="FT418">
            <v>11.836600000000001</v>
          </cell>
          <cell r="FU418">
            <v>0</v>
          </cell>
          <cell r="FV418">
            <v>0</v>
          </cell>
          <cell r="FW418">
            <v>0</v>
          </cell>
          <cell r="FX418">
            <v>0</v>
          </cell>
          <cell r="FY418">
            <v>194.38</v>
          </cell>
          <cell r="FZ418">
            <v>0</v>
          </cell>
          <cell r="GA418">
            <v>5.45</v>
          </cell>
          <cell r="GB418">
            <v>0</v>
          </cell>
          <cell r="GC418">
            <v>0</v>
          </cell>
          <cell r="GD418">
            <v>3073</v>
          </cell>
          <cell r="GE418">
            <v>2762</v>
          </cell>
          <cell r="GF418">
            <v>0</v>
          </cell>
          <cell r="GG418">
            <v>1167.79</v>
          </cell>
          <cell r="GH418">
            <v>0</v>
          </cell>
          <cell r="GI418">
            <v>0</v>
          </cell>
          <cell r="GJ418">
            <v>14827.69</v>
          </cell>
          <cell r="GK418">
            <v>1482.77</v>
          </cell>
          <cell r="GL418">
            <v>2762</v>
          </cell>
          <cell r="GM418">
            <v>0</v>
          </cell>
          <cell r="GN418">
            <v>1983.09</v>
          </cell>
          <cell r="GO418">
            <v>778.91</v>
          </cell>
          <cell r="GP418">
            <v>481.11</v>
          </cell>
          <cell r="GQ418">
            <v>481.11</v>
          </cell>
          <cell r="GR418">
            <v>297.81</v>
          </cell>
          <cell r="GS418">
            <v>1538.68</v>
          </cell>
          <cell r="GT418">
            <v>7622.87</v>
          </cell>
          <cell r="GU418">
            <v>212.95</v>
          </cell>
          <cell r="GV418">
            <v>1167.79</v>
          </cell>
          <cell r="GW418">
            <v>0.18</v>
          </cell>
          <cell r="GX418">
            <v>35.229999999999997</v>
          </cell>
          <cell r="GY418">
            <v>0</v>
          </cell>
          <cell r="GZ418">
            <v>35.229999999999997</v>
          </cell>
          <cell r="HA418">
            <v>0</v>
          </cell>
          <cell r="HB418">
            <v>0</v>
          </cell>
          <cell r="HC418">
            <v>0</v>
          </cell>
          <cell r="HD418" t="str">
            <v>Other adjustments to equity capital include option proceeds, share repurchase, and sale of treasury stock.</v>
          </cell>
          <cell r="HE418" t="str">
            <v>NA</v>
          </cell>
          <cell r="HF418">
            <v>203.35</v>
          </cell>
          <cell r="HG418">
            <v>919.8</v>
          </cell>
          <cell r="HH418">
            <v>1413.72</v>
          </cell>
          <cell r="HI418">
            <v>2289.8000000000002</v>
          </cell>
          <cell r="HJ418">
            <v>4803.49</v>
          </cell>
          <cell r="HL418">
            <v>1</v>
          </cell>
          <cell r="HM418">
            <v>2013</v>
          </cell>
          <cell r="HN418">
            <v>0</v>
          </cell>
          <cell r="HO418">
            <v>0</v>
          </cell>
          <cell r="HR418">
            <v>19015</v>
          </cell>
        </row>
        <row r="419">
          <cell r="A419" t="str">
            <v>1275216Q2 2013BHC Stress</v>
          </cell>
          <cell r="B419" t="str">
            <v>AmEx</v>
          </cell>
          <cell r="C419" t="str">
            <v>Q2 2013</v>
          </cell>
          <cell r="D419" t="str">
            <v>BHC Stress</v>
          </cell>
          <cell r="E419" t="str">
            <v>BHC</v>
          </cell>
          <cell r="F419" t="str">
            <v>AMERICAN EXPRESS CO</v>
          </cell>
          <cell r="G419">
            <v>1275216</v>
          </cell>
          <cell r="H419" t="str">
            <v>Projected</v>
          </cell>
          <cell r="I419">
            <v>40931</v>
          </cell>
          <cell r="J419">
            <v>40931.473877314813</v>
          </cell>
          <cell r="K419" t="str">
            <v>The AXP Stress Scenario is based on a statistical approach that utilizes a prediction interval at a 95% confidence level based on GDP data from 1940.  This scenario assesses the impact of a severe recession in 2012 with a weak recovery in 2013.</v>
          </cell>
          <cell r="L419">
            <v>0</v>
          </cell>
          <cell r="M419">
            <v>0</v>
          </cell>
          <cell r="N419">
            <v>0</v>
          </cell>
          <cell r="O419">
            <v>0</v>
          </cell>
          <cell r="P419">
            <v>0</v>
          </cell>
          <cell r="Q419">
            <v>0</v>
          </cell>
          <cell r="R419">
            <v>0</v>
          </cell>
          <cell r="S419">
            <v>0</v>
          </cell>
          <cell r="T419">
            <v>0</v>
          </cell>
          <cell r="U419">
            <v>0</v>
          </cell>
          <cell r="V419">
            <v>0</v>
          </cell>
          <cell r="W419">
            <v>0</v>
          </cell>
          <cell r="X419">
            <v>951.73</v>
          </cell>
          <cell r="Y419">
            <v>143.88</v>
          </cell>
          <cell r="Z419">
            <v>0</v>
          </cell>
          <cell r="AA419">
            <v>0</v>
          </cell>
          <cell r="AB419">
            <v>143.88</v>
          </cell>
          <cell r="AC419">
            <v>31.31</v>
          </cell>
          <cell r="AD419">
            <v>0</v>
          </cell>
          <cell r="AE419">
            <v>0</v>
          </cell>
          <cell r="AF419">
            <v>0</v>
          </cell>
          <cell r="AG419">
            <v>0</v>
          </cell>
          <cell r="AH419">
            <v>31.31</v>
          </cell>
          <cell r="AI419">
            <v>1126.92</v>
          </cell>
          <cell r="AJ419">
            <v>0</v>
          </cell>
          <cell r="AK419">
            <v>0</v>
          </cell>
          <cell r="AL419">
            <v>0</v>
          </cell>
          <cell r="AM419">
            <v>0</v>
          </cell>
          <cell r="AN419">
            <v>0</v>
          </cell>
          <cell r="AO419">
            <v>0</v>
          </cell>
          <cell r="AP419">
            <v>0</v>
          </cell>
          <cell r="AQ419">
            <v>0</v>
          </cell>
          <cell r="AR419">
            <v>0</v>
          </cell>
          <cell r="AS419">
            <v>34.39</v>
          </cell>
          <cell r="AT419">
            <v>1161.31</v>
          </cell>
          <cell r="AU419">
            <v>4738.75</v>
          </cell>
          <cell r="AV419">
            <v>997.54</v>
          </cell>
          <cell r="AW419">
            <v>1126.92</v>
          </cell>
          <cell r="AX419">
            <v>0</v>
          </cell>
          <cell r="AY419">
            <v>4609.37</v>
          </cell>
          <cell r="AZ419">
            <v>1523.56</v>
          </cell>
          <cell r="BA419">
            <v>5359.6</v>
          </cell>
          <cell r="BB419">
            <v>5065.04</v>
          </cell>
          <cell r="BC419">
            <v>1818.12</v>
          </cell>
          <cell r="BD419">
            <v>1818.12</v>
          </cell>
          <cell r="BE419">
            <v>997.54</v>
          </cell>
          <cell r="BF419">
            <v>0</v>
          </cell>
          <cell r="BG419">
            <v>34.39</v>
          </cell>
          <cell r="BH419">
            <v>0</v>
          </cell>
          <cell r="BI419">
            <v>0</v>
          </cell>
          <cell r="BJ419">
            <v>0</v>
          </cell>
          <cell r="BK419">
            <v>0</v>
          </cell>
          <cell r="BL419">
            <v>786.19</v>
          </cell>
          <cell r="BM419">
            <v>218.49</v>
          </cell>
          <cell r="BN419">
            <v>567.70000000000005</v>
          </cell>
          <cell r="BO419">
            <v>0</v>
          </cell>
          <cell r="BP419">
            <v>567.70000000000005</v>
          </cell>
          <cell r="BQ419">
            <v>0</v>
          </cell>
          <cell r="BR419">
            <v>567.70000000000005</v>
          </cell>
          <cell r="BS419">
            <v>27.790991999999999</v>
          </cell>
          <cell r="BT419">
            <v>0</v>
          </cell>
          <cell r="BU419">
            <v>0</v>
          </cell>
          <cell r="BV419">
            <v>0</v>
          </cell>
          <cell r="BW419">
            <v>0</v>
          </cell>
          <cell r="BY419">
            <v>0</v>
          </cell>
          <cell r="BZ419">
            <v>14477.84</v>
          </cell>
          <cell r="CA419">
            <v>14477.84</v>
          </cell>
          <cell r="CB419">
            <v>0</v>
          </cell>
          <cell r="CC419">
            <v>0</v>
          </cell>
          <cell r="CD419">
            <v>0</v>
          </cell>
          <cell r="CE419">
            <v>0</v>
          </cell>
          <cell r="CF419">
            <v>0</v>
          </cell>
          <cell r="CG419">
            <v>0</v>
          </cell>
          <cell r="CH419">
            <v>0</v>
          </cell>
          <cell r="CI419">
            <v>0</v>
          </cell>
          <cell r="CJ419">
            <v>0</v>
          </cell>
          <cell r="CK419">
            <v>0</v>
          </cell>
          <cell r="CL419">
            <v>0</v>
          </cell>
          <cell r="CM419">
            <v>0</v>
          </cell>
          <cell r="CN419">
            <v>31</v>
          </cell>
          <cell r="CO419">
            <v>31</v>
          </cell>
          <cell r="CP419">
            <v>0</v>
          </cell>
          <cell r="CQ419">
            <v>0</v>
          </cell>
          <cell r="CR419">
            <v>51544.94</v>
          </cell>
          <cell r="CS419">
            <v>23383.37</v>
          </cell>
          <cell r="CT419">
            <v>0</v>
          </cell>
          <cell r="CU419">
            <v>0</v>
          </cell>
          <cell r="CV419">
            <v>23383.37</v>
          </cell>
          <cell r="CW419">
            <v>10051.77</v>
          </cell>
          <cell r="CX419">
            <v>0</v>
          </cell>
          <cell r="CY419">
            <v>0</v>
          </cell>
          <cell r="CZ419">
            <v>0</v>
          </cell>
          <cell r="DA419">
            <v>0</v>
          </cell>
          <cell r="DB419">
            <v>10051.77</v>
          </cell>
          <cell r="DC419">
            <v>85011.08</v>
          </cell>
          <cell r="DD419">
            <v>0</v>
          </cell>
          <cell r="DE419">
            <v>4554.1400000000003</v>
          </cell>
          <cell r="DF419">
            <v>80456.94</v>
          </cell>
          <cell r="DG419">
            <v>17.82</v>
          </cell>
          <cell r="DH419">
            <v>3193.6</v>
          </cell>
          <cell r="DI419">
            <v>0</v>
          </cell>
          <cell r="DJ419">
            <v>151.29</v>
          </cell>
          <cell r="DK419">
            <v>1009.08</v>
          </cell>
          <cell r="DL419">
            <v>4353.9799999999996</v>
          </cell>
          <cell r="DM419">
            <v>26633.69</v>
          </cell>
          <cell r="DN419">
            <v>125940.28</v>
          </cell>
          <cell r="DO419">
            <v>49580.57</v>
          </cell>
          <cell r="DP419">
            <v>14.6</v>
          </cell>
          <cell r="DQ419">
            <v>0</v>
          </cell>
          <cell r="DR419">
            <v>57352.17</v>
          </cell>
          <cell r="DS419">
            <v>0</v>
          </cell>
          <cell r="DT419">
            <v>106947.34</v>
          </cell>
          <cell r="DU419">
            <v>0</v>
          </cell>
          <cell r="DV419">
            <v>233.93</v>
          </cell>
          <cell r="DW419">
            <v>12413.42</v>
          </cell>
          <cell r="DX419">
            <v>7456.12</v>
          </cell>
          <cell r="DY419">
            <v>-924.91</v>
          </cell>
          <cell r="DZ419">
            <v>-191.08</v>
          </cell>
          <cell r="EA419">
            <v>18987.48</v>
          </cell>
          <cell r="EB419">
            <v>5.45</v>
          </cell>
          <cell r="EC419">
            <v>18992.939999999999</v>
          </cell>
          <cell r="ED419">
            <v>329</v>
          </cell>
          <cell r="EE419">
            <v>18590.23</v>
          </cell>
          <cell r="EF419">
            <v>0</v>
          </cell>
          <cell r="EG419">
            <v>18590.23</v>
          </cell>
          <cell r="EH419">
            <v>567.70000000000005</v>
          </cell>
          <cell r="EI419">
            <v>0</v>
          </cell>
          <cell r="EJ419">
            <v>0</v>
          </cell>
          <cell r="EK419">
            <v>0</v>
          </cell>
          <cell r="EL419">
            <v>0</v>
          </cell>
          <cell r="EM419">
            <v>2.25</v>
          </cell>
          <cell r="EN419">
            <v>0</v>
          </cell>
          <cell r="EO419">
            <v>0</v>
          </cell>
          <cell r="EP419">
            <v>0</v>
          </cell>
          <cell r="EQ419">
            <v>214.21</v>
          </cell>
          <cell r="ER419">
            <v>8.5299999999999994</v>
          </cell>
          <cell r="ES419">
            <v>0</v>
          </cell>
          <cell r="ET419">
            <v>32.979999999999997</v>
          </cell>
          <cell r="EU419">
            <v>18987.48</v>
          </cell>
          <cell r="EV419">
            <v>18987.48</v>
          </cell>
          <cell r="EW419">
            <v>76.55</v>
          </cell>
          <cell r="EX419">
            <v>0</v>
          </cell>
          <cell r="EY419">
            <v>-382.22</v>
          </cell>
          <cell r="EZ419">
            <v>0</v>
          </cell>
          <cell r="FA419">
            <v>0</v>
          </cell>
          <cell r="FB419">
            <v>5.45</v>
          </cell>
          <cell r="FC419">
            <v>0</v>
          </cell>
          <cell r="FD419">
            <v>4082.19</v>
          </cell>
          <cell r="FE419">
            <v>0</v>
          </cell>
          <cell r="FF419">
            <v>15216.41</v>
          </cell>
          <cell r="FG419">
            <v>0</v>
          </cell>
          <cell r="FH419">
            <v>292.77</v>
          </cell>
          <cell r="FI419">
            <v>0</v>
          </cell>
          <cell r="FJ419">
            <v>14923.64</v>
          </cell>
          <cell r="FK419">
            <v>99601.73</v>
          </cell>
          <cell r="FL419">
            <v>14918.41</v>
          </cell>
          <cell r="FM419">
            <v>14923.86</v>
          </cell>
          <cell r="FN419">
            <v>17056.759999999998</v>
          </cell>
          <cell r="FO419">
            <v>99601.73</v>
          </cell>
          <cell r="FP419">
            <v>121211.84</v>
          </cell>
          <cell r="FQ419">
            <v>14.9781</v>
          </cell>
          <cell r="FR419">
            <v>14.983499999999999</v>
          </cell>
          <cell r="FS419">
            <v>17.125</v>
          </cell>
          <cell r="FT419">
            <v>12.312200000000001</v>
          </cell>
          <cell r="FU419">
            <v>0</v>
          </cell>
          <cell r="FV419">
            <v>0</v>
          </cell>
          <cell r="FW419">
            <v>0</v>
          </cell>
          <cell r="FX419">
            <v>0</v>
          </cell>
          <cell r="FY419">
            <v>191.08</v>
          </cell>
          <cell r="FZ419">
            <v>0</v>
          </cell>
          <cell r="GA419">
            <v>5.45</v>
          </cell>
          <cell r="GB419">
            <v>0</v>
          </cell>
          <cell r="GC419">
            <v>0</v>
          </cell>
          <cell r="GD419">
            <v>3073</v>
          </cell>
          <cell r="GE419">
            <v>2762</v>
          </cell>
          <cell r="GF419">
            <v>0</v>
          </cell>
          <cell r="GG419">
            <v>1169.6600000000001</v>
          </cell>
          <cell r="GH419">
            <v>0</v>
          </cell>
          <cell r="GI419">
            <v>0</v>
          </cell>
          <cell r="GJ419">
            <v>15216.41</v>
          </cell>
          <cell r="GK419">
            <v>1521.64</v>
          </cell>
          <cell r="GL419">
            <v>2762</v>
          </cell>
          <cell r="GM419">
            <v>0</v>
          </cell>
          <cell r="GN419">
            <v>2130.9699999999998</v>
          </cell>
          <cell r="GO419">
            <v>631.03</v>
          </cell>
          <cell r="GP419">
            <v>338.25</v>
          </cell>
          <cell r="GQ419">
            <v>338.25</v>
          </cell>
          <cell r="GR419">
            <v>292.77</v>
          </cell>
          <cell r="GS419">
            <v>1375.79</v>
          </cell>
          <cell r="GT419">
            <v>6815.03</v>
          </cell>
          <cell r="GU419">
            <v>214.21</v>
          </cell>
          <cell r="GV419">
            <v>1169.6600000000001</v>
          </cell>
          <cell r="GW419">
            <v>0.18</v>
          </cell>
          <cell r="GX419">
            <v>35.229999999999997</v>
          </cell>
          <cell r="GY419">
            <v>0</v>
          </cell>
          <cell r="GZ419">
            <v>35.229999999999997</v>
          </cell>
          <cell r="HA419">
            <v>0</v>
          </cell>
          <cell r="HB419">
            <v>0</v>
          </cell>
          <cell r="HC419">
            <v>0</v>
          </cell>
          <cell r="HD419" t="str">
            <v>Other adjustments to equity capital include option proceeds, share repurchase, and sale of treasury stock.</v>
          </cell>
          <cell r="HE419" t="str">
            <v>NA</v>
          </cell>
          <cell r="HF419">
            <v>203.35</v>
          </cell>
          <cell r="HG419">
            <v>919.8</v>
          </cell>
          <cell r="HH419">
            <v>1413.72</v>
          </cell>
          <cell r="HI419">
            <v>2289.8000000000002</v>
          </cell>
          <cell r="HJ419">
            <v>4803.49</v>
          </cell>
          <cell r="HL419">
            <v>2</v>
          </cell>
          <cell r="HM419">
            <v>2013</v>
          </cell>
          <cell r="HN419">
            <v>0</v>
          </cell>
          <cell r="HO419">
            <v>0</v>
          </cell>
          <cell r="HR419">
            <v>19015</v>
          </cell>
        </row>
        <row r="420">
          <cell r="A420" t="str">
            <v>1275216Q3 2013BHC Stress</v>
          </cell>
          <cell r="B420" t="str">
            <v>AmEx</v>
          </cell>
          <cell r="C420" t="str">
            <v>Q3 2013</v>
          </cell>
          <cell r="D420" t="str">
            <v>BHC Stress</v>
          </cell>
          <cell r="E420" t="str">
            <v>BHC</v>
          </cell>
          <cell r="F420" t="str">
            <v>AMERICAN EXPRESS CO</v>
          </cell>
          <cell r="G420">
            <v>1275216</v>
          </cell>
          <cell r="H420" t="str">
            <v>Projected</v>
          </cell>
          <cell r="I420">
            <v>40931</v>
          </cell>
          <cell r="J420">
            <v>40931.473877314813</v>
          </cell>
          <cell r="K420" t="str">
            <v>The AXP Stress Scenario is based on a statistical approach that utilizes a prediction interval at a 95% confidence level based on GDP data from 1940.  This scenario assesses the impact of a severe recession in 2012 with a weak recovery in 2013.</v>
          </cell>
          <cell r="L420">
            <v>0</v>
          </cell>
          <cell r="M420">
            <v>0</v>
          </cell>
          <cell r="N420">
            <v>0</v>
          </cell>
          <cell r="O420">
            <v>0</v>
          </cell>
          <cell r="P420">
            <v>0</v>
          </cell>
          <cell r="Q420">
            <v>0</v>
          </cell>
          <cell r="R420">
            <v>0</v>
          </cell>
          <cell r="S420">
            <v>0</v>
          </cell>
          <cell r="T420">
            <v>0</v>
          </cell>
          <cell r="U420">
            <v>0</v>
          </cell>
          <cell r="V420">
            <v>0</v>
          </cell>
          <cell r="W420">
            <v>0</v>
          </cell>
          <cell r="X420">
            <v>714.69</v>
          </cell>
          <cell r="Y420">
            <v>159.87</v>
          </cell>
          <cell r="Z420">
            <v>0</v>
          </cell>
          <cell r="AA420">
            <v>0</v>
          </cell>
          <cell r="AB420">
            <v>159.87</v>
          </cell>
          <cell r="AC420">
            <v>26.77</v>
          </cell>
          <cell r="AD420">
            <v>0</v>
          </cell>
          <cell r="AE420">
            <v>0</v>
          </cell>
          <cell r="AF420">
            <v>0</v>
          </cell>
          <cell r="AG420">
            <v>0</v>
          </cell>
          <cell r="AH420">
            <v>26.77</v>
          </cell>
          <cell r="AI420">
            <v>901.33</v>
          </cell>
          <cell r="AJ420">
            <v>0</v>
          </cell>
          <cell r="AK420">
            <v>0</v>
          </cell>
          <cell r="AL420">
            <v>0</v>
          </cell>
          <cell r="AM420">
            <v>0</v>
          </cell>
          <cell r="AN420">
            <v>0</v>
          </cell>
          <cell r="AO420">
            <v>0</v>
          </cell>
          <cell r="AP420">
            <v>0</v>
          </cell>
          <cell r="AQ420">
            <v>0</v>
          </cell>
          <cell r="AR420">
            <v>0</v>
          </cell>
          <cell r="AS420">
            <v>32.590000000000003</v>
          </cell>
          <cell r="AT420">
            <v>933.92</v>
          </cell>
          <cell r="AU420">
            <v>4609.37</v>
          </cell>
          <cell r="AV420">
            <v>289.61</v>
          </cell>
          <cell r="AW420">
            <v>901.33</v>
          </cell>
          <cell r="AX420">
            <v>0</v>
          </cell>
          <cell r="AY420">
            <v>3997.65</v>
          </cell>
          <cell r="AZ420">
            <v>1502.46</v>
          </cell>
          <cell r="BA420">
            <v>5321.49</v>
          </cell>
          <cell r="BB420">
            <v>5001.29</v>
          </cell>
          <cell r="BC420">
            <v>1822.66</v>
          </cell>
          <cell r="BD420">
            <v>1822.66</v>
          </cell>
          <cell r="BE420">
            <v>289.61</v>
          </cell>
          <cell r="BF420">
            <v>0</v>
          </cell>
          <cell r="BG420">
            <v>32.590000000000003</v>
          </cell>
          <cell r="BH420">
            <v>0</v>
          </cell>
          <cell r="BI420">
            <v>0</v>
          </cell>
          <cell r="BJ420">
            <v>0</v>
          </cell>
          <cell r="BK420">
            <v>0</v>
          </cell>
          <cell r="BL420">
            <v>1500.46</v>
          </cell>
          <cell r="BM420">
            <v>416.99</v>
          </cell>
          <cell r="BN420">
            <v>1083.47</v>
          </cell>
          <cell r="BO420">
            <v>0</v>
          </cell>
          <cell r="BP420">
            <v>1083.47</v>
          </cell>
          <cell r="BQ420">
            <v>0</v>
          </cell>
          <cell r="BR420">
            <v>1083.47</v>
          </cell>
          <cell r="BS420">
            <v>27.790811000000001</v>
          </cell>
          <cell r="BT420">
            <v>0</v>
          </cell>
          <cell r="BU420">
            <v>0</v>
          </cell>
          <cell r="BV420">
            <v>0</v>
          </cell>
          <cell r="BW420">
            <v>0</v>
          </cell>
          <cell r="BY420">
            <v>0</v>
          </cell>
          <cell r="BZ420">
            <v>17979.060000000001</v>
          </cell>
          <cell r="CA420">
            <v>17979.060000000001</v>
          </cell>
          <cell r="CB420">
            <v>0</v>
          </cell>
          <cell r="CC420">
            <v>0</v>
          </cell>
          <cell r="CD420">
            <v>0</v>
          </cell>
          <cell r="CE420">
            <v>0</v>
          </cell>
          <cell r="CF420">
            <v>0</v>
          </cell>
          <cell r="CG420">
            <v>0</v>
          </cell>
          <cell r="CH420">
            <v>0</v>
          </cell>
          <cell r="CI420">
            <v>0</v>
          </cell>
          <cell r="CJ420">
            <v>0</v>
          </cell>
          <cell r="CK420">
            <v>0</v>
          </cell>
          <cell r="CL420">
            <v>0</v>
          </cell>
          <cell r="CM420">
            <v>0</v>
          </cell>
          <cell r="CN420">
            <v>31</v>
          </cell>
          <cell r="CO420">
            <v>31</v>
          </cell>
          <cell r="CP420">
            <v>0</v>
          </cell>
          <cell r="CQ420">
            <v>0</v>
          </cell>
          <cell r="CR420">
            <v>48968.71</v>
          </cell>
          <cell r="CS420">
            <v>22246.13</v>
          </cell>
          <cell r="CT420">
            <v>0</v>
          </cell>
          <cell r="CU420">
            <v>0</v>
          </cell>
          <cell r="CV420">
            <v>22246.13</v>
          </cell>
          <cell r="CW420">
            <v>10271.43</v>
          </cell>
          <cell r="CX420">
            <v>0</v>
          </cell>
          <cell r="CY420">
            <v>0</v>
          </cell>
          <cell r="CZ420">
            <v>0</v>
          </cell>
          <cell r="DA420">
            <v>0</v>
          </cell>
          <cell r="DB420">
            <v>10271.43</v>
          </cell>
          <cell r="DC420">
            <v>81517.27</v>
          </cell>
          <cell r="DD420">
            <v>0</v>
          </cell>
          <cell r="DE420">
            <v>3936.51</v>
          </cell>
          <cell r="DF420">
            <v>77580.759999999995</v>
          </cell>
          <cell r="DG420">
            <v>17.82</v>
          </cell>
          <cell r="DH420">
            <v>3193.6</v>
          </cell>
          <cell r="DI420">
            <v>0</v>
          </cell>
          <cell r="DJ420">
            <v>151.29</v>
          </cell>
          <cell r="DK420">
            <v>1009.08</v>
          </cell>
          <cell r="DL420">
            <v>4353.9799999999996</v>
          </cell>
          <cell r="DM420">
            <v>23328.29</v>
          </cell>
          <cell r="DN420">
            <v>123259.91</v>
          </cell>
          <cell r="DO420">
            <v>51066.1</v>
          </cell>
          <cell r="DP420">
            <v>14.6</v>
          </cell>
          <cell r="DQ420">
            <v>0</v>
          </cell>
          <cell r="DR420">
            <v>52274.91</v>
          </cell>
          <cell r="DS420">
            <v>0</v>
          </cell>
          <cell r="DT420">
            <v>103355.61</v>
          </cell>
          <cell r="DU420">
            <v>0</v>
          </cell>
          <cell r="DV420">
            <v>233.74</v>
          </cell>
          <cell r="DW420">
            <v>12402.98</v>
          </cell>
          <cell r="DX420">
            <v>8370.67</v>
          </cell>
          <cell r="DY420">
            <v>-918.02</v>
          </cell>
          <cell r="DZ420">
            <v>-190.51</v>
          </cell>
          <cell r="EA420">
            <v>19898.849999999999</v>
          </cell>
          <cell r="EB420">
            <v>5.45</v>
          </cell>
          <cell r="EC420">
            <v>19904.3</v>
          </cell>
          <cell r="ED420">
            <v>329</v>
          </cell>
          <cell r="EE420">
            <v>18987.48</v>
          </cell>
          <cell r="EF420">
            <v>0</v>
          </cell>
          <cell r="EG420">
            <v>18987.48</v>
          </cell>
          <cell r="EH420">
            <v>1083.47</v>
          </cell>
          <cell r="EI420">
            <v>0</v>
          </cell>
          <cell r="EJ420">
            <v>0</v>
          </cell>
          <cell r="EK420">
            <v>0</v>
          </cell>
          <cell r="EL420">
            <v>0</v>
          </cell>
          <cell r="EM420">
            <v>0.4</v>
          </cell>
          <cell r="EN420">
            <v>0</v>
          </cell>
          <cell r="EO420">
            <v>0</v>
          </cell>
          <cell r="EP420">
            <v>0</v>
          </cell>
          <cell r="EQ420">
            <v>214.23</v>
          </cell>
          <cell r="ER420">
            <v>6.89</v>
          </cell>
          <cell r="ES420">
            <v>0</v>
          </cell>
          <cell r="ET420">
            <v>34.83</v>
          </cell>
          <cell r="EU420">
            <v>19898.849999999999</v>
          </cell>
          <cell r="EV420">
            <v>19898.849999999999</v>
          </cell>
          <cell r="EW420">
            <v>80.61</v>
          </cell>
          <cell r="EX420">
            <v>0</v>
          </cell>
          <cell r="EY420">
            <v>-379.38</v>
          </cell>
          <cell r="EZ420">
            <v>0</v>
          </cell>
          <cell r="FA420">
            <v>0</v>
          </cell>
          <cell r="FB420">
            <v>5.45</v>
          </cell>
          <cell r="FC420">
            <v>0</v>
          </cell>
          <cell r="FD420">
            <v>4082.19</v>
          </cell>
          <cell r="FE420">
            <v>0</v>
          </cell>
          <cell r="FF420">
            <v>16120.89</v>
          </cell>
          <cell r="FG420">
            <v>0</v>
          </cell>
          <cell r="FH420">
            <v>259.93</v>
          </cell>
          <cell r="FI420">
            <v>0</v>
          </cell>
          <cell r="FJ420">
            <v>15860.96</v>
          </cell>
          <cell r="FK420">
            <v>98190.5</v>
          </cell>
          <cell r="FL420">
            <v>15855.72</v>
          </cell>
          <cell r="FM420">
            <v>15861.18</v>
          </cell>
          <cell r="FN420">
            <v>17969.03</v>
          </cell>
          <cell r="FO420">
            <v>98190.5</v>
          </cell>
          <cell r="FP420">
            <v>120234.11</v>
          </cell>
          <cell r="FQ420">
            <v>16.1479</v>
          </cell>
          <cell r="FR420">
            <v>16.153500000000001</v>
          </cell>
          <cell r="FS420">
            <v>18.3002</v>
          </cell>
          <cell r="FT420">
            <v>13.1919</v>
          </cell>
          <cell r="FU420">
            <v>0</v>
          </cell>
          <cell r="FV420">
            <v>0</v>
          </cell>
          <cell r="FW420">
            <v>0</v>
          </cell>
          <cell r="FX420">
            <v>0</v>
          </cell>
          <cell r="FY420">
            <v>190.51</v>
          </cell>
          <cell r="FZ420">
            <v>0</v>
          </cell>
          <cell r="GA420">
            <v>5.45</v>
          </cell>
          <cell r="GB420">
            <v>0</v>
          </cell>
          <cell r="GC420">
            <v>0</v>
          </cell>
          <cell r="GD420">
            <v>3073</v>
          </cell>
          <cell r="GE420">
            <v>2762</v>
          </cell>
          <cell r="GF420">
            <v>0</v>
          </cell>
          <cell r="GG420">
            <v>1168.68</v>
          </cell>
          <cell r="GH420">
            <v>0</v>
          </cell>
          <cell r="GI420">
            <v>0</v>
          </cell>
          <cell r="GJ420">
            <v>16120.89</v>
          </cell>
          <cell r="GK420">
            <v>1612.09</v>
          </cell>
          <cell r="GL420">
            <v>2762</v>
          </cell>
          <cell r="GM420">
            <v>0</v>
          </cell>
          <cell r="GN420">
            <v>2250.65</v>
          </cell>
          <cell r="GO420">
            <v>511.35</v>
          </cell>
          <cell r="GP420">
            <v>251.43</v>
          </cell>
          <cell r="GQ420">
            <v>251.43</v>
          </cell>
          <cell r="GR420">
            <v>259.93</v>
          </cell>
          <cell r="GS420">
            <v>1401.02</v>
          </cell>
          <cell r="GT420">
            <v>6940.16</v>
          </cell>
          <cell r="GU420">
            <v>214.23</v>
          </cell>
          <cell r="GV420">
            <v>1168.68</v>
          </cell>
          <cell r="GW420">
            <v>0.18</v>
          </cell>
          <cell r="GX420">
            <v>35.229999999999997</v>
          </cell>
          <cell r="GY420">
            <v>0</v>
          </cell>
          <cell r="GZ420">
            <v>35.229999999999997</v>
          </cell>
          <cell r="HA420">
            <v>0</v>
          </cell>
          <cell r="HB420">
            <v>0</v>
          </cell>
          <cell r="HC420">
            <v>0</v>
          </cell>
          <cell r="HD420" t="str">
            <v>Other adjustments to equity capital include option proceeds, share repurchase, and sale of treasury stock.</v>
          </cell>
          <cell r="HE420" t="str">
            <v>NA</v>
          </cell>
          <cell r="HF420">
            <v>203.35</v>
          </cell>
          <cell r="HG420">
            <v>919.8</v>
          </cell>
          <cell r="HH420">
            <v>1413.72</v>
          </cell>
          <cell r="HI420">
            <v>2289.8000000000002</v>
          </cell>
          <cell r="HJ420">
            <v>4803.49</v>
          </cell>
          <cell r="HL420">
            <v>3</v>
          </cell>
          <cell r="HM420">
            <v>2013</v>
          </cell>
          <cell r="HN420">
            <v>0</v>
          </cell>
          <cell r="HO420">
            <v>0</v>
          </cell>
          <cell r="HR420">
            <v>19015</v>
          </cell>
        </row>
        <row r="421">
          <cell r="A421" t="str">
            <v>1275216Q4 2013BHC Stress</v>
          </cell>
          <cell r="B421" t="str">
            <v>AmEx</v>
          </cell>
          <cell r="C421" t="str">
            <v>Q4 2013</v>
          </cell>
          <cell r="D421" t="str">
            <v>BHC Stress</v>
          </cell>
          <cell r="E421" t="str">
            <v>BHC</v>
          </cell>
          <cell r="F421" t="str">
            <v>AMERICAN EXPRESS CO</v>
          </cell>
          <cell r="G421">
            <v>1275216</v>
          </cell>
          <cell r="H421" t="str">
            <v>Projected</v>
          </cell>
          <cell r="I421">
            <v>40931</v>
          </cell>
          <cell r="J421">
            <v>40931.473877314813</v>
          </cell>
          <cell r="K421" t="str">
            <v>The AXP Stress Scenario is based on a statistical approach that utilizes a prediction interval at a 95% confidence level based on GDP data from 1940.  This scenario assesses the impact of a severe recession in 2012 with a weak recovery in 2013.</v>
          </cell>
          <cell r="L421">
            <v>0</v>
          </cell>
          <cell r="M421">
            <v>0</v>
          </cell>
          <cell r="N421">
            <v>0</v>
          </cell>
          <cell r="O421">
            <v>0</v>
          </cell>
          <cell r="P421">
            <v>0</v>
          </cell>
          <cell r="Q421">
            <v>0</v>
          </cell>
          <cell r="R421">
            <v>0</v>
          </cell>
          <cell r="S421">
            <v>0</v>
          </cell>
          <cell r="T421">
            <v>0</v>
          </cell>
          <cell r="U421">
            <v>0</v>
          </cell>
          <cell r="V421">
            <v>0</v>
          </cell>
          <cell r="W421">
            <v>0</v>
          </cell>
          <cell r="X421">
            <v>658.26</v>
          </cell>
          <cell r="Y421">
            <v>142.81</v>
          </cell>
          <cell r="Z421">
            <v>0</v>
          </cell>
          <cell r="AA421">
            <v>0</v>
          </cell>
          <cell r="AB421">
            <v>142.81</v>
          </cell>
          <cell r="AC421">
            <v>32.9</v>
          </cell>
          <cell r="AD421">
            <v>0</v>
          </cell>
          <cell r="AE421">
            <v>0</v>
          </cell>
          <cell r="AF421">
            <v>0</v>
          </cell>
          <cell r="AG421">
            <v>0</v>
          </cell>
          <cell r="AH421">
            <v>32.9</v>
          </cell>
          <cell r="AI421">
            <v>833.98</v>
          </cell>
          <cell r="AJ421">
            <v>0</v>
          </cell>
          <cell r="AK421">
            <v>0</v>
          </cell>
          <cell r="AL421">
            <v>0</v>
          </cell>
          <cell r="AM421">
            <v>0</v>
          </cell>
          <cell r="AN421">
            <v>0</v>
          </cell>
          <cell r="AO421">
            <v>0</v>
          </cell>
          <cell r="AP421">
            <v>0</v>
          </cell>
          <cell r="AQ421">
            <v>0</v>
          </cell>
          <cell r="AR421">
            <v>0</v>
          </cell>
          <cell r="AS421">
            <v>31.1</v>
          </cell>
          <cell r="AT421">
            <v>865.07</v>
          </cell>
          <cell r="AU421">
            <v>3997.65</v>
          </cell>
          <cell r="AV421">
            <v>832.98</v>
          </cell>
          <cell r="AW421">
            <v>833.98</v>
          </cell>
          <cell r="AX421">
            <v>0</v>
          </cell>
          <cell r="AY421">
            <v>3996.65</v>
          </cell>
          <cell r="AZ421">
            <v>1563.89</v>
          </cell>
          <cell r="BA421">
            <v>5407.08</v>
          </cell>
          <cell r="BB421">
            <v>5110.8500000000004</v>
          </cell>
          <cell r="BC421">
            <v>1860.12</v>
          </cell>
          <cell r="BD421">
            <v>1860.12</v>
          </cell>
          <cell r="BE421">
            <v>832.98</v>
          </cell>
          <cell r="BF421">
            <v>0</v>
          </cell>
          <cell r="BG421">
            <v>31.1</v>
          </cell>
          <cell r="BH421">
            <v>0</v>
          </cell>
          <cell r="BI421">
            <v>0</v>
          </cell>
          <cell r="BJ421">
            <v>0</v>
          </cell>
          <cell r="BK421">
            <v>0</v>
          </cell>
          <cell r="BL421">
            <v>996.05</v>
          </cell>
          <cell r="BM421">
            <v>276.81</v>
          </cell>
          <cell r="BN421">
            <v>719.24</v>
          </cell>
          <cell r="BO421">
            <v>0</v>
          </cell>
          <cell r="BP421">
            <v>719.24</v>
          </cell>
          <cell r="BQ421">
            <v>0</v>
          </cell>
          <cell r="BR421">
            <v>719.24</v>
          </cell>
          <cell r="BS421">
            <v>27.790773999999999</v>
          </cell>
          <cell r="BT421">
            <v>0</v>
          </cell>
          <cell r="BU421">
            <v>0</v>
          </cell>
          <cell r="BV421">
            <v>0</v>
          </cell>
          <cell r="BW421">
            <v>0</v>
          </cell>
          <cell r="BY421">
            <v>0</v>
          </cell>
          <cell r="BZ421">
            <v>18331.5</v>
          </cell>
          <cell r="CA421">
            <v>18331.5</v>
          </cell>
          <cell r="CB421">
            <v>0</v>
          </cell>
          <cell r="CC421">
            <v>0</v>
          </cell>
          <cell r="CD421">
            <v>0</v>
          </cell>
          <cell r="CE421">
            <v>0</v>
          </cell>
          <cell r="CF421">
            <v>0</v>
          </cell>
          <cell r="CG421">
            <v>0</v>
          </cell>
          <cell r="CH421">
            <v>0</v>
          </cell>
          <cell r="CI421">
            <v>0</v>
          </cell>
          <cell r="CJ421">
            <v>0</v>
          </cell>
          <cell r="CK421">
            <v>0</v>
          </cell>
          <cell r="CL421">
            <v>0</v>
          </cell>
          <cell r="CM421">
            <v>0</v>
          </cell>
          <cell r="CN421">
            <v>31</v>
          </cell>
          <cell r="CO421">
            <v>31</v>
          </cell>
          <cell r="CP421">
            <v>0</v>
          </cell>
          <cell r="CQ421">
            <v>0</v>
          </cell>
          <cell r="CR421">
            <v>52216.85</v>
          </cell>
          <cell r="CS421">
            <v>23416.17</v>
          </cell>
          <cell r="CT421">
            <v>0</v>
          </cell>
          <cell r="CU421">
            <v>0</v>
          </cell>
          <cell r="CV421">
            <v>23416.17</v>
          </cell>
          <cell r="CW421">
            <v>8949.5499999999993</v>
          </cell>
          <cell r="CX421">
            <v>0</v>
          </cell>
          <cell r="CY421">
            <v>0</v>
          </cell>
          <cell r="CZ421">
            <v>0</v>
          </cell>
          <cell r="DA421">
            <v>0</v>
          </cell>
          <cell r="DB421">
            <v>8949.5499999999993</v>
          </cell>
          <cell r="DC421">
            <v>84613.57</v>
          </cell>
          <cell r="DD421">
            <v>0</v>
          </cell>
          <cell r="DE421">
            <v>3929.54</v>
          </cell>
          <cell r="DF421">
            <v>80684.03</v>
          </cell>
          <cell r="DG421">
            <v>17.82</v>
          </cell>
          <cell r="DH421">
            <v>3193.6</v>
          </cell>
          <cell r="DI421">
            <v>0</v>
          </cell>
          <cell r="DJ421">
            <v>151.29</v>
          </cell>
          <cell r="DK421">
            <v>1009.08</v>
          </cell>
          <cell r="DL421">
            <v>4353.9799999999996</v>
          </cell>
          <cell r="DM421">
            <v>26123.14</v>
          </cell>
          <cell r="DN421">
            <v>129510.48</v>
          </cell>
          <cell r="DO421">
            <v>51507.37</v>
          </cell>
          <cell r="DP421">
            <v>14.6</v>
          </cell>
          <cell r="DQ421">
            <v>0</v>
          </cell>
          <cell r="DR421">
            <v>57699.21</v>
          </cell>
          <cell r="DS421">
            <v>0</v>
          </cell>
          <cell r="DT421">
            <v>109221.18</v>
          </cell>
          <cell r="DU421">
            <v>0</v>
          </cell>
          <cell r="DV421">
            <v>233.58</v>
          </cell>
          <cell r="DW421">
            <v>12394.55</v>
          </cell>
          <cell r="DX421">
            <v>8916.6</v>
          </cell>
          <cell r="DY421">
            <v>-1073.3</v>
          </cell>
          <cell r="DZ421">
            <v>-187.59</v>
          </cell>
          <cell r="EA421">
            <v>20283.84</v>
          </cell>
          <cell r="EB421">
            <v>5.45</v>
          </cell>
          <cell r="EC421">
            <v>20289.29</v>
          </cell>
          <cell r="ED421">
            <v>329</v>
          </cell>
          <cell r="EE421">
            <v>19898.849999999999</v>
          </cell>
          <cell r="EF421">
            <v>0</v>
          </cell>
          <cell r="EG421">
            <v>19898.849999999999</v>
          </cell>
          <cell r="EH421">
            <v>719.24</v>
          </cell>
          <cell r="EI421">
            <v>0</v>
          </cell>
          <cell r="EJ421">
            <v>0</v>
          </cell>
          <cell r="EK421">
            <v>0</v>
          </cell>
          <cell r="EL421">
            <v>0</v>
          </cell>
          <cell r="EM421">
            <v>2.36</v>
          </cell>
          <cell r="EN421">
            <v>0</v>
          </cell>
          <cell r="EO421">
            <v>0</v>
          </cell>
          <cell r="EP421">
            <v>0</v>
          </cell>
          <cell r="EQ421">
            <v>214.2</v>
          </cell>
          <cell r="ER421">
            <v>-155.28</v>
          </cell>
          <cell r="ES421">
            <v>0</v>
          </cell>
          <cell r="ET421">
            <v>32.869999999999997</v>
          </cell>
          <cell r="EU421">
            <v>20283.84</v>
          </cell>
          <cell r="EV421">
            <v>20283.84</v>
          </cell>
          <cell r="EW421">
            <v>87.89</v>
          </cell>
          <cell r="EX421">
            <v>0</v>
          </cell>
          <cell r="EY421">
            <v>-541.94000000000005</v>
          </cell>
          <cell r="EZ421">
            <v>0</v>
          </cell>
          <cell r="FA421">
            <v>0</v>
          </cell>
          <cell r="FB421">
            <v>5.45</v>
          </cell>
          <cell r="FC421">
            <v>0</v>
          </cell>
          <cell r="FD421">
            <v>4082.19</v>
          </cell>
          <cell r="FE421">
            <v>0</v>
          </cell>
          <cell r="FF421">
            <v>16661.150000000001</v>
          </cell>
          <cell r="FG421">
            <v>0</v>
          </cell>
          <cell r="FH421">
            <v>227.08</v>
          </cell>
          <cell r="FI421">
            <v>0</v>
          </cell>
          <cell r="FJ421">
            <v>16434.07</v>
          </cell>
          <cell r="FK421">
            <v>103914.13</v>
          </cell>
          <cell r="FL421">
            <v>16428.84</v>
          </cell>
          <cell r="FM421">
            <v>16434.29</v>
          </cell>
          <cell r="FN421">
            <v>18612.72</v>
          </cell>
          <cell r="FO421">
            <v>103914.13</v>
          </cell>
          <cell r="FP421">
            <v>122043.33</v>
          </cell>
          <cell r="FQ421">
            <v>15.81</v>
          </cell>
          <cell r="FR421">
            <v>15.815300000000001</v>
          </cell>
          <cell r="FS421">
            <v>17.9116</v>
          </cell>
          <cell r="FT421">
            <v>13.4659</v>
          </cell>
          <cell r="FU421">
            <v>0</v>
          </cell>
          <cell r="FV421">
            <v>0</v>
          </cell>
          <cell r="FW421">
            <v>0</v>
          </cell>
          <cell r="FX421">
            <v>0</v>
          </cell>
          <cell r="FY421">
            <v>187.59</v>
          </cell>
          <cell r="FZ421">
            <v>0</v>
          </cell>
          <cell r="GA421">
            <v>5.45</v>
          </cell>
          <cell r="GB421">
            <v>0</v>
          </cell>
          <cell r="GC421">
            <v>0</v>
          </cell>
          <cell r="GD421">
            <v>3073</v>
          </cell>
          <cell r="GE421">
            <v>2762</v>
          </cell>
          <cell r="GF421">
            <v>0</v>
          </cell>
          <cell r="GG421">
            <v>1167.8800000000001</v>
          </cell>
          <cell r="GH421">
            <v>0</v>
          </cell>
          <cell r="GI421">
            <v>0</v>
          </cell>
          <cell r="GJ421">
            <v>16661.150000000001</v>
          </cell>
          <cell r="GK421">
            <v>1666.12</v>
          </cell>
          <cell r="GL421">
            <v>2762</v>
          </cell>
          <cell r="GM421">
            <v>0</v>
          </cell>
          <cell r="GN421">
            <v>2351.12</v>
          </cell>
          <cell r="GO421">
            <v>410.88</v>
          </cell>
          <cell r="GP421">
            <v>183.8</v>
          </cell>
          <cell r="GQ421">
            <v>183.8</v>
          </cell>
          <cell r="GR421">
            <v>227.08</v>
          </cell>
          <cell r="GS421">
            <v>1434.7</v>
          </cell>
          <cell r="GT421">
            <v>7107.21</v>
          </cell>
          <cell r="GU421">
            <v>214.2</v>
          </cell>
          <cell r="GV421">
            <v>1167.8800000000001</v>
          </cell>
          <cell r="GW421">
            <v>0.18</v>
          </cell>
          <cell r="GX421">
            <v>35.229999999999997</v>
          </cell>
          <cell r="GY421">
            <v>0</v>
          </cell>
          <cell r="GZ421">
            <v>35.229999999999997</v>
          </cell>
          <cell r="HA421">
            <v>0</v>
          </cell>
          <cell r="HB421">
            <v>0</v>
          </cell>
          <cell r="HC421">
            <v>0</v>
          </cell>
          <cell r="HD421" t="str">
            <v>Other adjustments to equity capital include option proceeds, share repurchase, and sale of treasury stock.</v>
          </cell>
          <cell r="HE421" t="str">
            <v>NA</v>
          </cell>
          <cell r="HF421">
            <v>203.35</v>
          </cell>
          <cell r="HG421">
            <v>919.8</v>
          </cell>
          <cell r="HH421">
            <v>1413.72</v>
          </cell>
          <cell r="HI421">
            <v>2289.8000000000002</v>
          </cell>
          <cell r="HJ421">
            <v>4803.49</v>
          </cell>
          <cell r="HL421">
            <v>4</v>
          </cell>
          <cell r="HM421">
            <v>2013</v>
          </cell>
          <cell r="HN421">
            <v>0</v>
          </cell>
          <cell r="HO421">
            <v>0</v>
          </cell>
          <cell r="HR421">
            <v>19015</v>
          </cell>
        </row>
        <row r="422">
          <cell r="A422" t="str">
            <v>1275216Q3 2011Supervisory Baseline</v>
          </cell>
          <cell r="B422" t="str">
            <v>AmEx</v>
          </cell>
          <cell r="C422" t="str">
            <v>Q3 2011</v>
          </cell>
          <cell r="D422" t="str">
            <v>Supervisory Baseline</v>
          </cell>
          <cell r="E422" t="str">
            <v>BHC</v>
          </cell>
          <cell r="F422" t="str">
            <v>AMERICAN EXPRESS CO</v>
          </cell>
          <cell r="G422">
            <v>1275216</v>
          </cell>
          <cell r="H422" t="str">
            <v>Actual</v>
          </cell>
          <cell r="I422">
            <v>40931</v>
          </cell>
          <cell r="J422">
            <v>40931.475578703707</v>
          </cell>
          <cell r="K422" t="str">
            <v>The Supervisory Baseline and Stress Scenarios are macroeconomic scenarios specified by the Federal Reserve as part of its Comprehensive Capital Analysis and Review.  Twenty-six key macroeconomic and financial variables, including US GDP and une</v>
          </cell>
          <cell r="L422">
            <v>0</v>
          </cell>
          <cell r="M422">
            <v>0</v>
          </cell>
          <cell r="N422">
            <v>0</v>
          </cell>
          <cell r="O422">
            <v>0</v>
          </cell>
          <cell r="P422">
            <v>0</v>
          </cell>
          <cell r="Q422">
            <v>0</v>
          </cell>
          <cell r="R422">
            <v>0</v>
          </cell>
          <cell r="S422">
            <v>0</v>
          </cell>
          <cell r="T422">
            <v>0</v>
          </cell>
          <cell r="U422">
            <v>0</v>
          </cell>
          <cell r="V422">
            <v>0</v>
          </cell>
          <cell r="W422">
            <v>0</v>
          </cell>
          <cell r="X422">
            <v>429.54</v>
          </cell>
          <cell r="Y422">
            <v>124.98</v>
          </cell>
          <cell r="Z422">
            <v>0</v>
          </cell>
          <cell r="AA422">
            <v>0</v>
          </cell>
          <cell r="AB422">
            <v>124.98</v>
          </cell>
          <cell r="AC422">
            <v>20.75</v>
          </cell>
          <cell r="AD422">
            <v>0</v>
          </cell>
          <cell r="AE422">
            <v>0</v>
          </cell>
          <cell r="AF422">
            <v>0</v>
          </cell>
          <cell r="AG422">
            <v>0</v>
          </cell>
          <cell r="AH422">
            <v>20.75</v>
          </cell>
          <cell r="AI422">
            <v>575.27</v>
          </cell>
          <cell r="AJ422">
            <v>0</v>
          </cell>
          <cell r="AK422">
            <v>0</v>
          </cell>
          <cell r="AL422">
            <v>0</v>
          </cell>
          <cell r="AM422">
            <v>0</v>
          </cell>
          <cell r="AN422">
            <v>0</v>
          </cell>
          <cell r="AO422">
            <v>0</v>
          </cell>
          <cell r="AP422">
            <v>0</v>
          </cell>
          <cell r="AQ422">
            <v>0</v>
          </cell>
          <cell r="AR422">
            <v>0</v>
          </cell>
          <cell r="AS422">
            <v>23.96</v>
          </cell>
          <cell r="AT422">
            <v>599.23</v>
          </cell>
          <cell r="AU422">
            <v>2943.51</v>
          </cell>
          <cell r="AV422">
            <v>143.91999999999999</v>
          </cell>
          <cell r="AW422">
            <v>575.27</v>
          </cell>
          <cell r="AX422">
            <v>0</v>
          </cell>
          <cell r="AY422">
            <v>2512.17</v>
          </cell>
          <cell r="AZ422">
            <v>1734.53</v>
          </cell>
          <cell r="BA422">
            <v>5836.52</v>
          </cell>
          <cell r="BB422">
            <v>5692.6</v>
          </cell>
          <cell r="BC422">
            <v>1878.45</v>
          </cell>
          <cell r="BD422">
            <v>1878.45</v>
          </cell>
          <cell r="BE422">
            <v>143.91999999999999</v>
          </cell>
          <cell r="BF422">
            <v>0</v>
          </cell>
          <cell r="BG422">
            <v>23.96</v>
          </cell>
          <cell r="BH422">
            <v>0</v>
          </cell>
          <cell r="BI422">
            <v>0</v>
          </cell>
          <cell r="BJ422">
            <v>0</v>
          </cell>
          <cell r="BK422">
            <v>0</v>
          </cell>
          <cell r="BL422">
            <v>1710.56</v>
          </cell>
          <cell r="BM422">
            <v>475.56</v>
          </cell>
          <cell r="BN422">
            <v>1235</v>
          </cell>
          <cell r="BO422">
            <v>0</v>
          </cell>
          <cell r="BP422">
            <v>1235</v>
          </cell>
          <cell r="BQ422">
            <v>0</v>
          </cell>
          <cell r="BR422">
            <v>1235</v>
          </cell>
          <cell r="BS422">
            <v>27.801421999999999</v>
          </cell>
          <cell r="BT422">
            <v>0</v>
          </cell>
          <cell r="BU422">
            <v>0</v>
          </cell>
          <cell r="BV422">
            <v>0</v>
          </cell>
          <cell r="BW422">
            <v>0</v>
          </cell>
          <cell r="BY422">
            <v>0</v>
          </cell>
          <cell r="BZ422">
            <v>9664</v>
          </cell>
          <cell r="CA422">
            <v>9664</v>
          </cell>
          <cell r="CB422">
            <v>0</v>
          </cell>
          <cell r="CC422">
            <v>0</v>
          </cell>
          <cell r="CD422">
            <v>0</v>
          </cell>
          <cell r="CE422">
            <v>0</v>
          </cell>
          <cell r="CF422">
            <v>0</v>
          </cell>
          <cell r="CG422">
            <v>0</v>
          </cell>
          <cell r="CH422">
            <v>0</v>
          </cell>
          <cell r="CI422">
            <v>0</v>
          </cell>
          <cell r="CJ422">
            <v>0</v>
          </cell>
          <cell r="CK422">
            <v>0</v>
          </cell>
          <cell r="CL422">
            <v>0</v>
          </cell>
          <cell r="CM422">
            <v>0</v>
          </cell>
          <cell r="CN422">
            <v>31</v>
          </cell>
          <cell r="CO422">
            <v>31</v>
          </cell>
          <cell r="CP422">
            <v>0</v>
          </cell>
          <cell r="CQ422">
            <v>0</v>
          </cell>
          <cell r="CR422">
            <v>58207</v>
          </cell>
          <cell r="CS422">
            <v>26005.5</v>
          </cell>
          <cell r="CT422">
            <v>0</v>
          </cell>
          <cell r="CU422">
            <v>0</v>
          </cell>
          <cell r="CV422">
            <v>26005.5</v>
          </cell>
          <cell r="CW422">
            <v>13026</v>
          </cell>
          <cell r="CX422">
            <v>0</v>
          </cell>
          <cell r="CY422">
            <v>0</v>
          </cell>
          <cell r="CZ422">
            <v>0</v>
          </cell>
          <cell r="DA422">
            <v>0</v>
          </cell>
          <cell r="DB422">
            <v>13026</v>
          </cell>
          <cell r="DC422">
            <v>97269.5</v>
          </cell>
          <cell r="DD422">
            <v>0</v>
          </cell>
          <cell r="DE422">
            <v>2544</v>
          </cell>
          <cell r="DF422">
            <v>94726</v>
          </cell>
          <cell r="DG422">
            <v>18</v>
          </cell>
          <cell r="DH422">
            <v>3194</v>
          </cell>
          <cell r="DI422">
            <v>0</v>
          </cell>
          <cell r="DJ422">
            <v>151</v>
          </cell>
          <cell r="DK422">
            <v>1009</v>
          </cell>
          <cell r="DL422">
            <v>4354</v>
          </cell>
          <cell r="DM422">
            <v>38857</v>
          </cell>
          <cell r="DN422">
            <v>147619</v>
          </cell>
          <cell r="DO422">
            <v>38196</v>
          </cell>
          <cell r="DP422">
            <v>15</v>
          </cell>
          <cell r="DQ422">
            <v>0</v>
          </cell>
          <cell r="DR422">
            <v>91303.99</v>
          </cell>
          <cell r="DS422">
            <v>0</v>
          </cell>
          <cell r="DT422">
            <v>129514</v>
          </cell>
          <cell r="DU422">
            <v>0</v>
          </cell>
          <cell r="DV422">
            <v>233</v>
          </cell>
          <cell r="DW422">
            <v>12369</v>
          </cell>
          <cell r="DX422">
            <v>6520</v>
          </cell>
          <cell r="DY422">
            <v>-803</v>
          </cell>
          <cell r="DZ422">
            <v>-219</v>
          </cell>
          <cell r="EA422">
            <v>18100</v>
          </cell>
          <cell r="EB422">
            <v>5</v>
          </cell>
          <cell r="EC422">
            <v>18105</v>
          </cell>
          <cell r="ED422">
            <v>329</v>
          </cell>
          <cell r="EE422">
            <v>18205</v>
          </cell>
          <cell r="EF422">
            <v>0</v>
          </cell>
          <cell r="EG422">
            <v>18205</v>
          </cell>
          <cell r="EH422">
            <v>1235</v>
          </cell>
          <cell r="EI422">
            <v>0</v>
          </cell>
          <cell r="EJ422">
            <v>0</v>
          </cell>
          <cell r="EK422">
            <v>0</v>
          </cell>
          <cell r="EL422">
            <v>0</v>
          </cell>
          <cell r="EM422">
            <v>1</v>
          </cell>
          <cell r="EN422">
            <v>0</v>
          </cell>
          <cell r="EO422">
            <v>0</v>
          </cell>
          <cell r="EP422">
            <v>0</v>
          </cell>
          <cell r="EQ422">
            <v>213</v>
          </cell>
          <cell r="ER422">
            <v>-53</v>
          </cell>
          <cell r="ES422">
            <v>0</v>
          </cell>
          <cell r="ET422">
            <v>-1075</v>
          </cell>
          <cell r="EU422">
            <v>18100</v>
          </cell>
          <cell r="EV422">
            <v>18100</v>
          </cell>
          <cell r="EW422">
            <v>262</v>
          </cell>
          <cell r="EX422">
            <v>0</v>
          </cell>
          <cell r="EY422">
            <v>-446</v>
          </cell>
          <cell r="EZ422">
            <v>0</v>
          </cell>
          <cell r="FA422">
            <v>0</v>
          </cell>
          <cell r="FB422">
            <v>5</v>
          </cell>
          <cell r="FC422">
            <v>0</v>
          </cell>
          <cell r="FD422">
            <v>4082</v>
          </cell>
          <cell r="FE422">
            <v>0</v>
          </cell>
          <cell r="FF422">
            <v>14207</v>
          </cell>
          <cell r="FG422">
            <v>0</v>
          </cell>
          <cell r="FH422">
            <v>162.24</v>
          </cell>
          <cell r="FI422">
            <v>0</v>
          </cell>
          <cell r="FJ422">
            <v>14045</v>
          </cell>
          <cell r="FK422">
            <v>114307.8</v>
          </cell>
          <cell r="FL422">
            <v>14040</v>
          </cell>
          <cell r="FM422">
            <v>14045</v>
          </cell>
          <cell r="FN422">
            <v>16335</v>
          </cell>
          <cell r="FO422">
            <v>114307.8</v>
          </cell>
          <cell r="FP422">
            <v>143339</v>
          </cell>
          <cell r="FQ422">
            <v>12.2826</v>
          </cell>
          <cell r="FR422">
            <v>12.287000000000001</v>
          </cell>
          <cell r="FS422">
            <v>14.2904</v>
          </cell>
          <cell r="FT422">
            <v>9.7984000000000009</v>
          </cell>
          <cell r="FU422">
            <v>0</v>
          </cell>
          <cell r="FV422">
            <v>0</v>
          </cell>
          <cell r="FW422">
            <v>0</v>
          </cell>
          <cell r="FX422">
            <v>0</v>
          </cell>
          <cell r="FY422">
            <v>219</v>
          </cell>
          <cell r="FZ422">
            <v>0</v>
          </cell>
          <cell r="GA422">
            <v>5.45</v>
          </cell>
          <cell r="GB422">
            <v>0</v>
          </cell>
          <cell r="GC422">
            <v>0</v>
          </cell>
          <cell r="GD422">
            <v>3073</v>
          </cell>
          <cell r="GE422">
            <v>2802</v>
          </cell>
          <cell r="GF422">
            <v>0</v>
          </cell>
          <cell r="GG422">
            <v>1168.51</v>
          </cell>
          <cell r="GH422">
            <v>0</v>
          </cell>
          <cell r="GI422">
            <v>0</v>
          </cell>
          <cell r="GJ422">
            <v>14207</v>
          </cell>
          <cell r="GK422">
            <v>1420.7</v>
          </cell>
          <cell r="GL422">
            <v>2712.93</v>
          </cell>
          <cell r="GM422">
            <v>89.08</v>
          </cell>
          <cell r="GN422">
            <v>2019.43</v>
          </cell>
          <cell r="GO422">
            <v>693.5</v>
          </cell>
          <cell r="GP422">
            <v>531.26</v>
          </cell>
          <cell r="GQ422">
            <v>531.26</v>
          </cell>
          <cell r="GR422">
            <v>162.24</v>
          </cell>
          <cell r="GS422">
            <v>4727.9799999999996</v>
          </cell>
          <cell r="GT422">
            <v>23063</v>
          </cell>
          <cell r="GU422">
            <v>213</v>
          </cell>
          <cell r="GV422">
            <v>1168.51</v>
          </cell>
          <cell r="GW422">
            <v>0.18228342</v>
          </cell>
          <cell r="GX422">
            <v>125.84</v>
          </cell>
          <cell r="GY422">
            <v>0</v>
          </cell>
          <cell r="GZ422">
            <v>125.84</v>
          </cell>
          <cell r="HA422">
            <v>254</v>
          </cell>
          <cell r="HB422">
            <v>946.44</v>
          </cell>
          <cell r="HC422">
            <v>1200.44</v>
          </cell>
          <cell r="HD422" t="str">
            <v>Other adjustments to equity capital include option proceeds, share repurchase, and sale of treasury stock.</v>
          </cell>
          <cell r="HE422" t="str">
            <v>NA</v>
          </cell>
          <cell r="HF422">
            <v>203.35</v>
          </cell>
          <cell r="HG422">
            <v>919.8</v>
          </cell>
          <cell r="HH422">
            <v>1413.72</v>
          </cell>
          <cell r="HI422">
            <v>2289.8000000000002</v>
          </cell>
          <cell r="HJ422">
            <v>4803.49</v>
          </cell>
          <cell r="HL422">
            <v>3</v>
          </cell>
          <cell r="HM422">
            <v>2011</v>
          </cell>
          <cell r="HN422">
            <v>0</v>
          </cell>
          <cell r="HO422">
            <v>0</v>
          </cell>
          <cell r="HR422">
            <v>19015</v>
          </cell>
        </row>
        <row r="423">
          <cell r="A423" t="str">
            <v>1275216Q4 2011Supervisory Baseline</v>
          </cell>
          <cell r="B423" t="str">
            <v>AmEx</v>
          </cell>
          <cell r="C423" t="str">
            <v>Q4 2011</v>
          </cell>
          <cell r="D423" t="str">
            <v>Supervisory Baseline</v>
          </cell>
          <cell r="E423" t="str">
            <v>BHC</v>
          </cell>
          <cell r="F423" t="str">
            <v>AMERICAN EXPRESS CO</v>
          </cell>
          <cell r="G423">
            <v>1275216</v>
          </cell>
          <cell r="H423" t="str">
            <v>Projected</v>
          </cell>
          <cell r="I423">
            <v>40931</v>
          </cell>
          <cell r="J423">
            <v>40931.475578703707</v>
          </cell>
          <cell r="K423" t="str">
            <v>The Supervisory Baseline and Stress Scenarios are macroeconomic scenarios specified by the Federal Reserve as part of its Comprehensive Capital Analysis and Review.  Twenty-six key macroeconomic and financial variables, including US GDP and une</v>
          </cell>
          <cell r="L423">
            <v>0</v>
          </cell>
          <cell r="M423">
            <v>0</v>
          </cell>
          <cell r="N423">
            <v>0</v>
          </cell>
          <cell r="O423">
            <v>0</v>
          </cell>
          <cell r="P423">
            <v>0</v>
          </cell>
          <cell r="Q423">
            <v>0</v>
          </cell>
          <cell r="R423">
            <v>0</v>
          </cell>
          <cell r="S423">
            <v>0</v>
          </cell>
          <cell r="T423">
            <v>0</v>
          </cell>
          <cell r="U423">
            <v>0</v>
          </cell>
          <cell r="V423">
            <v>0</v>
          </cell>
          <cell r="W423">
            <v>0</v>
          </cell>
          <cell r="X423">
            <v>374.52</v>
          </cell>
          <cell r="Y423">
            <v>129.22</v>
          </cell>
          <cell r="Z423">
            <v>0</v>
          </cell>
          <cell r="AA423">
            <v>0</v>
          </cell>
          <cell r="AB423">
            <v>129.22</v>
          </cell>
          <cell r="AC423">
            <v>27.23</v>
          </cell>
          <cell r="AD423">
            <v>0</v>
          </cell>
          <cell r="AE423">
            <v>0</v>
          </cell>
          <cell r="AF423">
            <v>0</v>
          </cell>
          <cell r="AG423">
            <v>0</v>
          </cell>
          <cell r="AH423">
            <v>27.23</v>
          </cell>
          <cell r="AI423">
            <v>530.98</v>
          </cell>
          <cell r="AJ423">
            <v>0</v>
          </cell>
          <cell r="AK423">
            <v>0</v>
          </cell>
          <cell r="AL423">
            <v>0</v>
          </cell>
          <cell r="AM423">
            <v>0</v>
          </cell>
          <cell r="AN423">
            <v>0</v>
          </cell>
          <cell r="AO423">
            <v>0</v>
          </cell>
          <cell r="AP423">
            <v>0</v>
          </cell>
          <cell r="AQ423">
            <v>0</v>
          </cell>
          <cell r="AR423">
            <v>0</v>
          </cell>
          <cell r="AS423">
            <v>21.11</v>
          </cell>
          <cell r="AT423">
            <v>552.09</v>
          </cell>
          <cell r="AU423">
            <v>2512.17</v>
          </cell>
          <cell r="AV423">
            <v>305.08</v>
          </cell>
          <cell r="AW423">
            <v>530.98</v>
          </cell>
          <cell r="AX423">
            <v>0</v>
          </cell>
          <cell r="AY423">
            <v>2286.27</v>
          </cell>
          <cell r="AZ423">
            <v>1749.52</v>
          </cell>
          <cell r="BA423">
            <v>6112.98</v>
          </cell>
          <cell r="BB423">
            <v>5815.49</v>
          </cell>
          <cell r="BC423">
            <v>2047</v>
          </cell>
          <cell r="BD423">
            <v>2047</v>
          </cell>
          <cell r="BE423">
            <v>305.08</v>
          </cell>
          <cell r="BF423">
            <v>0</v>
          </cell>
          <cell r="BG423">
            <v>21.11</v>
          </cell>
          <cell r="BH423">
            <v>0</v>
          </cell>
          <cell r="BI423">
            <v>0</v>
          </cell>
          <cell r="BJ423">
            <v>0</v>
          </cell>
          <cell r="BK423">
            <v>0</v>
          </cell>
          <cell r="BL423">
            <v>1720.81</v>
          </cell>
          <cell r="BM423">
            <v>536.20000000000005</v>
          </cell>
          <cell r="BN423">
            <v>1184.6199999999999</v>
          </cell>
          <cell r="BO423">
            <v>0</v>
          </cell>
          <cell r="BP423">
            <v>1184.6199999999999</v>
          </cell>
          <cell r="BQ423">
            <v>0</v>
          </cell>
          <cell r="BR423">
            <v>1184.6199999999999</v>
          </cell>
          <cell r="BS423">
            <v>31.159745000000001</v>
          </cell>
          <cell r="BT423">
            <v>0</v>
          </cell>
          <cell r="BU423">
            <v>0</v>
          </cell>
          <cell r="BV423">
            <v>0</v>
          </cell>
          <cell r="BW423">
            <v>0</v>
          </cell>
          <cell r="BY423">
            <v>0</v>
          </cell>
          <cell r="BZ423">
            <v>7476.41</v>
          </cell>
          <cell r="CA423">
            <v>7476.41</v>
          </cell>
          <cell r="CB423">
            <v>0</v>
          </cell>
          <cell r="CC423">
            <v>0</v>
          </cell>
          <cell r="CD423">
            <v>0</v>
          </cell>
          <cell r="CE423">
            <v>0</v>
          </cell>
          <cell r="CF423">
            <v>0</v>
          </cell>
          <cell r="CG423">
            <v>0</v>
          </cell>
          <cell r="CH423">
            <v>0</v>
          </cell>
          <cell r="CI423">
            <v>0</v>
          </cell>
          <cell r="CJ423">
            <v>0</v>
          </cell>
          <cell r="CK423">
            <v>0</v>
          </cell>
          <cell r="CL423">
            <v>0</v>
          </cell>
          <cell r="CM423">
            <v>0</v>
          </cell>
          <cell r="CN423">
            <v>31</v>
          </cell>
          <cell r="CO423">
            <v>31</v>
          </cell>
          <cell r="CP423">
            <v>0</v>
          </cell>
          <cell r="CQ423">
            <v>0</v>
          </cell>
          <cell r="CR423">
            <v>61944.57</v>
          </cell>
          <cell r="CS423">
            <v>28849.17</v>
          </cell>
          <cell r="CT423">
            <v>0</v>
          </cell>
          <cell r="CU423">
            <v>0</v>
          </cell>
          <cell r="CV423">
            <v>28849.17</v>
          </cell>
          <cell r="CW423">
            <v>12280.1</v>
          </cell>
          <cell r="CX423">
            <v>0</v>
          </cell>
          <cell r="CY423">
            <v>0</v>
          </cell>
          <cell r="CZ423">
            <v>0</v>
          </cell>
          <cell r="DA423">
            <v>0</v>
          </cell>
          <cell r="DB423">
            <v>12280.1</v>
          </cell>
          <cell r="DC423">
            <v>103104.84</v>
          </cell>
          <cell r="DD423">
            <v>0</v>
          </cell>
          <cell r="DE423">
            <v>2241.4</v>
          </cell>
          <cell r="DF423">
            <v>100863.44</v>
          </cell>
          <cell r="DG423">
            <v>17.82</v>
          </cell>
          <cell r="DH423">
            <v>3193.6</v>
          </cell>
          <cell r="DI423">
            <v>0</v>
          </cell>
          <cell r="DJ423">
            <v>151.29</v>
          </cell>
          <cell r="DK423">
            <v>1009.08</v>
          </cell>
          <cell r="DL423">
            <v>4353.9799999999996</v>
          </cell>
          <cell r="DM423">
            <v>36575.050000000003</v>
          </cell>
          <cell r="DN423">
            <v>149286.70000000001</v>
          </cell>
          <cell r="DO423">
            <v>42185.52</v>
          </cell>
          <cell r="DP423">
            <v>14.6</v>
          </cell>
          <cell r="DQ423">
            <v>0</v>
          </cell>
          <cell r="DR423">
            <v>88469.8</v>
          </cell>
          <cell r="DS423">
            <v>0</v>
          </cell>
          <cell r="DT423">
            <v>130669.93</v>
          </cell>
          <cell r="DU423">
            <v>0</v>
          </cell>
          <cell r="DV423">
            <v>232.6</v>
          </cell>
          <cell r="DW423">
            <v>12342.73</v>
          </cell>
          <cell r="DX423">
            <v>7305.83</v>
          </cell>
          <cell r="DY423">
            <v>-1054.24</v>
          </cell>
          <cell r="DZ423">
            <v>-215.61</v>
          </cell>
          <cell r="EA423">
            <v>18611.32</v>
          </cell>
          <cell r="EB423">
            <v>5.45</v>
          </cell>
          <cell r="EC423">
            <v>18616.77</v>
          </cell>
          <cell r="ED423">
            <v>329</v>
          </cell>
          <cell r="EE423">
            <v>18100</v>
          </cell>
          <cell r="EF423">
            <v>0</v>
          </cell>
          <cell r="EG423">
            <v>18100</v>
          </cell>
          <cell r="EH423">
            <v>1184.6199999999999</v>
          </cell>
          <cell r="EI423">
            <v>0</v>
          </cell>
          <cell r="EJ423">
            <v>0</v>
          </cell>
          <cell r="EK423">
            <v>0</v>
          </cell>
          <cell r="EL423">
            <v>0</v>
          </cell>
          <cell r="EM423">
            <v>2.36</v>
          </cell>
          <cell r="EN423">
            <v>0</v>
          </cell>
          <cell r="EO423">
            <v>0</v>
          </cell>
          <cell r="EP423">
            <v>0</v>
          </cell>
          <cell r="EQ423">
            <v>210.79</v>
          </cell>
          <cell r="ER423">
            <v>-250.95</v>
          </cell>
          <cell r="ES423">
            <v>0</v>
          </cell>
          <cell r="ET423">
            <v>-213.92</v>
          </cell>
          <cell r="EU423">
            <v>18611.32</v>
          </cell>
          <cell r="EV423">
            <v>18611.32</v>
          </cell>
          <cell r="EW423">
            <v>143.44999999999999</v>
          </cell>
          <cell r="EX423">
            <v>0</v>
          </cell>
          <cell r="EY423">
            <v>-578.44000000000005</v>
          </cell>
          <cell r="EZ423">
            <v>0</v>
          </cell>
          <cell r="FA423">
            <v>0</v>
          </cell>
          <cell r="FB423">
            <v>5.45</v>
          </cell>
          <cell r="FC423">
            <v>0</v>
          </cell>
          <cell r="FD423">
            <v>4082.19</v>
          </cell>
          <cell r="FE423">
            <v>0</v>
          </cell>
          <cell r="FF423">
            <v>14969.57</v>
          </cell>
          <cell r="FG423">
            <v>0</v>
          </cell>
          <cell r="FH423">
            <v>61.06</v>
          </cell>
          <cell r="FI423">
            <v>0</v>
          </cell>
          <cell r="FJ423">
            <v>14908.51</v>
          </cell>
          <cell r="FK423">
            <v>120761.88</v>
          </cell>
          <cell r="FL423">
            <v>14903.28</v>
          </cell>
          <cell r="FM423">
            <v>14908.73</v>
          </cell>
          <cell r="FN423">
            <v>17274.32</v>
          </cell>
          <cell r="FO423">
            <v>120761.88</v>
          </cell>
          <cell r="FP423">
            <v>144176.54999999999</v>
          </cell>
          <cell r="FQ423">
            <v>12.340999999999999</v>
          </cell>
          <cell r="FR423">
            <v>12.345599999999999</v>
          </cell>
          <cell r="FS423">
            <v>14.304399999999999</v>
          </cell>
          <cell r="FT423">
            <v>10.3406</v>
          </cell>
          <cell r="FU423">
            <v>0</v>
          </cell>
          <cell r="FV423">
            <v>0</v>
          </cell>
          <cell r="FW423">
            <v>0</v>
          </cell>
          <cell r="FX423">
            <v>0</v>
          </cell>
          <cell r="FY423">
            <v>215.61</v>
          </cell>
          <cell r="FZ423">
            <v>0</v>
          </cell>
          <cell r="GA423">
            <v>5.45</v>
          </cell>
          <cell r="GB423">
            <v>0</v>
          </cell>
          <cell r="GC423">
            <v>0</v>
          </cell>
          <cell r="GD423">
            <v>3073.1</v>
          </cell>
          <cell r="GE423">
            <v>2762</v>
          </cell>
          <cell r="GF423">
            <v>0</v>
          </cell>
          <cell r="GG423">
            <v>1163</v>
          </cell>
          <cell r="GH423">
            <v>0</v>
          </cell>
          <cell r="GI423">
            <v>0</v>
          </cell>
          <cell r="GJ423">
            <v>14969.57</v>
          </cell>
          <cell r="GK423">
            <v>1496.96</v>
          </cell>
          <cell r="GL423">
            <v>2762</v>
          </cell>
          <cell r="GM423">
            <v>0</v>
          </cell>
          <cell r="GN423">
            <v>2652.93</v>
          </cell>
          <cell r="GO423">
            <v>109.07</v>
          </cell>
          <cell r="GP423">
            <v>48.01</v>
          </cell>
          <cell r="GQ423">
            <v>48.01</v>
          </cell>
          <cell r="GR423">
            <v>61.06</v>
          </cell>
          <cell r="GS423">
            <v>2598.33</v>
          </cell>
          <cell r="GT423">
            <v>12878.14</v>
          </cell>
          <cell r="GU423">
            <v>210.79</v>
          </cell>
          <cell r="GV423">
            <v>1163</v>
          </cell>
          <cell r="GW423">
            <v>0.18</v>
          </cell>
          <cell r="GX423">
            <v>138.61000000000001</v>
          </cell>
          <cell r="GY423">
            <v>0</v>
          </cell>
          <cell r="GZ423">
            <v>138.61000000000001</v>
          </cell>
          <cell r="HA423">
            <v>70</v>
          </cell>
          <cell r="HB423">
            <v>280.20999999999998</v>
          </cell>
          <cell r="HC423">
            <v>350.21</v>
          </cell>
          <cell r="HD423" t="str">
            <v>Other adjustments to equity capital include option proceeds, share repurchase, and sale of treasury stock.</v>
          </cell>
          <cell r="HE423" t="str">
            <v>NA</v>
          </cell>
          <cell r="HF423">
            <v>203.35</v>
          </cell>
          <cell r="HG423">
            <v>919.8</v>
          </cell>
          <cell r="HH423">
            <v>1413.72</v>
          </cell>
          <cell r="HI423">
            <v>2289.8000000000002</v>
          </cell>
          <cell r="HJ423">
            <v>4803.49</v>
          </cell>
          <cell r="HL423">
            <v>4</v>
          </cell>
          <cell r="HM423">
            <v>2011</v>
          </cell>
          <cell r="HN423">
            <v>0</v>
          </cell>
          <cell r="HO423">
            <v>0</v>
          </cell>
          <cell r="HR423">
            <v>19015</v>
          </cell>
        </row>
        <row r="424">
          <cell r="A424" t="str">
            <v>1275216Q1 2012Supervisory Baseline</v>
          </cell>
          <cell r="B424" t="str">
            <v>AmEx</v>
          </cell>
          <cell r="C424" t="str">
            <v>Q1 2012</v>
          </cell>
          <cell r="D424" t="str">
            <v>Supervisory Baseline</v>
          </cell>
          <cell r="E424" t="str">
            <v>BHC</v>
          </cell>
          <cell r="F424" t="str">
            <v>AMERICAN EXPRESS CO</v>
          </cell>
          <cell r="G424">
            <v>1275216</v>
          </cell>
          <cell r="H424" t="str">
            <v>Projected</v>
          </cell>
          <cell r="I424">
            <v>40931</v>
          </cell>
          <cell r="J424">
            <v>40931.475578703707</v>
          </cell>
          <cell r="K424" t="str">
            <v>The Supervisory Baseline and Stress Scenarios are macroeconomic scenarios specified by the Federal Reserve as part of its Comprehensive Capital Analysis and Review.  Twenty-six key macroeconomic and financial variables, including US GDP and une</v>
          </cell>
          <cell r="L424">
            <v>0</v>
          </cell>
          <cell r="M424">
            <v>0</v>
          </cell>
          <cell r="N424">
            <v>0</v>
          </cell>
          <cell r="O424">
            <v>0</v>
          </cell>
          <cell r="P424">
            <v>0</v>
          </cell>
          <cell r="Q424">
            <v>0</v>
          </cell>
          <cell r="R424">
            <v>0</v>
          </cell>
          <cell r="S424">
            <v>0</v>
          </cell>
          <cell r="T424">
            <v>0</v>
          </cell>
          <cell r="U424">
            <v>0</v>
          </cell>
          <cell r="V424">
            <v>0</v>
          </cell>
          <cell r="W424">
            <v>0</v>
          </cell>
          <cell r="X424">
            <v>394.22</v>
          </cell>
          <cell r="Y424">
            <v>155.46</v>
          </cell>
          <cell r="Z424">
            <v>0</v>
          </cell>
          <cell r="AA424">
            <v>0</v>
          </cell>
          <cell r="AB424">
            <v>155.46</v>
          </cell>
          <cell r="AC424">
            <v>27.43</v>
          </cell>
          <cell r="AD424">
            <v>0</v>
          </cell>
          <cell r="AE424">
            <v>0</v>
          </cell>
          <cell r="AF424">
            <v>0</v>
          </cell>
          <cell r="AG424">
            <v>0</v>
          </cell>
          <cell r="AH424">
            <v>27.43</v>
          </cell>
          <cell r="AI424">
            <v>577.11</v>
          </cell>
          <cell r="AJ424">
            <v>0</v>
          </cell>
          <cell r="AK424">
            <v>0</v>
          </cell>
          <cell r="AL424">
            <v>0</v>
          </cell>
          <cell r="AM424">
            <v>0</v>
          </cell>
          <cell r="AN424">
            <v>0</v>
          </cell>
          <cell r="AO424">
            <v>0</v>
          </cell>
          <cell r="AP424">
            <v>0</v>
          </cell>
          <cell r="AQ424">
            <v>0</v>
          </cell>
          <cell r="AR424">
            <v>0</v>
          </cell>
          <cell r="AS424">
            <v>25.92</v>
          </cell>
          <cell r="AT424">
            <v>603.03</v>
          </cell>
          <cell r="AU424">
            <v>2286.27</v>
          </cell>
          <cell r="AV424">
            <v>411.35</v>
          </cell>
          <cell r="AW424">
            <v>577.11</v>
          </cell>
          <cell r="AX424">
            <v>0</v>
          </cell>
          <cell r="AY424">
            <v>2120.5</v>
          </cell>
          <cell r="AZ424">
            <v>1721.24</v>
          </cell>
          <cell r="BA424">
            <v>5803.43</v>
          </cell>
          <cell r="BB424">
            <v>5571.69</v>
          </cell>
          <cell r="BC424">
            <v>1952.98</v>
          </cell>
          <cell r="BD424">
            <v>1952.98</v>
          </cell>
          <cell r="BE424">
            <v>411.35</v>
          </cell>
          <cell r="BF424">
            <v>0</v>
          </cell>
          <cell r="BG424">
            <v>25.92</v>
          </cell>
          <cell r="BH424">
            <v>0</v>
          </cell>
          <cell r="BI424">
            <v>0</v>
          </cell>
          <cell r="BJ424">
            <v>0</v>
          </cell>
          <cell r="BK424">
            <v>0</v>
          </cell>
          <cell r="BL424">
            <v>1515.71</v>
          </cell>
          <cell r="BM424">
            <v>453.77</v>
          </cell>
          <cell r="BN424">
            <v>1061.94</v>
          </cell>
          <cell r="BO424">
            <v>0</v>
          </cell>
          <cell r="BP424">
            <v>1061.94</v>
          </cell>
          <cell r="BQ424">
            <v>0</v>
          </cell>
          <cell r="BR424">
            <v>1061.94</v>
          </cell>
          <cell r="BS424">
            <v>29.937785000000002</v>
          </cell>
          <cell r="BT424">
            <v>0</v>
          </cell>
          <cell r="BU424">
            <v>0</v>
          </cell>
          <cell r="BV424">
            <v>0</v>
          </cell>
          <cell r="BW424">
            <v>0</v>
          </cell>
          <cell r="BY424">
            <v>0</v>
          </cell>
          <cell r="BZ424">
            <v>15023.91</v>
          </cell>
          <cell r="CA424">
            <v>15023.91</v>
          </cell>
          <cell r="CB424">
            <v>0</v>
          </cell>
          <cell r="CC424">
            <v>0</v>
          </cell>
          <cell r="CD424">
            <v>0</v>
          </cell>
          <cell r="CE424">
            <v>0</v>
          </cell>
          <cell r="CF424">
            <v>0</v>
          </cell>
          <cell r="CG424">
            <v>0</v>
          </cell>
          <cell r="CH424">
            <v>0</v>
          </cell>
          <cell r="CI424">
            <v>0</v>
          </cell>
          <cell r="CJ424">
            <v>0</v>
          </cell>
          <cell r="CK424">
            <v>0</v>
          </cell>
          <cell r="CL424">
            <v>0</v>
          </cell>
          <cell r="CM424">
            <v>0</v>
          </cell>
          <cell r="CN424">
            <v>31</v>
          </cell>
          <cell r="CO424">
            <v>31</v>
          </cell>
          <cell r="CP424">
            <v>0</v>
          </cell>
          <cell r="CQ424">
            <v>0</v>
          </cell>
          <cell r="CR424">
            <v>58692.81</v>
          </cell>
          <cell r="CS424">
            <v>27763.45</v>
          </cell>
          <cell r="CT424">
            <v>0</v>
          </cell>
          <cell r="CU424">
            <v>0</v>
          </cell>
          <cell r="CV424">
            <v>27763.45</v>
          </cell>
          <cell r="CW424">
            <v>14238.9</v>
          </cell>
          <cell r="CX424">
            <v>0</v>
          </cell>
          <cell r="CY424">
            <v>0</v>
          </cell>
          <cell r="CZ424">
            <v>0</v>
          </cell>
          <cell r="DA424">
            <v>0</v>
          </cell>
          <cell r="DB424">
            <v>14238.9</v>
          </cell>
          <cell r="DC424">
            <v>100726.15</v>
          </cell>
          <cell r="DD424">
            <v>0</v>
          </cell>
          <cell r="DE424">
            <v>2087.11</v>
          </cell>
          <cell r="DF424">
            <v>98639.039999999994</v>
          </cell>
          <cell r="DG424">
            <v>17.82</v>
          </cell>
          <cell r="DH424">
            <v>3693.6</v>
          </cell>
          <cell r="DI424">
            <v>0</v>
          </cell>
          <cell r="DJ424">
            <v>151.29</v>
          </cell>
          <cell r="DK424">
            <v>1009.08</v>
          </cell>
          <cell r="DL424">
            <v>4853.9799999999996</v>
          </cell>
          <cell r="DM424">
            <v>28903.88</v>
          </cell>
          <cell r="DN424">
            <v>147438.63</v>
          </cell>
          <cell r="DO424">
            <v>41541.4</v>
          </cell>
          <cell r="DP424">
            <v>14.6</v>
          </cell>
          <cell r="DQ424">
            <v>0</v>
          </cell>
          <cell r="DR424">
            <v>86232.74</v>
          </cell>
          <cell r="DS424">
            <v>0</v>
          </cell>
          <cell r="DT424">
            <v>127788.75</v>
          </cell>
          <cell r="DU424">
            <v>0</v>
          </cell>
          <cell r="DV424">
            <v>233.76</v>
          </cell>
          <cell r="DW424">
            <v>12404.33</v>
          </cell>
          <cell r="DX424">
            <v>8252.64</v>
          </cell>
          <cell r="DY424">
            <v>-1037.9000000000001</v>
          </cell>
          <cell r="DZ424">
            <v>-208.39</v>
          </cell>
          <cell r="EA424">
            <v>19644.43</v>
          </cell>
          <cell r="EB424">
            <v>5.45</v>
          </cell>
          <cell r="EC424">
            <v>19649.88</v>
          </cell>
          <cell r="ED424">
            <v>329</v>
          </cell>
          <cell r="EE424">
            <v>18611.32</v>
          </cell>
          <cell r="EF424">
            <v>0</v>
          </cell>
          <cell r="EG424">
            <v>18611.32</v>
          </cell>
          <cell r="EH424">
            <v>1061.94</v>
          </cell>
          <cell r="EI424">
            <v>0</v>
          </cell>
          <cell r="EJ424">
            <v>0</v>
          </cell>
          <cell r="EK424">
            <v>0</v>
          </cell>
          <cell r="EL424">
            <v>0</v>
          </cell>
          <cell r="EM424">
            <v>5.33</v>
          </cell>
          <cell r="EN424">
            <v>0</v>
          </cell>
          <cell r="EO424">
            <v>0</v>
          </cell>
          <cell r="EP424">
            <v>0</v>
          </cell>
          <cell r="EQ424">
            <v>234.85</v>
          </cell>
          <cell r="ER424">
            <v>16.329999999999998</v>
          </cell>
          <cell r="ES424">
            <v>0</v>
          </cell>
          <cell r="ET424">
            <v>184.35</v>
          </cell>
          <cell r="EU424">
            <v>19644.43</v>
          </cell>
          <cell r="EV424">
            <v>19644.43</v>
          </cell>
          <cell r="EW424">
            <v>143.16</v>
          </cell>
          <cell r="EX424">
            <v>0</v>
          </cell>
          <cell r="EY424">
            <v>-561.82000000000005</v>
          </cell>
          <cell r="EZ424">
            <v>0</v>
          </cell>
          <cell r="FA424">
            <v>0</v>
          </cell>
          <cell r="FB424">
            <v>5.45</v>
          </cell>
          <cell r="FC424">
            <v>0</v>
          </cell>
          <cell r="FD424">
            <v>4582.1899999999996</v>
          </cell>
          <cell r="FE424">
            <v>0</v>
          </cell>
          <cell r="FF424">
            <v>15486.35</v>
          </cell>
          <cell r="FG424">
            <v>0</v>
          </cell>
          <cell r="FH424">
            <v>220</v>
          </cell>
          <cell r="FI424">
            <v>0</v>
          </cell>
          <cell r="FJ424">
            <v>15266.35</v>
          </cell>
          <cell r="FK424">
            <v>118170.48</v>
          </cell>
          <cell r="FL424">
            <v>15261.11</v>
          </cell>
          <cell r="FM424">
            <v>15266.57</v>
          </cell>
          <cell r="FN424">
            <v>17598.259999999998</v>
          </cell>
          <cell r="FO424">
            <v>118170.48</v>
          </cell>
          <cell r="FP424">
            <v>143437.03</v>
          </cell>
          <cell r="FQ424">
            <v>12.9145</v>
          </cell>
          <cell r="FR424">
            <v>12.9191</v>
          </cell>
          <cell r="FS424">
            <v>14.892300000000001</v>
          </cell>
          <cell r="FT424">
            <v>10.6434</v>
          </cell>
          <cell r="FU424">
            <v>0</v>
          </cell>
          <cell r="FV424">
            <v>0</v>
          </cell>
          <cell r="FW424">
            <v>0</v>
          </cell>
          <cell r="FX424">
            <v>0</v>
          </cell>
          <cell r="FY424">
            <v>208.39</v>
          </cell>
          <cell r="FZ424">
            <v>0</v>
          </cell>
          <cell r="GA424">
            <v>5.45</v>
          </cell>
          <cell r="GB424">
            <v>0</v>
          </cell>
          <cell r="GC424">
            <v>0</v>
          </cell>
          <cell r="GD424">
            <v>3573.1</v>
          </cell>
          <cell r="GE424">
            <v>2762</v>
          </cell>
          <cell r="GF424">
            <v>0</v>
          </cell>
          <cell r="GG424">
            <v>1168.8</v>
          </cell>
          <cell r="GH424">
            <v>0</v>
          </cell>
          <cell r="GI424">
            <v>0</v>
          </cell>
          <cell r="GJ424">
            <v>15486.35</v>
          </cell>
          <cell r="GK424">
            <v>1548.63</v>
          </cell>
          <cell r="GL424">
            <v>2762</v>
          </cell>
          <cell r="GM424">
            <v>0</v>
          </cell>
          <cell r="GN424">
            <v>2106.2800000000002</v>
          </cell>
          <cell r="GO424">
            <v>655.72</v>
          </cell>
          <cell r="GP424">
            <v>435.72</v>
          </cell>
          <cell r="GQ424">
            <v>435.72</v>
          </cell>
          <cell r="GR424">
            <v>220</v>
          </cell>
          <cell r="GS424">
            <v>2626.35</v>
          </cell>
          <cell r="GT424">
            <v>13017.11</v>
          </cell>
          <cell r="GU424">
            <v>234.85</v>
          </cell>
          <cell r="GV424">
            <v>1168.8</v>
          </cell>
          <cell r="GW424">
            <v>0.2</v>
          </cell>
          <cell r="GX424">
            <v>189.68</v>
          </cell>
          <cell r="GY424">
            <v>0</v>
          </cell>
          <cell r="GZ424">
            <v>189.68</v>
          </cell>
          <cell r="HA424">
            <v>0</v>
          </cell>
          <cell r="HB424">
            <v>0</v>
          </cell>
          <cell r="HC424">
            <v>0</v>
          </cell>
          <cell r="HD424" t="str">
            <v>Other adjustments to equity capital include option proceeds, share repurchase, and sale of treasury stock.</v>
          </cell>
          <cell r="HE424" t="str">
            <v>NA</v>
          </cell>
          <cell r="HF424">
            <v>203.35</v>
          </cell>
          <cell r="HG424">
            <v>919.8</v>
          </cell>
          <cell r="HH424">
            <v>1413.72</v>
          </cell>
          <cell r="HI424">
            <v>2289.8000000000002</v>
          </cell>
          <cell r="HJ424">
            <v>4803.49</v>
          </cell>
          <cell r="HL424">
            <v>1</v>
          </cell>
          <cell r="HM424">
            <v>2012</v>
          </cell>
          <cell r="HN424">
            <v>0</v>
          </cell>
          <cell r="HO424">
            <v>0</v>
          </cell>
          <cell r="HR424">
            <v>19015</v>
          </cell>
        </row>
        <row r="425">
          <cell r="A425" t="str">
            <v>1275216Q2 2012Supervisory Baseline</v>
          </cell>
          <cell r="B425" t="str">
            <v>AmEx</v>
          </cell>
          <cell r="C425" t="str">
            <v>Q2 2012</v>
          </cell>
          <cell r="D425" t="str">
            <v>Supervisory Baseline</v>
          </cell>
          <cell r="E425" t="str">
            <v>BHC</v>
          </cell>
          <cell r="F425" t="str">
            <v>AMERICAN EXPRESS CO</v>
          </cell>
          <cell r="G425">
            <v>1275216</v>
          </cell>
          <cell r="H425" t="str">
            <v>Projected</v>
          </cell>
          <cell r="I425">
            <v>40931</v>
          </cell>
          <cell r="J425">
            <v>40931.475578703707</v>
          </cell>
          <cell r="K425" t="str">
            <v>The Supervisory Baseline and Stress Scenarios are macroeconomic scenarios specified by the Federal Reserve as part of its Comprehensive Capital Analysis and Review.  Twenty-six key macroeconomic and financial variables, including US GDP and une</v>
          </cell>
          <cell r="L425">
            <v>0</v>
          </cell>
          <cell r="M425">
            <v>0</v>
          </cell>
          <cell r="N425">
            <v>0</v>
          </cell>
          <cell r="O425">
            <v>0</v>
          </cell>
          <cell r="P425">
            <v>0</v>
          </cell>
          <cell r="Q425">
            <v>0</v>
          </cell>
          <cell r="R425">
            <v>0</v>
          </cell>
          <cell r="S425">
            <v>0</v>
          </cell>
          <cell r="T425">
            <v>0</v>
          </cell>
          <cell r="U425">
            <v>0</v>
          </cell>
          <cell r="V425">
            <v>0</v>
          </cell>
          <cell r="W425">
            <v>0</v>
          </cell>
          <cell r="X425">
            <v>402.54</v>
          </cell>
          <cell r="Y425">
            <v>150.96</v>
          </cell>
          <cell r="Z425">
            <v>0</v>
          </cell>
          <cell r="AA425">
            <v>0</v>
          </cell>
          <cell r="AB425">
            <v>150.96</v>
          </cell>
          <cell r="AC425">
            <v>24.44</v>
          </cell>
          <cell r="AD425">
            <v>0</v>
          </cell>
          <cell r="AE425">
            <v>0</v>
          </cell>
          <cell r="AF425">
            <v>0</v>
          </cell>
          <cell r="AG425">
            <v>0</v>
          </cell>
          <cell r="AH425">
            <v>24.44</v>
          </cell>
          <cell r="AI425">
            <v>577.95000000000005</v>
          </cell>
          <cell r="AJ425">
            <v>0</v>
          </cell>
          <cell r="AK425">
            <v>0</v>
          </cell>
          <cell r="AL425">
            <v>0</v>
          </cell>
          <cell r="AM425">
            <v>0</v>
          </cell>
          <cell r="AN425">
            <v>0</v>
          </cell>
          <cell r="AO425">
            <v>0</v>
          </cell>
          <cell r="AP425">
            <v>0</v>
          </cell>
          <cell r="AQ425">
            <v>0</v>
          </cell>
          <cell r="AR425">
            <v>0</v>
          </cell>
          <cell r="AS425">
            <v>25.92</v>
          </cell>
          <cell r="AT425">
            <v>603.87</v>
          </cell>
          <cell r="AU425">
            <v>2120.5</v>
          </cell>
          <cell r="AV425">
            <v>524.70000000000005</v>
          </cell>
          <cell r="AW425">
            <v>577.95000000000005</v>
          </cell>
          <cell r="AX425">
            <v>0</v>
          </cell>
          <cell r="AY425">
            <v>2067.2600000000002</v>
          </cell>
          <cell r="AZ425">
            <v>1710.27</v>
          </cell>
          <cell r="BA425">
            <v>6334.97</v>
          </cell>
          <cell r="BB425">
            <v>5686.67</v>
          </cell>
          <cell r="BC425">
            <v>2358.58</v>
          </cell>
          <cell r="BD425">
            <v>2358.58</v>
          </cell>
          <cell r="BE425">
            <v>524.70000000000005</v>
          </cell>
          <cell r="BF425">
            <v>0</v>
          </cell>
          <cell r="BG425">
            <v>25.92</v>
          </cell>
          <cell r="BH425">
            <v>0</v>
          </cell>
          <cell r="BI425">
            <v>0</v>
          </cell>
          <cell r="BJ425">
            <v>0</v>
          </cell>
          <cell r="BK425">
            <v>0</v>
          </cell>
          <cell r="BL425">
            <v>1807.95</v>
          </cell>
          <cell r="BM425">
            <v>538.97</v>
          </cell>
          <cell r="BN425">
            <v>1268.98</v>
          </cell>
          <cell r="BO425">
            <v>0</v>
          </cell>
          <cell r="BP425">
            <v>1268.98</v>
          </cell>
          <cell r="BQ425">
            <v>0</v>
          </cell>
          <cell r="BR425">
            <v>1268.98</v>
          </cell>
          <cell r="BS425">
            <v>29.811112000000001</v>
          </cell>
          <cell r="BT425">
            <v>0</v>
          </cell>
          <cell r="BU425">
            <v>0</v>
          </cell>
          <cell r="BV425">
            <v>0</v>
          </cell>
          <cell r="BW425">
            <v>0</v>
          </cell>
          <cell r="BY425">
            <v>0</v>
          </cell>
          <cell r="BZ425">
            <v>11872.52</v>
          </cell>
          <cell r="CA425">
            <v>11872.52</v>
          </cell>
          <cell r="CB425">
            <v>0</v>
          </cell>
          <cell r="CC425">
            <v>0</v>
          </cell>
          <cell r="CD425">
            <v>0</v>
          </cell>
          <cell r="CE425">
            <v>0</v>
          </cell>
          <cell r="CF425">
            <v>0</v>
          </cell>
          <cell r="CG425">
            <v>0</v>
          </cell>
          <cell r="CH425">
            <v>0</v>
          </cell>
          <cell r="CI425">
            <v>0</v>
          </cell>
          <cell r="CJ425">
            <v>0</v>
          </cell>
          <cell r="CK425">
            <v>0</v>
          </cell>
          <cell r="CL425">
            <v>0</v>
          </cell>
          <cell r="CM425">
            <v>0</v>
          </cell>
          <cell r="CN425">
            <v>31</v>
          </cell>
          <cell r="CO425">
            <v>31</v>
          </cell>
          <cell r="CP425">
            <v>0</v>
          </cell>
          <cell r="CQ425">
            <v>0</v>
          </cell>
          <cell r="CR425">
            <v>59869.1</v>
          </cell>
          <cell r="CS425">
            <v>28260.01</v>
          </cell>
          <cell r="CT425">
            <v>0</v>
          </cell>
          <cell r="CU425">
            <v>0</v>
          </cell>
          <cell r="CV425">
            <v>28260.01</v>
          </cell>
          <cell r="CW425">
            <v>14445.09</v>
          </cell>
          <cell r="CX425">
            <v>0</v>
          </cell>
          <cell r="CY425">
            <v>0</v>
          </cell>
          <cell r="CZ425">
            <v>0</v>
          </cell>
          <cell r="DA425">
            <v>0</v>
          </cell>
          <cell r="DB425">
            <v>14445.09</v>
          </cell>
          <cell r="DC425">
            <v>102605.2</v>
          </cell>
          <cell r="DD425">
            <v>0</v>
          </cell>
          <cell r="DE425">
            <v>2024.08</v>
          </cell>
          <cell r="DF425">
            <v>100581.12</v>
          </cell>
          <cell r="DG425">
            <v>17.82</v>
          </cell>
          <cell r="DH425">
            <v>4193.6000000000004</v>
          </cell>
          <cell r="DI425">
            <v>0</v>
          </cell>
          <cell r="DJ425">
            <v>151.29</v>
          </cell>
          <cell r="DK425">
            <v>1009.08</v>
          </cell>
          <cell r="DL425">
            <v>5353.98</v>
          </cell>
          <cell r="DM425">
            <v>30616.98</v>
          </cell>
          <cell r="DN425">
            <v>148442.42000000001</v>
          </cell>
          <cell r="DO425">
            <v>43124.13</v>
          </cell>
          <cell r="DP425">
            <v>14.6</v>
          </cell>
          <cell r="DQ425">
            <v>0</v>
          </cell>
          <cell r="DR425">
            <v>86411.19</v>
          </cell>
          <cell r="DS425">
            <v>0</v>
          </cell>
          <cell r="DT425">
            <v>129549.92</v>
          </cell>
          <cell r="DU425">
            <v>0</v>
          </cell>
          <cell r="DV425">
            <v>231.06</v>
          </cell>
          <cell r="DW425">
            <v>12260.83</v>
          </cell>
          <cell r="DX425">
            <v>7622.1</v>
          </cell>
          <cell r="DY425">
            <v>-1021.84</v>
          </cell>
          <cell r="DZ425">
            <v>-205.1</v>
          </cell>
          <cell r="EA425">
            <v>18887.05</v>
          </cell>
          <cell r="EB425">
            <v>5.45</v>
          </cell>
          <cell r="EC425">
            <v>18892.5</v>
          </cell>
          <cell r="ED425">
            <v>329</v>
          </cell>
          <cell r="EE425">
            <v>19644.43</v>
          </cell>
          <cell r="EF425">
            <v>0</v>
          </cell>
          <cell r="EG425">
            <v>19644.43</v>
          </cell>
          <cell r="EH425">
            <v>1268.98</v>
          </cell>
          <cell r="EI425">
            <v>0</v>
          </cell>
          <cell r="EJ425">
            <v>0</v>
          </cell>
          <cell r="EK425">
            <v>0</v>
          </cell>
          <cell r="EL425">
            <v>0</v>
          </cell>
          <cell r="EM425">
            <v>2.25</v>
          </cell>
          <cell r="EN425">
            <v>0</v>
          </cell>
          <cell r="EO425">
            <v>0</v>
          </cell>
          <cell r="EP425">
            <v>0</v>
          </cell>
          <cell r="EQ425">
            <v>232.09</v>
          </cell>
          <cell r="ER425">
            <v>16.059999999999999</v>
          </cell>
          <cell r="ES425">
            <v>0</v>
          </cell>
          <cell r="ET425">
            <v>-1812.57</v>
          </cell>
          <cell r="EU425">
            <v>18887.05</v>
          </cell>
          <cell r="EV425">
            <v>18887.05</v>
          </cell>
          <cell r="EW425">
            <v>142.6</v>
          </cell>
          <cell r="EX425">
            <v>0</v>
          </cell>
          <cell r="EY425">
            <v>-545.19000000000005</v>
          </cell>
          <cell r="EZ425">
            <v>0</v>
          </cell>
          <cell r="FA425">
            <v>0</v>
          </cell>
          <cell r="FB425">
            <v>5.45</v>
          </cell>
          <cell r="FC425">
            <v>0</v>
          </cell>
          <cell r="FD425">
            <v>5082.1899999999996</v>
          </cell>
          <cell r="FE425">
            <v>0</v>
          </cell>
          <cell r="FF425">
            <v>14212.91</v>
          </cell>
          <cell r="FG425">
            <v>0</v>
          </cell>
          <cell r="FH425">
            <v>220</v>
          </cell>
          <cell r="FI425">
            <v>0</v>
          </cell>
          <cell r="FJ425">
            <v>13992.91</v>
          </cell>
          <cell r="FK425">
            <v>121212.48</v>
          </cell>
          <cell r="FL425">
            <v>13987.68</v>
          </cell>
          <cell r="FM425">
            <v>13993.13</v>
          </cell>
          <cell r="FN425">
            <v>16361.6</v>
          </cell>
          <cell r="FO425">
            <v>121212.48</v>
          </cell>
          <cell r="FP425">
            <v>142515.54999999999</v>
          </cell>
          <cell r="FQ425">
            <v>11.5398</v>
          </cell>
          <cell r="FR425">
            <v>11.5443</v>
          </cell>
          <cell r="FS425">
            <v>13.4983</v>
          </cell>
          <cell r="FT425">
            <v>9.8186999999999998</v>
          </cell>
          <cell r="FU425">
            <v>0</v>
          </cell>
          <cell r="FV425">
            <v>0</v>
          </cell>
          <cell r="FW425">
            <v>0</v>
          </cell>
          <cell r="FX425">
            <v>0</v>
          </cell>
          <cell r="FY425">
            <v>205.1</v>
          </cell>
          <cell r="FZ425">
            <v>0</v>
          </cell>
          <cell r="GA425">
            <v>5.45</v>
          </cell>
          <cell r="GB425">
            <v>0</v>
          </cell>
          <cell r="GC425">
            <v>0</v>
          </cell>
          <cell r="GD425">
            <v>4073.1</v>
          </cell>
          <cell r="GE425">
            <v>2762</v>
          </cell>
          <cell r="GF425">
            <v>0</v>
          </cell>
          <cell r="GG425">
            <v>1155.28</v>
          </cell>
          <cell r="GH425">
            <v>0</v>
          </cell>
          <cell r="GI425">
            <v>0</v>
          </cell>
          <cell r="GJ425">
            <v>14212.91</v>
          </cell>
          <cell r="GK425">
            <v>1421.29</v>
          </cell>
          <cell r="GL425">
            <v>2762</v>
          </cell>
          <cell r="GM425">
            <v>0</v>
          </cell>
          <cell r="GN425">
            <v>2301.9499999999998</v>
          </cell>
          <cell r="GO425">
            <v>460.05</v>
          </cell>
          <cell r="GP425">
            <v>240.05</v>
          </cell>
          <cell r="GQ425">
            <v>240.05</v>
          </cell>
          <cell r="GR425">
            <v>220</v>
          </cell>
          <cell r="GS425">
            <v>2647.77</v>
          </cell>
          <cell r="GT425">
            <v>13123.32</v>
          </cell>
          <cell r="GU425">
            <v>232.09</v>
          </cell>
          <cell r="GV425">
            <v>1155.28</v>
          </cell>
          <cell r="GW425">
            <v>0.2</v>
          </cell>
          <cell r="GX425">
            <v>189.68</v>
          </cell>
          <cell r="GY425">
            <v>0</v>
          </cell>
          <cell r="GZ425">
            <v>189.68</v>
          </cell>
          <cell r="HA425">
            <v>328.28</v>
          </cell>
          <cell r="HB425">
            <v>1671.72</v>
          </cell>
          <cell r="HC425">
            <v>2000</v>
          </cell>
          <cell r="HD425" t="str">
            <v>Other adjustments to equity capital include option proceeds, share repurchase, and sale of treasury stock.</v>
          </cell>
          <cell r="HE425" t="str">
            <v>NA</v>
          </cell>
          <cell r="HF425">
            <v>203.35</v>
          </cell>
          <cell r="HG425">
            <v>919.8</v>
          </cell>
          <cell r="HH425">
            <v>1413.72</v>
          </cell>
          <cell r="HI425">
            <v>2289.8000000000002</v>
          </cell>
          <cell r="HJ425">
            <v>4803.49</v>
          </cell>
          <cell r="HL425">
            <v>2</v>
          </cell>
          <cell r="HM425">
            <v>2012</v>
          </cell>
          <cell r="HN425">
            <v>0</v>
          </cell>
          <cell r="HO425">
            <v>0</v>
          </cell>
          <cell r="HR425">
            <v>19015</v>
          </cell>
        </row>
        <row r="426">
          <cell r="A426" t="str">
            <v>1275216Q3 2012Supervisory Baseline</v>
          </cell>
          <cell r="B426" t="str">
            <v>AmEx</v>
          </cell>
          <cell r="C426" t="str">
            <v>Q3 2012</v>
          </cell>
          <cell r="D426" t="str">
            <v>Supervisory Baseline</v>
          </cell>
          <cell r="E426" t="str">
            <v>BHC</v>
          </cell>
          <cell r="F426" t="str">
            <v>AMERICAN EXPRESS CO</v>
          </cell>
          <cell r="G426">
            <v>1275216</v>
          </cell>
          <cell r="H426" t="str">
            <v>Projected</v>
          </cell>
          <cell r="I426">
            <v>40931</v>
          </cell>
          <cell r="J426">
            <v>40931.475578703707</v>
          </cell>
          <cell r="K426" t="str">
            <v>The Supervisory Baseline and Stress Scenarios are macroeconomic scenarios specified by the Federal Reserve as part of its Comprehensive Capital Analysis and Review.  Twenty-six key macroeconomic and financial variables, including US GDP and une</v>
          </cell>
          <cell r="L426">
            <v>0</v>
          </cell>
          <cell r="M426">
            <v>0</v>
          </cell>
          <cell r="N426">
            <v>0</v>
          </cell>
          <cell r="O426">
            <v>0</v>
          </cell>
          <cell r="P426">
            <v>0</v>
          </cell>
          <cell r="Q426">
            <v>0</v>
          </cell>
          <cell r="R426">
            <v>0</v>
          </cell>
          <cell r="S426">
            <v>0</v>
          </cell>
          <cell r="T426">
            <v>0</v>
          </cell>
          <cell r="U426">
            <v>0</v>
          </cell>
          <cell r="V426">
            <v>0</v>
          </cell>
          <cell r="W426">
            <v>0</v>
          </cell>
          <cell r="X426">
            <v>432.88</v>
          </cell>
          <cell r="Y426">
            <v>172.35</v>
          </cell>
          <cell r="Z426">
            <v>0</v>
          </cell>
          <cell r="AA426">
            <v>0</v>
          </cell>
          <cell r="AB426">
            <v>172.35</v>
          </cell>
          <cell r="AC426">
            <v>21.77</v>
          </cell>
          <cell r="AD426">
            <v>0</v>
          </cell>
          <cell r="AE426">
            <v>0</v>
          </cell>
          <cell r="AF426">
            <v>0</v>
          </cell>
          <cell r="AG426">
            <v>0</v>
          </cell>
          <cell r="AH426">
            <v>21.77</v>
          </cell>
          <cell r="AI426">
            <v>627</v>
          </cell>
          <cell r="AJ426">
            <v>0</v>
          </cell>
          <cell r="AK426">
            <v>0</v>
          </cell>
          <cell r="AL426">
            <v>0</v>
          </cell>
          <cell r="AM426">
            <v>0</v>
          </cell>
          <cell r="AN426">
            <v>0</v>
          </cell>
          <cell r="AO426">
            <v>0</v>
          </cell>
          <cell r="AP426">
            <v>0</v>
          </cell>
          <cell r="AQ426">
            <v>0</v>
          </cell>
          <cell r="AR426">
            <v>0</v>
          </cell>
          <cell r="AS426">
            <v>27.76</v>
          </cell>
          <cell r="AT426">
            <v>654.76</v>
          </cell>
          <cell r="AU426">
            <v>2067.2600000000002</v>
          </cell>
          <cell r="AV426">
            <v>643.6</v>
          </cell>
          <cell r="AW426">
            <v>627</v>
          </cell>
          <cell r="AX426">
            <v>0</v>
          </cell>
          <cell r="AY426">
            <v>2083.86</v>
          </cell>
          <cell r="AZ426">
            <v>1783.67</v>
          </cell>
          <cell r="BA426">
            <v>6302.31</v>
          </cell>
          <cell r="BB426">
            <v>5570.07</v>
          </cell>
          <cell r="BC426">
            <v>2515.9</v>
          </cell>
          <cell r="BD426">
            <v>2515.9</v>
          </cell>
          <cell r="BE426">
            <v>643.6</v>
          </cell>
          <cell r="BF426">
            <v>0</v>
          </cell>
          <cell r="BG426">
            <v>27.76</v>
          </cell>
          <cell r="BH426">
            <v>0</v>
          </cell>
          <cell r="BI426">
            <v>0</v>
          </cell>
          <cell r="BJ426">
            <v>0</v>
          </cell>
          <cell r="BK426">
            <v>0</v>
          </cell>
          <cell r="BL426">
            <v>1844.54</v>
          </cell>
          <cell r="BM426">
            <v>560.89</v>
          </cell>
          <cell r="BN426">
            <v>1283.6500000000001</v>
          </cell>
          <cell r="BO426">
            <v>0</v>
          </cell>
          <cell r="BP426">
            <v>1283.6500000000001</v>
          </cell>
          <cell r="BQ426">
            <v>0</v>
          </cell>
          <cell r="BR426">
            <v>1283.6500000000001</v>
          </cell>
          <cell r="BS426">
            <v>30.408123</v>
          </cell>
          <cell r="BT426">
            <v>0</v>
          </cell>
          <cell r="BU426">
            <v>0</v>
          </cell>
          <cell r="BV426">
            <v>0</v>
          </cell>
          <cell r="BW426">
            <v>0</v>
          </cell>
          <cell r="BY426">
            <v>0</v>
          </cell>
          <cell r="BZ426">
            <v>12584.09</v>
          </cell>
          <cell r="CA426">
            <v>12584.09</v>
          </cell>
          <cell r="CB426">
            <v>0</v>
          </cell>
          <cell r="CC426">
            <v>0</v>
          </cell>
          <cell r="CD426">
            <v>0</v>
          </cell>
          <cell r="CE426">
            <v>0</v>
          </cell>
          <cell r="CF426">
            <v>0</v>
          </cell>
          <cell r="CG426">
            <v>0</v>
          </cell>
          <cell r="CH426">
            <v>0</v>
          </cell>
          <cell r="CI426">
            <v>0</v>
          </cell>
          <cell r="CJ426">
            <v>0</v>
          </cell>
          <cell r="CK426">
            <v>0</v>
          </cell>
          <cell r="CL426">
            <v>0</v>
          </cell>
          <cell r="CM426">
            <v>0</v>
          </cell>
          <cell r="CN426">
            <v>31</v>
          </cell>
          <cell r="CO426">
            <v>31</v>
          </cell>
          <cell r="CP426">
            <v>0</v>
          </cell>
          <cell r="CQ426">
            <v>0</v>
          </cell>
          <cell r="CR426">
            <v>60169.05</v>
          </cell>
          <cell r="CS426">
            <v>27167.67</v>
          </cell>
          <cell r="CT426">
            <v>0</v>
          </cell>
          <cell r="CU426">
            <v>0</v>
          </cell>
          <cell r="CV426">
            <v>27167.67</v>
          </cell>
          <cell r="CW426">
            <v>14142.52</v>
          </cell>
          <cell r="CX426">
            <v>0</v>
          </cell>
          <cell r="CY426">
            <v>0</v>
          </cell>
          <cell r="CZ426">
            <v>0</v>
          </cell>
          <cell r="DA426">
            <v>0</v>
          </cell>
          <cell r="DB426">
            <v>14142.52</v>
          </cell>
          <cell r="DC426">
            <v>101510.24</v>
          </cell>
          <cell r="DD426">
            <v>0</v>
          </cell>
          <cell r="DE426">
            <v>2040.37</v>
          </cell>
          <cell r="DF426">
            <v>99469.87</v>
          </cell>
          <cell r="DG426">
            <v>17.82</v>
          </cell>
          <cell r="DH426">
            <v>4693.6000000000004</v>
          </cell>
          <cell r="DI426">
            <v>0</v>
          </cell>
          <cell r="DJ426">
            <v>151.29</v>
          </cell>
          <cell r="DK426">
            <v>1009.08</v>
          </cell>
          <cell r="DL426">
            <v>5853.98</v>
          </cell>
          <cell r="DM426">
            <v>32265.08</v>
          </cell>
          <cell r="DN426">
            <v>150190.84</v>
          </cell>
          <cell r="DO426">
            <v>46207.58</v>
          </cell>
          <cell r="DP426">
            <v>14.6</v>
          </cell>
          <cell r="DQ426">
            <v>0</v>
          </cell>
          <cell r="DR426">
            <v>84820.94</v>
          </cell>
          <cell r="DS426">
            <v>0</v>
          </cell>
          <cell r="DT426">
            <v>131043.12</v>
          </cell>
          <cell r="DU426">
            <v>0</v>
          </cell>
          <cell r="DV426">
            <v>226.23</v>
          </cell>
          <cell r="DW426">
            <v>12004.49</v>
          </cell>
          <cell r="DX426">
            <v>8128.96</v>
          </cell>
          <cell r="DY426">
            <v>-1012.89</v>
          </cell>
          <cell r="DZ426">
            <v>-204.53</v>
          </cell>
          <cell r="EA426">
            <v>19142.27</v>
          </cell>
          <cell r="EB426">
            <v>5.45</v>
          </cell>
          <cell r="EC426">
            <v>19147.72</v>
          </cell>
          <cell r="ED426">
            <v>329</v>
          </cell>
          <cell r="EE426">
            <v>18887.05</v>
          </cell>
          <cell r="EF426">
            <v>0</v>
          </cell>
          <cell r="EG426">
            <v>18887.05</v>
          </cell>
          <cell r="EH426">
            <v>1283.6500000000001</v>
          </cell>
          <cell r="EI426">
            <v>0</v>
          </cell>
          <cell r="EJ426">
            <v>0</v>
          </cell>
          <cell r="EK426">
            <v>0</v>
          </cell>
          <cell r="EL426">
            <v>0</v>
          </cell>
          <cell r="EM426">
            <v>0.4</v>
          </cell>
          <cell r="EN426">
            <v>0</v>
          </cell>
          <cell r="EO426">
            <v>0</v>
          </cell>
          <cell r="EP426">
            <v>0</v>
          </cell>
          <cell r="EQ426">
            <v>227.07</v>
          </cell>
          <cell r="ER426">
            <v>8.9600000000000009</v>
          </cell>
          <cell r="ES426">
            <v>0</v>
          </cell>
          <cell r="ET426">
            <v>-810.73</v>
          </cell>
          <cell r="EU426">
            <v>19142.27</v>
          </cell>
          <cell r="EV426">
            <v>19142.27</v>
          </cell>
          <cell r="EW426">
            <v>134.93</v>
          </cell>
          <cell r="EX426">
            <v>0</v>
          </cell>
          <cell r="EY426">
            <v>-528.57000000000005</v>
          </cell>
          <cell r="EZ426">
            <v>0</v>
          </cell>
          <cell r="FA426">
            <v>0</v>
          </cell>
          <cell r="FB426">
            <v>5.45</v>
          </cell>
          <cell r="FC426">
            <v>0</v>
          </cell>
          <cell r="FD426">
            <v>5582.19</v>
          </cell>
          <cell r="FE426">
            <v>0</v>
          </cell>
          <cell r="FF426">
            <v>13959.17</v>
          </cell>
          <cell r="FG426">
            <v>0</v>
          </cell>
          <cell r="FH426">
            <v>194.89</v>
          </cell>
          <cell r="FI426">
            <v>0</v>
          </cell>
          <cell r="FJ426">
            <v>13764.28</v>
          </cell>
          <cell r="FK426">
            <v>120049.60000000001</v>
          </cell>
          <cell r="FL426">
            <v>13759.04</v>
          </cell>
          <cell r="FM426">
            <v>13764.5</v>
          </cell>
          <cell r="FN426">
            <v>16118.81</v>
          </cell>
          <cell r="FO426">
            <v>120049.60000000001</v>
          </cell>
          <cell r="FP426">
            <v>143423.09</v>
          </cell>
          <cell r="FQ426">
            <v>11.4611</v>
          </cell>
          <cell r="FR426">
            <v>11.4657</v>
          </cell>
          <cell r="FS426">
            <v>13.4268</v>
          </cell>
          <cell r="FT426">
            <v>9.5970999999999993</v>
          </cell>
          <cell r="FU426">
            <v>0</v>
          </cell>
          <cell r="FV426">
            <v>0</v>
          </cell>
          <cell r="FW426">
            <v>0</v>
          </cell>
          <cell r="FX426">
            <v>0</v>
          </cell>
          <cell r="FY426">
            <v>204.53</v>
          </cell>
          <cell r="FZ426">
            <v>0</v>
          </cell>
          <cell r="GA426">
            <v>5.45</v>
          </cell>
          <cell r="GB426">
            <v>0</v>
          </cell>
          <cell r="GC426">
            <v>0</v>
          </cell>
          <cell r="GD426">
            <v>4573.1000000000004</v>
          </cell>
          <cell r="GE426">
            <v>2762</v>
          </cell>
          <cell r="GF426">
            <v>0</v>
          </cell>
          <cell r="GG426">
            <v>1131.1300000000001</v>
          </cell>
          <cell r="GH426">
            <v>0</v>
          </cell>
          <cell r="GI426">
            <v>0</v>
          </cell>
          <cell r="GJ426">
            <v>13959.17</v>
          </cell>
          <cell r="GK426">
            <v>1395.92</v>
          </cell>
          <cell r="GL426">
            <v>2762</v>
          </cell>
          <cell r="GM426">
            <v>0</v>
          </cell>
          <cell r="GN426">
            <v>2501.2800000000002</v>
          </cell>
          <cell r="GO426">
            <v>260.72000000000003</v>
          </cell>
          <cell r="GP426">
            <v>65.819999999999993</v>
          </cell>
          <cell r="GQ426">
            <v>65.819999999999993</v>
          </cell>
          <cell r="GR426">
            <v>194.89</v>
          </cell>
          <cell r="GS426">
            <v>2699.5</v>
          </cell>
          <cell r="GT426">
            <v>13379.9</v>
          </cell>
          <cell r="GU426">
            <v>227.07</v>
          </cell>
          <cell r="GV426">
            <v>1131.1300000000001</v>
          </cell>
          <cell r="GW426">
            <v>0.2</v>
          </cell>
          <cell r="GX426">
            <v>189.68</v>
          </cell>
          <cell r="GY426">
            <v>0</v>
          </cell>
          <cell r="GZ426">
            <v>189.68</v>
          </cell>
          <cell r="HA426">
            <v>189.68</v>
          </cell>
          <cell r="HB426">
            <v>810.32</v>
          </cell>
          <cell r="HC426">
            <v>1000</v>
          </cell>
          <cell r="HD426" t="str">
            <v>Other adjustments to equity capital include option proceeds, share repurchase, and sale of treasury stock.</v>
          </cell>
          <cell r="HE426" t="str">
            <v>NA</v>
          </cell>
          <cell r="HF426">
            <v>203.35</v>
          </cell>
          <cell r="HG426">
            <v>919.8</v>
          </cell>
          <cell r="HH426">
            <v>1413.72</v>
          </cell>
          <cell r="HI426">
            <v>2289.8000000000002</v>
          </cell>
          <cell r="HJ426">
            <v>4803.49</v>
          </cell>
          <cell r="HL426">
            <v>3</v>
          </cell>
          <cell r="HM426">
            <v>2012</v>
          </cell>
          <cell r="HN426">
            <v>0</v>
          </cell>
          <cell r="HO426">
            <v>0</v>
          </cell>
          <cell r="HR426">
            <v>19015</v>
          </cell>
        </row>
        <row r="427">
          <cell r="A427" t="str">
            <v>1275216Q4 2012Supervisory Baseline</v>
          </cell>
          <cell r="B427" t="str">
            <v>AmEx</v>
          </cell>
          <cell r="C427" t="str">
            <v>Q4 2012</v>
          </cell>
          <cell r="D427" t="str">
            <v>Supervisory Baseline</v>
          </cell>
          <cell r="E427" t="str">
            <v>BHC</v>
          </cell>
          <cell r="F427" t="str">
            <v>AMERICAN EXPRESS CO</v>
          </cell>
          <cell r="G427">
            <v>1275216</v>
          </cell>
          <cell r="H427" t="str">
            <v>Projected</v>
          </cell>
          <cell r="I427">
            <v>40931</v>
          </cell>
          <cell r="J427">
            <v>40931.475578703707</v>
          </cell>
          <cell r="K427" t="str">
            <v>The Supervisory Baseline and Stress Scenarios are macroeconomic scenarios specified by the Federal Reserve as part of its Comprehensive Capital Analysis and Review.  Twenty-six key macroeconomic and financial variables, including US GDP and une</v>
          </cell>
          <cell r="L427">
            <v>0</v>
          </cell>
          <cell r="M427">
            <v>0</v>
          </cell>
          <cell r="N427">
            <v>0</v>
          </cell>
          <cell r="O427">
            <v>0</v>
          </cell>
          <cell r="P427">
            <v>0</v>
          </cell>
          <cell r="Q427">
            <v>0</v>
          </cell>
          <cell r="R427">
            <v>0</v>
          </cell>
          <cell r="S427">
            <v>0</v>
          </cell>
          <cell r="T427">
            <v>0</v>
          </cell>
          <cell r="U427">
            <v>0</v>
          </cell>
          <cell r="V427">
            <v>0</v>
          </cell>
          <cell r="W427">
            <v>0</v>
          </cell>
          <cell r="X427">
            <v>436.05</v>
          </cell>
          <cell r="Y427">
            <v>169.43</v>
          </cell>
          <cell r="Z427">
            <v>0</v>
          </cell>
          <cell r="AA427">
            <v>0</v>
          </cell>
          <cell r="AB427">
            <v>169.43</v>
          </cell>
          <cell r="AC427">
            <v>25.96</v>
          </cell>
          <cell r="AD427">
            <v>0</v>
          </cell>
          <cell r="AE427">
            <v>0</v>
          </cell>
          <cell r="AF427">
            <v>0</v>
          </cell>
          <cell r="AG427">
            <v>0</v>
          </cell>
          <cell r="AH427">
            <v>25.96</v>
          </cell>
          <cell r="AI427">
            <v>631.44000000000005</v>
          </cell>
          <cell r="AJ427">
            <v>0</v>
          </cell>
          <cell r="AK427">
            <v>0</v>
          </cell>
          <cell r="AL427">
            <v>0</v>
          </cell>
          <cell r="AM427">
            <v>0</v>
          </cell>
          <cell r="AN427">
            <v>0</v>
          </cell>
          <cell r="AO427">
            <v>0</v>
          </cell>
          <cell r="AP427">
            <v>0</v>
          </cell>
          <cell r="AQ427">
            <v>0</v>
          </cell>
          <cell r="AR427">
            <v>0</v>
          </cell>
          <cell r="AS427">
            <v>29.49</v>
          </cell>
          <cell r="AT427">
            <v>660.93</v>
          </cell>
          <cell r="AU427">
            <v>2083.86</v>
          </cell>
          <cell r="AV427">
            <v>687.76</v>
          </cell>
          <cell r="AW427">
            <v>631.44000000000005</v>
          </cell>
          <cell r="AX427">
            <v>0</v>
          </cell>
          <cell r="AY427">
            <v>2140.1799999999998</v>
          </cell>
          <cell r="AZ427">
            <v>1830.27</v>
          </cell>
          <cell r="BA427">
            <v>6693.84</v>
          </cell>
          <cell r="BB427">
            <v>5767.64</v>
          </cell>
          <cell r="BC427">
            <v>2756.47</v>
          </cell>
          <cell r="BD427">
            <v>2756.47</v>
          </cell>
          <cell r="BE427">
            <v>687.76</v>
          </cell>
          <cell r="BF427">
            <v>0</v>
          </cell>
          <cell r="BG427">
            <v>29.49</v>
          </cell>
          <cell r="BH427">
            <v>0</v>
          </cell>
          <cell r="BI427">
            <v>0</v>
          </cell>
          <cell r="BJ427">
            <v>0</v>
          </cell>
          <cell r="BK427">
            <v>0</v>
          </cell>
          <cell r="BL427">
            <v>2039.21</v>
          </cell>
          <cell r="BM427">
            <v>644.30999999999995</v>
          </cell>
          <cell r="BN427">
            <v>1394.9</v>
          </cell>
          <cell r="BO427">
            <v>0</v>
          </cell>
          <cell r="BP427">
            <v>1394.9</v>
          </cell>
          <cell r="BQ427">
            <v>0</v>
          </cell>
          <cell r="BR427">
            <v>1394.9</v>
          </cell>
          <cell r="BS427">
            <v>31.596059</v>
          </cell>
          <cell r="BT427">
            <v>0</v>
          </cell>
          <cell r="BU427">
            <v>0</v>
          </cell>
          <cell r="BV427">
            <v>0</v>
          </cell>
          <cell r="BW427">
            <v>0</v>
          </cell>
          <cell r="BY427">
            <v>0</v>
          </cell>
          <cell r="BZ427">
            <v>16792.939999999999</v>
          </cell>
          <cell r="CA427">
            <v>16792.939999999999</v>
          </cell>
          <cell r="CB427">
            <v>0</v>
          </cell>
          <cell r="CC427">
            <v>0</v>
          </cell>
          <cell r="CD427">
            <v>0</v>
          </cell>
          <cell r="CE427">
            <v>0</v>
          </cell>
          <cell r="CF427">
            <v>0</v>
          </cell>
          <cell r="CG427">
            <v>0</v>
          </cell>
          <cell r="CH427">
            <v>0</v>
          </cell>
          <cell r="CI427">
            <v>0</v>
          </cell>
          <cell r="CJ427">
            <v>0</v>
          </cell>
          <cell r="CK427">
            <v>0</v>
          </cell>
          <cell r="CL427">
            <v>0</v>
          </cell>
          <cell r="CM427">
            <v>0</v>
          </cell>
          <cell r="CN427">
            <v>31</v>
          </cell>
          <cell r="CO427">
            <v>31</v>
          </cell>
          <cell r="CP427">
            <v>0</v>
          </cell>
          <cell r="CQ427">
            <v>0</v>
          </cell>
          <cell r="CR427">
            <v>63271.63</v>
          </cell>
          <cell r="CS427">
            <v>30090.32</v>
          </cell>
          <cell r="CT427">
            <v>0</v>
          </cell>
          <cell r="CU427">
            <v>0</v>
          </cell>
          <cell r="CV427">
            <v>30090.32</v>
          </cell>
          <cell r="CW427">
            <v>13135.01</v>
          </cell>
          <cell r="CX427">
            <v>0</v>
          </cell>
          <cell r="CY427">
            <v>0</v>
          </cell>
          <cell r="CZ427">
            <v>0</v>
          </cell>
          <cell r="DA427">
            <v>0</v>
          </cell>
          <cell r="DB427">
            <v>13135.01</v>
          </cell>
          <cell r="DC427">
            <v>106527.96</v>
          </cell>
          <cell r="DD427">
            <v>0</v>
          </cell>
          <cell r="DE427">
            <v>2096.29</v>
          </cell>
          <cell r="DF427">
            <v>104431.67</v>
          </cell>
          <cell r="DG427">
            <v>17.82</v>
          </cell>
          <cell r="DH427">
            <v>5293.6</v>
          </cell>
          <cell r="DI427">
            <v>0</v>
          </cell>
          <cell r="DJ427">
            <v>151.29</v>
          </cell>
          <cell r="DK427">
            <v>1009.08</v>
          </cell>
          <cell r="DL427">
            <v>6453.98</v>
          </cell>
          <cell r="DM427">
            <v>26748.34</v>
          </cell>
          <cell r="DN427">
            <v>154444.75</v>
          </cell>
          <cell r="DO427">
            <v>47879.65</v>
          </cell>
          <cell r="DP427">
            <v>14.6</v>
          </cell>
          <cell r="DQ427">
            <v>0</v>
          </cell>
          <cell r="DR427">
            <v>86908.87</v>
          </cell>
          <cell r="DS427">
            <v>0</v>
          </cell>
          <cell r="DT427">
            <v>134803.12</v>
          </cell>
          <cell r="DU427">
            <v>0</v>
          </cell>
          <cell r="DV427">
            <v>223.63</v>
          </cell>
          <cell r="DW427">
            <v>11866.91</v>
          </cell>
          <cell r="DX427">
            <v>8626.6299999999992</v>
          </cell>
          <cell r="DY427">
            <v>-879.39</v>
          </cell>
          <cell r="DZ427">
            <v>-201.6</v>
          </cell>
          <cell r="EA427">
            <v>19636.18</v>
          </cell>
          <cell r="EB427">
            <v>5.45</v>
          </cell>
          <cell r="EC427">
            <v>19641.63</v>
          </cell>
          <cell r="ED427">
            <v>329</v>
          </cell>
          <cell r="EE427">
            <v>19142.27</v>
          </cell>
          <cell r="EF427">
            <v>0</v>
          </cell>
          <cell r="EG427">
            <v>19142.27</v>
          </cell>
          <cell r="EH427">
            <v>1394.9</v>
          </cell>
          <cell r="EI427">
            <v>0</v>
          </cell>
          <cell r="EJ427">
            <v>0</v>
          </cell>
          <cell r="EK427">
            <v>0</v>
          </cell>
          <cell r="EL427">
            <v>0</v>
          </cell>
          <cell r="EM427">
            <v>2.36</v>
          </cell>
          <cell r="EN427">
            <v>0</v>
          </cell>
          <cell r="EO427">
            <v>0</v>
          </cell>
          <cell r="EP427">
            <v>0</v>
          </cell>
          <cell r="EQ427">
            <v>224.17</v>
          </cell>
          <cell r="ER427">
            <v>133.5</v>
          </cell>
          <cell r="ES427">
            <v>0</v>
          </cell>
          <cell r="ET427">
            <v>-812.68</v>
          </cell>
          <cell r="EU427">
            <v>19636.18</v>
          </cell>
          <cell r="EV427">
            <v>19636.18</v>
          </cell>
          <cell r="EW427">
            <v>122.57</v>
          </cell>
          <cell r="EX427">
            <v>0</v>
          </cell>
          <cell r="EY427">
            <v>-382.71</v>
          </cell>
          <cell r="EZ427">
            <v>0</v>
          </cell>
          <cell r="FA427">
            <v>0</v>
          </cell>
          <cell r="FB427">
            <v>5.45</v>
          </cell>
          <cell r="FC427">
            <v>0</v>
          </cell>
          <cell r="FD427">
            <v>6182.19</v>
          </cell>
          <cell r="FE427">
            <v>0</v>
          </cell>
          <cell r="FF427">
            <v>13719.58</v>
          </cell>
          <cell r="FG427">
            <v>0</v>
          </cell>
          <cell r="FH427">
            <v>41.02</v>
          </cell>
          <cell r="FI427">
            <v>0</v>
          </cell>
          <cell r="FJ427">
            <v>13678.57</v>
          </cell>
          <cell r="FK427">
            <v>124106.83</v>
          </cell>
          <cell r="FL427">
            <v>13673.33</v>
          </cell>
          <cell r="FM427">
            <v>13678.79</v>
          </cell>
          <cell r="FN427">
            <v>16083.88</v>
          </cell>
          <cell r="FO427">
            <v>124106.83</v>
          </cell>
          <cell r="FP427">
            <v>145993.54</v>
          </cell>
          <cell r="FQ427">
            <v>11.0174</v>
          </cell>
          <cell r="FR427">
            <v>11.021800000000001</v>
          </cell>
          <cell r="FS427">
            <v>12.9597</v>
          </cell>
          <cell r="FT427">
            <v>9.3694000000000006</v>
          </cell>
          <cell r="FU427">
            <v>0</v>
          </cell>
          <cell r="FV427">
            <v>0</v>
          </cell>
          <cell r="FW427">
            <v>0</v>
          </cell>
          <cell r="FX427">
            <v>0</v>
          </cell>
          <cell r="FY427">
            <v>201.6</v>
          </cell>
          <cell r="FZ427">
            <v>0</v>
          </cell>
          <cell r="GA427">
            <v>5.45</v>
          </cell>
          <cell r="GB427">
            <v>0</v>
          </cell>
          <cell r="GC427">
            <v>0</v>
          </cell>
          <cell r="GD427">
            <v>5173.1000000000004</v>
          </cell>
          <cell r="GE427">
            <v>2762</v>
          </cell>
          <cell r="GF427">
            <v>0</v>
          </cell>
          <cell r="GG427">
            <v>1118.1600000000001</v>
          </cell>
          <cell r="GH427">
            <v>0</v>
          </cell>
          <cell r="GI427">
            <v>0</v>
          </cell>
          <cell r="GJ427">
            <v>13719.58</v>
          </cell>
          <cell r="GK427">
            <v>1371.96</v>
          </cell>
          <cell r="GL427">
            <v>2762</v>
          </cell>
          <cell r="GM427">
            <v>0</v>
          </cell>
          <cell r="GN427">
            <v>2720.98</v>
          </cell>
          <cell r="GO427">
            <v>41.02</v>
          </cell>
          <cell r="GP427">
            <v>0</v>
          </cell>
          <cell r="GQ427">
            <v>0</v>
          </cell>
          <cell r="GR427">
            <v>41.02</v>
          </cell>
          <cell r="GS427">
            <v>2759.14</v>
          </cell>
          <cell r="GT427">
            <v>13675.65</v>
          </cell>
          <cell r="GU427">
            <v>224.17</v>
          </cell>
          <cell r="GV427">
            <v>1118.1600000000001</v>
          </cell>
          <cell r="GW427">
            <v>0.2</v>
          </cell>
          <cell r="GX427">
            <v>189.68</v>
          </cell>
          <cell r="GY427">
            <v>0</v>
          </cell>
          <cell r="GZ427">
            <v>189.68</v>
          </cell>
          <cell r="HA427">
            <v>189.68</v>
          </cell>
          <cell r="HB427">
            <v>810.32</v>
          </cell>
          <cell r="HC427">
            <v>1000</v>
          </cell>
          <cell r="HD427" t="str">
            <v>Other adjustments to equity capital include option proceeds, share repurchase, and sale of treasury stock.</v>
          </cell>
          <cell r="HE427" t="str">
            <v>NA</v>
          </cell>
          <cell r="HF427">
            <v>203.35</v>
          </cell>
          <cell r="HG427">
            <v>919.8</v>
          </cell>
          <cell r="HH427">
            <v>1413.72</v>
          </cell>
          <cell r="HI427">
            <v>2289.8000000000002</v>
          </cell>
          <cell r="HJ427">
            <v>4803.49</v>
          </cell>
          <cell r="HL427">
            <v>4</v>
          </cell>
          <cell r="HM427">
            <v>2012</v>
          </cell>
          <cell r="HN427">
            <v>0</v>
          </cell>
          <cell r="HO427">
            <v>0</v>
          </cell>
          <cell r="HR427">
            <v>19015</v>
          </cell>
        </row>
        <row r="428">
          <cell r="A428" t="str">
            <v>1275216Q1 2013Supervisory Baseline</v>
          </cell>
          <cell r="B428" t="str">
            <v>AmEx</v>
          </cell>
          <cell r="C428" t="str">
            <v>Q1 2013</v>
          </cell>
          <cell r="D428" t="str">
            <v>Supervisory Baseline</v>
          </cell>
          <cell r="E428" t="str">
            <v>BHC</v>
          </cell>
          <cell r="F428" t="str">
            <v>AMERICAN EXPRESS CO</v>
          </cell>
          <cell r="G428">
            <v>1275216</v>
          </cell>
          <cell r="H428" t="str">
            <v>Projected</v>
          </cell>
          <cell r="I428">
            <v>40931</v>
          </cell>
          <cell r="J428">
            <v>40931.475578703707</v>
          </cell>
          <cell r="K428" t="str">
            <v>The Supervisory Baseline and Stress Scenarios are macroeconomic scenarios specified by the Federal Reserve as part of its Comprehensive Capital Analysis and Review.  Twenty-six key macroeconomic and financial variables, including US GDP and une</v>
          </cell>
          <cell r="L428">
            <v>0</v>
          </cell>
          <cell r="M428">
            <v>0</v>
          </cell>
          <cell r="N428">
            <v>0</v>
          </cell>
          <cell r="O428">
            <v>0</v>
          </cell>
          <cell r="P428">
            <v>0</v>
          </cell>
          <cell r="Q428">
            <v>0</v>
          </cell>
          <cell r="R428">
            <v>0</v>
          </cell>
          <cell r="S428">
            <v>0</v>
          </cell>
          <cell r="T428">
            <v>0</v>
          </cell>
          <cell r="U428">
            <v>0</v>
          </cell>
          <cell r="V428">
            <v>0</v>
          </cell>
          <cell r="W428">
            <v>0</v>
          </cell>
          <cell r="X428">
            <v>414.86</v>
          </cell>
          <cell r="Y428">
            <v>158.72</v>
          </cell>
          <cell r="Z428">
            <v>0</v>
          </cell>
          <cell r="AA428">
            <v>0</v>
          </cell>
          <cell r="AB428">
            <v>158.72</v>
          </cell>
          <cell r="AC428">
            <v>28.6</v>
          </cell>
          <cell r="AD428">
            <v>0</v>
          </cell>
          <cell r="AE428">
            <v>0</v>
          </cell>
          <cell r="AF428">
            <v>0</v>
          </cell>
          <cell r="AG428">
            <v>0</v>
          </cell>
          <cell r="AH428">
            <v>28.6</v>
          </cell>
          <cell r="AI428">
            <v>602.17999999999995</v>
          </cell>
          <cell r="AJ428">
            <v>0</v>
          </cell>
          <cell r="AK428">
            <v>0</v>
          </cell>
          <cell r="AL428">
            <v>0</v>
          </cell>
          <cell r="AM428">
            <v>0</v>
          </cell>
          <cell r="AN428">
            <v>0</v>
          </cell>
          <cell r="AO428">
            <v>0</v>
          </cell>
          <cell r="AP428">
            <v>0</v>
          </cell>
          <cell r="AQ428">
            <v>0</v>
          </cell>
          <cell r="AR428">
            <v>0</v>
          </cell>
          <cell r="AS428">
            <v>35.44</v>
          </cell>
          <cell r="AT428">
            <v>637.62</v>
          </cell>
          <cell r="AU428">
            <v>2140.1799999999998</v>
          </cell>
          <cell r="AV428">
            <v>616.38</v>
          </cell>
          <cell r="AW428">
            <v>602.17999999999995</v>
          </cell>
          <cell r="AX428">
            <v>0</v>
          </cell>
          <cell r="AY428">
            <v>2154.37</v>
          </cell>
          <cell r="AZ428">
            <v>1801.62</v>
          </cell>
          <cell r="BA428">
            <v>6244.35</v>
          </cell>
          <cell r="BB428">
            <v>5793.19</v>
          </cell>
          <cell r="BC428">
            <v>2252.7800000000002</v>
          </cell>
          <cell r="BD428">
            <v>2252.7800000000002</v>
          </cell>
          <cell r="BE428">
            <v>616.38</v>
          </cell>
          <cell r="BF428">
            <v>0</v>
          </cell>
          <cell r="BG428">
            <v>35.44</v>
          </cell>
          <cell r="BH428">
            <v>0</v>
          </cell>
          <cell r="BI428">
            <v>0</v>
          </cell>
          <cell r="BJ428">
            <v>0</v>
          </cell>
          <cell r="BK428">
            <v>0</v>
          </cell>
          <cell r="BL428">
            <v>1600.96</v>
          </cell>
          <cell r="BM428">
            <v>520.07000000000005</v>
          </cell>
          <cell r="BN428">
            <v>1080.8900000000001</v>
          </cell>
          <cell r="BO428">
            <v>0</v>
          </cell>
          <cell r="BP428">
            <v>1080.8900000000001</v>
          </cell>
          <cell r="BQ428">
            <v>0</v>
          </cell>
          <cell r="BR428">
            <v>1080.8900000000001</v>
          </cell>
          <cell r="BS428">
            <v>32.484884000000001</v>
          </cell>
          <cell r="BT428">
            <v>0</v>
          </cell>
          <cell r="BU428">
            <v>0</v>
          </cell>
          <cell r="BV428">
            <v>0</v>
          </cell>
          <cell r="BW428">
            <v>0</v>
          </cell>
          <cell r="BY428">
            <v>0</v>
          </cell>
          <cell r="BZ428">
            <v>16828.55</v>
          </cell>
          <cell r="CA428">
            <v>16828.55</v>
          </cell>
          <cell r="CB428">
            <v>0</v>
          </cell>
          <cell r="CC428">
            <v>0</v>
          </cell>
          <cell r="CD428">
            <v>0</v>
          </cell>
          <cell r="CE428">
            <v>0</v>
          </cell>
          <cell r="CF428">
            <v>0</v>
          </cell>
          <cell r="CG428">
            <v>0</v>
          </cell>
          <cell r="CH428">
            <v>0</v>
          </cell>
          <cell r="CI428">
            <v>0</v>
          </cell>
          <cell r="CJ428">
            <v>0</v>
          </cell>
          <cell r="CK428">
            <v>0</v>
          </cell>
          <cell r="CL428">
            <v>0</v>
          </cell>
          <cell r="CM428">
            <v>0</v>
          </cell>
          <cell r="CN428">
            <v>31</v>
          </cell>
          <cell r="CO428">
            <v>31</v>
          </cell>
          <cell r="CP428">
            <v>0</v>
          </cell>
          <cell r="CQ428">
            <v>0</v>
          </cell>
          <cell r="CR428">
            <v>60092.41</v>
          </cell>
          <cell r="CS428">
            <v>28834.76</v>
          </cell>
          <cell r="CT428">
            <v>0</v>
          </cell>
          <cell r="CU428">
            <v>0</v>
          </cell>
          <cell r="CV428">
            <v>28834.76</v>
          </cell>
          <cell r="CW428">
            <v>15044.82</v>
          </cell>
          <cell r="CX428">
            <v>0</v>
          </cell>
          <cell r="CY428">
            <v>0</v>
          </cell>
          <cell r="CZ428">
            <v>0</v>
          </cell>
          <cell r="DA428">
            <v>0</v>
          </cell>
          <cell r="DB428">
            <v>15044.82</v>
          </cell>
          <cell r="DC428">
            <v>104003</v>
          </cell>
          <cell r="DD428">
            <v>0</v>
          </cell>
          <cell r="DE428">
            <v>2109.94</v>
          </cell>
          <cell r="DF428">
            <v>101893.05</v>
          </cell>
          <cell r="DG428">
            <v>17.82</v>
          </cell>
          <cell r="DH428">
            <v>5293.6</v>
          </cell>
          <cell r="DI428">
            <v>0</v>
          </cell>
          <cell r="DJ428">
            <v>151.29</v>
          </cell>
          <cell r="DK428">
            <v>1009.08</v>
          </cell>
          <cell r="DL428">
            <v>6453.98</v>
          </cell>
          <cell r="DM428">
            <v>26986.65</v>
          </cell>
          <cell r="DN428">
            <v>152180.04999999999</v>
          </cell>
          <cell r="DO428">
            <v>47745.41</v>
          </cell>
          <cell r="DP428">
            <v>14.6</v>
          </cell>
          <cell r="DQ428">
            <v>0</v>
          </cell>
          <cell r="DR428">
            <v>84817.55</v>
          </cell>
          <cell r="DS428">
            <v>0</v>
          </cell>
          <cell r="DT428">
            <v>132577.57</v>
          </cell>
          <cell r="DU428">
            <v>0</v>
          </cell>
          <cell r="DV428">
            <v>221.43</v>
          </cell>
          <cell r="DW428">
            <v>11750.24</v>
          </cell>
          <cell r="DX428">
            <v>8715.09</v>
          </cell>
          <cell r="DY428">
            <v>-895.35</v>
          </cell>
          <cell r="DZ428">
            <v>-194.38</v>
          </cell>
          <cell r="EA428">
            <v>19597.03</v>
          </cell>
          <cell r="EB428">
            <v>5.45</v>
          </cell>
          <cell r="EC428">
            <v>19602.48</v>
          </cell>
          <cell r="ED428">
            <v>329</v>
          </cell>
          <cell r="EE428">
            <v>19636.18</v>
          </cell>
          <cell r="EF428">
            <v>0</v>
          </cell>
          <cell r="EG428">
            <v>19636.18</v>
          </cell>
          <cell r="EH428">
            <v>1080.8900000000001</v>
          </cell>
          <cell r="EI428">
            <v>0</v>
          </cell>
          <cell r="EJ428">
            <v>0</v>
          </cell>
          <cell r="EK428">
            <v>0</v>
          </cell>
          <cell r="EL428">
            <v>0</v>
          </cell>
          <cell r="EM428">
            <v>5.33</v>
          </cell>
          <cell r="EN428">
            <v>0</v>
          </cell>
          <cell r="EO428">
            <v>0</v>
          </cell>
          <cell r="EP428">
            <v>0</v>
          </cell>
          <cell r="EQ428">
            <v>221.82</v>
          </cell>
          <cell r="ER428">
            <v>-15.96</v>
          </cell>
          <cell r="ES428">
            <v>0</v>
          </cell>
          <cell r="ET428">
            <v>-887.59</v>
          </cell>
          <cell r="EU428">
            <v>19597.03</v>
          </cell>
          <cell r="EV428">
            <v>19597.03</v>
          </cell>
          <cell r="EW428">
            <v>97.31</v>
          </cell>
          <cell r="EX428">
            <v>0</v>
          </cell>
          <cell r="EY428">
            <v>-373.41</v>
          </cell>
          <cell r="EZ428">
            <v>0</v>
          </cell>
          <cell r="FA428">
            <v>0</v>
          </cell>
          <cell r="FB428">
            <v>5.45</v>
          </cell>
          <cell r="FC428">
            <v>0</v>
          </cell>
          <cell r="FD428">
            <v>6182.19</v>
          </cell>
          <cell r="FE428">
            <v>0</v>
          </cell>
          <cell r="FF428">
            <v>13696.4</v>
          </cell>
          <cell r="FG428">
            <v>0</v>
          </cell>
          <cell r="FH428">
            <v>220</v>
          </cell>
          <cell r="FI428">
            <v>0</v>
          </cell>
          <cell r="FJ428">
            <v>13476.4</v>
          </cell>
          <cell r="FK428">
            <v>122267.68</v>
          </cell>
          <cell r="FL428">
            <v>13471.16</v>
          </cell>
          <cell r="FM428">
            <v>13476.62</v>
          </cell>
          <cell r="FN428">
            <v>15859.17</v>
          </cell>
          <cell r="FO428">
            <v>122267.68</v>
          </cell>
          <cell r="FP428">
            <v>146838.1</v>
          </cell>
          <cell r="FQ428">
            <v>11.017799999999999</v>
          </cell>
          <cell r="FR428">
            <v>11.0222</v>
          </cell>
          <cell r="FS428">
            <v>12.9709</v>
          </cell>
          <cell r="FT428">
            <v>9.1778999999999993</v>
          </cell>
          <cell r="FU428">
            <v>0</v>
          </cell>
          <cell r="FV428">
            <v>0</v>
          </cell>
          <cell r="FW428">
            <v>0</v>
          </cell>
          <cell r="FX428">
            <v>0</v>
          </cell>
          <cell r="FY428">
            <v>194.38</v>
          </cell>
          <cell r="FZ428">
            <v>0</v>
          </cell>
          <cell r="GA428">
            <v>5.45</v>
          </cell>
          <cell r="GB428">
            <v>0</v>
          </cell>
          <cell r="GC428">
            <v>0</v>
          </cell>
          <cell r="GD428">
            <v>5173.1000000000004</v>
          </cell>
          <cell r="GE428">
            <v>2762</v>
          </cell>
          <cell r="GF428">
            <v>0</v>
          </cell>
          <cell r="GG428">
            <v>1107.17</v>
          </cell>
          <cell r="GH428">
            <v>0</v>
          </cell>
          <cell r="GI428">
            <v>0</v>
          </cell>
          <cell r="GJ428">
            <v>13696.4</v>
          </cell>
          <cell r="GK428">
            <v>1369.64</v>
          </cell>
          <cell r="GL428">
            <v>2762</v>
          </cell>
          <cell r="GM428">
            <v>0</v>
          </cell>
          <cell r="GN428">
            <v>2114.5300000000002</v>
          </cell>
          <cell r="GO428">
            <v>647.47</v>
          </cell>
          <cell r="GP428">
            <v>427.47</v>
          </cell>
          <cell r="GQ428">
            <v>427.47</v>
          </cell>
          <cell r="GR428">
            <v>220</v>
          </cell>
          <cell r="GS428">
            <v>2940.01</v>
          </cell>
          <cell r="GT428">
            <v>14572.68</v>
          </cell>
          <cell r="GU428">
            <v>221.82</v>
          </cell>
          <cell r="GV428">
            <v>1107.17</v>
          </cell>
          <cell r="GW428">
            <v>0.2</v>
          </cell>
          <cell r="GX428">
            <v>117.74</v>
          </cell>
          <cell r="GY428">
            <v>0</v>
          </cell>
          <cell r="GZ428">
            <v>117.74</v>
          </cell>
          <cell r="HA428">
            <v>189.68</v>
          </cell>
          <cell r="HB428">
            <v>810.32</v>
          </cell>
          <cell r="HC428">
            <v>1000</v>
          </cell>
          <cell r="HD428" t="str">
            <v>Other adjustments to equity capital include option proceeds, share repurchase, and sale of treasury stock.</v>
          </cell>
          <cell r="HE428" t="str">
            <v>NA</v>
          </cell>
          <cell r="HF428">
            <v>203.35</v>
          </cell>
          <cell r="HG428">
            <v>919.8</v>
          </cell>
          <cell r="HH428">
            <v>1413.72</v>
          </cell>
          <cell r="HI428">
            <v>2289.8000000000002</v>
          </cell>
          <cell r="HJ428">
            <v>4803.49</v>
          </cell>
          <cell r="HL428">
            <v>1</v>
          </cell>
          <cell r="HM428">
            <v>2013</v>
          </cell>
          <cell r="HN428">
            <v>0</v>
          </cell>
          <cell r="HO428">
            <v>0</v>
          </cell>
          <cell r="HR428">
            <v>19015</v>
          </cell>
        </row>
        <row r="429">
          <cell r="A429" t="str">
            <v>1275216Q2 2013Supervisory Baseline</v>
          </cell>
          <cell r="B429" t="str">
            <v>AmEx</v>
          </cell>
          <cell r="C429" t="str">
            <v>Q2 2013</v>
          </cell>
          <cell r="D429" t="str">
            <v>Supervisory Baseline</v>
          </cell>
          <cell r="E429" t="str">
            <v>BHC</v>
          </cell>
          <cell r="F429" t="str">
            <v>AMERICAN EXPRESS CO</v>
          </cell>
          <cell r="G429">
            <v>1275216</v>
          </cell>
          <cell r="H429" t="str">
            <v>Projected</v>
          </cell>
          <cell r="I429">
            <v>40931</v>
          </cell>
          <cell r="J429">
            <v>40931.475578703707</v>
          </cell>
          <cell r="K429" t="str">
            <v>The Supervisory Baseline and Stress Scenarios are macroeconomic scenarios specified by the Federal Reserve as part of its Comprehensive Capital Analysis and Review.  Twenty-six key macroeconomic and financial variables, including US GDP and une</v>
          </cell>
          <cell r="L429">
            <v>0</v>
          </cell>
          <cell r="M429">
            <v>0</v>
          </cell>
          <cell r="N429">
            <v>0</v>
          </cell>
          <cell r="O429">
            <v>0</v>
          </cell>
          <cell r="P429">
            <v>0</v>
          </cell>
          <cell r="Q429">
            <v>0</v>
          </cell>
          <cell r="R429">
            <v>0</v>
          </cell>
          <cell r="S429">
            <v>0</v>
          </cell>
          <cell r="T429">
            <v>0</v>
          </cell>
          <cell r="U429">
            <v>0</v>
          </cell>
          <cell r="V429">
            <v>0</v>
          </cell>
          <cell r="W429">
            <v>0</v>
          </cell>
          <cell r="X429">
            <v>401.68</v>
          </cell>
          <cell r="Y429">
            <v>152.66</v>
          </cell>
          <cell r="Z429">
            <v>0</v>
          </cell>
          <cell r="AA429">
            <v>0</v>
          </cell>
          <cell r="AB429">
            <v>152.66</v>
          </cell>
          <cell r="AC429">
            <v>30.12</v>
          </cell>
          <cell r="AD429">
            <v>0</v>
          </cell>
          <cell r="AE429">
            <v>0</v>
          </cell>
          <cell r="AF429">
            <v>0</v>
          </cell>
          <cell r="AG429">
            <v>0</v>
          </cell>
          <cell r="AH429">
            <v>30.12</v>
          </cell>
          <cell r="AI429">
            <v>584.47</v>
          </cell>
          <cell r="AJ429">
            <v>0</v>
          </cell>
          <cell r="AK429">
            <v>0</v>
          </cell>
          <cell r="AL429">
            <v>0</v>
          </cell>
          <cell r="AM429">
            <v>0</v>
          </cell>
          <cell r="AN429">
            <v>0</v>
          </cell>
          <cell r="AO429">
            <v>0</v>
          </cell>
          <cell r="AP429">
            <v>0</v>
          </cell>
          <cell r="AQ429">
            <v>0</v>
          </cell>
          <cell r="AR429">
            <v>0</v>
          </cell>
          <cell r="AS429">
            <v>23.41</v>
          </cell>
          <cell r="AT429">
            <v>607.87</v>
          </cell>
          <cell r="AU429">
            <v>2154.37</v>
          </cell>
          <cell r="AV429">
            <v>618.5</v>
          </cell>
          <cell r="AW429">
            <v>584.47</v>
          </cell>
          <cell r="AX429">
            <v>0</v>
          </cell>
          <cell r="AY429">
            <v>2188.41</v>
          </cell>
          <cell r="AZ429">
            <v>1766.96</v>
          </cell>
          <cell r="BA429">
            <v>6937.28</v>
          </cell>
          <cell r="BB429">
            <v>6179.67</v>
          </cell>
          <cell r="BC429">
            <v>2524.5700000000002</v>
          </cell>
          <cell r="BD429">
            <v>2524.5700000000002</v>
          </cell>
          <cell r="BE429">
            <v>618.5</v>
          </cell>
          <cell r="BF429">
            <v>0</v>
          </cell>
          <cell r="BG429">
            <v>23.41</v>
          </cell>
          <cell r="BH429">
            <v>0</v>
          </cell>
          <cell r="BI429">
            <v>0</v>
          </cell>
          <cell r="BJ429">
            <v>0</v>
          </cell>
          <cell r="BK429">
            <v>0</v>
          </cell>
          <cell r="BL429">
            <v>1882.66</v>
          </cell>
          <cell r="BM429">
            <v>611.58000000000004</v>
          </cell>
          <cell r="BN429">
            <v>1271.08</v>
          </cell>
          <cell r="BO429">
            <v>0</v>
          </cell>
          <cell r="BP429">
            <v>1271.08</v>
          </cell>
          <cell r="BQ429">
            <v>0</v>
          </cell>
          <cell r="BR429">
            <v>1271.08</v>
          </cell>
          <cell r="BS429">
            <v>32.484887999999998</v>
          </cell>
          <cell r="BT429">
            <v>0</v>
          </cell>
          <cell r="BU429">
            <v>0</v>
          </cell>
          <cell r="BV429">
            <v>0</v>
          </cell>
          <cell r="BW429">
            <v>0</v>
          </cell>
          <cell r="BY429">
            <v>0</v>
          </cell>
          <cell r="BZ429">
            <v>14665.05</v>
          </cell>
          <cell r="CA429">
            <v>14665.05</v>
          </cell>
          <cell r="CB429">
            <v>0</v>
          </cell>
          <cell r="CC429">
            <v>0</v>
          </cell>
          <cell r="CD429">
            <v>0</v>
          </cell>
          <cell r="CE429">
            <v>0</v>
          </cell>
          <cell r="CF429">
            <v>0</v>
          </cell>
          <cell r="CG429">
            <v>0</v>
          </cell>
          <cell r="CH429">
            <v>0</v>
          </cell>
          <cell r="CI429">
            <v>0</v>
          </cell>
          <cell r="CJ429">
            <v>0</v>
          </cell>
          <cell r="CK429">
            <v>0</v>
          </cell>
          <cell r="CL429">
            <v>0</v>
          </cell>
          <cell r="CM429">
            <v>0</v>
          </cell>
          <cell r="CN429">
            <v>31</v>
          </cell>
          <cell r="CO429">
            <v>31</v>
          </cell>
          <cell r="CP429">
            <v>0</v>
          </cell>
          <cell r="CQ429">
            <v>0</v>
          </cell>
          <cell r="CR429">
            <v>60832.99</v>
          </cell>
          <cell r="CS429">
            <v>29531.51</v>
          </cell>
          <cell r="CT429">
            <v>0</v>
          </cell>
          <cell r="CU429">
            <v>0</v>
          </cell>
          <cell r="CV429">
            <v>29531.51</v>
          </cell>
          <cell r="CW429">
            <v>15202.74</v>
          </cell>
          <cell r="CX429">
            <v>0</v>
          </cell>
          <cell r="CY429">
            <v>0</v>
          </cell>
          <cell r="CZ429">
            <v>0</v>
          </cell>
          <cell r="DA429">
            <v>0</v>
          </cell>
          <cell r="DB429">
            <v>15202.74</v>
          </cell>
          <cell r="DC429">
            <v>105598.23</v>
          </cell>
          <cell r="DD429">
            <v>0</v>
          </cell>
          <cell r="DE429">
            <v>2143.54</v>
          </cell>
          <cell r="DF429">
            <v>103454.69</v>
          </cell>
          <cell r="DG429">
            <v>17.82</v>
          </cell>
          <cell r="DH429">
            <v>5893.6</v>
          </cell>
          <cell r="DI429">
            <v>0</v>
          </cell>
          <cell r="DJ429">
            <v>151.29</v>
          </cell>
          <cell r="DK429">
            <v>1009.08</v>
          </cell>
          <cell r="DL429">
            <v>7053.98</v>
          </cell>
          <cell r="DM429">
            <v>26633.69</v>
          </cell>
          <cell r="DN429">
            <v>151825.24</v>
          </cell>
          <cell r="DO429">
            <v>49761.120000000003</v>
          </cell>
          <cell r="DP429">
            <v>14.6</v>
          </cell>
          <cell r="DQ429">
            <v>0</v>
          </cell>
          <cell r="DR429">
            <v>81621.820000000007</v>
          </cell>
          <cell r="DS429">
            <v>0</v>
          </cell>
          <cell r="DT429">
            <v>131397.54</v>
          </cell>
          <cell r="DU429">
            <v>0</v>
          </cell>
          <cell r="DV429">
            <v>219.89</v>
          </cell>
          <cell r="DW429">
            <v>11668.14</v>
          </cell>
          <cell r="DX429">
            <v>9630.51</v>
          </cell>
          <cell r="DY429">
            <v>-905.21</v>
          </cell>
          <cell r="DZ429">
            <v>-191.08</v>
          </cell>
          <cell r="EA429">
            <v>20422.240000000002</v>
          </cell>
          <cell r="EB429">
            <v>5.45</v>
          </cell>
          <cell r="EC429">
            <v>20427.7</v>
          </cell>
          <cell r="ED429">
            <v>329</v>
          </cell>
          <cell r="EE429">
            <v>19597.03</v>
          </cell>
          <cell r="EF429">
            <v>0</v>
          </cell>
          <cell r="EG429">
            <v>19597.03</v>
          </cell>
          <cell r="EH429">
            <v>1271.08</v>
          </cell>
          <cell r="EI429">
            <v>0</v>
          </cell>
          <cell r="EJ429">
            <v>0</v>
          </cell>
          <cell r="EK429">
            <v>0</v>
          </cell>
          <cell r="EL429">
            <v>0</v>
          </cell>
          <cell r="EM429">
            <v>2.25</v>
          </cell>
          <cell r="EN429">
            <v>0</v>
          </cell>
          <cell r="EO429">
            <v>0</v>
          </cell>
          <cell r="EP429">
            <v>0</v>
          </cell>
          <cell r="EQ429">
            <v>220.42</v>
          </cell>
          <cell r="ER429">
            <v>-9.86</v>
          </cell>
          <cell r="ES429">
            <v>0</v>
          </cell>
          <cell r="ET429">
            <v>-217.84</v>
          </cell>
          <cell r="EU429">
            <v>20422.240000000002</v>
          </cell>
          <cell r="EV429">
            <v>20422.240000000002</v>
          </cell>
          <cell r="EW429">
            <v>77.989999999999995</v>
          </cell>
          <cell r="EX429">
            <v>0</v>
          </cell>
          <cell r="EY429">
            <v>-363.95</v>
          </cell>
          <cell r="EZ429">
            <v>0</v>
          </cell>
          <cell r="FA429">
            <v>0</v>
          </cell>
          <cell r="FB429">
            <v>5.45</v>
          </cell>
          <cell r="FC429">
            <v>0</v>
          </cell>
          <cell r="FD429">
            <v>6782.19</v>
          </cell>
          <cell r="FE429">
            <v>0</v>
          </cell>
          <cell r="FF429">
            <v>13931.47</v>
          </cell>
          <cell r="FG429">
            <v>0</v>
          </cell>
          <cell r="FH429">
            <v>220</v>
          </cell>
          <cell r="FI429">
            <v>0</v>
          </cell>
          <cell r="FJ429">
            <v>13711.47</v>
          </cell>
          <cell r="FK429">
            <v>123015.77</v>
          </cell>
          <cell r="FL429">
            <v>13706.24</v>
          </cell>
          <cell r="FM429">
            <v>13711.69</v>
          </cell>
          <cell r="FN429">
            <v>16103.89</v>
          </cell>
          <cell r="FO429">
            <v>123015.77</v>
          </cell>
          <cell r="FP429">
            <v>144962.64000000001</v>
          </cell>
          <cell r="FQ429">
            <v>11.1419</v>
          </cell>
          <cell r="FR429">
            <v>11.1463</v>
          </cell>
          <cell r="FS429">
            <v>13.0909</v>
          </cell>
          <cell r="FT429">
            <v>9.4588000000000001</v>
          </cell>
          <cell r="FU429">
            <v>0</v>
          </cell>
          <cell r="FV429">
            <v>0</v>
          </cell>
          <cell r="FW429">
            <v>0</v>
          </cell>
          <cell r="FX429">
            <v>0</v>
          </cell>
          <cell r="FY429">
            <v>191.08</v>
          </cell>
          <cell r="FZ429">
            <v>0</v>
          </cell>
          <cell r="GA429">
            <v>5.45</v>
          </cell>
          <cell r="GB429">
            <v>0</v>
          </cell>
          <cell r="GC429">
            <v>0</v>
          </cell>
          <cell r="GD429">
            <v>5773.1</v>
          </cell>
          <cell r="GE429">
            <v>2762</v>
          </cell>
          <cell r="GF429">
            <v>0</v>
          </cell>
          <cell r="GG429">
            <v>1099.44</v>
          </cell>
          <cell r="GH429">
            <v>0</v>
          </cell>
          <cell r="GI429">
            <v>0</v>
          </cell>
          <cell r="GJ429">
            <v>13931.47</v>
          </cell>
          <cell r="GK429">
            <v>1393.15</v>
          </cell>
          <cell r="GL429">
            <v>2762</v>
          </cell>
          <cell r="GM429">
            <v>0</v>
          </cell>
          <cell r="GN429">
            <v>2316.5100000000002</v>
          </cell>
          <cell r="GO429">
            <v>445.49</v>
          </cell>
          <cell r="GP429">
            <v>225.49</v>
          </cell>
          <cell r="GQ429">
            <v>225.49</v>
          </cell>
          <cell r="GR429">
            <v>220</v>
          </cell>
          <cell r="GS429">
            <v>3019.55</v>
          </cell>
          <cell r="GT429">
            <v>14967.14</v>
          </cell>
          <cell r="GU429">
            <v>220.42</v>
          </cell>
          <cell r="GV429">
            <v>1099.44</v>
          </cell>
          <cell r="GW429">
            <v>0.2</v>
          </cell>
          <cell r="GX429">
            <v>117.74</v>
          </cell>
          <cell r="GY429">
            <v>0</v>
          </cell>
          <cell r="GZ429">
            <v>117.74</v>
          </cell>
          <cell r="HA429">
            <v>117.74</v>
          </cell>
          <cell r="HB429">
            <v>215.59</v>
          </cell>
          <cell r="HC429">
            <v>333.33</v>
          </cell>
          <cell r="HD429" t="str">
            <v>Other adjustments to equity capital include option proceeds, share repurchase, and sale of treasury stock.</v>
          </cell>
          <cell r="HE429" t="str">
            <v>NA</v>
          </cell>
          <cell r="HF429">
            <v>203.35</v>
          </cell>
          <cell r="HG429">
            <v>919.8</v>
          </cell>
          <cell r="HH429">
            <v>1413.72</v>
          </cell>
          <cell r="HI429">
            <v>2289.8000000000002</v>
          </cell>
          <cell r="HJ429">
            <v>4803.49</v>
          </cell>
          <cell r="HL429">
            <v>2</v>
          </cell>
          <cell r="HM429">
            <v>2013</v>
          </cell>
          <cell r="HN429">
            <v>0</v>
          </cell>
          <cell r="HO429">
            <v>0</v>
          </cell>
          <cell r="HR429">
            <v>19015</v>
          </cell>
        </row>
        <row r="430">
          <cell r="A430" t="str">
            <v>1275216Q3 2013Supervisory Baseline</v>
          </cell>
          <cell r="B430" t="str">
            <v>AmEx</v>
          </cell>
          <cell r="C430" t="str">
            <v>Q3 2013</v>
          </cell>
          <cell r="D430" t="str">
            <v>Supervisory Baseline</v>
          </cell>
          <cell r="E430" t="str">
            <v>BHC</v>
          </cell>
          <cell r="F430" t="str">
            <v>AMERICAN EXPRESS CO</v>
          </cell>
          <cell r="G430">
            <v>1275216</v>
          </cell>
          <cell r="H430" t="str">
            <v>Projected</v>
          </cell>
          <cell r="I430">
            <v>40931</v>
          </cell>
          <cell r="J430">
            <v>40931.475578703707</v>
          </cell>
          <cell r="K430" t="str">
            <v>The Supervisory Baseline and Stress Scenarios are macroeconomic scenarios specified by the Federal Reserve as part of its Comprehensive Capital Analysis and Review.  Twenty-six key macroeconomic and financial variables, including US GDP and une</v>
          </cell>
          <cell r="L430">
            <v>0</v>
          </cell>
          <cell r="M430">
            <v>0</v>
          </cell>
          <cell r="N430">
            <v>0</v>
          </cell>
          <cell r="O430">
            <v>0</v>
          </cell>
          <cell r="P430">
            <v>0</v>
          </cell>
          <cell r="Q430">
            <v>0</v>
          </cell>
          <cell r="R430">
            <v>0</v>
          </cell>
          <cell r="S430">
            <v>0</v>
          </cell>
          <cell r="T430">
            <v>0</v>
          </cell>
          <cell r="U430">
            <v>0</v>
          </cell>
          <cell r="V430">
            <v>0</v>
          </cell>
          <cell r="W430">
            <v>0</v>
          </cell>
          <cell r="X430">
            <v>414.68</v>
          </cell>
          <cell r="Y430">
            <v>184.85</v>
          </cell>
          <cell r="Z430">
            <v>0</v>
          </cell>
          <cell r="AA430">
            <v>0</v>
          </cell>
          <cell r="AB430">
            <v>184.85</v>
          </cell>
          <cell r="AC430">
            <v>30.29</v>
          </cell>
          <cell r="AD430">
            <v>0</v>
          </cell>
          <cell r="AE430">
            <v>0</v>
          </cell>
          <cell r="AF430">
            <v>0</v>
          </cell>
          <cell r="AG430">
            <v>0</v>
          </cell>
          <cell r="AH430">
            <v>30.29</v>
          </cell>
          <cell r="AI430">
            <v>629.82000000000005</v>
          </cell>
          <cell r="AJ430">
            <v>0</v>
          </cell>
          <cell r="AK430">
            <v>0</v>
          </cell>
          <cell r="AL430">
            <v>0</v>
          </cell>
          <cell r="AM430">
            <v>0</v>
          </cell>
          <cell r="AN430">
            <v>0</v>
          </cell>
          <cell r="AO430">
            <v>0</v>
          </cell>
          <cell r="AP430">
            <v>0</v>
          </cell>
          <cell r="AQ430">
            <v>0</v>
          </cell>
          <cell r="AR430">
            <v>0</v>
          </cell>
          <cell r="AS430">
            <v>21.91</v>
          </cell>
          <cell r="AT430">
            <v>651.72</v>
          </cell>
          <cell r="AU430">
            <v>2188.41</v>
          </cell>
          <cell r="AV430">
            <v>668.41</v>
          </cell>
          <cell r="AW430">
            <v>629.82000000000005</v>
          </cell>
          <cell r="AX430">
            <v>0</v>
          </cell>
          <cell r="AY430">
            <v>2227</v>
          </cell>
          <cell r="AZ430">
            <v>1810.39</v>
          </cell>
          <cell r="BA430">
            <v>6963.68</v>
          </cell>
          <cell r="BB430">
            <v>6084.55</v>
          </cell>
          <cell r="BC430">
            <v>2689.51</v>
          </cell>
          <cell r="BD430">
            <v>2689.51</v>
          </cell>
          <cell r="BE430">
            <v>668.41</v>
          </cell>
          <cell r="BF430">
            <v>0</v>
          </cell>
          <cell r="BG430">
            <v>21.91</v>
          </cell>
          <cell r="BH430">
            <v>0</v>
          </cell>
          <cell r="BI430">
            <v>0</v>
          </cell>
          <cell r="BJ430">
            <v>0</v>
          </cell>
          <cell r="BK430">
            <v>0</v>
          </cell>
          <cell r="BL430">
            <v>1999.19</v>
          </cell>
          <cell r="BM430">
            <v>649.44000000000005</v>
          </cell>
          <cell r="BN430">
            <v>1349.75</v>
          </cell>
          <cell r="BO430">
            <v>0</v>
          </cell>
          <cell r="BP430">
            <v>1349.75</v>
          </cell>
          <cell r="BQ430">
            <v>0</v>
          </cell>
          <cell r="BR430">
            <v>1349.75</v>
          </cell>
          <cell r="BS430">
            <v>32.485156000000003</v>
          </cell>
          <cell r="BT430">
            <v>0</v>
          </cell>
          <cell r="BU430">
            <v>0</v>
          </cell>
          <cell r="BV430">
            <v>0</v>
          </cell>
          <cell r="BW430">
            <v>0</v>
          </cell>
          <cell r="BY430">
            <v>0</v>
          </cell>
          <cell r="BZ430">
            <v>18159.45</v>
          </cell>
          <cell r="CA430">
            <v>18159.45</v>
          </cell>
          <cell r="CB430">
            <v>0</v>
          </cell>
          <cell r="CC430">
            <v>0</v>
          </cell>
          <cell r="CD430">
            <v>0</v>
          </cell>
          <cell r="CE430">
            <v>0</v>
          </cell>
          <cell r="CF430">
            <v>0</v>
          </cell>
          <cell r="CG430">
            <v>0</v>
          </cell>
          <cell r="CH430">
            <v>0</v>
          </cell>
          <cell r="CI430">
            <v>0</v>
          </cell>
          <cell r="CJ430">
            <v>0</v>
          </cell>
          <cell r="CK430">
            <v>0</v>
          </cell>
          <cell r="CL430">
            <v>0</v>
          </cell>
          <cell r="CM430">
            <v>0</v>
          </cell>
          <cell r="CN430">
            <v>31</v>
          </cell>
          <cell r="CO430">
            <v>31</v>
          </cell>
          <cell r="CP430">
            <v>0</v>
          </cell>
          <cell r="CQ430">
            <v>0</v>
          </cell>
          <cell r="CR430">
            <v>63157.73</v>
          </cell>
          <cell r="CS430">
            <v>28640.91</v>
          </cell>
          <cell r="CT430">
            <v>0</v>
          </cell>
          <cell r="CU430">
            <v>0</v>
          </cell>
          <cell r="CV430">
            <v>28640.91</v>
          </cell>
          <cell r="CW430">
            <v>14826.86</v>
          </cell>
          <cell r="CX430">
            <v>0</v>
          </cell>
          <cell r="CY430">
            <v>0</v>
          </cell>
          <cell r="CZ430">
            <v>0</v>
          </cell>
          <cell r="DA430">
            <v>0</v>
          </cell>
          <cell r="DB430">
            <v>14826.86</v>
          </cell>
          <cell r="DC430">
            <v>106656.5</v>
          </cell>
          <cell r="DD430">
            <v>0</v>
          </cell>
          <cell r="DE430">
            <v>2182.08</v>
          </cell>
          <cell r="DF430">
            <v>104474.42</v>
          </cell>
          <cell r="DG430">
            <v>17.82</v>
          </cell>
          <cell r="DH430">
            <v>6493.6</v>
          </cell>
          <cell r="DI430">
            <v>0</v>
          </cell>
          <cell r="DJ430">
            <v>151.29</v>
          </cell>
          <cell r="DK430">
            <v>1009.08</v>
          </cell>
          <cell r="DL430">
            <v>7653.98</v>
          </cell>
          <cell r="DM430">
            <v>23328.29</v>
          </cell>
          <cell r="DN430">
            <v>153633.96</v>
          </cell>
          <cell r="DO430">
            <v>51273.41</v>
          </cell>
          <cell r="DP430">
            <v>14.6</v>
          </cell>
          <cell r="DQ430">
            <v>0</v>
          </cell>
          <cell r="DR430">
            <v>81013.22</v>
          </cell>
          <cell r="DS430">
            <v>0</v>
          </cell>
          <cell r="DT430">
            <v>132301.24</v>
          </cell>
          <cell r="DU430">
            <v>0</v>
          </cell>
          <cell r="DV430">
            <v>219.33</v>
          </cell>
          <cell r="DW430">
            <v>11638.81</v>
          </cell>
          <cell r="DX430">
            <v>10574.29</v>
          </cell>
          <cell r="DY430">
            <v>-914.65</v>
          </cell>
          <cell r="DZ430">
            <v>-190.51</v>
          </cell>
          <cell r="EA430">
            <v>21327.27</v>
          </cell>
          <cell r="EB430">
            <v>5.45</v>
          </cell>
          <cell r="EC430">
            <v>21332.720000000001</v>
          </cell>
          <cell r="ED430">
            <v>329</v>
          </cell>
          <cell r="EE430">
            <v>20422.240000000002</v>
          </cell>
          <cell r="EF430">
            <v>0</v>
          </cell>
          <cell r="EG430">
            <v>20422.240000000002</v>
          </cell>
          <cell r="EH430">
            <v>1349.75</v>
          </cell>
          <cell r="EI430">
            <v>0</v>
          </cell>
          <cell r="EJ430">
            <v>0</v>
          </cell>
          <cell r="EK430">
            <v>0</v>
          </cell>
          <cell r="EL430">
            <v>0</v>
          </cell>
          <cell r="EM430">
            <v>0.4</v>
          </cell>
          <cell r="EN430">
            <v>0</v>
          </cell>
          <cell r="EO430">
            <v>0</v>
          </cell>
          <cell r="EP430">
            <v>0</v>
          </cell>
          <cell r="EQ430">
            <v>219.7</v>
          </cell>
          <cell r="ER430">
            <v>-9.44</v>
          </cell>
          <cell r="ES430">
            <v>0</v>
          </cell>
          <cell r="ET430">
            <v>-215.99</v>
          </cell>
          <cell r="EU430">
            <v>21327.27</v>
          </cell>
          <cell r="EV430">
            <v>21327.27</v>
          </cell>
          <cell r="EW430">
            <v>59.09</v>
          </cell>
          <cell r="EX430">
            <v>0</v>
          </cell>
          <cell r="EY430">
            <v>-354.49</v>
          </cell>
          <cell r="EZ430">
            <v>0</v>
          </cell>
          <cell r="FA430">
            <v>0</v>
          </cell>
          <cell r="FB430">
            <v>5.45</v>
          </cell>
          <cell r="FC430">
            <v>0</v>
          </cell>
          <cell r="FD430">
            <v>7382.19</v>
          </cell>
          <cell r="FE430">
            <v>0</v>
          </cell>
          <cell r="FF430">
            <v>14245.93</v>
          </cell>
          <cell r="FG430">
            <v>0</v>
          </cell>
          <cell r="FH430">
            <v>174.5</v>
          </cell>
          <cell r="FI430">
            <v>0</v>
          </cell>
          <cell r="FJ430">
            <v>14071.43</v>
          </cell>
          <cell r="FK430">
            <v>125583.29</v>
          </cell>
          <cell r="FL430">
            <v>14066.2</v>
          </cell>
          <cell r="FM430">
            <v>14071.65</v>
          </cell>
          <cell r="FN430">
            <v>16496.03</v>
          </cell>
          <cell r="FO430">
            <v>125583.29</v>
          </cell>
          <cell r="FP430">
            <v>145164.49</v>
          </cell>
          <cell r="FQ430">
            <v>11.200699999999999</v>
          </cell>
          <cell r="FR430">
            <v>11.205</v>
          </cell>
          <cell r="FS430">
            <v>13.1355</v>
          </cell>
          <cell r="FT430">
            <v>9.6936</v>
          </cell>
          <cell r="FU430">
            <v>0</v>
          </cell>
          <cell r="FV430">
            <v>0</v>
          </cell>
          <cell r="FW430">
            <v>0</v>
          </cell>
          <cell r="FX430">
            <v>0</v>
          </cell>
          <cell r="FY430">
            <v>190.51</v>
          </cell>
          <cell r="FZ430">
            <v>0</v>
          </cell>
          <cell r="GA430">
            <v>5.45</v>
          </cell>
          <cell r="GB430">
            <v>0</v>
          </cell>
          <cell r="GC430">
            <v>0</v>
          </cell>
          <cell r="GD430">
            <v>6373.1</v>
          </cell>
          <cell r="GE430">
            <v>2762</v>
          </cell>
          <cell r="GF430">
            <v>0</v>
          </cell>
          <cell r="GG430">
            <v>1096.67</v>
          </cell>
          <cell r="GH430">
            <v>0</v>
          </cell>
          <cell r="GI430">
            <v>0</v>
          </cell>
          <cell r="GJ430">
            <v>14245.93</v>
          </cell>
          <cell r="GK430">
            <v>1424.59</v>
          </cell>
          <cell r="GL430">
            <v>2762</v>
          </cell>
          <cell r="GM430">
            <v>0</v>
          </cell>
          <cell r="GN430">
            <v>2531.08</v>
          </cell>
          <cell r="GO430">
            <v>230.92</v>
          </cell>
          <cell r="GP430">
            <v>56.41</v>
          </cell>
          <cell r="GQ430">
            <v>56.41</v>
          </cell>
          <cell r="GR430">
            <v>174.5</v>
          </cell>
          <cell r="GS430">
            <v>3056.34</v>
          </cell>
          <cell r="GT430">
            <v>15149.6</v>
          </cell>
          <cell r="GU430">
            <v>219.7</v>
          </cell>
          <cell r="GV430">
            <v>1096.67</v>
          </cell>
          <cell r="GW430">
            <v>0.2</v>
          </cell>
          <cell r="GX430">
            <v>117.74</v>
          </cell>
          <cell r="GY430">
            <v>0</v>
          </cell>
          <cell r="GZ430">
            <v>117.74</v>
          </cell>
          <cell r="HA430">
            <v>117.74</v>
          </cell>
          <cell r="HB430">
            <v>215.59</v>
          </cell>
          <cell r="HC430">
            <v>333.33</v>
          </cell>
          <cell r="HD430" t="str">
            <v>Other adjustments to equity capital include option proceeds, share repurchase, and sale of treasury stock.</v>
          </cell>
          <cell r="HE430" t="str">
            <v>NA</v>
          </cell>
          <cell r="HF430">
            <v>203.35</v>
          </cell>
          <cell r="HG430">
            <v>919.8</v>
          </cell>
          <cell r="HH430">
            <v>1413.72</v>
          </cell>
          <cell r="HI430">
            <v>2289.8000000000002</v>
          </cell>
          <cell r="HJ430">
            <v>4803.49</v>
          </cell>
          <cell r="HL430">
            <v>3</v>
          </cell>
          <cell r="HM430">
            <v>2013</v>
          </cell>
          <cell r="HN430">
            <v>0</v>
          </cell>
          <cell r="HO430">
            <v>0</v>
          </cell>
          <cell r="HR430">
            <v>19015</v>
          </cell>
        </row>
        <row r="431">
          <cell r="A431" t="str">
            <v>1275216Q4 2013Supervisory Baseline</v>
          </cell>
          <cell r="B431" t="str">
            <v>AmEx</v>
          </cell>
          <cell r="C431" t="str">
            <v>Q4 2013</v>
          </cell>
          <cell r="D431" t="str">
            <v>Supervisory Baseline</v>
          </cell>
          <cell r="E431" t="str">
            <v>BHC</v>
          </cell>
          <cell r="F431" t="str">
            <v>AMERICAN EXPRESS CO</v>
          </cell>
          <cell r="G431">
            <v>1275216</v>
          </cell>
          <cell r="H431" t="str">
            <v>Projected</v>
          </cell>
          <cell r="I431">
            <v>40931</v>
          </cell>
          <cell r="J431">
            <v>40931.475578703707</v>
          </cell>
          <cell r="K431" t="str">
            <v>The Supervisory Baseline and Stress Scenarios are macroeconomic scenarios specified by the Federal Reserve as part of its Comprehensive Capital Analysis and Review.  Twenty-six key macroeconomic and financial variables, including US GDP and une</v>
          </cell>
          <cell r="L431">
            <v>0</v>
          </cell>
          <cell r="M431">
            <v>0</v>
          </cell>
          <cell r="N431">
            <v>0</v>
          </cell>
          <cell r="O431">
            <v>0</v>
          </cell>
          <cell r="P431">
            <v>0</v>
          </cell>
          <cell r="Q431">
            <v>0</v>
          </cell>
          <cell r="R431">
            <v>0</v>
          </cell>
          <cell r="S431">
            <v>0</v>
          </cell>
          <cell r="T431">
            <v>0</v>
          </cell>
          <cell r="U431">
            <v>0</v>
          </cell>
          <cell r="V431">
            <v>0</v>
          </cell>
          <cell r="W431">
            <v>0</v>
          </cell>
          <cell r="X431">
            <v>409.94</v>
          </cell>
          <cell r="Y431">
            <v>179.81</v>
          </cell>
          <cell r="Z431">
            <v>0</v>
          </cell>
          <cell r="AA431">
            <v>0</v>
          </cell>
          <cell r="AB431">
            <v>179.81</v>
          </cell>
          <cell r="AC431">
            <v>31.76</v>
          </cell>
          <cell r="AD431">
            <v>0</v>
          </cell>
          <cell r="AE431">
            <v>0</v>
          </cell>
          <cell r="AF431">
            <v>0</v>
          </cell>
          <cell r="AG431">
            <v>0</v>
          </cell>
          <cell r="AH431">
            <v>31.76</v>
          </cell>
          <cell r="AI431">
            <v>621.51</v>
          </cell>
          <cell r="AJ431">
            <v>0</v>
          </cell>
          <cell r="AK431">
            <v>0</v>
          </cell>
          <cell r="AL431">
            <v>0</v>
          </cell>
          <cell r="AM431">
            <v>0</v>
          </cell>
          <cell r="AN431">
            <v>0</v>
          </cell>
          <cell r="AO431">
            <v>0</v>
          </cell>
          <cell r="AP431">
            <v>0</v>
          </cell>
          <cell r="AQ431">
            <v>0</v>
          </cell>
          <cell r="AR431">
            <v>0</v>
          </cell>
          <cell r="AS431">
            <v>30.25</v>
          </cell>
          <cell r="AT431">
            <v>651.76</v>
          </cell>
          <cell r="AU431">
            <v>2227</v>
          </cell>
          <cell r="AV431">
            <v>622.6</v>
          </cell>
          <cell r="AW431">
            <v>621.51</v>
          </cell>
          <cell r="AX431">
            <v>0</v>
          </cell>
          <cell r="AY431">
            <v>2228.1</v>
          </cell>
          <cell r="AZ431">
            <v>1883.33</v>
          </cell>
          <cell r="BA431">
            <v>7430.44</v>
          </cell>
          <cell r="BB431">
            <v>6429.01</v>
          </cell>
          <cell r="BC431">
            <v>2884.77</v>
          </cell>
          <cell r="BD431">
            <v>2884.77</v>
          </cell>
          <cell r="BE431">
            <v>622.6</v>
          </cell>
          <cell r="BF431">
            <v>0</v>
          </cell>
          <cell r="BG431">
            <v>30.25</v>
          </cell>
          <cell r="BH431">
            <v>0</v>
          </cell>
          <cell r="BI431">
            <v>0</v>
          </cell>
          <cell r="BJ431">
            <v>0</v>
          </cell>
          <cell r="BK431">
            <v>0</v>
          </cell>
          <cell r="BL431">
            <v>2231.91</v>
          </cell>
          <cell r="BM431">
            <v>725.04</v>
          </cell>
          <cell r="BN431">
            <v>1506.87</v>
          </cell>
          <cell r="BO431">
            <v>0</v>
          </cell>
          <cell r="BP431">
            <v>1506.87</v>
          </cell>
          <cell r="BQ431">
            <v>0</v>
          </cell>
          <cell r="BR431">
            <v>1506.87</v>
          </cell>
          <cell r="BS431">
            <v>32.485180999999997</v>
          </cell>
          <cell r="BT431">
            <v>0</v>
          </cell>
          <cell r="BU431">
            <v>0</v>
          </cell>
          <cell r="BV431">
            <v>0</v>
          </cell>
          <cell r="BW431">
            <v>0</v>
          </cell>
          <cell r="BY431">
            <v>0</v>
          </cell>
          <cell r="BZ431">
            <v>18476.12</v>
          </cell>
          <cell r="CA431">
            <v>18476.12</v>
          </cell>
          <cell r="CB431">
            <v>0</v>
          </cell>
          <cell r="CC431">
            <v>0</v>
          </cell>
          <cell r="CD431">
            <v>0</v>
          </cell>
          <cell r="CE431">
            <v>0</v>
          </cell>
          <cell r="CF431">
            <v>0</v>
          </cell>
          <cell r="CG431">
            <v>0</v>
          </cell>
          <cell r="CH431">
            <v>0</v>
          </cell>
          <cell r="CI431">
            <v>0</v>
          </cell>
          <cell r="CJ431">
            <v>0</v>
          </cell>
          <cell r="CK431">
            <v>0</v>
          </cell>
          <cell r="CL431">
            <v>0</v>
          </cell>
          <cell r="CM431">
            <v>0</v>
          </cell>
          <cell r="CN431">
            <v>31</v>
          </cell>
          <cell r="CO431">
            <v>31</v>
          </cell>
          <cell r="CP431">
            <v>0</v>
          </cell>
          <cell r="CQ431">
            <v>0</v>
          </cell>
          <cell r="CR431">
            <v>65450.7</v>
          </cell>
          <cell r="CS431">
            <v>31636.32</v>
          </cell>
          <cell r="CT431">
            <v>0</v>
          </cell>
          <cell r="CU431">
            <v>0</v>
          </cell>
          <cell r="CV431">
            <v>31636.32</v>
          </cell>
          <cell r="CW431">
            <v>13398.51</v>
          </cell>
          <cell r="CX431">
            <v>0</v>
          </cell>
          <cell r="CY431">
            <v>0</v>
          </cell>
          <cell r="CZ431">
            <v>0</v>
          </cell>
          <cell r="DA431">
            <v>0</v>
          </cell>
          <cell r="DB431">
            <v>13398.51</v>
          </cell>
          <cell r="DC431">
            <v>110516.53</v>
          </cell>
          <cell r="DD431">
            <v>0</v>
          </cell>
          <cell r="DE431">
            <v>2183.13</v>
          </cell>
          <cell r="DF431">
            <v>108333.4</v>
          </cell>
          <cell r="DG431">
            <v>17.82</v>
          </cell>
          <cell r="DH431">
            <v>7193.6</v>
          </cell>
          <cell r="DI431">
            <v>0</v>
          </cell>
          <cell r="DJ431">
            <v>151.29</v>
          </cell>
          <cell r="DK431">
            <v>1009.08</v>
          </cell>
          <cell r="DL431">
            <v>8353.98</v>
          </cell>
          <cell r="DM431">
            <v>26123.14</v>
          </cell>
          <cell r="DN431">
            <v>161304.46</v>
          </cell>
          <cell r="DO431">
            <v>51722.86</v>
          </cell>
          <cell r="DP431">
            <v>14.6</v>
          </cell>
          <cell r="DQ431">
            <v>0</v>
          </cell>
          <cell r="DR431">
            <v>87002.08</v>
          </cell>
          <cell r="DS431">
            <v>0</v>
          </cell>
          <cell r="DT431">
            <v>138739.54999999999</v>
          </cell>
          <cell r="DU431">
            <v>0</v>
          </cell>
          <cell r="DV431">
            <v>218.95</v>
          </cell>
          <cell r="DW431">
            <v>11618.19</v>
          </cell>
          <cell r="DX431">
            <v>11664.6</v>
          </cell>
          <cell r="DY431">
            <v>-754.69</v>
          </cell>
          <cell r="DZ431">
            <v>-187.59</v>
          </cell>
          <cell r="EA431">
            <v>22559.46</v>
          </cell>
          <cell r="EB431">
            <v>5.45</v>
          </cell>
          <cell r="EC431">
            <v>22564.91</v>
          </cell>
          <cell r="ED431">
            <v>329</v>
          </cell>
          <cell r="EE431">
            <v>21327.27</v>
          </cell>
          <cell r="EF431">
            <v>0</v>
          </cell>
          <cell r="EG431">
            <v>21327.27</v>
          </cell>
          <cell r="EH431">
            <v>1506.87</v>
          </cell>
          <cell r="EI431">
            <v>0</v>
          </cell>
          <cell r="EJ431">
            <v>0</v>
          </cell>
          <cell r="EK431">
            <v>0</v>
          </cell>
          <cell r="EL431">
            <v>0</v>
          </cell>
          <cell r="EM431">
            <v>2.36</v>
          </cell>
          <cell r="EN431">
            <v>0</v>
          </cell>
          <cell r="EO431">
            <v>0</v>
          </cell>
          <cell r="EP431">
            <v>0</v>
          </cell>
          <cell r="EQ431">
            <v>219.05</v>
          </cell>
          <cell r="ER431">
            <v>159.96</v>
          </cell>
          <cell r="ES431">
            <v>0</v>
          </cell>
          <cell r="ET431">
            <v>-217.95</v>
          </cell>
          <cell r="EU431">
            <v>22559.46</v>
          </cell>
          <cell r="EV431">
            <v>22559.46</v>
          </cell>
          <cell r="EW431">
            <v>36.71</v>
          </cell>
          <cell r="EX431">
            <v>0</v>
          </cell>
          <cell r="EY431">
            <v>-172.15</v>
          </cell>
          <cell r="EZ431">
            <v>0</v>
          </cell>
          <cell r="FA431">
            <v>0</v>
          </cell>
          <cell r="FB431">
            <v>5.45</v>
          </cell>
          <cell r="FC431">
            <v>0</v>
          </cell>
          <cell r="FD431">
            <v>8082.19</v>
          </cell>
          <cell r="FE431">
            <v>0</v>
          </cell>
          <cell r="FF431">
            <v>14618.17</v>
          </cell>
          <cell r="FG431">
            <v>0</v>
          </cell>
          <cell r="FH431">
            <v>8.61</v>
          </cell>
          <cell r="FI431">
            <v>0</v>
          </cell>
          <cell r="FJ431">
            <v>14609.56</v>
          </cell>
          <cell r="FK431">
            <v>132211.43</v>
          </cell>
          <cell r="FL431">
            <v>14604.33</v>
          </cell>
          <cell r="FM431">
            <v>14609.78</v>
          </cell>
          <cell r="FN431">
            <v>17116</v>
          </cell>
          <cell r="FO431">
            <v>132211.43</v>
          </cell>
          <cell r="FP431">
            <v>149401.75</v>
          </cell>
          <cell r="FQ431">
            <v>11.046200000000001</v>
          </cell>
          <cell r="FR431">
            <v>11.0503</v>
          </cell>
          <cell r="FS431">
            <v>12.9459</v>
          </cell>
          <cell r="FT431">
            <v>9.7789000000000001</v>
          </cell>
          <cell r="FU431">
            <v>0</v>
          </cell>
          <cell r="FV431">
            <v>0</v>
          </cell>
          <cell r="FW431">
            <v>0</v>
          </cell>
          <cell r="FX431">
            <v>0</v>
          </cell>
          <cell r="FY431">
            <v>187.59</v>
          </cell>
          <cell r="FZ431">
            <v>0</v>
          </cell>
          <cell r="GA431">
            <v>5.45</v>
          </cell>
          <cell r="GB431">
            <v>0</v>
          </cell>
          <cell r="GC431">
            <v>0</v>
          </cell>
          <cell r="GD431">
            <v>7073.1</v>
          </cell>
          <cell r="GE431">
            <v>2762</v>
          </cell>
          <cell r="GF431">
            <v>0</v>
          </cell>
          <cell r="GG431">
            <v>1094.73</v>
          </cell>
          <cell r="GH431">
            <v>0</v>
          </cell>
          <cell r="GI431">
            <v>0</v>
          </cell>
          <cell r="GJ431">
            <v>14618.17</v>
          </cell>
          <cell r="GK431">
            <v>1461.82</v>
          </cell>
          <cell r="GL431">
            <v>2762</v>
          </cell>
          <cell r="GM431">
            <v>0</v>
          </cell>
          <cell r="GN431">
            <v>2753.39</v>
          </cell>
          <cell r="GO431">
            <v>8.61</v>
          </cell>
          <cell r="GP431">
            <v>0</v>
          </cell>
          <cell r="GQ431">
            <v>0</v>
          </cell>
          <cell r="GR431">
            <v>8.61</v>
          </cell>
          <cell r="GS431">
            <v>3007.24</v>
          </cell>
          <cell r="GT431">
            <v>14906.08</v>
          </cell>
          <cell r="GU431">
            <v>219.05</v>
          </cell>
          <cell r="GV431">
            <v>1094.73</v>
          </cell>
          <cell r="GW431">
            <v>0.2</v>
          </cell>
          <cell r="GX431">
            <v>117.74</v>
          </cell>
          <cell r="GY431">
            <v>0</v>
          </cell>
          <cell r="GZ431">
            <v>117.74</v>
          </cell>
          <cell r="HA431">
            <v>117.74</v>
          </cell>
          <cell r="HB431">
            <v>215.59</v>
          </cell>
          <cell r="HC431">
            <v>333.33</v>
          </cell>
          <cell r="HD431" t="str">
            <v>Other adjustments to equity capital include option proceeds, share repurchase, and sale of treasury stock.</v>
          </cell>
          <cell r="HE431" t="str">
            <v>NA</v>
          </cell>
          <cell r="HF431">
            <v>203.35</v>
          </cell>
          <cell r="HG431">
            <v>919.8</v>
          </cell>
          <cell r="HH431">
            <v>1413.72</v>
          </cell>
          <cell r="HI431">
            <v>2289.8000000000002</v>
          </cell>
          <cell r="HJ431">
            <v>4803.49</v>
          </cell>
          <cell r="HL431">
            <v>4</v>
          </cell>
          <cell r="HM431">
            <v>2013</v>
          </cell>
          <cell r="HN431">
            <v>0</v>
          </cell>
          <cell r="HO431">
            <v>0</v>
          </cell>
          <cell r="HR431">
            <v>19015</v>
          </cell>
        </row>
        <row r="432">
          <cell r="A432" t="str">
            <v>1275216Q3 2011Supervisory Stress</v>
          </cell>
          <cell r="B432" t="str">
            <v>AmEx</v>
          </cell>
          <cell r="C432" t="str">
            <v>Q3 2011</v>
          </cell>
          <cell r="D432" t="str">
            <v>Supervisory Stress</v>
          </cell>
          <cell r="E432" t="str">
            <v>BHC</v>
          </cell>
          <cell r="F432" t="str">
            <v>AMERICAN EXPRESS CO</v>
          </cell>
          <cell r="G432">
            <v>1275216</v>
          </cell>
          <cell r="H432" t="str">
            <v>Actual</v>
          </cell>
          <cell r="I432">
            <v>40931</v>
          </cell>
          <cell r="J432">
            <v>40931.477164351854</v>
          </cell>
          <cell r="K432" t="str">
            <v>The Supervisory Baseline and Stress Scenarios are macroeconomic scenarios specified by the Federal Reserve as part of its Comprehensive Capital Analysis and Review.  Twenty-six key macroeconomic and financial variables, including US GDP and une</v>
          </cell>
          <cell r="L432">
            <v>0</v>
          </cell>
          <cell r="M432">
            <v>0</v>
          </cell>
          <cell r="N432">
            <v>0</v>
          </cell>
          <cell r="O432">
            <v>0</v>
          </cell>
          <cell r="P432">
            <v>0</v>
          </cell>
          <cell r="Q432">
            <v>0</v>
          </cell>
          <cell r="R432">
            <v>0</v>
          </cell>
          <cell r="S432">
            <v>0</v>
          </cell>
          <cell r="T432">
            <v>0</v>
          </cell>
          <cell r="U432">
            <v>0</v>
          </cell>
          <cell r="V432">
            <v>0</v>
          </cell>
          <cell r="W432">
            <v>0</v>
          </cell>
          <cell r="X432">
            <v>429.54</v>
          </cell>
          <cell r="Y432">
            <v>124.98</v>
          </cell>
          <cell r="Z432">
            <v>0</v>
          </cell>
          <cell r="AA432">
            <v>0</v>
          </cell>
          <cell r="AB432">
            <v>124.98</v>
          </cell>
          <cell r="AC432">
            <v>20.75</v>
          </cell>
          <cell r="AD432">
            <v>0</v>
          </cell>
          <cell r="AE432">
            <v>0</v>
          </cell>
          <cell r="AF432">
            <v>0</v>
          </cell>
          <cell r="AG432">
            <v>0</v>
          </cell>
          <cell r="AH432">
            <v>20.75</v>
          </cell>
          <cell r="AI432">
            <v>575.27</v>
          </cell>
          <cell r="AJ432">
            <v>0</v>
          </cell>
          <cell r="AK432">
            <v>0</v>
          </cell>
          <cell r="AL432">
            <v>0</v>
          </cell>
          <cell r="AM432">
            <v>0</v>
          </cell>
          <cell r="AN432">
            <v>0</v>
          </cell>
          <cell r="AO432">
            <v>0</v>
          </cell>
          <cell r="AP432">
            <v>0</v>
          </cell>
          <cell r="AQ432">
            <v>0</v>
          </cell>
          <cell r="AR432">
            <v>0</v>
          </cell>
          <cell r="AS432">
            <v>23.96</v>
          </cell>
          <cell r="AT432">
            <v>599.23</v>
          </cell>
          <cell r="AU432">
            <v>2943.51</v>
          </cell>
          <cell r="AV432">
            <v>143.91999999999999</v>
          </cell>
          <cell r="AW432">
            <v>575.27</v>
          </cell>
          <cell r="AX432">
            <v>0</v>
          </cell>
          <cell r="AY432">
            <v>2512.17</v>
          </cell>
          <cell r="AZ432">
            <v>1734.53</v>
          </cell>
          <cell r="BA432">
            <v>5836.52</v>
          </cell>
          <cell r="BB432">
            <v>5692.6</v>
          </cell>
          <cell r="BC432">
            <v>1878.45</v>
          </cell>
          <cell r="BD432">
            <v>1878.45</v>
          </cell>
          <cell r="BE432">
            <v>143.91999999999999</v>
          </cell>
          <cell r="BF432">
            <v>0</v>
          </cell>
          <cell r="BG432">
            <v>23.96</v>
          </cell>
          <cell r="BH432">
            <v>0</v>
          </cell>
          <cell r="BI432">
            <v>0</v>
          </cell>
          <cell r="BJ432">
            <v>0</v>
          </cell>
          <cell r="BK432">
            <v>0</v>
          </cell>
          <cell r="BL432">
            <v>1710.56</v>
          </cell>
          <cell r="BM432">
            <v>475.56</v>
          </cell>
          <cell r="BN432">
            <v>1235</v>
          </cell>
          <cell r="BO432">
            <v>0</v>
          </cell>
          <cell r="BP432">
            <v>1235</v>
          </cell>
          <cell r="BQ432">
            <v>0</v>
          </cell>
          <cell r="BR432">
            <v>1235</v>
          </cell>
          <cell r="BS432">
            <v>27.801421999999999</v>
          </cell>
          <cell r="BT432">
            <v>0</v>
          </cell>
          <cell r="BU432">
            <v>0</v>
          </cell>
          <cell r="BV432">
            <v>0</v>
          </cell>
          <cell r="BW432">
            <v>0</v>
          </cell>
          <cell r="BY432">
            <v>0</v>
          </cell>
          <cell r="BZ432">
            <v>9664</v>
          </cell>
          <cell r="CA432">
            <v>9664</v>
          </cell>
          <cell r="CB432">
            <v>0</v>
          </cell>
          <cell r="CC432">
            <v>0</v>
          </cell>
          <cell r="CD432">
            <v>0</v>
          </cell>
          <cell r="CE432">
            <v>0</v>
          </cell>
          <cell r="CF432">
            <v>0</v>
          </cell>
          <cell r="CG432">
            <v>0</v>
          </cell>
          <cell r="CH432">
            <v>0</v>
          </cell>
          <cell r="CI432">
            <v>0</v>
          </cell>
          <cell r="CJ432">
            <v>0</v>
          </cell>
          <cell r="CK432">
            <v>0</v>
          </cell>
          <cell r="CL432">
            <v>0</v>
          </cell>
          <cell r="CM432">
            <v>0</v>
          </cell>
          <cell r="CN432">
            <v>31</v>
          </cell>
          <cell r="CO432">
            <v>31</v>
          </cell>
          <cell r="CP432">
            <v>0</v>
          </cell>
          <cell r="CQ432">
            <v>0</v>
          </cell>
          <cell r="CR432">
            <v>58207</v>
          </cell>
          <cell r="CS432">
            <v>26005.5</v>
          </cell>
          <cell r="CT432">
            <v>0</v>
          </cell>
          <cell r="CU432">
            <v>0</v>
          </cell>
          <cell r="CV432">
            <v>26005.5</v>
          </cell>
          <cell r="CW432">
            <v>13026</v>
          </cell>
          <cell r="CX432">
            <v>0</v>
          </cell>
          <cell r="CY432">
            <v>0</v>
          </cell>
          <cell r="CZ432">
            <v>0</v>
          </cell>
          <cell r="DA432">
            <v>0</v>
          </cell>
          <cell r="DB432">
            <v>13026</v>
          </cell>
          <cell r="DC432">
            <v>97269.5</v>
          </cell>
          <cell r="DD432">
            <v>0</v>
          </cell>
          <cell r="DE432">
            <v>2543.8200000000002</v>
          </cell>
          <cell r="DF432">
            <v>94726</v>
          </cell>
          <cell r="DG432">
            <v>17.82</v>
          </cell>
          <cell r="DH432">
            <v>3194</v>
          </cell>
          <cell r="DI432">
            <v>0</v>
          </cell>
          <cell r="DJ432">
            <v>151</v>
          </cell>
          <cell r="DK432">
            <v>1009</v>
          </cell>
          <cell r="DL432">
            <v>4354</v>
          </cell>
          <cell r="DM432">
            <v>38857</v>
          </cell>
          <cell r="DN432">
            <v>147619</v>
          </cell>
          <cell r="DO432">
            <v>38196</v>
          </cell>
          <cell r="DP432">
            <v>15</v>
          </cell>
          <cell r="DQ432">
            <v>0</v>
          </cell>
          <cell r="DR432">
            <v>91303</v>
          </cell>
          <cell r="DS432">
            <v>0</v>
          </cell>
          <cell r="DT432">
            <v>129514</v>
          </cell>
          <cell r="DU432">
            <v>0</v>
          </cell>
          <cell r="DV432">
            <v>233</v>
          </cell>
          <cell r="DW432">
            <v>12369</v>
          </cell>
          <cell r="DX432">
            <v>6520</v>
          </cell>
          <cell r="DY432">
            <v>-803</v>
          </cell>
          <cell r="DZ432">
            <v>-219</v>
          </cell>
          <cell r="EA432">
            <v>18100</v>
          </cell>
          <cell r="EB432">
            <v>5.45</v>
          </cell>
          <cell r="EC432">
            <v>18105</v>
          </cell>
          <cell r="ED432">
            <v>329</v>
          </cell>
          <cell r="EE432">
            <v>18205</v>
          </cell>
          <cell r="EF432">
            <v>0</v>
          </cell>
          <cell r="EG432">
            <v>18205</v>
          </cell>
          <cell r="EH432">
            <v>1235</v>
          </cell>
          <cell r="EI432">
            <v>0</v>
          </cell>
          <cell r="EJ432">
            <v>0</v>
          </cell>
          <cell r="EK432">
            <v>0</v>
          </cell>
          <cell r="EL432">
            <v>0</v>
          </cell>
          <cell r="EM432">
            <v>1</v>
          </cell>
          <cell r="EN432">
            <v>0</v>
          </cell>
          <cell r="EO432">
            <v>0</v>
          </cell>
          <cell r="EP432">
            <v>0</v>
          </cell>
          <cell r="EQ432">
            <v>212.67</v>
          </cell>
          <cell r="ER432">
            <v>-52.57</v>
          </cell>
          <cell r="ES432">
            <v>0</v>
          </cell>
          <cell r="ET432">
            <v>-1075.5999999999999</v>
          </cell>
          <cell r="EU432">
            <v>18100</v>
          </cell>
          <cell r="EV432">
            <v>18100</v>
          </cell>
          <cell r="EW432">
            <v>262.3</v>
          </cell>
          <cell r="EX432">
            <v>0</v>
          </cell>
          <cell r="EY432">
            <v>-446.34</v>
          </cell>
          <cell r="EZ432">
            <v>0</v>
          </cell>
          <cell r="FA432">
            <v>0</v>
          </cell>
          <cell r="FB432">
            <v>5.45</v>
          </cell>
          <cell r="FC432">
            <v>0</v>
          </cell>
          <cell r="FD432">
            <v>4082.19</v>
          </cell>
          <cell r="FE432">
            <v>0</v>
          </cell>
          <cell r="FF432">
            <v>14207</v>
          </cell>
          <cell r="FG432">
            <v>0</v>
          </cell>
          <cell r="FH432">
            <v>162</v>
          </cell>
          <cell r="FI432">
            <v>0</v>
          </cell>
          <cell r="FJ432">
            <v>14044.33</v>
          </cell>
          <cell r="FK432">
            <v>114307.8</v>
          </cell>
          <cell r="FL432">
            <v>14039.88</v>
          </cell>
          <cell r="FM432">
            <v>14045.33</v>
          </cell>
          <cell r="FN432">
            <v>16334.97</v>
          </cell>
          <cell r="FO432">
            <v>114307.8</v>
          </cell>
          <cell r="FP432">
            <v>143339.26</v>
          </cell>
          <cell r="FQ432">
            <v>12.2826</v>
          </cell>
          <cell r="FR432">
            <v>12.287000000000001</v>
          </cell>
          <cell r="FS432">
            <v>14.2904</v>
          </cell>
          <cell r="FT432">
            <v>9.7984000000000009</v>
          </cell>
          <cell r="FU432">
            <v>0</v>
          </cell>
          <cell r="FV432">
            <v>0</v>
          </cell>
          <cell r="FW432">
            <v>0</v>
          </cell>
          <cell r="FX432">
            <v>0</v>
          </cell>
          <cell r="FY432">
            <v>219</v>
          </cell>
          <cell r="FZ432">
            <v>0</v>
          </cell>
          <cell r="GA432">
            <v>5.45</v>
          </cell>
          <cell r="GB432">
            <v>0</v>
          </cell>
          <cell r="GC432">
            <v>0</v>
          </cell>
          <cell r="GD432">
            <v>3073</v>
          </cell>
          <cell r="GE432">
            <v>2802</v>
          </cell>
          <cell r="GF432">
            <v>0</v>
          </cell>
          <cell r="GG432">
            <v>1168.51</v>
          </cell>
          <cell r="GH432">
            <v>0</v>
          </cell>
          <cell r="GI432">
            <v>0</v>
          </cell>
          <cell r="GJ432">
            <v>14207</v>
          </cell>
          <cell r="GK432">
            <v>1420.7</v>
          </cell>
          <cell r="GL432">
            <v>2712.93</v>
          </cell>
          <cell r="GM432">
            <v>89.08</v>
          </cell>
          <cell r="GN432">
            <v>2019.43</v>
          </cell>
          <cell r="GO432">
            <v>693.5</v>
          </cell>
          <cell r="GP432">
            <v>531.26</v>
          </cell>
          <cell r="GQ432">
            <v>531.26</v>
          </cell>
          <cell r="GR432">
            <v>162</v>
          </cell>
          <cell r="GS432">
            <v>4729.24</v>
          </cell>
          <cell r="GT432">
            <v>23063</v>
          </cell>
          <cell r="GU432">
            <v>212.67</v>
          </cell>
          <cell r="GV432">
            <v>1168.51</v>
          </cell>
          <cell r="GW432">
            <v>0.18200100999999999</v>
          </cell>
          <cell r="GX432">
            <v>125.84</v>
          </cell>
          <cell r="GY432">
            <v>0</v>
          </cell>
          <cell r="GZ432">
            <v>125.84</v>
          </cell>
          <cell r="HA432">
            <v>254</v>
          </cell>
          <cell r="HB432">
            <v>946.44</v>
          </cell>
          <cell r="HC432">
            <v>1200.44</v>
          </cell>
          <cell r="HD432" t="str">
            <v>Other adjustments to equity capital include option proceeds, share repurchase, and sale of treasury stock.</v>
          </cell>
          <cell r="HE432" t="str">
            <v>NA</v>
          </cell>
          <cell r="HF432">
            <v>203.35</v>
          </cell>
          <cell r="HG432">
            <v>919.8</v>
          </cell>
          <cell r="HH432">
            <v>1413.72</v>
          </cell>
          <cell r="HI432">
            <v>2289.8000000000002</v>
          </cell>
          <cell r="HJ432">
            <v>4803.49</v>
          </cell>
          <cell r="HK432" t="str">
            <v>a</v>
          </cell>
          <cell r="HL432">
            <v>3</v>
          </cell>
          <cell r="HM432">
            <v>2011</v>
          </cell>
          <cell r="HN432">
            <v>0</v>
          </cell>
          <cell r="HO432">
            <v>0</v>
          </cell>
          <cell r="HR432">
            <v>19015</v>
          </cell>
        </row>
        <row r="433">
          <cell r="A433" t="str">
            <v>1275216Q4 2011Supervisory Stress</v>
          </cell>
          <cell r="B433" t="str">
            <v>AmEx</v>
          </cell>
          <cell r="C433" t="str">
            <v>Q4 2011</v>
          </cell>
          <cell r="D433" t="str">
            <v>Supervisory Stress</v>
          </cell>
          <cell r="E433" t="str">
            <v>BHC</v>
          </cell>
          <cell r="F433" t="str">
            <v>AMERICAN EXPRESS CO</v>
          </cell>
          <cell r="G433">
            <v>1275216</v>
          </cell>
          <cell r="H433" t="str">
            <v>Projected</v>
          </cell>
          <cell r="I433">
            <v>40931</v>
          </cell>
          <cell r="J433">
            <v>40931.477164351854</v>
          </cell>
          <cell r="K433" t="str">
            <v>The Supervisory Baseline and Stress Scenarios are macroeconomic scenarios specified by the Federal Reserve as part of its Comprehensive Capital Analysis and Review.  Twenty-six key macroeconomic and financial variables, including US GDP and une</v>
          </cell>
          <cell r="L433">
            <v>0</v>
          </cell>
          <cell r="M433">
            <v>0</v>
          </cell>
          <cell r="N433">
            <v>0</v>
          </cell>
          <cell r="O433">
            <v>0</v>
          </cell>
          <cell r="P433">
            <v>0</v>
          </cell>
          <cell r="Q433">
            <v>0</v>
          </cell>
          <cell r="R433">
            <v>0</v>
          </cell>
          <cell r="S433">
            <v>0</v>
          </cell>
          <cell r="T433">
            <v>0</v>
          </cell>
          <cell r="U433">
            <v>0</v>
          </cell>
          <cell r="V433">
            <v>0</v>
          </cell>
          <cell r="W433">
            <v>0</v>
          </cell>
          <cell r="X433">
            <v>570.74</v>
          </cell>
          <cell r="Y433">
            <v>156.38</v>
          </cell>
          <cell r="Z433">
            <v>0</v>
          </cell>
          <cell r="AA433">
            <v>0</v>
          </cell>
          <cell r="AB433">
            <v>156.38</v>
          </cell>
          <cell r="AC433">
            <v>26.83</v>
          </cell>
          <cell r="AD433">
            <v>0</v>
          </cell>
          <cell r="AE433">
            <v>0</v>
          </cell>
          <cell r="AF433">
            <v>0</v>
          </cell>
          <cell r="AG433">
            <v>0</v>
          </cell>
          <cell r="AH433">
            <v>26.83</v>
          </cell>
          <cell r="AI433">
            <v>753.95</v>
          </cell>
          <cell r="AJ433">
            <v>0</v>
          </cell>
          <cell r="AK433">
            <v>0</v>
          </cell>
          <cell r="AL433">
            <v>0</v>
          </cell>
          <cell r="AM433">
            <v>0</v>
          </cell>
          <cell r="AN433">
            <v>0</v>
          </cell>
          <cell r="AO433">
            <v>0</v>
          </cell>
          <cell r="AP433">
            <v>0</v>
          </cell>
          <cell r="AQ433">
            <v>0</v>
          </cell>
          <cell r="AR433">
            <v>0</v>
          </cell>
          <cell r="AS433">
            <v>21.96</v>
          </cell>
          <cell r="AT433">
            <v>775.91</v>
          </cell>
          <cell r="AU433">
            <v>2512.17</v>
          </cell>
          <cell r="AV433">
            <v>815.64</v>
          </cell>
          <cell r="AW433">
            <v>753.95</v>
          </cell>
          <cell r="AX433">
            <v>0</v>
          </cell>
          <cell r="AY433">
            <v>2573.86</v>
          </cell>
          <cell r="AZ433">
            <v>1759.02</v>
          </cell>
          <cell r="BA433">
            <v>5738.44</v>
          </cell>
          <cell r="BB433">
            <v>5698.72</v>
          </cell>
          <cell r="BC433">
            <v>1798.74</v>
          </cell>
          <cell r="BD433">
            <v>1798.74</v>
          </cell>
          <cell r="BE433">
            <v>815.64</v>
          </cell>
          <cell r="BF433">
            <v>0</v>
          </cell>
          <cell r="BG433">
            <v>21.96</v>
          </cell>
          <cell r="BH433">
            <v>0</v>
          </cell>
          <cell r="BI433">
            <v>0</v>
          </cell>
          <cell r="BJ433">
            <v>0</v>
          </cell>
          <cell r="BK433">
            <v>0</v>
          </cell>
          <cell r="BL433">
            <v>961.15</v>
          </cell>
          <cell r="BM433">
            <v>284.51</v>
          </cell>
          <cell r="BN433">
            <v>676.64</v>
          </cell>
          <cell r="BO433">
            <v>0</v>
          </cell>
          <cell r="BP433">
            <v>676.64</v>
          </cell>
          <cell r="BQ433">
            <v>0</v>
          </cell>
          <cell r="BR433">
            <v>676.64</v>
          </cell>
          <cell r="BS433">
            <v>29.600999000000002</v>
          </cell>
          <cell r="BT433">
            <v>0</v>
          </cell>
          <cell r="BU433">
            <v>0</v>
          </cell>
          <cell r="BV433">
            <v>0</v>
          </cell>
          <cell r="BW433">
            <v>0</v>
          </cell>
          <cell r="BY433">
            <v>0</v>
          </cell>
          <cell r="BZ433">
            <v>7235.08</v>
          </cell>
          <cell r="CA433">
            <v>7235.08</v>
          </cell>
          <cell r="CB433">
            <v>0</v>
          </cell>
          <cell r="CC433">
            <v>0</v>
          </cell>
          <cell r="CD433">
            <v>0</v>
          </cell>
          <cell r="CE433">
            <v>0</v>
          </cell>
          <cell r="CF433">
            <v>0</v>
          </cell>
          <cell r="CG433">
            <v>0</v>
          </cell>
          <cell r="CH433">
            <v>0</v>
          </cell>
          <cell r="CI433">
            <v>0</v>
          </cell>
          <cell r="CJ433">
            <v>0</v>
          </cell>
          <cell r="CK433">
            <v>0</v>
          </cell>
          <cell r="CL433">
            <v>0</v>
          </cell>
          <cell r="CM433">
            <v>0</v>
          </cell>
          <cell r="CN433">
            <v>31</v>
          </cell>
          <cell r="CO433">
            <v>31</v>
          </cell>
          <cell r="CP433">
            <v>0</v>
          </cell>
          <cell r="CQ433">
            <v>0</v>
          </cell>
          <cell r="CR433">
            <v>61613.15</v>
          </cell>
          <cell r="CS433">
            <v>25478.85</v>
          </cell>
          <cell r="CT433">
            <v>0</v>
          </cell>
          <cell r="CU433">
            <v>0</v>
          </cell>
          <cell r="CV433">
            <v>25478.85</v>
          </cell>
          <cell r="CW433">
            <v>10869.72</v>
          </cell>
          <cell r="CX433">
            <v>0</v>
          </cell>
          <cell r="CY433">
            <v>0</v>
          </cell>
          <cell r="CZ433">
            <v>0</v>
          </cell>
          <cell r="DA433">
            <v>0</v>
          </cell>
          <cell r="DB433">
            <v>10869.72</v>
          </cell>
          <cell r="DC433">
            <v>97992.73</v>
          </cell>
          <cell r="DD433">
            <v>0</v>
          </cell>
          <cell r="DE433">
            <v>2527.67</v>
          </cell>
          <cell r="DF433">
            <v>95465.05</v>
          </cell>
          <cell r="DG433">
            <v>17.82</v>
          </cell>
          <cell r="DH433">
            <v>3193.6</v>
          </cell>
          <cell r="DI433">
            <v>0</v>
          </cell>
          <cell r="DJ433">
            <v>151.29</v>
          </cell>
          <cell r="DK433">
            <v>1009.08</v>
          </cell>
          <cell r="DL433">
            <v>4353.9799999999996</v>
          </cell>
          <cell r="DM433">
            <v>36575.050000000003</v>
          </cell>
          <cell r="DN433">
            <v>143646.98000000001</v>
          </cell>
          <cell r="DO433">
            <v>42142.33</v>
          </cell>
          <cell r="DP433">
            <v>14.6</v>
          </cell>
          <cell r="DQ433">
            <v>0</v>
          </cell>
          <cell r="DR433">
            <v>83304.259999999995</v>
          </cell>
          <cell r="DS433">
            <v>0</v>
          </cell>
          <cell r="DT433">
            <v>125461.2</v>
          </cell>
          <cell r="DU433">
            <v>0</v>
          </cell>
          <cell r="DV433">
            <v>232.6</v>
          </cell>
          <cell r="DW433">
            <v>12342.73</v>
          </cell>
          <cell r="DX433">
            <v>6797.94</v>
          </cell>
          <cell r="DY433">
            <v>-977.33</v>
          </cell>
          <cell r="DZ433">
            <v>-215.61</v>
          </cell>
          <cell r="EA433">
            <v>18180.34</v>
          </cell>
          <cell r="EB433">
            <v>5.45</v>
          </cell>
          <cell r="EC433">
            <v>18185.79</v>
          </cell>
          <cell r="ED433">
            <v>329</v>
          </cell>
          <cell r="EE433">
            <v>18100</v>
          </cell>
          <cell r="EF433">
            <v>0</v>
          </cell>
          <cell r="EG433">
            <v>18100</v>
          </cell>
          <cell r="EH433">
            <v>676.64</v>
          </cell>
          <cell r="EI433">
            <v>0</v>
          </cell>
          <cell r="EJ433">
            <v>0</v>
          </cell>
          <cell r="EK433">
            <v>0</v>
          </cell>
          <cell r="EL433">
            <v>0</v>
          </cell>
          <cell r="EM433">
            <v>2.36</v>
          </cell>
          <cell r="EN433">
            <v>0</v>
          </cell>
          <cell r="EO433">
            <v>0</v>
          </cell>
          <cell r="EP433">
            <v>0</v>
          </cell>
          <cell r="EQ433">
            <v>210.71</v>
          </cell>
          <cell r="ER433">
            <v>-174.04</v>
          </cell>
          <cell r="ES433">
            <v>0</v>
          </cell>
          <cell r="ET433">
            <v>-213.92</v>
          </cell>
          <cell r="EU433">
            <v>18180.34</v>
          </cell>
          <cell r="EV433">
            <v>18180.34</v>
          </cell>
          <cell r="EW433">
            <v>14.79</v>
          </cell>
          <cell r="EX433">
            <v>0</v>
          </cell>
          <cell r="EY433">
            <v>-372.86</v>
          </cell>
          <cell r="EZ433">
            <v>0</v>
          </cell>
          <cell r="FA433">
            <v>0</v>
          </cell>
          <cell r="FB433">
            <v>5.45</v>
          </cell>
          <cell r="FC433">
            <v>0</v>
          </cell>
          <cell r="FD433">
            <v>4082.19</v>
          </cell>
          <cell r="FE433">
            <v>0</v>
          </cell>
          <cell r="FF433">
            <v>14461.68</v>
          </cell>
          <cell r="FG433">
            <v>0</v>
          </cell>
          <cell r="FH433">
            <v>119.9</v>
          </cell>
          <cell r="FI433">
            <v>0</v>
          </cell>
          <cell r="FJ433">
            <v>14341.78</v>
          </cell>
          <cell r="FK433">
            <v>115220.02</v>
          </cell>
          <cell r="FL433">
            <v>14336.55</v>
          </cell>
          <cell r="FM433">
            <v>14342</v>
          </cell>
          <cell r="FN433">
            <v>16642.7</v>
          </cell>
          <cell r="FO433">
            <v>115220.02</v>
          </cell>
          <cell r="FP433">
            <v>141396.82999999999</v>
          </cell>
          <cell r="FQ433">
            <v>12.4428</v>
          </cell>
          <cell r="FR433">
            <v>12.4475</v>
          </cell>
          <cell r="FS433">
            <v>14.4443</v>
          </cell>
          <cell r="FT433">
            <v>10.1431</v>
          </cell>
          <cell r="FU433">
            <v>0</v>
          </cell>
          <cell r="FV433">
            <v>0</v>
          </cell>
          <cell r="FW433">
            <v>0</v>
          </cell>
          <cell r="FX433">
            <v>0</v>
          </cell>
          <cell r="FY433">
            <v>215.61</v>
          </cell>
          <cell r="FZ433">
            <v>0</v>
          </cell>
          <cell r="GA433">
            <v>5.45</v>
          </cell>
          <cell r="GB433">
            <v>0</v>
          </cell>
          <cell r="GC433">
            <v>0</v>
          </cell>
          <cell r="GD433">
            <v>3073</v>
          </cell>
          <cell r="GE433">
            <v>2762</v>
          </cell>
          <cell r="GF433">
            <v>0</v>
          </cell>
          <cell r="GG433">
            <v>1163</v>
          </cell>
          <cell r="GH433">
            <v>0</v>
          </cell>
          <cell r="GI433">
            <v>0</v>
          </cell>
          <cell r="GJ433">
            <v>14461.68</v>
          </cell>
          <cell r="GK433">
            <v>1446.17</v>
          </cell>
          <cell r="GL433">
            <v>2762</v>
          </cell>
          <cell r="GM433">
            <v>0</v>
          </cell>
          <cell r="GN433">
            <v>2536.25</v>
          </cell>
          <cell r="GO433">
            <v>225.75</v>
          </cell>
          <cell r="GP433">
            <v>105.85</v>
          </cell>
          <cell r="GQ433">
            <v>105.85</v>
          </cell>
          <cell r="GR433">
            <v>119.9</v>
          </cell>
          <cell r="GS433">
            <v>699.26</v>
          </cell>
          <cell r="GT433">
            <v>3459.84</v>
          </cell>
          <cell r="GU433">
            <v>210.71</v>
          </cell>
          <cell r="GV433">
            <v>1163</v>
          </cell>
          <cell r="GW433">
            <v>0.18</v>
          </cell>
          <cell r="GX433">
            <v>138.61000000000001</v>
          </cell>
          <cell r="GY433">
            <v>0</v>
          </cell>
          <cell r="GZ433">
            <v>138.61000000000001</v>
          </cell>
          <cell r="HA433">
            <v>70</v>
          </cell>
          <cell r="HB433">
            <v>280.20999999999998</v>
          </cell>
          <cell r="HC433">
            <v>350.21</v>
          </cell>
          <cell r="HD433" t="str">
            <v>Other adjustments to equity capital include option proceeds, share repurchase, and sale of treasury stock.</v>
          </cell>
          <cell r="HE433" t="str">
            <v>NA</v>
          </cell>
          <cell r="HF433">
            <v>203.35</v>
          </cell>
          <cell r="HG433">
            <v>919.8</v>
          </cell>
          <cell r="HH433">
            <v>1413.72</v>
          </cell>
          <cell r="HI433">
            <v>2289.8000000000002</v>
          </cell>
          <cell r="HJ433">
            <v>4803.49</v>
          </cell>
          <cell r="HK433" t="str">
            <v>a</v>
          </cell>
          <cell r="HL433">
            <v>4</v>
          </cell>
          <cell r="HM433">
            <v>2011</v>
          </cell>
          <cell r="HN433">
            <v>0</v>
          </cell>
          <cell r="HO433">
            <v>0</v>
          </cell>
          <cell r="HR433">
            <v>19015</v>
          </cell>
        </row>
        <row r="434">
          <cell r="A434" t="str">
            <v>1275216Q1 2012Supervisory Stress</v>
          </cell>
          <cell r="B434" t="str">
            <v>AmEx</v>
          </cell>
          <cell r="C434" t="str">
            <v>Q1 2012</v>
          </cell>
          <cell r="D434" t="str">
            <v>Supervisory Stress</v>
          </cell>
          <cell r="E434" t="str">
            <v>BHC</v>
          </cell>
          <cell r="F434" t="str">
            <v>AMERICAN EXPRESS CO</v>
          </cell>
          <cell r="G434">
            <v>1275216</v>
          </cell>
          <cell r="H434" t="str">
            <v>Projected</v>
          </cell>
          <cell r="I434">
            <v>40931</v>
          </cell>
          <cell r="J434">
            <v>40931.477164351854</v>
          </cell>
          <cell r="K434" t="str">
            <v>The Supervisory Baseline and Stress Scenarios are macroeconomic scenarios specified by the Federal Reserve as part of its Comprehensive Capital Analysis and Review.  Twenty-six key macroeconomic and financial variables, including US GDP and une</v>
          </cell>
          <cell r="L434">
            <v>0</v>
          </cell>
          <cell r="M434">
            <v>0</v>
          </cell>
          <cell r="N434">
            <v>0</v>
          </cell>
          <cell r="O434">
            <v>0</v>
          </cell>
          <cell r="P434">
            <v>0</v>
          </cell>
          <cell r="Q434">
            <v>0</v>
          </cell>
          <cell r="R434">
            <v>0</v>
          </cell>
          <cell r="S434">
            <v>0</v>
          </cell>
          <cell r="T434">
            <v>0</v>
          </cell>
          <cell r="U434">
            <v>0</v>
          </cell>
          <cell r="V434">
            <v>0</v>
          </cell>
          <cell r="W434">
            <v>0</v>
          </cell>
          <cell r="X434">
            <v>873.56</v>
          </cell>
          <cell r="Y434">
            <v>185.63</v>
          </cell>
          <cell r="Z434">
            <v>0</v>
          </cell>
          <cell r="AA434">
            <v>0</v>
          </cell>
          <cell r="AB434">
            <v>185.63</v>
          </cell>
          <cell r="AC434">
            <v>34.090000000000003</v>
          </cell>
          <cell r="AD434">
            <v>0</v>
          </cell>
          <cell r="AE434">
            <v>0</v>
          </cell>
          <cell r="AF434">
            <v>0</v>
          </cell>
          <cell r="AG434">
            <v>0</v>
          </cell>
          <cell r="AH434">
            <v>34.090000000000003</v>
          </cell>
          <cell r="AI434">
            <v>1093.28</v>
          </cell>
          <cell r="AJ434">
            <v>0</v>
          </cell>
          <cell r="AK434">
            <v>0</v>
          </cell>
          <cell r="AL434">
            <v>1.8</v>
          </cell>
          <cell r="AM434">
            <v>1.8</v>
          </cell>
          <cell r="AN434">
            <v>0</v>
          </cell>
          <cell r="AO434">
            <v>0</v>
          </cell>
          <cell r="AP434">
            <v>0</v>
          </cell>
          <cell r="AQ434">
            <v>0</v>
          </cell>
          <cell r="AR434">
            <v>0</v>
          </cell>
          <cell r="AS434">
            <v>29.23</v>
          </cell>
          <cell r="AT434">
            <v>1124.31</v>
          </cell>
          <cell r="AU434">
            <v>2573.86</v>
          </cell>
          <cell r="AV434">
            <v>1611.85</v>
          </cell>
          <cell r="AW434">
            <v>1093.28</v>
          </cell>
          <cell r="AX434">
            <v>0</v>
          </cell>
          <cell r="AY434">
            <v>3092.42</v>
          </cell>
          <cell r="AZ434">
            <v>1744.27</v>
          </cell>
          <cell r="BA434">
            <v>4940.92</v>
          </cell>
          <cell r="BB434">
            <v>4822.5</v>
          </cell>
          <cell r="BC434">
            <v>1862.69</v>
          </cell>
          <cell r="BD434">
            <v>1862.69</v>
          </cell>
          <cell r="BE434">
            <v>1611.85</v>
          </cell>
          <cell r="BF434">
            <v>0</v>
          </cell>
          <cell r="BG434">
            <v>29.23</v>
          </cell>
          <cell r="BH434">
            <v>0</v>
          </cell>
          <cell r="BI434">
            <v>0</v>
          </cell>
          <cell r="BJ434">
            <v>175</v>
          </cell>
          <cell r="BK434">
            <v>0</v>
          </cell>
          <cell r="BL434">
            <v>396.61</v>
          </cell>
          <cell r="BM434">
            <v>115.2</v>
          </cell>
          <cell r="BN434">
            <v>281.41000000000003</v>
          </cell>
          <cell r="BO434">
            <v>0</v>
          </cell>
          <cell r="BP434">
            <v>281.41000000000003</v>
          </cell>
          <cell r="BQ434">
            <v>0</v>
          </cell>
          <cell r="BR434">
            <v>281.41000000000003</v>
          </cell>
          <cell r="BS434">
            <v>29.046165999999999</v>
          </cell>
          <cell r="BT434">
            <v>0</v>
          </cell>
          <cell r="BU434">
            <v>0</v>
          </cell>
          <cell r="BV434">
            <v>0</v>
          </cell>
          <cell r="BW434">
            <v>0</v>
          </cell>
          <cell r="BY434">
            <v>0</v>
          </cell>
          <cell r="BZ434">
            <v>14780.6</v>
          </cell>
          <cell r="CA434">
            <v>14780.6</v>
          </cell>
          <cell r="CB434">
            <v>0</v>
          </cell>
          <cell r="CC434">
            <v>0</v>
          </cell>
          <cell r="CD434">
            <v>0</v>
          </cell>
          <cell r="CE434">
            <v>0</v>
          </cell>
          <cell r="CF434">
            <v>0</v>
          </cell>
          <cell r="CG434">
            <v>0</v>
          </cell>
          <cell r="CH434">
            <v>0</v>
          </cell>
          <cell r="CI434">
            <v>0</v>
          </cell>
          <cell r="CJ434">
            <v>0</v>
          </cell>
          <cell r="CK434">
            <v>0</v>
          </cell>
          <cell r="CL434">
            <v>0</v>
          </cell>
          <cell r="CM434">
            <v>0</v>
          </cell>
          <cell r="CN434">
            <v>31</v>
          </cell>
          <cell r="CO434">
            <v>31</v>
          </cell>
          <cell r="CP434">
            <v>0</v>
          </cell>
          <cell r="CQ434">
            <v>0</v>
          </cell>
          <cell r="CR434">
            <v>58444.38</v>
          </cell>
          <cell r="CS434">
            <v>22987.85</v>
          </cell>
          <cell r="CT434">
            <v>0</v>
          </cell>
          <cell r="CU434">
            <v>0</v>
          </cell>
          <cell r="CV434">
            <v>22987.85</v>
          </cell>
          <cell r="CW434">
            <v>9312.25</v>
          </cell>
          <cell r="CX434">
            <v>0</v>
          </cell>
          <cell r="CY434">
            <v>0</v>
          </cell>
          <cell r="CZ434">
            <v>0</v>
          </cell>
          <cell r="DA434">
            <v>0</v>
          </cell>
          <cell r="DB434">
            <v>9312.25</v>
          </cell>
          <cell r="DC434">
            <v>90775.48</v>
          </cell>
          <cell r="DD434">
            <v>0</v>
          </cell>
          <cell r="DE434">
            <v>3044.21</v>
          </cell>
          <cell r="DF434">
            <v>87731.27</v>
          </cell>
          <cell r="DG434">
            <v>17.82</v>
          </cell>
          <cell r="DH434">
            <v>3193.6</v>
          </cell>
          <cell r="DI434">
            <v>0</v>
          </cell>
          <cell r="DJ434">
            <v>151.29</v>
          </cell>
          <cell r="DK434">
            <v>1009.08</v>
          </cell>
          <cell r="DL434">
            <v>4353.9799999999996</v>
          </cell>
          <cell r="DM434">
            <v>28903.88</v>
          </cell>
          <cell r="DN434">
            <v>135787.56</v>
          </cell>
          <cell r="DO434">
            <v>41474.300000000003</v>
          </cell>
          <cell r="DP434">
            <v>14.6</v>
          </cell>
          <cell r="DQ434">
            <v>0</v>
          </cell>
          <cell r="DR434">
            <v>75992.42</v>
          </cell>
          <cell r="DS434">
            <v>0</v>
          </cell>
          <cell r="DT434">
            <v>117481.32</v>
          </cell>
          <cell r="DU434">
            <v>0</v>
          </cell>
          <cell r="DV434">
            <v>233.76</v>
          </cell>
          <cell r="DW434">
            <v>12404.33</v>
          </cell>
          <cell r="DX434">
            <v>6828.01</v>
          </cell>
          <cell r="DY434">
            <v>-956.92</v>
          </cell>
          <cell r="DZ434">
            <v>-208.39</v>
          </cell>
          <cell r="EA434">
            <v>18300.78</v>
          </cell>
          <cell r="EB434">
            <v>5.45</v>
          </cell>
          <cell r="EC434">
            <v>18306.240000000002</v>
          </cell>
          <cell r="ED434">
            <v>329</v>
          </cell>
          <cell r="EE434">
            <v>18180.34</v>
          </cell>
          <cell r="EF434">
            <v>0</v>
          </cell>
          <cell r="EG434">
            <v>18180.34</v>
          </cell>
          <cell r="EH434">
            <v>281.41000000000003</v>
          </cell>
          <cell r="EI434">
            <v>0</v>
          </cell>
          <cell r="EJ434">
            <v>0</v>
          </cell>
          <cell r="EK434">
            <v>0</v>
          </cell>
          <cell r="EL434">
            <v>0</v>
          </cell>
          <cell r="EM434">
            <v>5.33</v>
          </cell>
          <cell r="EN434">
            <v>0</v>
          </cell>
          <cell r="EO434">
            <v>0</v>
          </cell>
          <cell r="EP434">
            <v>0</v>
          </cell>
          <cell r="EQ434">
            <v>234.85</v>
          </cell>
          <cell r="ER434">
            <v>20.399999999999999</v>
          </cell>
          <cell r="ES434">
            <v>0</v>
          </cell>
          <cell r="ET434">
            <v>48.15</v>
          </cell>
          <cell r="EU434">
            <v>18300.78</v>
          </cell>
          <cell r="EV434">
            <v>18300.78</v>
          </cell>
          <cell r="EW434">
            <v>29.07</v>
          </cell>
          <cell r="EX434">
            <v>0</v>
          </cell>
          <cell r="EY434">
            <v>-366.75</v>
          </cell>
          <cell r="EZ434">
            <v>0</v>
          </cell>
          <cell r="FA434">
            <v>0</v>
          </cell>
          <cell r="FB434">
            <v>5.45</v>
          </cell>
          <cell r="FC434">
            <v>0</v>
          </cell>
          <cell r="FD434">
            <v>4082.19</v>
          </cell>
          <cell r="FE434">
            <v>0</v>
          </cell>
          <cell r="FF434">
            <v>14561.72</v>
          </cell>
          <cell r="FG434">
            <v>0</v>
          </cell>
          <cell r="FH434">
            <v>232.19</v>
          </cell>
          <cell r="FI434">
            <v>0</v>
          </cell>
          <cell r="FJ434">
            <v>14329.54</v>
          </cell>
          <cell r="FK434">
            <v>107094.75</v>
          </cell>
          <cell r="FL434">
            <v>14324.31</v>
          </cell>
          <cell r="FM434">
            <v>14329.76</v>
          </cell>
          <cell r="FN434">
            <v>16536.53</v>
          </cell>
          <cell r="FO434">
            <v>107094.75</v>
          </cell>
          <cell r="FP434">
            <v>135466.19</v>
          </cell>
          <cell r="FQ434">
            <v>13.375400000000001</v>
          </cell>
          <cell r="FR434">
            <v>13.3804</v>
          </cell>
          <cell r="FS434">
            <v>15.441000000000001</v>
          </cell>
          <cell r="FT434">
            <v>10.578099999999999</v>
          </cell>
          <cell r="FU434">
            <v>0</v>
          </cell>
          <cell r="FV434">
            <v>0</v>
          </cell>
          <cell r="FW434">
            <v>0</v>
          </cell>
          <cell r="FX434">
            <v>0</v>
          </cell>
          <cell r="FY434">
            <v>208.39</v>
          </cell>
          <cell r="FZ434">
            <v>0</v>
          </cell>
          <cell r="GA434">
            <v>5.45</v>
          </cell>
          <cell r="GB434">
            <v>0</v>
          </cell>
          <cell r="GC434">
            <v>0</v>
          </cell>
          <cell r="GD434">
            <v>3073</v>
          </cell>
          <cell r="GE434">
            <v>2762</v>
          </cell>
          <cell r="GF434">
            <v>0</v>
          </cell>
          <cell r="GG434">
            <v>1168.8</v>
          </cell>
          <cell r="GH434">
            <v>0</v>
          </cell>
          <cell r="GI434">
            <v>0</v>
          </cell>
          <cell r="GJ434">
            <v>14561.72</v>
          </cell>
          <cell r="GK434">
            <v>1456.17</v>
          </cell>
          <cell r="GL434">
            <v>2762</v>
          </cell>
          <cell r="GM434">
            <v>0</v>
          </cell>
          <cell r="GN434">
            <v>2134.34</v>
          </cell>
          <cell r="GO434">
            <v>627.66</v>
          </cell>
          <cell r="GP434">
            <v>395.47</v>
          </cell>
          <cell r="GQ434">
            <v>395.47</v>
          </cell>
          <cell r="GR434">
            <v>232.19</v>
          </cell>
          <cell r="GS434">
            <v>836.38</v>
          </cell>
          <cell r="GT434">
            <v>4139.88</v>
          </cell>
          <cell r="GU434">
            <v>234.85</v>
          </cell>
          <cell r="GV434">
            <v>1168.8</v>
          </cell>
          <cell r="GW434">
            <v>0.2</v>
          </cell>
          <cell r="GX434">
            <v>53.48</v>
          </cell>
          <cell r="GY434">
            <v>0</v>
          </cell>
          <cell r="GZ434">
            <v>53.48</v>
          </cell>
          <cell r="HA434">
            <v>0</v>
          </cell>
          <cell r="HB434">
            <v>0</v>
          </cell>
          <cell r="HC434">
            <v>0</v>
          </cell>
          <cell r="HD434" t="str">
            <v>Other adjustments to equity capital include option proceeds, share repurchase, and sale of treasury stock.</v>
          </cell>
          <cell r="HE434" t="str">
            <v>NA</v>
          </cell>
          <cell r="HF434">
            <v>203.35</v>
          </cell>
          <cell r="HG434">
            <v>919.8</v>
          </cell>
          <cell r="HH434">
            <v>1413.72</v>
          </cell>
          <cell r="HI434">
            <v>2289.8000000000002</v>
          </cell>
          <cell r="HJ434">
            <v>4803.49</v>
          </cell>
          <cell r="HK434" t="str">
            <v>a</v>
          </cell>
          <cell r="HL434">
            <v>1</v>
          </cell>
          <cell r="HM434">
            <v>2012</v>
          </cell>
          <cell r="HN434">
            <v>0</v>
          </cell>
          <cell r="HO434">
            <v>175</v>
          </cell>
          <cell r="HR434">
            <v>19015</v>
          </cell>
        </row>
        <row r="435">
          <cell r="A435" t="str">
            <v>1275216Q2 2012Supervisory Stress</v>
          </cell>
          <cell r="B435" t="str">
            <v>AmEx</v>
          </cell>
          <cell r="C435" t="str">
            <v>Q2 2012</v>
          </cell>
          <cell r="D435" t="str">
            <v>Supervisory Stress</v>
          </cell>
          <cell r="E435" t="str">
            <v>BHC</v>
          </cell>
          <cell r="F435" t="str">
            <v>AMERICAN EXPRESS CO</v>
          </cell>
          <cell r="G435">
            <v>1275216</v>
          </cell>
          <cell r="H435" t="str">
            <v>Projected</v>
          </cell>
          <cell r="I435">
            <v>40931</v>
          </cell>
          <cell r="J435">
            <v>40931.477164351854</v>
          </cell>
          <cell r="K435" t="str">
            <v>The Supervisory Baseline and Stress Scenarios are macroeconomic scenarios specified by the Federal Reserve as part of its Comprehensive Capital Analysis and Review.  Twenty-six key macroeconomic and financial variables, including US GDP and une</v>
          </cell>
          <cell r="L435">
            <v>0</v>
          </cell>
          <cell r="M435">
            <v>0</v>
          </cell>
          <cell r="N435">
            <v>0</v>
          </cell>
          <cell r="O435">
            <v>0</v>
          </cell>
          <cell r="P435">
            <v>0</v>
          </cell>
          <cell r="Q435">
            <v>0</v>
          </cell>
          <cell r="R435">
            <v>0</v>
          </cell>
          <cell r="S435">
            <v>0</v>
          </cell>
          <cell r="T435">
            <v>0</v>
          </cell>
          <cell r="U435">
            <v>0</v>
          </cell>
          <cell r="V435">
            <v>0</v>
          </cell>
          <cell r="W435">
            <v>0</v>
          </cell>
          <cell r="X435">
            <v>1046.48</v>
          </cell>
          <cell r="Y435">
            <v>159.44</v>
          </cell>
          <cell r="Z435">
            <v>0</v>
          </cell>
          <cell r="AA435">
            <v>0</v>
          </cell>
          <cell r="AB435">
            <v>159.44</v>
          </cell>
          <cell r="AC435">
            <v>33.04</v>
          </cell>
          <cell r="AD435">
            <v>0</v>
          </cell>
          <cell r="AE435">
            <v>0</v>
          </cell>
          <cell r="AF435">
            <v>0</v>
          </cell>
          <cell r="AG435">
            <v>0</v>
          </cell>
          <cell r="AH435">
            <v>33.04</v>
          </cell>
          <cell r="AI435">
            <v>1238.96</v>
          </cell>
          <cell r="AJ435">
            <v>0</v>
          </cell>
          <cell r="AK435">
            <v>0</v>
          </cell>
          <cell r="AL435">
            <v>0</v>
          </cell>
          <cell r="AM435">
            <v>0</v>
          </cell>
          <cell r="AN435">
            <v>0</v>
          </cell>
          <cell r="AO435">
            <v>0</v>
          </cell>
          <cell r="AP435">
            <v>0</v>
          </cell>
          <cell r="AQ435">
            <v>0</v>
          </cell>
          <cell r="AR435">
            <v>0</v>
          </cell>
          <cell r="AS435">
            <v>26.15</v>
          </cell>
          <cell r="AT435">
            <v>1265.1099999999999</v>
          </cell>
          <cell r="AU435">
            <v>3092.42</v>
          </cell>
          <cell r="AV435">
            <v>1796.21</v>
          </cell>
          <cell r="AW435">
            <v>1238.96</v>
          </cell>
          <cell r="AX435">
            <v>0</v>
          </cell>
          <cell r="AY435">
            <v>3649.67</v>
          </cell>
          <cell r="AZ435">
            <v>1688.15</v>
          </cell>
          <cell r="BA435">
            <v>5364.4</v>
          </cell>
          <cell r="BB435">
            <v>4916.6099999999997</v>
          </cell>
          <cell r="BC435">
            <v>2135.9299999999998</v>
          </cell>
          <cell r="BD435">
            <v>2135.9299999999998</v>
          </cell>
          <cell r="BE435">
            <v>1796.21</v>
          </cell>
          <cell r="BF435">
            <v>0</v>
          </cell>
          <cell r="BG435">
            <v>26.15</v>
          </cell>
          <cell r="BH435">
            <v>0</v>
          </cell>
          <cell r="BI435">
            <v>0</v>
          </cell>
          <cell r="BJ435">
            <v>175</v>
          </cell>
          <cell r="BK435">
            <v>0</v>
          </cell>
          <cell r="BL435">
            <v>488.57</v>
          </cell>
          <cell r="BM435">
            <v>137.59</v>
          </cell>
          <cell r="BN435">
            <v>350.98</v>
          </cell>
          <cell r="BO435">
            <v>0</v>
          </cell>
          <cell r="BP435">
            <v>350.98</v>
          </cell>
          <cell r="BQ435">
            <v>0</v>
          </cell>
          <cell r="BR435">
            <v>350.98</v>
          </cell>
          <cell r="BS435">
            <v>28.161778000000002</v>
          </cell>
          <cell r="BT435">
            <v>0</v>
          </cell>
          <cell r="BU435">
            <v>0</v>
          </cell>
          <cell r="BV435">
            <v>0</v>
          </cell>
          <cell r="BW435">
            <v>0</v>
          </cell>
          <cell r="BY435">
            <v>0</v>
          </cell>
          <cell r="BZ435">
            <v>11625.23</v>
          </cell>
          <cell r="CA435">
            <v>11625.23</v>
          </cell>
          <cell r="CB435">
            <v>0</v>
          </cell>
          <cell r="CC435">
            <v>0</v>
          </cell>
          <cell r="CD435">
            <v>0</v>
          </cell>
          <cell r="CE435">
            <v>0</v>
          </cell>
          <cell r="CF435">
            <v>0</v>
          </cell>
          <cell r="CG435">
            <v>0</v>
          </cell>
          <cell r="CH435">
            <v>0</v>
          </cell>
          <cell r="CI435">
            <v>0</v>
          </cell>
          <cell r="CJ435">
            <v>0</v>
          </cell>
          <cell r="CK435">
            <v>0</v>
          </cell>
          <cell r="CL435">
            <v>0</v>
          </cell>
          <cell r="CM435">
            <v>0</v>
          </cell>
          <cell r="CN435">
            <v>31</v>
          </cell>
          <cell r="CO435">
            <v>31</v>
          </cell>
          <cell r="CP435">
            <v>0</v>
          </cell>
          <cell r="CQ435">
            <v>0</v>
          </cell>
          <cell r="CR435">
            <v>54915.91</v>
          </cell>
          <cell r="CS435">
            <v>23823.51</v>
          </cell>
          <cell r="CT435">
            <v>0</v>
          </cell>
          <cell r="CU435">
            <v>0</v>
          </cell>
          <cell r="CV435">
            <v>23823.51</v>
          </cell>
          <cell r="CW435">
            <v>9999.35</v>
          </cell>
          <cell r="CX435">
            <v>0</v>
          </cell>
          <cell r="CY435">
            <v>0</v>
          </cell>
          <cell r="CZ435">
            <v>0</v>
          </cell>
          <cell r="DA435">
            <v>0</v>
          </cell>
          <cell r="DB435">
            <v>9999.35</v>
          </cell>
          <cell r="DC435">
            <v>88769.76</v>
          </cell>
          <cell r="DD435">
            <v>0</v>
          </cell>
          <cell r="DE435">
            <v>3598.38</v>
          </cell>
          <cell r="DF435">
            <v>85171.38</v>
          </cell>
          <cell r="DG435">
            <v>17.82</v>
          </cell>
          <cell r="DH435">
            <v>3193.6</v>
          </cell>
          <cell r="DI435">
            <v>0</v>
          </cell>
          <cell r="DJ435">
            <v>151.29</v>
          </cell>
          <cell r="DK435">
            <v>1009.08</v>
          </cell>
          <cell r="DL435">
            <v>4353.9799999999996</v>
          </cell>
          <cell r="DM435">
            <v>30616.98</v>
          </cell>
          <cell r="DN435">
            <v>131785.39000000001</v>
          </cell>
          <cell r="DO435">
            <v>43029</v>
          </cell>
          <cell r="DP435">
            <v>14.6</v>
          </cell>
          <cell r="DQ435">
            <v>0</v>
          </cell>
          <cell r="DR435">
            <v>72235.28</v>
          </cell>
          <cell r="DS435">
            <v>0</v>
          </cell>
          <cell r="DT435">
            <v>115278.88</v>
          </cell>
          <cell r="DU435">
            <v>0</v>
          </cell>
          <cell r="DV435">
            <v>231.06</v>
          </cell>
          <cell r="DW435">
            <v>12260.83</v>
          </cell>
          <cell r="DX435">
            <v>5149.54</v>
          </cell>
          <cell r="DY435">
            <v>-935.27</v>
          </cell>
          <cell r="DZ435">
            <v>-205.1</v>
          </cell>
          <cell r="EA435">
            <v>16501.05</v>
          </cell>
          <cell r="EB435">
            <v>5.45</v>
          </cell>
          <cell r="EC435">
            <v>16506.509999999998</v>
          </cell>
          <cell r="ED435">
            <v>329</v>
          </cell>
          <cell r="EE435">
            <v>18300.78</v>
          </cell>
          <cell r="EF435">
            <v>0</v>
          </cell>
          <cell r="EG435">
            <v>18300.78</v>
          </cell>
          <cell r="EH435">
            <v>350.98</v>
          </cell>
          <cell r="EI435">
            <v>0</v>
          </cell>
          <cell r="EJ435">
            <v>0</v>
          </cell>
          <cell r="EK435">
            <v>0</v>
          </cell>
          <cell r="EL435">
            <v>0</v>
          </cell>
          <cell r="EM435">
            <v>2.25</v>
          </cell>
          <cell r="EN435">
            <v>0</v>
          </cell>
          <cell r="EO435">
            <v>0</v>
          </cell>
          <cell r="EP435">
            <v>0</v>
          </cell>
          <cell r="EQ435">
            <v>225.84</v>
          </cell>
          <cell r="ER435">
            <v>21.65</v>
          </cell>
          <cell r="ES435">
            <v>0</v>
          </cell>
          <cell r="ET435">
            <v>-1948.77</v>
          </cell>
          <cell r="EU435">
            <v>16501.05</v>
          </cell>
          <cell r="EV435">
            <v>16501.05</v>
          </cell>
          <cell r="EW435">
            <v>44.6</v>
          </cell>
          <cell r="EX435">
            <v>0</v>
          </cell>
          <cell r="EY435">
            <v>-360.63</v>
          </cell>
          <cell r="EZ435">
            <v>0</v>
          </cell>
          <cell r="FA435">
            <v>0</v>
          </cell>
          <cell r="FB435">
            <v>5.45</v>
          </cell>
          <cell r="FC435">
            <v>0</v>
          </cell>
          <cell r="FD435">
            <v>4082.19</v>
          </cell>
          <cell r="FE435">
            <v>0</v>
          </cell>
          <cell r="FF435">
            <v>12740.35</v>
          </cell>
          <cell r="FG435">
            <v>0</v>
          </cell>
          <cell r="FH435">
            <v>369.95</v>
          </cell>
          <cell r="FI435">
            <v>0</v>
          </cell>
          <cell r="FJ435">
            <v>12370.4</v>
          </cell>
          <cell r="FK435">
            <v>105433.49</v>
          </cell>
          <cell r="FL435">
            <v>12365.16</v>
          </cell>
          <cell r="FM435">
            <v>12370.62</v>
          </cell>
          <cell r="FN435">
            <v>14563.72</v>
          </cell>
          <cell r="FO435">
            <v>105433.49</v>
          </cell>
          <cell r="FP435">
            <v>129374.69</v>
          </cell>
          <cell r="FQ435">
            <v>11.7279</v>
          </cell>
          <cell r="FR435">
            <v>11.7331</v>
          </cell>
          <cell r="FS435">
            <v>13.8132</v>
          </cell>
          <cell r="FT435">
            <v>9.5618999999999996</v>
          </cell>
          <cell r="FU435">
            <v>0</v>
          </cell>
          <cell r="FV435">
            <v>0</v>
          </cell>
          <cell r="FW435">
            <v>0</v>
          </cell>
          <cell r="FX435">
            <v>0</v>
          </cell>
          <cell r="FY435">
            <v>205.1</v>
          </cell>
          <cell r="FZ435">
            <v>0</v>
          </cell>
          <cell r="GA435">
            <v>5.45</v>
          </cell>
          <cell r="GB435">
            <v>0</v>
          </cell>
          <cell r="GC435">
            <v>0</v>
          </cell>
          <cell r="GD435">
            <v>3073</v>
          </cell>
          <cell r="GE435">
            <v>2762</v>
          </cell>
          <cell r="GF435">
            <v>0</v>
          </cell>
          <cell r="GG435">
            <v>1155.28</v>
          </cell>
          <cell r="GH435">
            <v>0</v>
          </cell>
          <cell r="GI435">
            <v>0</v>
          </cell>
          <cell r="GJ435">
            <v>12740.35</v>
          </cell>
          <cell r="GK435">
            <v>1274.03</v>
          </cell>
          <cell r="GL435">
            <v>2762</v>
          </cell>
          <cell r="GM435">
            <v>0</v>
          </cell>
          <cell r="GN435">
            <v>2020.71</v>
          </cell>
          <cell r="GO435">
            <v>741.29</v>
          </cell>
          <cell r="GP435">
            <v>371.34</v>
          </cell>
          <cell r="GQ435">
            <v>371.34</v>
          </cell>
          <cell r="GR435">
            <v>369.95</v>
          </cell>
          <cell r="GS435">
            <v>1017.16</v>
          </cell>
          <cell r="GT435">
            <v>5036.47</v>
          </cell>
          <cell r="GU435">
            <v>225.84</v>
          </cell>
          <cell r="GV435">
            <v>1155.28</v>
          </cell>
          <cell r="GW435">
            <v>0.2</v>
          </cell>
          <cell r="GX435">
            <v>53.48</v>
          </cell>
          <cell r="GY435">
            <v>0</v>
          </cell>
          <cell r="GZ435">
            <v>53.48</v>
          </cell>
          <cell r="HA435">
            <v>192.09</v>
          </cell>
          <cell r="HB435">
            <v>1807.91</v>
          </cell>
          <cell r="HC435">
            <v>2000</v>
          </cell>
          <cell r="HD435" t="str">
            <v>Other adjustments to equity capital include option proceeds, share repurchase, and sale of treasury stock.</v>
          </cell>
          <cell r="HE435" t="str">
            <v>NA</v>
          </cell>
          <cell r="HF435">
            <v>203.35</v>
          </cell>
          <cell r="HG435">
            <v>919.8</v>
          </cell>
          <cell r="HH435">
            <v>1413.72</v>
          </cell>
          <cell r="HI435">
            <v>2289.8000000000002</v>
          </cell>
          <cell r="HJ435">
            <v>4803.49</v>
          </cell>
          <cell r="HK435" t="str">
            <v>a</v>
          </cell>
          <cell r="HL435">
            <v>2</v>
          </cell>
          <cell r="HM435">
            <v>2012</v>
          </cell>
          <cell r="HN435">
            <v>0</v>
          </cell>
          <cell r="HO435">
            <v>175</v>
          </cell>
          <cell r="HR435">
            <v>19015</v>
          </cell>
        </row>
        <row r="436">
          <cell r="A436" t="str">
            <v>1275216Q3 2012Supervisory Stress</v>
          </cell>
          <cell r="B436" t="str">
            <v>AmEx</v>
          </cell>
          <cell r="C436" t="str">
            <v>Q3 2012</v>
          </cell>
          <cell r="D436" t="str">
            <v>Supervisory Stress</v>
          </cell>
          <cell r="E436" t="str">
            <v>BHC</v>
          </cell>
          <cell r="F436" t="str">
            <v>AMERICAN EXPRESS CO</v>
          </cell>
          <cell r="G436">
            <v>1275216</v>
          </cell>
          <cell r="H436" t="str">
            <v>Projected</v>
          </cell>
          <cell r="I436">
            <v>40931</v>
          </cell>
          <cell r="J436">
            <v>40931.477164351854</v>
          </cell>
          <cell r="K436" t="str">
            <v>The Supervisory Baseline and Stress Scenarios are macroeconomic scenarios specified by the Federal Reserve as part of its Comprehensive Capital Analysis and Review.  Twenty-six key macroeconomic and financial variables, including US GDP and une</v>
          </cell>
          <cell r="L436">
            <v>0</v>
          </cell>
          <cell r="M436">
            <v>0</v>
          </cell>
          <cell r="N436">
            <v>0</v>
          </cell>
          <cell r="O436">
            <v>0</v>
          </cell>
          <cell r="P436">
            <v>0</v>
          </cell>
          <cell r="Q436">
            <v>0</v>
          </cell>
          <cell r="R436">
            <v>0</v>
          </cell>
          <cell r="S436">
            <v>0</v>
          </cell>
          <cell r="T436">
            <v>0</v>
          </cell>
          <cell r="U436">
            <v>0</v>
          </cell>
          <cell r="V436">
            <v>0</v>
          </cell>
          <cell r="W436">
            <v>0</v>
          </cell>
          <cell r="X436">
            <v>940.44</v>
          </cell>
          <cell r="Y436">
            <v>183.42</v>
          </cell>
          <cell r="Z436">
            <v>0</v>
          </cell>
          <cell r="AA436">
            <v>0</v>
          </cell>
          <cell r="AB436">
            <v>183.42</v>
          </cell>
          <cell r="AC436">
            <v>23.15</v>
          </cell>
          <cell r="AD436">
            <v>0</v>
          </cell>
          <cell r="AE436">
            <v>0</v>
          </cell>
          <cell r="AF436">
            <v>0</v>
          </cell>
          <cell r="AG436">
            <v>0</v>
          </cell>
          <cell r="AH436">
            <v>23.15</v>
          </cell>
          <cell r="AI436">
            <v>1147</v>
          </cell>
          <cell r="AJ436">
            <v>0</v>
          </cell>
          <cell r="AK436">
            <v>0</v>
          </cell>
          <cell r="AL436">
            <v>0</v>
          </cell>
          <cell r="AM436">
            <v>0</v>
          </cell>
          <cell r="AN436">
            <v>0</v>
          </cell>
          <cell r="AO436">
            <v>0</v>
          </cell>
          <cell r="AP436">
            <v>0</v>
          </cell>
          <cell r="AQ436">
            <v>0</v>
          </cell>
          <cell r="AR436">
            <v>0</v>
          </cell>
          <cell r="AS436">
            <v>32.880000000000003</v>
          </cell>
          <cell r="AT436">
            <v>1179.8800000000001</v>
          </cell>
          <cell r="AU436">
            <v>3649.67</v>
          </cell>
          <cell r="AV436">
            <v>1321.47</v>
          </cell>
          <cell r="AW436">
            <v>1147</v>
          </cell>
          <cell r="AX436">
            <v>0</v>
          </cell>
          <cell r="AY436">
            <v>3824.14</v>
          </cell>
          <cell r="AZ436">
            <v>1623.99</v>
          </cell>
          <cell r="BA436">
            <v>5166.3</v>
          </cell>
          <cell r="BB436">
            <v>4783.1499999999996</v>
          </cell>
          <cell r="BC436">
            <v>2007.15</v>
          </cell>
          <cell r="BD436">
            <v>2007.15</v>
          </cell>
          <cell r="BE436">
            <v>1321.47</v>
          </cell>
          <cell r="BF436">
            <v>0</v>
          </cell>
          <cell r="BG436">
            <v>32.880000000000003</v>
          </cell>
          <cell r="BH436">
            <v>0</v>
          </cell>
          <cell r="BI436">
            <v>0</v>
          </cell>
          <cell r="BJ436">
            <v>0</v>
          </cell>
          <cell r="BK436">
            <v>0</v>
          </cell>
          <cell r="BL436">
            <v>652.79</v>
          </cell>
          <cell r="BM436">
            <v>158.91999999999999</v>
          </cell>
          <cell r="BN436">
            <v>493.87</v>
          </cell>
          <cell r="BO436">
            <v>0</v>
          </cell>
          <cell r="BP436">
            <v>493.87</v>
          </cell>
          <cell r="BQ436">
            <v>0</v>
          </cell>
          <cell r="BR436">
            <v>493.87</v>
          </cell>
          <cell r="BS436">
            <v>24.344736000000001</v>
          </cell>
          <cell r="BT436">
            <v>0</v>
          </cell>
          <cell r="BU436">
            <v>0</v>
          </cell>
          <cell r="BV436">
            <v>0</v>
          </cell>
          <cell r="BW436">
            <v>0</v>
          </cell>
          <cell r="BY436">
            <v>0</v>
          </cell>
          <cell r="BZ436">
            <v>12347.09</v>
          </cell>
          <cell r="CA436">
            <v>12347.09</v>
          </cell>
          <cell r="CB436">
            <v>0</v>
          </cell>
          <cell r="CC436">
            <v>0</v>
          </cell>
          <cell r="CD436">
            <v>0</v>
          </cell>
          <cell r="CE436">
            <v>0</v>
          </cell>
          <cell r="CF436">
            <v>0</v>
          </cell>
          <cell r="CG436">
            <v>0</v>
          </cell>
          <cell r="CH436">
            <v>0</v>
          </cell>
          <cell r="CI436">
            <v>0</v>
          </cell>
          <cell r="CJ436">
            <v>0</v>
          </cell>
          <cell r="CK436">
            <v>0</v>
          </cell>
          <cell r="CL436">
            <v>0</v>
          </cell>
          <cell r="CM436">
            <v>0</v>
          </cell>
          <cell r="CN436">
            <v>31</v>
          </cell>
          <cell r="CO436">
            <v>31</v>
          </cell>
          <cell r="CP436">
            <v>0</v>
          </cell>
          <cell r="CQ436">
            <v>0</v>
          </cell>
          <cell r="CR436">
            <v>52360.08</v>
          </cell>
          <cell r="CS436">
            <v>22383.68</v>
          </cell>
          <cell r="CT436">
            <v>0</v>
          </cell>
          <cell r="CU436">
            <v>0</v>
          </cell>
          <cell r="CV436">
            <v>22383.68</v>
          </cell>
          <cell r="CW436">
            <v>10312.56</v>
          </cell>
          <cell r="CX436">
            <v>0</v>
          </cell>
          <cell r="CY436">
            <v>0</v>
          </cell>
          <cell r="CZ436">
            <v>0</v>
          </cell>
          <cell r="DA436">
            <v>0</v>
          </cell>
          <cell r="DB436">
            <v>10312.56</v>
          </cell>
          <cell r="DC436">
            <v>85087.32</v>
          </cell>
          <cell r="DD436">
            <v>0</v>
          </cell>
          <cell r="DE436">
            <v>3768.33</v>
          </cell>
          <cell r="DF436">
            <v>81318.990000000005</v>
          </cell>
          <cell r="DG436">
            <v>17.82</v>
          </cell>
          <cell r="DH436">
            <v>3193.6</v>
          </cell>
          <cell r="DI436">
            <v>0</v>
          </cell>
          <cell r="DJ436">
            <v>151.29</v>
          </cell>
          <cell r="DK436">
            <v>1009.08</v>
          </cell>
          <cell r="DL436">
            <v>4353.9799999999996</v>
          </cell>
          <cell r="DM436">
            <v>32265.08</v>
          </cell>
          <cell r="DN436">
            <v>130302.96</v>
          </cell>
          <cell r="DO436">
            <v>46092.37</v>
          </cell>
          <cell r="DP436">
            <v>14.6</v>
          </cell>
          <cell r="DQ436">
            <v>0</v>
          </cell>
          <cell r="DR436">
            <v>68333.73</v>
          </cell>
          <cell r="DS436">
            <v>0</v>
          </cell>
          <cell r="DT436">
            <v>114440.7</v>
          </cell>
          <cell r="DU436">
            <v>0</v>
          </cell>
          <cell r="DV436">
            <v>226.23</v>
          </cell>
          <cell r="DW436">
            <v>12004.49</v>
          </cell>
          <cell r="DX436">
            <v>4747.09</v>
          </cell>
          <cell r="DY436">
            <v>-916.47</v>
          </cell>
          <cell r="DZ436">
            <v>-204.53</v>
          </cell>
          <cell r="EA436">
            <v>15856.81</v>
          </cell>
          <cell r="EB436">
            <v>5.45</v>
          </cell>
          <cell r="EC436">
            <v>15862.27</v>
          </cell>
          <cell r="ED436">
            <v>329</v>
          </cell>
          <cell r="EE436">
            <v>16501.05</v>
          </cell>
          <cell r="EF436">
            <v>0</v>
          </cell>
          <cell r="EG436">
            <v>16501.05</v>
          </cell>
          <cell r="EH436">
            <v>493.87</v>
          </cell>
          <cell r="EI436">
            <v>0</v>
          </cell>
          <cell r="EJ436">
            <v>0</v>
          </cell>
          <cell r="EK436">
            <v>0</v>
          </cell>
          <cell r="EL436">
            <v>0</v>
          </cell>
          <cell r="EM436">
            <v>0.4</v>
          </cell>
          <cell r="EN436">
            <v>0</v>
          </cell>
          <cell r="EO436">
            <v>0</v>
          </cell>
          <cell r="EP436">
            <v>0</v>
          </cell>
          <cell r="EQ436">
            <v>210.39</v>
          </cell>
          <cell r="ER436">
            <v>18.8</v>
          </cell>
          <cell r="ES436">
            <v>0</v>
          </cell>
          <cell r="ET436">
            <v>-946.93</v>
          </cell>
          <cell r="EU436">
            <v>15856.81</v>
          </cell>
          <cell r="EV436">
            <v>15856.81</v>
          </cell>
          <cell r="EW436">
            <v>57.29</v>
          </cell>
          <cell r="EX436">
            <v>0</v>
          </cell>
          <cell r="EY436">
            <v>-354.51</v>
          </cell>
          <cell r="EZ436">
            <v>0</v>
          </cell>
          <cell r="FA436">
            <v>0</v>
          </cell>
          <cell r="FB436">
            <v>5.45</v>
          </cell>
          <cell r="FC436">
            <v>0</v>
          </cell>
          <cell r="FD436">
            <v>4082.19</v>
          </cell>
          <cell r="FE436">
            <v>0</v>
          </cell>
          <cell r="FF436">
            <v>12077.3</v>
          </cell>
          <cell r="FG436">
            <v>0</v>
          </cell>
          <cell r="FH436">
            <v>338.69</v>
          </cell>
          <cell r="FI436">
            <v>0</v>
          </cell>
          <cell r="FJ436">
            <v>11738.61</v>
          </cell>
          <cell r="FK436">
            <v>101493.66</v>
          </cell>
          <cell r="FL436">
            <v>11733.38</v>
          </cell>
          <cell r="FM436">
            <v>11738.83</v>
          </cell>
          <cell r="FN436">
            <v>13885.39</v>
          </cell>
          <cell r="FO436">
            <v>101493.66</v>
          </cell>
          <cell r="FP436">
            <v>126641.95</v>
          </cell>
          <cell r="FQ436">
            <v>11.560700000000001</v>
          </cell>
          <cell r="FR436">
            <v>11.5661</v>
          </cell>
          <cell r="FS436">
            <v>13.680999999999999</v>
          </cell>
          <cell r="FT436">
            <v>9.2692999999999994</v>
          </cell>
          <cell r="FU436">
            <v>0</v>
          </cell>
          <cell r="FV436">
            <v>0</v>
          </cell>
          <cell r="FW436">
            <v>0</v>
          </cell>
          <cell r="FX436">
            <v>0</v>
          </cell>
          <cell r="FY436">
            <v>204.53</v>
          </cell>
          <cell r="FZ436">
            <v>0</v>
          </cell>
          <cell r="GA436">
            <v>5.45</v>
          </cell>
          <cell r="GB436">
            <v>0</v>
          </cell>
          <cell r="GC436">
            <v>0</v>
          </cell>
          <cell r="GD436">
            <v>3073</v>
          </cell>
          <cell r="GE436">
            <v>2762</v>
          </cell>
          <cell r="GF436">
            <v>0</v>
          </cell>
          <cell r="GG436">
            <v>1131.1300000000001</v>
          </cell>
          <cell r="GH436">
            <v>0</v>
          </cell>
          <cell r="GI436">
            <v>0</v>
          </cell>
          <cell r="GJ436">
            <v>12077.3</v>
          </cell>
          <cell r="GK436">
            <v>1207.73</v>
          </cell>
          <cell r="GL436">
            <v>2762</v>
          </cell>
          <cell r="GM436">
            <v>0</v>
          </cell>
          <cell r="GN436">
            <v>2084.35</v>
          </cell>
          <cell r="GO436">
            <v>677.65</v>
          </cell>
          <cell r="GP436">
            <v>338.95</v>
          </cell>
          <cell r="GQ436">
            <v>338.95</v>
          </cell>
          <cell r="GR436">
            <v>338.69</v>
          </cell>
          <cell r="GS436">
            <v>1184.55</v>
          </cell>
          <cell r="GT436">
            <v>5866.59</v>
          </cell>
          <cell r="GU436">
            <v>210.39</v>
          </cell>
          <cell r="GV436">
            <v>1131.1300000000001</v>
          </cell>
          <cell r="GW436">
            <v>0.19</v>
          </cell>
          <cell r="GX436">
            <v>53.48</v>
          </cell>
          <cell r="GY436">
            <v>0</v>
          </cell>
          <cell r="GZ436">
            <v>53.48</v>
          </cell>
          <cell r="HA436">
            <v>53.48</v>
          </cell>
          <cell r="HB436">
            <v>946.52</v>
          </cell>
          <cell r="HC436">
            <v>1000</v>
          </cell>
          <cell r="HD436" t="str">
            <v>Other adjustments to equity capital include option proceeds, share repurchase, and sale of treasury stock.</v>
          </cell>
          <cell r="HE436" t="str">
            <v>NA</v>
          </cell>
          <cell r="HF436">
            <v>203.35</v>
          </cell>
          <cell r="HG436">
            <v>919.8</v>
          </cell>
          <cell r="HH436">
            <v>1413.72</v>
          </cell>
          <cell r="HI436">
            <v>2289.8000000000002</v>
          </cell>
          <cell r="HJ436">
            <v>4803.49</v>
          </cell>
          <cell r="HK436" t="str">
            <v>a</v>
          </cell>
          <cell r="HL436">
            <v>3</v>
          </cell>
          <cell r="HM436">
            <v>2012</v>
          </cell>
          <cell r="HN436">
            <v>0</v>
          </cell>
          <cell r="HO436">
            <v>0</v>
          </cell>
          <cell r="HR436">
            <v>19015</v>
          </cell>
        </row>
        <row r="437">
          <cell r="A437" t="str">
            <v>1275216Q4 2012Supervisory Stress</v>
          </cell>
          <cell r="B437" t="str">
            <v>AmEx</v>
          </cell>
          <cell r="C437" t="str">
            <v>Q4 2012</v>
          </cell>
          <cell r="D437" t="str">
            <v>Supervisory Stress</v>
          </cell>
          <cell r="E437" t="str">
            <v>BHC</v>
          </cell>
          <cell r="F437" t="str">
            <v>AMERICAN EXPRESS CO</v>
          </cell>
          <cell r="G437">
            <v>1275216</v>
          </cell>
          <cell r="H437" t="str">
            <v>Projected</v>
          </cell>
          <cell r="I437">
            <v>40931</v>
          </cell>
          <cell r="J437">
            <v>40931.477164351854</v>
          </cell>
          <cell r="K437" t="str">
            <v>The Supervisory Baseline and Stress Scenarios are macroeconomic scenarios specified by the Federal Reserve as part of its Comprehensive Capital Analysis and Review.  Twenty-six key macroeconomic and financial variables, including US GDP and une</v>
          </cell>
          <cell r="L437">
            <v>0</v>
          </cell>
          <cell r="M437">
            <v>0</v>
          </cell>
          <cell r="N437">
            <v>0</v>
          </cell>
          <cell r="O437">
            <v>0</v>
          </cell>
          <cell r="P437">
            <v>0</v>
          </cell>
          <cell r="Q437">
            <v>0</v>
          </cell>
          <cell r="R437">
            <v>0</v>
          </cell>
          <cell r="S437">
            <v>0</v>
          </cell>
          <cell r="T437">
            <v>0</v>
          </cell>
          <cell r="U437">
            <v>0</v>
          </cell>
          <cell r="V437">
            <v>0</v>
          </cell>
          <cell r="W437">
            <v>0</v>
          </cell>
          <cell r="X437">
            <v>812.73</v>
          </cell>
          <cell r="Y437">
            <v>153.56</v>
          </cell>
          <cell r="Z437">
            <v>0</v>
          </cell>
          <cell r="AA437">
            <v>0</v>
          </cell>
          <cell r="AB437">
            <v>153.56</v>
          </cell>
          <cell r="AC437">
            <v>26.61</v>
          </cell>
          <cell r="AD437">
            <v>0</v>
          </cell>
          <cell r="AE437">
            <v>0</v>
          </cell>
          <cell r="AF437">
            <v>0</v>
          </cell>
          <cell r="AG437">
            <v>0</v>
          </cell>
          <cell r="AH437">
            <v>26.61</v>
          </cell>
          <cell r="AI437">
            <v>992.89</v>
          </cell>
          <cell r="AJ437">
            <v>0</v>
          </cell>
          <cell r="AK437">
            <v>0</v>
          </cell>
          <cell r="AL437">
            <v>45.1</v>
          </cell>
          <cell r="AM437">
            <v>45.1</v>
          </cell>
          <cell r="AN437">
            <v>0</v>
          </cell>
          <cell r="AO437">
            <v>0</v>
          </cell>
          <cell r="AP437">
            <v>0</v>
          </cell>
          <cell r="AQ437">
            <v>0</v>
          </cell>
          <cell r="AR437">
            <v>0</v>
          </cell>
          <cell r="AS437">
            <v>32.46</v>
          </cell>
          <cell r="AT437">
            <v>1070.45</v>
          </cell>
          <cell r="AU437">
            <v>3824.14</v>
          </cell>
          <cell r="AV437">
            <v>1470.74</v>
          </cell>
          <cell r="AW437">
            <v>992.89</v>
          </cell>
          <cell r="AX437">
            <v>0</v>
          </cell>
          <cell r="AY437">
            <v>4302</v>
          </cell>
          <cell r="AZ437">
            <v>1698.28</v>
          </cell>
          <cell r="BA437">
            <v>5145.8900000000003</v>
          </cell>
          <cell r="BB437">
            <v>4821.01</v>
          </cell>
          <cell r="BC437">
            <v>2023.16</v>
          </cell>
          <cell r="BD437">
            <v>2023.16</v>
          </cell>
          <cell r="BE437">
            <v>1470.74</v>
          </cell>
          <cell r="BF437">
            <v>0</v>
          </cell>
          <cell r="BG437">
            <v>32.46</v>
          </cell>
          <cell r="BH437">
            <v>0</v>
          </cell>
          <cell r="BI437">
            <v>0</v>
          </cell>
          <cell r="BJ437">
            <v>0</v>
          </cell>
          <cell r="BK437">
            <v>0</v>
          </cell>
          <cell r="BL437">
            <v>519.96</v>
          </cell>
          <cell r="BM437">
            <v>126.58</v>
          </cell>
          <cell r="BN437">
            <v>393.38</v>
          </cell>
          <cell r="BO437">
            <v>0</v>
          </cell>
          <cell r="BP437">
            <v>393.38</v>
          </cell>
          <cell r="BQ437">
            <v>0</v>
          </cell>
          <cell r="BR437">
            <v>393.38</v>
          </cell>
          <cell r="BS437">
            <v>24.344180000000001</v>
          </cell>
          <cell r="BT437">
            <v>0</v>
          </cell>
          <cell r="BU437">
            <v>0</v>
          </cell>
          <cell r="BV437">
            <v>0</v>
          </cell>
          <cell r="BW437">
            <v>0</v>
          </cell>
          <cell r="BY437">
            <v>0</v>
          </cell>
          <cell r="BZ437">
            <v>16576.55</v>
          </cell>
          <cell r="CA437">
            <v>16576.55</v>
          </cell>
          <cell r="CB437">
            <v>0</v>
          </cell>
          <cell r="CC437">
            <v>0</v>
          </cell>
          <cell r="CD437">
            <v>0</v>
          </cell>
          <cell r="CE437">
            <v>0</v>
          </cell>
          <cell r="CF437">
            <v>0</v>
          </cell>
          <cell r="CG437">
            <v>0</v>
          </cell>
          <cell r="CH437">
            <v>0</v>
          </cell>
          <cell r="CI437">
            <v>0</v>
          </cell>
          <cell r="CJ437">
            <v>0</v>
          </cell>
          <cell r="CK437">
            <v>0</v>
          </cell>
          <cell r="CL437">
            <v>0</v>
          </cell>
          <cell r="CM437">
            <v>0</v>
          </cell>
          <cell r="CN437">
            <v>31</v>
          </cell>
          <cell r="CO437">
            <v>31</v>
          </cell>
          <cell r="CP437">
            <v>0</v>
          </cell>
          <cell r="CQ437">
            <v>0</v>
          </cell>
          <cell r="CR437">
            <v>55688.13</v>
          </cell>
          <cell r="CS437">
            <v>22765.82</v>
          </cell>
          <cell r="CT437">
            <v>0</v>
          </cell>
          <cell r="CU437">
            <v>0</v>
          </cell>
          <cell r="CV437">
            <v>22765.82</v>
          </cell>
          <cell r="CW437">
            <v>8884.7000000000007</v>
          </cell>
          <cell r="CX437">
            <v>0</v>
          </cell>
          <cell r="CY437">
            <v>0</v>
          </cell>
          <cell r="CZ437">
            <v>0</v>
          </cell>
          <cell r="DA437">
            <v>0</v>
          </cell>
          <cell r="DB437">
            <v>8884.7000000000007</v>
          </cell>
          <cell r="DC437">
            <v>87369.65</v>
          </cell>
          <cell r="DD437">
            <v>0</v>
          </cell>
          <cell r="DE437">
            <v>4240.3900000000003</v>
          </cell>
          <cell r="DF437">
            <v>83129.259999999995</v>
          </cell>
          <cell r="DG437">
            <v>17.82</v>
          </cell>
          <cell r="DH437">
            <v>3193.6</v>
          </cell>
          <cell r="DI437">
            <v>0</v>
          </cell>
          <cell r="DJ437">
            <v>151.29</v>
          </cell>
          <cell r="DK437">
            <v>1009.08</v>
          </cell>
          <cell r="DL437">
            <v>4353.9799999999996</v>
          </cell>
          <cell r="DM437">
            <v>26748.34</v>
          </cell>
          <cell r="DN437">
            <v>130825.96</v>
          </cell>
          <cell r="DO437">
            <v>47759.15</v>
          </cell>
          <cell r="DP437">
            <v>14.6</v>
          </cell>
          <cell r="DQ437">
            <v>0</v>
          </cell>
          <cell r="DR437">
            <v>67968.13</v>
          </cell>
          <cell r="DS437">
            <v>0</v>
          </cell>
          <cell r="DT437">
            <v>115741.88</v>
          </cell>
          <cell r="DU437">
            <v>0</v>
          </cell>
          <cell r="DV437">
            <v>223.63</v>
          </cell>
          <cell r="DW437">
            <v>11866.91</v>
          </cell>
          <cell r="DX437">
            <v>4134.3999999999996</v>
          </cell>
          <cell r="DY437">
            <v>-944.71</v>
          </cell>
          <cell r="DZ437">
            <v>-201.6</v>
          </cell>
          <cell r="EA437">
            <v>15078.63</v>
          </cell>
          <cell r="EB437">
            <v>5.45</v>
          </cell>
          <cell r="EC437">
            <v>15084.08</v>
          </cell>
          <cell r="ED437">
            <v>329</v>
          </cell>
          <cell r="EE437">
            <v>15856.81</v>
          </cell>
          <cell r="EF437">
            <v>0</v>
          </cell>
          <cell r="EG437">
            <v>15856.81</v>
          </cell>
          <cell r="EH437">
            <v>393.38</v>
          </cell>
          <cell r="EI437">
            <v>0</v>
          </cell>
          <cell r="EJ437">
            <v>0</v>
          </cell>
          <cell r="EK437">
            <v>0</v>
          </cell>
          <cell r="EL437">
            <v>0</v>
          </cell>
          <cell r="EM437">
            <v>2.36</v>
          </cell>
          <cell r="EN437">
            <v>0</v>
          </cell>
          <cell r="EO437">
            <v>0</v>
          </cell>
          <cell r="EP437">
            <v>0</v>
          </cell>
          <cell r="EQ437">
            <v>196.8</v>
          </cell>
          <cell r="ER437">
            <v>-28.24</v>
          </cell>
          <cell r="ES437">
            <v>0</v>
          </cell>
          <cell r="ET437">
            <v>-948.88</v>
          </cell>
          <cell r="EU437">
            <v>15078.63</v>
          </cell>
          <cell r="EV437">
            <v>15078.63</v>
          </cell>
          <cell r="EW437">
            <v>62.43</v>
          </cell>
          <cell r="EX437">
            <v>0</v>
          </cell>
          <cell r="EY437">
            <v>-387.89</v>
          </cell>
          <cell r="EZ437">
            <v>0</v>
          </cell>
          <cell r="FA437">
            <v>0</v>
          </cell>
          <cell r="FB437">
            <v>5.45</v>
          </cell>
          <cell r="FC437">
            <v>0</v>
          </cell>
          <cell r="FD437">
            <v>4082.19</v>
          </cell>
          <cell r="FE437">
            <v>0</v>
          </cell>
          <cell r="FF437">
            <v>11327.36</v>
          </cell>
          <cell r="FG437">
            <v>0</v>
          </cell>
          <cell r="FH437">
            <v>303</v>
          </cell>
          <cell r="FI437">
            <v>0</v>
          </cell>
          <cell r="FJ437">
            <v>11024.36</v>
          </cell>
          <cell r="FK437">
            <v>102242.61</v>
          </cell>
          <cell r="FL437">
            <v>11019.13</v>
          </cell>
          <cell r="FM437">
            <v>11024.58</v>
          </cell>
          <cell r="FN437">
            <v>13186.22</v>
          </cell>
          <cell r="FO437">
            <v>102242.61</v>
          </cell>
          <cell r="FP437">
            <v>126184.22</v>
          </cell>
          <cell r="FQ437">
            <v>10.7774</v>
          </cell>
          <cell r="FR437">
            <v>10.7828</v>
          </cell>
          <cell r="FS437">
            <v>12.897</v>
          </cell>
          <cell r="FT437">
            <v>8.7369000000000003</v>
          </cell>
          <cell r="FU437">
            <v>0</v>
          </cell>
          <cell r="FV437">
            <v>0</v>
          </cell>
          <cell r="FW437">
            <v>0</v>
          </cell>
          <cell r="FX437">
            <v>0</v>
          </cell>
          <cell r="FY437">
            <v>201.6</v>
          </cell>
          <cell r="FZ437">
            <v>0</v>
          </cell>
          <cell r="GA437">
            <v>5.45</v>
          </cell>
          <cell r="GB437">
            <v>0</v>
          </cell>
          <cell r="GC437">
            <v>0</v>
          </cell>
          <cell r="GD437">
            <v>3073</v>
          </cell>
          <cell r="GE437">
            <v>2762</v>
          </cell>
          <cell r="GF437">
            <v>0</v>
          </cell>
          <cell r="GG437">
            <v>1118.1600000000001</v>
          </cell>
          <cell r="GH437">
            <v>0</v>
          </cell>
          <cell r="GI437">
            <v>0</v>
          </cell>
          <cell r="GJ437">
            <v>11327.36</v>
          </cell>
          <cell r="GK437">
            <v>1132.74</v>
          </cell>
          <cell r="GL437">
            <v>2762</v>
          </cell>
          <cell r="GM437">
            <v>0</v>
          </cell>
          <cell r="GN437">
            <v>2147.11</v>
          </cell>
          <cell r="GO437">
            <v>614.89</v>
          </cell>
          <cell r="GP437">
            <v>311.89999999999998</v>
          </cell>
          <cell r="GQ437">
            <v>311.89999999999998</v>
          </cell>
          <cell r="GR437">
            <v>303</v>
          </cell>
          <cell r="GS437">
            <v>1270.3499999999999</v>
          </cell>
          <cell r="GT437">
            <v>6292.14</v>
          </cell>
          <cell r="GU437">
            <v>196.8</v>
          </cell>
          <cell r="GV437">
            <v>1118.1600000000001</v>
          </cell>
          <cell r="GW437">
            <v>0.18</v>
          </cell>
          <cell r="GX437">
            <v>53.48</v>
          </cell>
          <cell r="GY437">
            <v>0</v>
          </cell>
          <cell r="GZ437">
            <v>53.48</v>
          </cell>
          <cell r="HA437">
            <v>53.48</v>
          </cell>
          <cell r="HB437">
            <v>946.52</v>
          </cell>
          <cell r="HC437">
            <v>1000</v>
          </cell>
          <cell r="HD437" t="str">
            <v>Other adjustments to equity capital include option proceeds, share repurchase, and sale of treasury stock.</v>
          </cell>
          <cell r="HE437" t="str">
            <v>NA</v>
          </cell>
          <cell r="HF437">
            <v>203.35</v>
          </cell>
          <cell r="HG437">
            <v>919.8</v>
          </cell>
          <cell r="HH437">
            <v>1413.72</v>
          </cell>
          <cell r="HI437">
            <v>2289.8000000000002</v>
          </cell>
          <cell r="HJ437">
            <v>4803.49</v>
          </cell>
          <cell r="HK437" t="str">
            <v>a</v>
          </cell>
          <cell r="HL437">
            <v>4</v>
          </cell>
          <cell r="HM437">
            <v>2012</v>
          </cell>
          <cell r="HN437">
            <v>0</v>
          </cell>
          <cell r="HO437">
            <v>0</v>
          </cell>
          <cell r="HR437">
            <v>19015</v>
          </cell>
        </row>
        <row r="438">
          <cell r="A438" t="str">
            <v>1275216Q1 2013Supervisory Stress</v>
          </cell>
          <cell r="B438" t="str">
            <v>AmEx</v>
          </cell>
          <cell r="C438" t="str">
            <v>Q1 2013</v>
          </cell>
          <cell r="D438" t="str">
            <v>Supervisory Stress</v>
          </cell>
          <cell r="E438" t="str">
            <v>BHC</v>
          </cell>
          <cell r="F438" t="str">
            <v>AMERICAN EXPRESS CO</v>
          </cell>
          <cell r="G438">
            <v>1275216</v>
          </cell>
          <cell r="H438" t="str">
            <v>Projected</v>
          </cell>
          <cell r="I438">
            <v>40931</v>
          </cell>
          <cell r="J438">
            <v>40931.477164351854</v>
          </cell>
          <cell r="K438" t="str">
            <v>The Supervisory Baseline and Stress Scenarios are macroeconomic scenarios specified by the Federal Reserve as part of its Comprehensive Capital Analysis and Review.  Twenty-six key macroeconomic and financial variables, including US GDP and une</v>
          </cell>
          <cell r="L438">
            <v>0</v>
          </cell>
          <cell r="M438">
            <v>0</v>
          </cell>
          <cell r="N438">
            <v>0</v>
          </cell>
          <cell r="O438">
            <v>0</v>
          </cell>
          <cell r="P438">
            <v>0</v>
          </cell>
          <cell r="Q438">
            <v>0</v>
          </cell>
          <cell r="R438">
            <v>0</v>
          </cell>
          <cell r="S438">
            <v>0</v>
          </cell>
          <cell r="T438">
            <v>0</v>
          </cell>
          <cell r="U438">
            <v>0</v>
          </cell>
          <cell r="V438">
            <v>0</v>
          </cell>
          <cell r="W438">
            <v>0</v>
          </cell>
          <cell r="X438">
            <v>853.3</v>
          </cell>
          <cell r="Y438">
            <v>143.37</v>
          </cell>
          <cell r="Z438">
            <v>0</v>
          </cell>
          <cell r="AA438">
            <v>0</v>
          </cell>
          <cell r="AB438">
            <v>143.37</v>
          </cell>
          <cell r="AC438">
            <v>29.69</v>
          </cell>
          <cell r="AD438">
            <v>0</v>
          </cell>
          <cell r="AE438">
            <v>0</v>
          </cell>
          <cell r="AF438">
            <v>0</v>
          </cell>
          <cell r="AG438">
            <v>0</v>
          </cell>
          <cell r="AH438">
            <v>29.69</v>
          </cell>
          <cell r="AI438">
            <v>1026.3699999999999</v>
          </cell>
          <cell r="AJ438">
            <v>0</v>
          </cell>
          <cell r="AK438">
            <v>0</v>
          </cell>
          <cell r="AL438">
            <v>0</v>
          </cell>
          <cell r="AM438">
            <v>0</v>
          </cell>
          <cell r="AN438">
            <v>0</v>
          </cell>
          <cell r="AO438">
            <v>0</v>
          </cell>
          <cell r="AP438">
            <v>0</v>
          </cell>
          <cell r="AQ438">
            <v>0</v>
          </cell>
          <cell r="AR438">
            <v>0</v>
          </cell>
          <cell r="AS438">
            <v>48.64</v>
          </cell>
          <cell r="AT438">
            <v>1075.01</v>
          </cell>
          <cell r="AU438">
            <v>4302</v>
          </cell>
          <cell r="AV438">
            <v>712.32</v>
          </cell>
          <cell r="AW438">
            <v>1026.3699999999999</v>
          </cell>
          <cell r="AX438">
            <v>0</v>
          </cell>
          <cell r="AY438">
            <v>3987.95</v>
          </cell>
          <cell r="AZ438">
            <v>1574.83</v>
          </cell>
          <cell r="BA438">
            <v>4705.76</v>
          </cell>
          <cell r="BB438">
            <v>4755.4399999999996</v>
          </cell>
          <cell r="BC438">
            <v>1525.15</v>
          </cell>
          <cell r="BD438">
            <v>1525.15</v>
          </cell>
          <cell r="BE438">
            <v>712.32</v>
          </cell>
          <cell r="BF438">
            <v>0</v>
          </cell>
          <cell r="BG438">
            <v>48.64</v>
          </cell>
          <cell r="BH438">
            <v>0</v>
          </cell>
          <cell r="BI438">
            <v>0</v>
          </cell>
          <cell r="BJ438">
            <v>0</v>
          </cell>
          <cell r="BK438">
            <v>0</v>
          </cell>
          <cell r="BL438">
            <v>764.19</v>
          </cell>
          <cell r="BM438">
            <v>214.55</v>
          </cell>
          <cell r="BN438">
            <v>549.65</v>
          </cell>
          <cell r="BO438">
            <v>0</v>
          </cell>
          <cell r="BP438">
            <v>549.65</v>
          </cell>
          <cell r="BQ438">
            <v>0</v>
          </cell>
          <cell r="BR438">
            <v>549.65</v>
          </cell>
          <cell r="BS438">
            <v>28.075479000000001</v>
          </cell>
          <cell r="BT438">
            <v>0</v>
          </cell>
          <cell r="BU438">
            <v>0</v>
          </cell>
          <cell r="BV438">
            <v>0</v>
          </cell>
          <cell r="BW438">
            <v>0</v>
          </cell>
          <cell r="BY438">
            <v>0</v>
          </cell>
          <cell r="BZ438">
            <v>16601.77</v>
          </cell>
          <cell r="CA438">
            <v>16601.77</v>
          </cell>
          <cell r="CB438">
            <v>0</v>
          </cell>
          <cell r="CC438">
            <v>0</v>
          </cell>
          <cell r="CD438">
            <v>0</v>
          </cell>
          <cell r="CE438">
            <v>0</v>
          </cell>
          <cell r="CF438">
            <v>0</v>
          </cell>
          <cell r="CG438">
            <v>0</v>
          </cell>
          <cell r="CH438">
            <v>0</v>
          </cell>
          <cell r="CI438">
            <v>0</v>
          </cell>
          <cell r="CJ438">
            <v>0</v>
          </cell>
          <cell r="CK438">
            <v>0</v>
          </cell>
          <cell r="CL438">
            <v>0</v>
          </cell>
          <cell r="CM438">
            <v>0</v>
          </cell>
          <cell r="CN438">
            <v>31</v>
          </cell>
          <cell r="CO438">
            <v>31</v>
          </cell>
          <cell r="CP438">
            <v>0</v>
          </cell>
          <cell r="CQ438">
            <v>0</v>
          </cell>
          <cell r="CR438">
            <v>52525.279999999999</v>
          </cell>
          <cell r="CS438">
            <v>21613.119999999999</v>
          </cell>
          <cell r="CT438">
            <v>0</v>
          </cell>
          <cell r="CU438">
            <v>0</v>
          </cell>
          <cell r="CV438">
            <v>21613.119999999999</v>
          </cell>
          <cell r="CW438">
            <v>8841.39</v>
          </cell>
          <cell r="CX438">
            <v>0</v>
          </cell>
          <cell r="CY438">
            <v>0</v>
          </cell>
          <cell r="CZ438">
            <v>0</v>
          </cell>
          <cell r="DA438">
            <v>0</v>
          </cell>
          <cell r="DB438">
            <v>8841.39</v>
          </cell>
          <cell r="DC438">
            <v>83010.78</v>
          </cell>
          <cell r="DD438">
            <v>0</v>
          </cell>
          <cell r="DE438">
            <v>3922.63</v>
          </cell>
          <cell r="DF438">
            <v>79088.149999999994</v>
          </cell>
          <cell r="DG438">
            <v>17.82</v>
          </cell>
          <cell r="DH438">
            <v>3193.6</v>
          </cell>
          <cell r="DI438">
            <v>0</v>
          </cell>
          <cell r="DJ438">
            <v>151.29</v>
          </cell>
          <cell r="DK438">
            <v>1009.08</v>
          </cell>
          <cell r="DL438">
            <v>4353.9799999999996</v>
          </cell>
          <cell r="DM438">
            <v>26986.65</v>
          </cell>
          <cell r="DN438">
            <v>127048.38</v>
          </cell>
          <cell r="DO438">
            <v>47563.23</v>
          </cell>
          <cell r="DP438">
            <v>14.6</v>
          </cell>
          <cell r="DQ438">
            <v>0</v>
          </cell>
          <cell r="DR438">
            <v>64973.17</v>
          </cell>
          <cell r="DS438">
            <v>0</v>
          </cell>
          <cell r="DT438">
            <v>112551.01</v>
          </cell>
          <cell r="DU438">
            <v>0</v>
          </cell>
          <cell r="DV438">
            <v>221.43</v>
          </cell>
          <cell r="DW438">
            <v>11750.24</v>
          </cell>
          <cell r="DX438">
            <v>3647.53</v>
          </cell>
          <cell r="DY438">
            <v>-932.91</v>
          </cell>
          <cell r="DZ438">
            <v>-194.38</v>
          </cell>
          <cell r="EA438">
            <v>14491.92</v>
          </cell>
          <cell r="EB438">
            <v>5.45</v>
          </cell>
          <cell r="EC438">
            <v>14497.37</v>
          </cell>
          <cell r="ED438">
            <v>329</v>
          </cell>
          <cell r="EE438">
            <v>15078.63</v>
          </cell>
          <cell r="EF438">
            <v>0</v>
          </cell>
          <cell r="EG438">
            <v>15078.63</v>
          </cell>
          <cell r="EH438">
            <v>549.65</v>
          </cell>
          <cell r="EI438">
            <v>0</v>
          </cell>
          <cell r="EJ438">
            <v>0</v>
          </cell>
          <cell r="EK438">
            <v>0</v>
          </cell>
          <cell r="EL438">
            <v>0</v>
          </cell>
          <cell r="EM438">
            <v>5.33</v>
          </cell>
          <cell r="EN438">
            <v>0</v>
          </cell>
          <cell r="EO438">
            <v>0</v>
          </cell>
          <cell r="EP438">
            <v>0</v>
          </cell>
          <cell r="EQ438">
            <v>183.4</v>
          </cell>
          <cell r="ER438">
            <v>11.8</v>
          </cell>
          <cell r="ES438">
            <v>0</v>
          </cell>
          <cell r="ET438">
            <v>-970.1</v>
          </cell>
          <cell r="EU438">
            <v>14491.92</v>
          </cell>
          <cell r="EV438">
            <v>14491.92</v>
          </cell>
          <cell r="EW438">
            <v>71.400000000000006</v>
          </cell>
          <cell r="EX438">
            <v>0</v>
          </cell>
          <cell r="EY438">
            <v>-385.05</v>
          </cell>
          <cell r="EZ438">
            <v>0</v>
          </cell>
          <cell r="FA438">
            <v>0</v>
          </cell>
          <cell r="FB438">
            <v>5.45</v>
          </cell>
          <cell r="FC438">
            <v>0</v>
          </cell>
          <cell r="FD438">
            <v>4082.19</v>
          </cell>
          <cell r="FE438">
            <v>0</v>
          </cell>
          <cell r="FF438">
            <v>10728.84</v>
          </cell>
          <cell r="FG438">
            <v>0</v>
          </cell>
          <cell r="FH438">
            <v>277.92</v>
          </cell>
          <cell r="FI438">
            <v>0</v>
          </cell>
          <cell r="FJ438">
            <v>10450.92</v>
          </cell>
          <cell r="FK438">
            <v>99055.58</v>
          </cell>
          <cell r="FL438">
            <v>10445.68</v>
          </cell>
          <cell r="FM438">
            <v>10451.14</v>
          </cell>
          <cell r="FN438">
            <v>12569.5</v>
          </cell>
          <cell r="FO438">
            <v>99055.58</v>
          </cell>
          <cell r="FP438">
            <v>124571.14</v>
          </cell>
          <cell r="FQ438">
            <v>10.545299999999999</v>
          </cell>
          <cell r="FR438">
            <v>10.550800000000001</v>
          </cell>
          <cell r="FS438">
            <v>12.689299999999999</v>
          </cell>
          <cell r="FT438">
            <v>8.3896999999999995</v>
          </cell>
          <cell r="FU438">
            <v>0</v>
          </cell>
          <cell r="FV438">
            <v>0</v>
          </cell>
          <cell r="FW438">
            <v>0</v>
          </cell>
          <cell r="FX438">
            <v>0</v>
          </cell>
          <cell r="FY438">
            <v>194.38</v>
          </cell>
          <cell r="FZ438">
            <v>0</v>
          </cell>
          <cell r="GA438">
            <v>5.45</v>
          </cell>
          <cell r="GB438">
            <v>0</v>
          </cell>
          <cell r="GC438">
            <v>0</v>
          </cell>
          <cell r="GD438">
            <v>3073</v>
          </cell>
          <cell r="GE438">
            <v>2762</v>
          </cell>
          <cell r="GF438">
            <v>0</v>
          </cell>
          <cell r="GG438">
            <v>1107.17</v>
          </cell>
          <cell r="GH438">
            <v>0</v>
          </cell>
          <cell r="GI438">
            <v>0</v>
          </cell>
          <cell r="GJ438">
            <v>10728.84</v>
          </cell>
          <cell r="GK438">
            <v>1072.8800000000001</v>
          </cell>
          <cell r="GL438">
            <v>2762</v>
          </cell>
          <cell r="GM438">
            <v>0</v>
          </cell>
          <cell r="GN438">
            <v>2063.13</v>
          </cell>
          <cell r="GO438">
            <v>698.87</v>
          </cell>
          <cell r="GP438">
            <v>420.95</v>
          </cell>
          <cell r="GQ438">
            <v>420.95</v>
          </cell>
          <cell r="GR438">
            <v>277.92</v>
          </cell>
          <cell r="GS438">
            <v>1255.1300000000001</v>
          </cell>
          <cell r="GT438">
            <v>6327.98</v>
          </cell>
          <cell r="GU438">
            <v>183.4</v>
          </cell>
          <cell r="GV438">
            <v>1107.17</v>
          </cell>
          <cell r="GW438">
            <v>0.17</v>
          </cell>
          <cell r="GX438">
            <v>35.229999999999997</v>
          </cell>
          <cell r="GY438">
            <v>0</v>
          </cell>
          <cell r="GZ438">
            <v>35.229999999999997</v>
          </cell>
          <cell r="HA438">
            <v>53.48</v>
          </cell>
          <cell r="HB438">
            <v>946.52</v>
          </cell>
          <cell r="HC438">
            <v>1000</v>
          </cell>
          <cell r="HD438" t="str">
            <v>Other adjustments to equity capital include option proceeds, share repurchase, and sale of treasury stock.</v>
          </cell>
          <cell r="HE438" t="str">
            <v>NA</v>
          </cell>
          <cell r="HF438">
            <v>203.35</v>
          </cell>
          <cell r="HG438">
            <v>919.8</v>
          </cell>
          <cell r="HH438">
            <v>1413.72</v>
          </cell>
          <cell r="HI438">
            <v>2289.8000000000002</v>
          </cell>
          <cell r="HJ438">
            <v>4803.49</v>
          </cell>
          <cell r="HK438" t="str">
            <v>a</v>
          </cell>
          <cell r="HL438">
            <v>1</v>
          </cell>
          <cell r="HM438">
            <v>2013</v>
          </cell>
          <cell r="HN438">
            <v>0</v>
          </cell>
          <cell r="HO438">
            <v>0</v>
          </cell>
          <cell r="HR438">
            <v>19015</v>
          </cell>
        </row>
        <row r="439">
          <cell r="A439" t="str">
            <v>1275216Q2 2013Supervisory Stress</v>
          </cell>
          <cell r="B439" t="str">
            <v>AmEx</v>
          </cell>
          <cell r="C439" t="str">
            <v>Q2 2013</v>
          </cell>
          <cell r="D439" t="str">
            <v>Supervisory Stress</v>
          </cell>
          <cell r="E439" t="str">
            <v>BHC</v>
          </cell>
          <cell r="F439" t="str">
            <v>AMERICAN EXPRESS CO</v>
          </cell>
          <cell r="G439">
            <v>1275216</v>
          </cell>
          <cell r="H439" t="str">
            <v>Projected</v>
          </cell>
          <cell r="I439">
            <v>40931</v>
          </cell>
          <cell r="J439">
            <v>40931.477164351854</v>
          </cell>
          <cell r="K439" t="str">
            <v>The Supervisory Baseline and Stress Scenarios are macroeconomic scenarios specified by the Federal Reserve as part of its Comprehensive Capital Analysis and Review.  Twenty-six key macroeconomic and financial variables, including US GDP and une</v>
          </cell>
          <cell r="L439">
            <v>0</v>
          </cell>
          <cell r="M439">
            <v>0</v>
          </cell>
          <cell r="N439">
            <v>0</v>
          </cell>
          <cell r="O439">
            <v>0</v>
          </cell>
          <cell r="P439">
            <v>0</v>
          </cell>
          <cell r="Q439">
            <v>0</v>
          </cell>
          <cell r="R439">
            <v>0</v>
          </cell>
          <cell r="S439">
            <v>0</v>
          </cell>
          <cell r="T439">
            <v>0</v>
          </cell>
          <cell r="U439">
            <v>0</v>
          </cell>
          <cell r="V439">
            <v>0</v>
          </cell>
          <cell r="W439">
            <v>0</v>
          </cell>
          <cell r="X439">
            <v>836.97</v>
          </cell>
          <cell r="Y439">
            <v>133.62</v>
          </cell>
          <cell r="Z439">
            <v>0</v>
          </cell>
          <cell r="AA439">
            <v>0</v>
          </cell>
          <cell r="AB439">
            <v>133.62</v>
          </cell>
          <cell r="AC439">
            <v>30.16</v>
          </cell>
          <cell r="AD439">
            <v>0</v>
          </cell>
          <cell r="AE439">
            <v>0</v>
          </cell>
          <cell r="AF439">
            <v>0</v>
          </cell>
          <cell r="AG439">
            <v>0</v>
          </cell>
          <cell r="AH439">
            <v>30.16</v>
          </cell>
          <cell r="AI439">
            <v>1000.75</v>
          </cell>
          <cell r="AJ439">
            <v>0</v>
          </cell>
          <cell r="AK439">
            <v>0</v>
          </cell>
          <cell r="AL439">
            <v>0</v>
          </cell>
          <cell r="AM439">
            <v>0</v>
          </cell>
          <cell r="AN439">
            <v>0</v>
          </cell>
          <cell r="AO439">
            <v>0</v>
          </cell>
          <cell r="AP439">
            <v>0</v>
          </cell>
          <cell r="AQ439">
            <v>0</v>
          </cell>
          <cell r="AR439">
            <v>0</v>
          </cell>
          <cell r="AS439">
            <v>24.95</v>
          </cell>
          <cell r="AT439">
            <v>1025.7</v>
          </cell>
          <cell r="AU439">
            <v>3987.95</v>
          </cell>
          <cell r="AV439">
            <v>782.36</v>
          </cell>
          <cell r="AW439">
            <v>1000.75</v>
          </cell>
          <cell r="AX439">
            <v>0</v>
          </cell>
          <cell r="AY439">
            <v>3769.56</v>
          </cell>
          <cell r="AZ439">
            <v>1560.79</v>
          </cell>
          <cell r="BA439">
            <v>5292.6</v>
          </cell>
          <cell r="BB439">
            <v>5053.1099999999997</v>
          </cell>
          <cell r="BC439">
            <v>1800.29</v>
          </cell>
          <cell r="BD439">
            <v>1800.29</v>
          </cell>
          <cell r="BE439">
            <v>782.36</v>
          </cell>
          <cell r="BF439">
            <v>0</v>
          </cell>
          <cell r="BG439">
            <v>24.95</v>
          </cell>
          <cell r="BH439">
            <v>0</v>
          </cell>
          <cell r="BI439">
            <v>0</v>
          </cell>
          <cell r="BJ439">
            <v>0</v>
          </cell>
          <cell r="BK439">
            <v>0</v>
          </cell>
          <cell r="BL439">
            <v>992.97</v>
          </cell>
          <cell r="BM439">
            <v>278.77999999999997</v>
          </cell>
          <cell r="BN439">
            <v>714.2</v>
          </cell>
          <cell r="BO439">
            <v>0</v>
          </cell>
          <cell r="BP439">
            <v>714.2</v>
          </cell>
          <cell r="BQ439">
            <v>0</v>
          </cell>
          <cell r="BR439">
            <v>714.2</v>
          </cell>
          <cell r="BS439">
            <v>28.075369999999999</v>
          </cell>
          <cell r="BT439">
            <v>0</v>
          </cell>
          <cell r="BU439">
            <v>0</v>
          </cell>
          <cell r="BV439">
            <v>0</v>
          </cell>
          <cell r="BW439">
            <v>0</v>
          </cell>
          <cell r="BY439">
            <v>0</v>
          </cell>
          <cell r="BZ439">
            <v>14438.19</v>
          </cell>
          <cell r="CA439">
            <v>14438.19</v>
          </cell>
          <cell r="CB439">
            <v>0</v>
          </cell>
          <cell r="CC439">
            <v>0</v>
          </cell>
          <cell r="CD439">
            <v>0</v>
          </cell>
          <cell r="CE439">
            <v>0</v>
          </cell>
          <cell r="CF439">
            <v>0</v>
          </cell>
          <cell r="CG439">
            <v>0</v>
          </cell>
          <cell r="CH439">
            <v>0</v>
          </cell>
          <cell r="CI439">
            <v>0</v>
          </cell>
          <cell r="CJ439">
            <v>0</v>
          </cell>
          <cell r="CK439">
            <v>0</v>
          </cell>
          <cell r="CL439">
            <v>0</v>
          </cell>
          <cell r="CM439">
            <v>0</v>
          </cell>
          <cell r="CN439">
            <v>31</v>
          </cell>
          <cell r="CO439">
            <v>31</v>
          </cell>
          <cell r="CP439">
            <v>0</v>
          </cell>
          <cell r="CQ439">
            <v>0</v>
          </cell>
          <cell r="CR439">
            <v>52894.27</v>
          </cell>
          <cell r="CS439">
            <v>23432.880000000001</v>
          </cell>
          <cell r="CT439">
            <v>0</v>
          </cell>
          <cell r="CU439">
            <v>0</v>
          </cell>
          <cell r="CV439">
            <v>23432.880000000001</v>
          </cell>
          <cell r="CW439">
            <v>9540.6200000000008</v>
          </cell>
          <cell r="CX439">
            <v>0</v>
          </cell>
          <cell r="CY439">
            <v>0</v>
          </cell>
          <cell r="CZ439">
            <v>0</v>
          </cell>
          <cell r="DA439">
            <v>0</v>
          </cell>
          <cell r="DB439">
            <v>9540.6200000000008</v>
          </cell>
          <cell r="DC439">
            <v>85898.77</v>
          </cell>
          <cell r="DD439">
            <v>0</v>
          </cell>
          <cell r="DE439">
            <v>3699.64</v>
          </cell>
          <cell r="DF439">
            <v>82199.13</v>
          </cell>
          <cell r="DG439">
            <v>17.82</v>
          </cell>
          <cell r="DH439">
            <v>3193.6</v>
          </cell>
          <cell r="DI439">
            <v>0</v>
          </cell>
          <cell r="DJ439">
            <v>151.29</v>
          </cell>
          <cell r="DK439">
            <v>1009.08</v>
          </cell>
          <cell r="DL439">
            <v>4353.9799999999996</v>
          </cell>
          <cell r="DM439">
            <v>26633.69</v>
          </cell>
          <cell r="DN439">
            <v>127642.81</v>
          </cell>
          <cell r="DO439">
            <v>49541.73</v>
          </cell>
          <cell r="DP439">
            <v>14.6</v>
          </cell>
          <cell r="DQ439">
            <v>0</v>
          </cell>
          <cell r="DR439">
            <v>63339.99</v>
          </cell>
          <cell r="DS439">
            <v>0</v>
          </cell>
          <cell r="DT439">
            <v>112896.32000000001</v>
          </cell>
          <cell r="DU439">
            <v>0</v>
          </cell>
          <cell r="DV439">
            <v>219.89</v>
          </cell>
          <cell r="DW439">
            <v>11668.14</v>
          </cell>
          <cell r="DX439">
            <v>3968.36</v>
          </cell>
          <cell r="DY439">
            <v>-924.27</v>
          </cell>
          <cell r="DZ439">
            <v>-191.08</v>
          </cell>
          <cell r="EA439">
            <v>14741.04</v>
          </cell>
          <cell r="EB439">
            <v>5.45</v>
          </cell>
          <cell r="EC439">
            <v>14746.49</v>
          </cell>
          <cell r="ED439">
            <v>329</v>
          </cell>
          <cell r="EE439">
            <v>14491.92</v>
          </cell>
          <cell r="EF439">
            <v>0</v>
          </cell>
          <cell r="EG439">
            <v>14491.92</v>
          </cell>
          <cell r="EH439">
            <v>714.2</v>
          </cell>
          <cell r="EI439">
            <v>0</v>
          </cell>
          <cell r="EJ439">
            <v>0</v>
          </cell>
          <cell r="EK439">
            <v>0</v>
          </cell>
          <cell r="EL439">
            <v>0</v>
          </cell>
          <cell r="EM439">
            <v>2.25</v>
          </cell>
          <cell r="EN439">
            <v>0</v>
          </cell>
          <cell r="EO439">
            <v>0</v>
          </cell>
          <cell r="EP439">
            <v>0</v>
          </cell>
          <cell r="EQ439">
            <v>175.61</v>
          </cell>
          <cell r="ER439">
            <v>8.64</v>
          </cell>
          <cell r="ES439">
            <v>0</v>
          </cell>
          <cell r="ET439">
            <v>-300.35000000000002</v>
          </cell>
          <cell r="EU439">
            <v>14741.04</v>
          </cell>
          <cell r="EV439">
            <v>14741.04</v>
          </cell>
          <cell r="EW439">
            <v>77.2</v>
          </cell>
          <cell r="EX439">
            <v>0</v>
          </cell>
          <cell r="EY439">
            <v>-382.22</v>
          </cell>
          <cell r="EZ439">
            <v>0</v>
          </cell>
          <cell r="FA439">
            <v>0</v>
          </cell>
          <cell r="FB439">
            <v>5.45</v>
          </cell>
          <cell r="FC439">
            <v>0</v>
          </cell>
          <cell r="FD439">
            <v>4082.19</v>
          </cell>
          <cell r="FE439">
            <v>0</v>
          </cell>
          <cell r="FF439">
            <v>10969.32</v>
          </cell>
          <cell r="FG439">
            <v>0</v>
          </cell>
          <cell r="FH439">
            <v>311.88</v>
          </cell>
          <cell r="FI439">
            <v>0</v>
          </cell>
          <cell r="FJ439">
            <v>10657.44</v>
          </cell>
          <cell r="FK439">
            <v>101316.93</v>
          </cell>
          <cell r="FL439">
            <v>10652.21</v>
          </cell>
          <cell r="FM439">
            <v>10657.66</v>
          </cell>
          <cell r="FN439">
            <v>12801.19</v>
          </cell>
          <cell r="FO439">
            <v>101316.93</v>
          </cell>
          <cell r="FP439">
            <v>122934.25</v>
          </cell>
          <cell r="FQ439">
            <v>10.5138</v>
          </cell>
          <cell r="FR439">
            <v>10.5191</v>
          </cell>
          <cell r="FS439">
            <v>12.6348</v>
          </cell>
          <cell r="FT439">
            <v>8.6693999999999996</v>
          </cell>
          <cell r="FU439">
            <v>0</v>
          </cell>
          <cell r="FV439">
            <v>0</v>
          </cell>
          <cell r="FW439">
            <v>0</v>
          </cell>
          <cell r="FX439">
            <v>0</v>
          </cell>
          <cell r="FY439">
            <v>191.08</v>
          </cell>
          <cell r="FZ439">
            <v>0</v>
          </cell>
          <cell r="GA439">
            <v>5.45</v>
          </cell>
          <cell r="GB439">
            <v>0</v>
          </cell>
          <cell r="GC439">
            <v>0</v>
          </cell>
          <cell r="GD439">
            <v>3073</v>
          </cell>
          <cell r="GE439">
            <v>2762</v>
          </cell>
          <cell r="GF439">
            <v>0</v>
          </cell>
          <cell r="GG439">
            <v>1099.44</v>
          </cell>
          <cell r="GH439">
            <v>0</v>
          </cell>
          <cell r="GI439">
            <v>0</v>
          </cell>
          <cell r="GJ439">
            <v>10969.32</v>
          </cell>
          <cell r="GK439">
            <v>1096.93</v>
          </cell>
          <cell r="GL439">
            <v>2762</v>
          </cell>
          <cell r="GM439">
            <v>0</v>
          </cell>
          <cell r="GN439">
            <v>2097.54</v>
          </cell>
          <cell r="GO439">
            <v>664.46</v>
          </cell>
          <cell r="GP439">
            <v>352.58</v>
          </cell>
          <cell r="GQ439">
            <v>352.58</v>
          </cell>
          <cell r="GR439">
            <v>311.88</v>
          </cell>
          <cell r="GS439">
            <v>1162.6500000000001</v>
          </cell>
          <cell r="GT439">
            <v>5980.71</v>
          </cell>
          <cell r="GU439">
            <v>175.61</v>
          </cell>
          <cell r="GV439">
            <v>1099.44</v>
          </cell>
          <cell r="GW439">
            <v>0.16</v>
          </cell>
          <cell r="GX439">
            <v>35.229999999999997</v>
          </cell>
          <cell r="GY439">
            <v>0</v>
          </cell>
          <cell r="GZ439">
            <v>35.229999999999997</v>
          </cell>
          <cell r="HA439">
            <v>35.229999999999997</v>
          </cell>
          <cell r="HB439">
            <v>298.10000000000002</v>
          </cell>
          <cell r="HC439">
            <v>333.33</v>
          </cell>
          <cell r="HD439" t="str">
            <v>Other adjustments to equity capital include option proceeds, share repurchase, and sale of treasury stock.</v>
          </cell>
          <cell r="HE439" t="str">
            <v>NA</v>
          </cell>
          <cell r="HF439">
            <v>203.35</v>
          </cell>
          <cell r="HG439">
            <v>919.8</v>
          </cell>
          <cell r="HH439">
            <v>1413.72</v>
          </cell>
          <cell r="HI439">
            <v>2289.8000000000002</v>
          </cell>
          <cell r="HJ439">
            <v>4803.49</v>
          </cell>
          <cell r="HK439" t="str">
            <v>a</v>
          </cell>
          <cell r="HL439">
            <v>2</v>
          </cell>
          <cell r="HM439">
            <v>2013</v>
          </cell>
          <cell r="HN439">
            <v>0</v>
          </cell>
          <cell r="HO439">
            <v>0</v>
          </cell>
          <cell r="HR439">
            <v>19015</v>
          </cell>
        </row>
        <row r="440">
          <cell r="A440" t="str">
            <v>1275216Q3 2013Supervisory Stress</v>
          </cell>
          <cell r="B440" t="str">
            <v>AmEx</v>
          </cell>
          <cell r="C440" t="str">
            <v>Q3 2013</v>
          </cell>
          <cell r="D440" t="str">
            <v>Supervisory Stress</v>
          </cell>
          <cell r="E440" t="str">
            <v>BHC</v>
          </cell>
          <cell r="F440" t="str">
            <v>AMERICAN EXPRESS CO</v>
          </cell>
          <cell r="G440">
            <v>1275216</v>
          </cell>
          <cell r="H440" t="str">
            <v>Projected</v>
          </cell>
          <cell r="I440">
            <v>40931</v>
          </cell>
          <cell r="J440">
            <v>40931.477164351854</v>
          </cell>
          <cell r="K440" t="str">
            <v>The Supervisory Baseline and Stress Scenarios are macroeconomic scenarios specified by the Federal Reserve as part of its Comprehensive Capital Analysis and Review.  Twenty-six key macroeconomic and financial variables, including US GDP and une</v>
          </cell>
          <cell r="L440">
            <v>0</v>
          </cell>
          <cell r="M440">
            <v>0</v>
          </cell>
          <cell r="N440">
            <v>0</v>
          </cell>
          <cell r="O440">
            <v>0</v>
          </cell>
          <cell r="P440">
            <v>0</v>
          </cell>
          <cell r="Q440">
            <v>0</v>
          </cell>
          <cell r="R440">
            <v>0</v>
          </cell>
          <cell r="S440">
            <v>0</v>
          </cell>
          <cell r="T440">
            <v>0</v>
          </cell>
          <cell r="U440">
            <v>0</v>
          </cell>
          <cell r="V440">
            <v>0</v>
          </cell>
          <cell r="W440">
            <v>0</v>
          </cell>
          <cell r="X440">
            <v>733.03</v>
          </cell>
          <cell r="Y440">
            <v>167.55</v>
          </cell>
          <cell r="Z440">
            <v>0</v>
          </cell>
          <cell r="AA440">
            <v>0</v>
          </cell>
          <cell r="AB440">
            <v>167.55</v>
          </cell>
          <cell r="AC440">
            <v>25.71</v>
          </cell>
          <cell r="AD440">
            <v>0</v>
          </cell>
          <cell r="AE440">
            <v>0</v>
          </cell>
          <cell r="AF440">
            <v>0</v>
          </cell>
          <cell r="AG440">
            <v>0</v>
          </cell>
          <cell r="AH440">
            <v>25.71</v>
          </cell>
          <cell r="AI440">
            <v>926.29</v>
          </cell>
          <cell r="AJ440">
            <v>0</v>
          </cell>
          <cell r="AK440">
            <v>0</v>
          </cell>
          <cell r="AL440">
            <v>0</v>
          </cell>
          <cell r="AM440">
            <v>0</v>
          </cell>
          <cell r="AN440">
            <v>0</v>
          </cell>
          <cell r="AO440">
            <v>0</v>
          </cell>
          <cell r="AP440">
            <v>0</v>
          </cell>
          <cell r="AQ440">
            <v>0</v>
          </cell>
          <cell r="AR440">
            <v>0</v>
          </cell>
          <cell r="AS440">
            <v>28.32</v>
          </cell>
          <cell r="AT440">
            <v>954.61</v>
          </cell>
          <cell r="AU440">
            <v>3769.56</v>
          </cell>
          <cell r="AV440">
            <v>666.46</v>
          </cell>
          <cell r="AW440">
            <v>926.29</v>
          </cell>
          <cell r="AX440">
            <v>0</v>
          </cell>
          <cell r="AY440">
            <v>3509.73</v>
          </cell>
          <cell r="AZ440">
            <v>1535.69</v>
          </cell>
          <cell r="BA440">
            <v>5273.08</v>
          </cell>
          <cell r="BB440">
            <v>4993.28</v>
          </cell>
          <cell r="BC440">
            <v>1815.49</v>
          </cell>
          <cell r="BD440">
            <v>1815.49</v>
          </cell>
          <cell r="BE440">
            <v>666.46</v>
          </cell>
          <cell r="BF440">
            <v>0</v>
          </cell>
          <cell r="BG440">
            <v>28.32</v>
          </cell>
          <cell r="BH440">
            <v>0</v>
          </cell>
          <cell r="BI440">
            <v>0</v>
          </cell>
          <cell r="BJ440">
            <v>0</v>
          </cell>
          <cell r="BK440">
            <v>0</v>
          </cell>
          <cell r="BL440">
            <v>1120.71</v>
          </cell>
          <cell r="BM440">
            <v>314.64</v>
          </cell>
          <cell r="BN440">
            <v>806.07</v>
          </cell>
          <cell r="BO440">
            <v>0</v>
          </cell>
          <cell r="BP440">
            <v>806.07</v>
          </cell>
          <cell r="BQ440">
            <v>0</v>
          </cell>
          <cell r="BR440">
            <v>806.07</v>
          </cell>
          <cell r="BS440">
            <v>28.075060000000001</v>
          </cell>
          <cell r="BT440">
            <v>0</v>
          </cell>
          <cell r="BU440">
            <v>0</v>
          </cell>
          <cell r="BV440">
            <v>0</v>
          </cell>
          <cell r="BW440">
            <v>0</v>
          </cell>
          <cell r="BY440">
            <v>0</v>
          </cell>
          <cell r="BZ440">
            <v>17937.89</v>
          </cell>
          <cell r="CA440">
            <v>17937.89</v>
          </cell>
          <cell r="CB440">
            <v>0</v>
          </cell>
          <cell r="CC440">
            <v>0</v>
          </cell>
          <cell r="CD440">
            <v>0</v>
          </cell>
          <cell r="CE440">
            <v>0</v>
          </cell>
          <cell r="CF440">
            <v>0</v>
          </cell>
          <cell r="CG440">
            <v>0</v>
          </cell>
          <cell r="CH440">
            <v>0</v>
          </cell>
          <cell r="CI440">
            <v>0</v>
          </cell>
          <cell r="CJ440">
            <v>0</v>
          </cell>
          <cell r="CK440">
            <v>0</v>
          </cell>
          <cell r="CL440">
            <v>0</v>
          </cell>
          <cell r="CM440">
            <v>0</v>
          </cell>
          <cell r="CN440">
            <v>31</v>
          </cell>
          <cell r="CO440">
            <v>31</v>
          </cell>
          <cell r="CP440">
            <v>0</v>
          </cell>
          <cell r="CQ440">
            <v>0</v>
          </cell>
          <cell r="CR440">
            <v>50092.33</v>
          </cell>
          <cell r="CS440">
            <v>22205.57</v>
          </cell>
          <cell r="CT440">
            <v>0</v>
          </cell>
          <cell r="CU440">
            <v>0</v>
          </cell>
          <cell r="CV440">
            <v>22205.57</v>
          </cell>
          <cell r="CW440">
            <v>9882.3799999999992</v>
          </cell>
          <cell r="CX440">
            <v>0</v>
          </cell>
          <cell r="CY440">
            <v>0</v>
          </cell>
          <cell r="CZ440">
            <v>0</v>
          </cell>
          <cell r="DA440">
            <v>0</v>
          </cell>
          <cell r="DB440">
            <v>9882.3799999999992</v>
          </cell>
          <cell r="DC440">
            <v>82211.28</v>
          </cell>
          <cell r="DD440">
            <v>0</v>
          </cell>
          <cell r="DE440">
            <v>3434.01</v>
          </cell>
          <cell r="DF440">
            <v>78777.279999999999</v>
          </cell>
          <cell r="DG440">
            <v>17.82</v>
          </cell>
          <cell r="DH440">
            <v>3193.6</v>
          </cell>
          <cell r="DI440">
            <v>0</v>
          </cell>
          <cell r="DJ440">
            <v>151.29</v>
          </cell>
          <cell r="DK440">
            <v>1009.08</v>
          </cell>
          <cell r="DL440">
            <v>4353.9799999999996</v>
          </cell>
          <cell r="DM440">
            <v>23328.29</v>
          </cell>
          <cell r="DN440">
            <v>124415.25</v>
          </cell>
          <cell r="DO440">
            <v>51025.97</v>
          </cell>
          <cell r="DP440">
            <v>14.6</v>
          </cell>
          <cell r="DQ440">
            <v>0</v>
          </cell>
          <cell r="DR440">
            <v>58284.95</v>
          </cell>
          <cell r="DS440">
            <v>0</v>
          </cell>
          <cell r="DT440">
            <v>109325.52</v>
          </cell>
          <cell r="DU440">
            <v>0</v>
          </cell>
          <cell r="DV440">
            <v>219.33</v>
          </cell>
          <cell r="DW440">
            <v>11638.81</v>
          </cell>
          <cell r="DX440">
            <v>4333.95</v>
          </cell>
          <cell r="DY440">
            <v>-917.29</v>
          </cell>
          <cell r="DZ440">
            <v>-190.51</v>
          </cell>
          <cell r="EA440">
            <v>15084.28</v>
          </cell>
          <cell r="EB440">
            <v>5.45</v>
          </cell>
          <cell r="EC440">
            <v>15089.74</v>
          </cell>
          <cell r="ED440">
            <v>329</v>
          </cell>
          <cell r="EE440">
            <v>14741.04</v>
          </cell>
          <cell r="EF440">
            <v>0</v>
          </cell>
          <cell r="EG440">
            <v>14741.04</v>
          </cell>
          <cell r="EH440">
            <v>806.07</v>
          </cell>
          <cell r="EI440">
            <v>0</v>
          </cell>
          <cell r="EJ440">
            <v>0</v>
          </cell>
          <cell r="EK440">
            <v>0</v>
          </cell>
          <cell r="EL440">
            <v>0</v>
          </cell>
          <cell r="EM440">
            <v>0.4</v>
          </cell>
          <cell r="EN440">
            <v>0</v>
          </cell>
          <cell r="EO440">
            <v>0</v>
          </cell>
          <cell r="EP440">
            <v>0</v>
          </cell>
          <cell r="EQ440">
            <v>171.7</v>
          </cell>
          <cell r="ER440">
            <v>6.97</v>
          </cell>
          <cell r="ES440">
            <v>0</v>
          </cell>
          <cell r="ET440">
            <v>-298.51</v>
          </cell>
          <cell r="EU440">
            <v>15084.28</v>
          </cell>
          <cell r="EV440">
            <v>15084.28</v>
          </cell>
          <cell r="EW440">
            <v>81.34</v>
          </cell>
          <cell r="EX440">
            <v>0</v>
          </cell>
          <cell r="EY440">
            <v>-379.38</v>
          </cell>
          <cell r="EZ440">
            <v>0</v>
          </cell>
          <cell r="FA440">
            <v>0</v>
          </cell>
          <cell r="FB440">
            <v>5.45</v>
          </cell>
          <cell r="FC440">
            <v>0</v>
          </cell>
          <cell r="FD440">
            <v>4082.19</v>
          </cell>
          <cell r="FE440">
            <v>0</v>
          </cell>
          <cell r="FF440">
            <v>11305.59</v>
          </cell>
          <cell r="FG440">
            <v>0</v>
          </cell>
          <cell r="FH440">
            <v>282.86</v>
          </cell>
          <cell r="FI440">
            <v>0</v>
          </cell>
          <cell r="FJ440">
            <v>11022.74</v>
          </cell>
          <cell r="FK440">
            <v>99352.98</v>
          </cell>
          <cell r="FL440">
            <v>11017.5</v>
          </cell>
          <cell r="FM440">
            <v>11022.96</v>
          </cell>
          <cell r="FN440">
            <v>13138.96</v>
          </cell>
          <cell r="FO440">
            <v>99352.98</v>
          </cell>
          <cell r="FP440">
            <v>121639.06</v>
          </cell>
          <cell r="FQ440">
            <v>11.0893</v>
          </cell>
          <cell r="FR440">
            <v>11.0947</v>
          </cell>
          <cell r="FS440">
            <v>13.224500000000001</v>
          </cell>
          <cell r="FT440">
            <v>9.0619999999999994</v>
          </cell>
          <cell r="FU440">
            <v>0</v>
          </cell>
          <cell r="FV440">
            <v>0</v>
          </cell>
          <cell r="FW440">
            <v>0</v>
          </cell>
          <cell r="FX440">
            <v>0</v>
          </cell>
          <cell r="FY440">
            <v>190.51</v>
          </cell>
          <cell r="FZ440">
            <v>0</v>
          </cell>
          <cell r="GA440">
            <v>5.45</v>
          </cell>
          <cell r="GB440">
            <v>0</v>
          </cell>
          <cell r="GC440">
            <v>0</v>
          </cell>
          <cell r="GD440">
            <v>3073</v>
          </cell>
          <cell r="GE440">
            <v>2762</v>
          </cell>
          <cell r="GF440">
            <v>0</v>
          </cell>
          <cell r="GG440">
            <v>1096.67</v>
          </cell>
          <cell r="GH440">
            <v>0</v>
          </cell>
          <cell r="GI440">
            <v>0</v>
          </cell>
          <cell r="GJ440">
            <v>11305.59</v>
          </cell>
          <cell r="GK440">
            <v>1130.56</v>
          </cell>
          <cell r="GL440">
            <v>2762</v>
          </cell>
          <cell r="GM440">
            <v>0</v>
          </cell>
          <cell r="GN440">
            <v>2211.73</v>
          </cell>
          <cell r="GO440">
            <v>550.27</v>
          </cell>
          <cell r="GP440">
            <v>267.41000000000003</v>
          </cell>
          <cell r="GQ440">
            <v>267.41000000000003</v>
          </cell>
          <cell r="GR440">
            <v>282.86</v>
          </cell>
          <cell r="GS440">
            <v>1022.43</v>
          </cell>
          <cell r="GT440">
            <v>5396.65</v>
          </cell>
          <cell r="GU440">
            <v>171.7</v>
          </cell>
          <cell r="GV440">
            <v>1096.67</v>
          </cell>
          <cell r="GW440">
            <v>0.16</v>
          </cell>
          <cell r="GX440">
            <v>35.229999999999997</v>
          </cell>
          <cell r="GY440">
            <v>0</v>
          </cell>
          <cell r="GZ440">
            <v>35.229999999999997</v>
          </cell>
          <cell r="HA440">
            <v>35.229999999999997</v>
          </cell>
          <cell r="HB440">
            <v>298.10000000000002</v>
          </cell>
          <cell r="HC440">
            <v>333.33</v>
          </cell>
          <cell r="HD440" t="str">
            <v>Other adjustments to equity capital include option proceeds, share repurchase, and sale of treasury stock.</v>
          </cell>
          <cell r="HE440" t="str">
            <v>NA</v>
          </cell>
          <cell r="HF440">
            <v>203.35</v>
          </cell>
          <cell r="HG440">
            <v>919.8</v>
          </cell>
          <cell r="HH440">
            <v>1413.72</v>
          </cell>
          <cell r="HI440">
            <v>2289.8000000000002</v>
          </cell>
          <cell r="HJ440">
            <v>4803.49</v>
          </cell>
          <cell r="HK440" t="str">
            <v>a</v>
          </cell>
          <cell r="HL440">
            <v>3</v>
          </cell>
          <cell r="HM440">
            <v>2013</v>
          </cell>
          <cell r="HN440">
            <v>0</v>
          </cell>
          <cell r="HO440">
            <v>0</v>
          </cell>
          <cell r="HR440">
            <v>19015</v>
          </cell>
        </row>
        <row r="441">
          <cell r="A441" t="str">
            <v>1275216Q4 2013Supervisory Stress</v>
          </cell>
          <cell r="B441" t="str">
            <v>AmEx</v>
          </cell>
          <cell r="C441" t="str">
            <v>Q4 2013</v>
          </cell>
          <cell r="D441" t="str">
            <v>Supervisory Stress</v>
          </cell>
          <cell r="E441" t="str">
            <v>BHC</v>
          </cell>
          <cell r="F441" t="str">
            <v>AMERICAN EXPRESS CO</v>
          </cell>
          <cell r="G441">
            <v>1275216</v>
          </cell>
          <cell r="H441" t="str">
            <v>Projected</v>
          </cell>
          <cell r="I441">
            <v>40931</v>
          </cell>
          <cell r="J441">
            <v>40931.477164351854</v>
          </cell>
          <cell r="K441" t="str">
            <v>The Supervisory Baseline and Stress Scenarios are macroeconomic scenarios specified by the Federal Reserve as part of its Comprehensive Capital Analysis and Review.  Twenty-six key macroeconomic and financial variables, including US GDP and une</v>
          </cell>
          <cell r="L441">
            <v>0</v>
          </cell>
          <cell r="M441">
            <v>0</v>
          </cell>
          <cell r="N441">
            <v>0</v>
          </cell>
          <cell r="O441">
            <v>0</v>
          </cell>
          <cell r="P441">
            <v>0</v>
          </cell>
          <cell r="Q441">
            <v>0</v>
          </cell>
          <cell r="R441">
            <v>0</v>
          </cell>
          <cell r="S441">
            <v>0</v>
          </cell>
          <cell r="T441">
            <v>0</v>
          </cell>
          <cell r="U441">
            <v>0</v>
          </cell>
          <cell r="V441">
            <v>0</v>
          </cell>
          <cell r="W441">
            <v>0</v>
          </cell>
          <cell r="X441">
            <v>683.52</v>
          </cell>
          <cell r="Y441">
            <v>163.5</v>
          </cell>
          <cell r="Z441">
            <v>0</v>
          </cell>
          <cell r="AA441">
            <v>0</v>
          </cell>
          <cell r="AB441">
            <v>163.5</v>
          </cell>
          <cell r="AC441">
            <v>30.86</v>
          </cell>
          <cell r="AD441">
            <v>0</v>
          </cell>
          <cell r="AE441">
            <v>0</v>
          </cell>
          <cell r="AF441">
            <v>0</v>
          </cell>
          <cell r="AG441">
            <v>0</v>
          </cell>
          <cell r="AH441">
            <v>30.86</v>
          </cell>
          <cell r="AI441">
            <v>877.88</v>
          </cell>
          <cell r="AJ441">
            <v>0</v>
          </cell>
          <cell r="AK441">
            <v>0</v>
          </cell>
          <cell r="AL441">
            <v>0</v>
          </cell>
          <cell r="AM441">
            <v>0</v>
          </cell>
          <cell r="AN441">
            <v>0</v>
          </cell>
          <cell r="AO441">
            <v>0</v>
          </cell>
          <cell r="AP441">
            <v>0</v>
          </cell>
          <cell r="AQ441">
            <v>0</v>
          </cell>
          <cell r="AR441">
            <v>0</v>
          </cell>
          <cell r="AS441">
            <v>35.72</v>
          </cell>
          <cell r="AT441">
            <v>913.61</v>
          </cell>
          <cell r="AU441">
            <v>3509.73</v>
          </cell>
          <cell r="AV441">
            <v>1011.64</v>
          </cell>
          <cell r="AW441">
            <v>877.88</v>
          </cell>
          <cell r="AX441">
            <v>0</v>
          </cell>
          <cell r="AY441">
            <v>3643.49</v>
          </cell>
          <cell r="AZ441">
            <v>1585.53</v>
          </cell>
          <cell r="BA441">
            <v>5375.56</v>
          </cell>
          <cell r="BB441">
            <v>5107.29</v>
          </cell>
          <cell r="BC441">
            <v>1853.8</v>
          </cell>
          <cell r="BD441">
            <v>1853.8</v>
          </cell>
          <cell r="BE441">
            <v>1011.64</v>
          </cell>
          <cell r="BF441">
            <v>0</v>
          </cell>
          <cell r="BG441">
            <v>35.72</v>
          </cell>
          <cell r="BH441">
            <v>0</v>
          </cell>
          <cell r="BI441">
            <v>0</v>
          </cell>
          <cell r="BJ441">
            <v>0</v>
          </cell>
          <cell r="BK441">
            <v>0</v>
          </cell>
          <cell r="BL441">
            <v>806.44</v>
          </cell>
          <cell r="BM441">
            <v>226.41</v>
          </cell>
          <cell r="BN441">
            <v>580.03</v>
          </cell>
          <cell r="BO441">
            <v>0</v>
          </cell>
          <cell r="BP441">
            <v>580.03</v>
          </cell>
          <cell r="BQ441">
            <v>0</v>
          </cell>
          <cell r="BR441">
            <v>580.03</v>
          </cell>
          <cell r="BS441">
            <v>28.075244000000001</v>
          </cell>
          <cell r="BT441">
            <v>0</v>
          </cell>
          <cell r="BU441">
            <v>0</v>
          </cell>
          <cell r="BV441">
            <v>0</v>
          </cell>
          <cell r="BW441">
            <v>0</v>
          </cell>
          <cell r="BY441">
            <v>0</v>
          </cell>
          <cell r="BZ441">
            <v>18290.93</v>
          </cell>
          <cell r="CA441">
            <v>18290.93</v>
          </cell>
          <cell r="CB441">
            <v>0</v>
          </cell>
          <cell r="CC441">
            <v>0</v>
          </cell>
          <cell r="CD441">
            <v>0</v>
          </cell>
          <cell r="CE441">
            <v>0</v>
          </cell>
          <cell r="CF441">
            <v>0</v>
          </cell>
          <cell r="CG441">
            <v>0</v>
          </cell>
          <cell r="CH441">
            <v>0</v>
          </cell>
          <cell r="CI441">
            <v>0</v>
          </cell>
          <cell r="CJ441">
            <v>0</v>
          </cell>
          <cell r="CK441">
            <v>0</v>
          </cell>
          <cell r="CL441">
            <v>0</v>
          </cell>
          <cell r="CM441">
            <v>0</v>
          </cell>
          <cell r="CN441">
            <v>31</v>
          </cell>
          <cell r="CO441">
            <v>31</v>
          </cell>
          <cell r="CP441">
            <v>0</v>
          </cell>
          <cell r="CQ441">
            <v>0</v>
          </cell>
          <cell r="CR441">
            <v>52505.9</v>
          </cell>
          <cell r="CS441">
            <v>23353.79</v>
          </cell>
          <cell r="CT441">
            <v>0</v>
          </cell>
          <cell r="CU441">
            <v>0</v>
          </cell>
          <cell r="CV441">
            <v>23353.79</v>
          </cell>
          <cell r="CW441">
            <v>8756.15</v>
          </cell>
          <cell r="CX441">
            <v>0</v>
          </cell>
          <cell r="CY441">
            <v>0</v>
          </cell>
          <cell r="CZ441">
            <v>0</v>
          </cell>
          <cell r="DA441">
            <v>0</v>
          </cell>
          <cell r="DB441">
            <v>8756.15</v>
          </cell>
          <cell r="DC441">
            <v>84646.83</v>
          </cell>
          <cell r="DD441">
            <v>0</v>
          </cell>
          <cell r="DE441">
            <v>3561.88</v>
          </cell>
          <cell r="DF441">
            <v>81084.960000000006</v>
          </cell>
          <cell r="DG441">
            <v>17.82</v>
          </cell>
          <cell r="DH441">
            <v>3193.6</v>
          </cell>
          <cell r="DI441">
            <v>0</v>
          </cell>
          <cell r="DJ441">
            <v>151.29</v>
          </cell>
          <cell r="DK441">
            <v>1009.08</v>
          </cell>
          <cell r="DL441">
            <v>4353.9799999999996</v>
          </cell>
          <cell r="DM441">
            <v>26123.14</v>
          </cell>
          <cell r="DN441">
            <v>129870.83</v>
          </cell>
          <cell r="DO441">
            <v>51467.9</v>
          </cell>
          <cell r="DP441">
            <v>14.6</v>
          </cell>
          <cell r="DQ441">
            <v>0</v>
          </cell>
          <cell r="DR441">
            <v>63340.03</v>
          </cell>
          <cell r="DS441">
            <v>0</v>
          </cell>
          <cell r="DT441">
            <v>114822.53</v>
          </cell>
          <cell r="DU441">
            <v>0</v>
          </cell>
          <cell r="DV441">
            <v>218.95</v>
          </cell>
          <cell r="DW441">
            <v>11618.19</v>
          </cell>
          <cell r="DX441">
            <v>4465.68</v>
          </cell>
          <cell r="DY441">
            <v>-1072.3900000000001</v>
          </cell>
          <cell r="DZ441">
            <v>-187.59</v>
          </cell>
          <cell r="EA441">
            <v>15042.84</v>
          </cell>
          <cell r="EB441">
            <v>5.45</v>
          </cell>
          <cell r="EC441">
            <v>15048.3</v>
          </cell>
          <cell r="ED441">
            <v>329</v>
          </cell>
          <cell r="EE441">
            <v>15084.28</v>
          </cell>
          <cell r="EF441">
            <v>0</v>
          </cell>
          <cell r="EG441">
            <v>15084.28</v>
          </cell>
          <cell r="EH441">
            <v>580.03</v>
          </cell>
          <cell r="EI441">
            <v>0</v>
          </cell>
          <cell r="EJ441">
            <v>0</v>
          </cell>
          <cell r="EK441">
            <v>0</v>
          </cell>
          <cell r="EL441">
            <v>0</v>
          </cell>
          <cell r="EM441">
            <v>2.36</v>
          </cell>
          <cell r="EN441">
            <v>0</v>
          </cell>
          <cell r="EO441">
            <v>0</v>
          </cell>
          <cell r="EP441">
            <v>0</v>
          </cell>
          <cell r="EQ441">
            <v>168.27</v>
          </cell>
          <cell r="ER441">
            <v>-155.1</v>
          </cell>
          <cell r="ES441">
            <v>0</v>
          </cell>
          <cell r="ET441">
            <v>-300.45999999999998</v>
          </cell>
          <cell r="EU441">
            <v>15042.84</v>
          </cell>
          <cell r="EV441">
            <v>15042.84</v>
          </cell>
          <cell r="EW441">
            <v>88.8</v>
          </cell>
          <cell r="EX441">
            <v>0</v>
          </cell>
          <cell r="EY441">
            <v>-541.94000000000005</v>
          </cell>
          <cell r="EZ441">
            <v>0</v>
          </cell>
          <cell r="FA441">
            <v>0</v>
          </cell>
          <cell r="FB441">
            <v>5.45</v>
          </cell>
          <cell r="FC441">
            <v>0</v>
          </cell>
          <cell r="FD441">
            <v>4082.19</v>
          </cell>
          <cell r="FE441">
            <v>0</v>
          </cell>
          <cell r="FF441">
            <v>11419.25</v>
          </cell>
          <cell r="FG441">
            <v>0</v>
          </cell>
          <cell r="FH441">
            <v>253.83</v>
          </cell>
          <cell r="FI441">
            <v>0</v>
          </cell>
          <cell r="FJ441">
            <v>11165.42</v>
          </cell>
          <cell r="FK441">
            <v>104269.04</v>
          </cell>
          <cell r="FL441">
            <v>11160.18</v>
          </cell>
          <cell r="FM441">
            <v>11165.64</v>
          </cell>
          <cell r="FN441">
            <v>13343.91</v>
          </cell>
          <cell r="FO441">
            <v>104269.04</v>
          </cell>
          <cell r="FP441">
            <v>122773.17</v>
          </cell>
          <cell r="FQ441">
            <v>10.7033</v>
          </cell>
          <cell r="FR441">
            <v>10.708500000000001</v>
          </cell>
          <cell r="FS441">
            <v>12.797599999999999</v>
          </cell>
          <cell r="FT441">
            <v>9.0945</v>
          </cell>
          <cell r="FU441">
            <v>0</v>
          </cell>
          <cell r="FV441">
            <v>0</v>
          </cell>
          <cell r="FW441">
            <v>0</v>
          </cell>
          <cell r="FX441">
            <v>0</v>
          </cell>
          <cell r="FY441">
            <v>187.59</v>
          </cell>
          <cell r="FZ441">
            <v>0</v>
          </cell>
          <cell r="GA441">
            <v>5.45</v>
          </cell>
          <cell r="GB441">
            <v>0</v>
          </cell>
          <cell r="GC441">
            <v>0</v>
          </cell>
          <cell r="GD441">
            <v>3073</v>
          </cell>
          <cell r="GE441">
            <v>2762</v>
          </cell>
          <cell r="GF441">
            <v>0</v>
          </cell>
          <cell r="GG441">
            <v>1094.73</v>
          </cell>
          <cell r="GH441">
            <v>0</v>
          </cell>
          <cell r="GI441">
            <v>0</v>
          </cell>
          <cell r="GJ441">
            <v>11419.25</v>
          </cell>
          <cell r="GK441">
            <v>1141.92</v>
          </cell>
          <cell r="GL441">
            <v>2762</v>
          </cell>
          <cell r="GM441">
            <v>0</v>
          </cell>
          <cell r="GN441">
            <v>2307.35</v>
          </cell>
          <cell r="GO441">
            <v>454.65</v>
          </cell>
          <cell r="GP441">
            <v>200.82</v>
          </cell>
          <cell r="GQ441">
            <v>200.82</v>
          </cell>
          <cell r="GR441">
            <v>253.83</v>
          </cell>
          <cell r="GS441">
            <v>996.43</v>
          </cell>
          <cell r="GT441">
            <v>5379.06</v>
          </cell>
          <cell r="GU441">
            <v>168.27</v>
          </cell>
          <cell r="GV441">
            <v>1094.73</v>
          </cell>
          <cell r="GW441">
            <v>0.15</v>
          </cell>
          <cell r="GX441">
            <v>35.229999999999997</v>
          </cell>
          <cell r="GY441">
            <v>0</v>
          </cell>
          <cell r="GZ441">
            <v>35.229999999999997</v>
          </cell>
          <cell r="HA441">
            <v>35.229999999999997</v>
          </cell>
          <cell r="HB441">
            <v>298.10000000000002</v>
          </cell>
          <cell r="HC441">
            <v>333.33</v>
          </cell>
          <cell r="HD441" t="str">
            <v>Other adjustments to equity capital include option proceeds, share repurchase, and sale of treasury stock.</v>
          </cell>
          <cell r="HE441" t="str">
            <v>NA</v>
          </cell>
          <cell r="HF441">
            <v>203.35</v>
          </cell>
          <cell r="HG441">
            <v>919.8</v>
          </cell>
          <cell r="HH441">
            <v>1413.72</v>
          </cell>
          <cell r="HI441">
            <v>2289.8000000000002</v>
          </cell>
          <cell r="HJ441">
            <v>4803.49</v>
          </cell>
          <cell r="HK441" t="str">
            <v>a</v>
          </cell>
          <cell r="HL441">
            <v>4</v>
          </cell>
          <cell r="HM441">
            <v>2013</v>
          </cell>
          <cell r="HN441">
            <v>0</v>
          </cell>
          <cell r="HO441">
            <v>0</v>
          </cell>
          <cell r="HR441">
            <v>19015</v>
          </cell>
        </row>
        <row r="442">
          <cell r="A442" t="str">
            <v>1562859Q3 2011BHC Baseline</v>
          </cell>
          <cell r="B442" t="str">
            <v>Ally</v>
          </cell>
          <cell r="C442" t="str">
            <v>Q3 2011</v>
          </cell>
          <cell r="D442" t="str">
            <v>BHC Baseline</v>
          </cell>
          <cell r="E442" t="str">
            <v>BHC</v>
          </cell>
          <cell r="F442" t="str">
            <v>ALLY FNCL</v>
          </cell>
          <cell r="G442">
            <v>1562859</v>
          </cell>
          <cell r="H442" t="str">
            <v>Actual</v>
          </cell>
          <cell r="I442">
            <v>40928</v>
          </cell>
          <cell r="J442">
            <v>40928.634780092594</v>
          </cell>
          <cell r="L442">
            <v>26.32</v>
          </cell>
          <cell r="M442">
            <v>20.65</v>
          </cell>
          <cell r="N442">
            <v>9.9499999999999993</v>
          </cell>
          <cell r="O442">
            <v>10.7</v>
          </cell>
          <cell r="P442">
            <v>2.4300000000000002</v>
          </cell>
          <cell r="Q442">
            <v>2.4300000000000002</v>
          </cell>
          <cell r="R442">
            <v>0</v>
          </cell>
          <cell r="S442">
            <v>0</v>
          </cell>
          <cell r="T442">
            <v>0</v>
          </cell>
          <cell r="U442">
            <v>0</v>
          </cell>
          <cell r="V442">
            <v>0</v>
          </cell>
          <cell r="W442">
            <v>0</v>
          </cell>
          <cell r="X442">
            <v>0</v>
          </cell>
          <cell r="Y442">
            <v>73.59</v>
          </cell>
          <cell r="Z442">
            <v>72.06</v>
          </cell>
          <cell r="AA442">
            <v>1.54</v>
          </cell>
          <cell r="AB442">
            <v>0</v>
          </cell>
          <cell r="AC442">
            <v>0</v>
          </cell>
          <cell r="AD442">
            <v>0</v>
          </cell>
          <cell r="AE442">
            <v>0</v>
          </cell>
          <cell r="AF442">
            <v>0</v>
          </cell>
          <cell r="AG442">
            <v>0</v>
          </cell>
          <cell r="AH442">
            <v>0</v>
          </cell>
          <cell r="AI442">
            <v>119.79</v>
          </cell>
          <cell r="AJ442">
            <v>0</v>
          </cell>
          <cell r="AK442">
            <v>0</v>
          </cell>
          <cell r="AL442">
            <v>0</v>
          </cell>
          <cell r="AM442">
            <v>0</v>
          </cell>
          <cell r="AN442">
            <v>0</v>
          </cell>
          <cell r="AO442">
            <v>0</v>
          </cell>
          <cell r="AP442">
            <v>0</v>
          </cell>
          <cell r="AQ442">
            <v>0</v>
          </cell>
          <cell r="AR442">
            <v>0</v>
          </cell>
          <cell r="AS442">
            <v>0</v>
          </cell>
          <cell r="AT442">
            <v>119.79</v>
          </cell>
          <cell r="AU442">
            <v>1739</v>
          </cell>
          <cell r="AV442">
            <v>49</v>
          </cell>
          <cell r="AW442">
            <v>123</v>
          </cell>
          <cell r="AX442">
            <v>-44</v>
          </cell>
          <cell r="AY442">
            <v>1621</v>
          </cell>
          <cell r="AZ442">
            <v>393</v>
          </cell>
          <cell r="BA442">
            <v>1011</v>
          </cell>
          <cell r="BB442">
            <v>1634.65</v>
          </cell>
          <cell r="BC442">
            <v>-230.84</v>
          </cell>
          <cell r="BD442">
            <v>-230.84</v>
          </cell>
          <cell r="BE442">
            <v>49</v>
          </cell>
          <cell r="BF442">
            <v>0</v>
          </cell>
          <cell r="BG442">
            <v>0</v>
          </cell>
          <cell r="BH442">
            <v>81.84</v>
          </cell>
          <cell r="BI442">
            <v>0</v>
          </cell>
          <cell r="BJ442">
            <v>75</v>
          </cell>
          <cell r="BK442">
            <v>0</v>
          </cell>
          <cell r="BL442">
            <v>-123</v>
          </cell>
          <cell r="BM442">
            <v>87</v>
          </cell>
          <cell r="BN442">
            <v>-210</v>
          </cell>
          <cell r="BO442">
            <v>0</v>
          </cell>
          <cell r="BP442">
            <v>-210</v>
          </cell>
          <cell r="BQ442">
            <v>0</v>
          </cell>
          <cell r="BR442">
            <v>-210</v>
          </cell>
          <cell r="BS442">
            <v>-70.731707</v>
          </cell>
          <cell r="BT442">
            <v>829</v>
          </cell>
          <cell r="BU442">
            <v>70</v>
          </cell>
          <cell r="BV442">
            <v>70</v>
          </cell>
          <cell r="BW442">
            <v>829</v>
          </cell>
          <cell r="BX442" t="str">
            <v>Other Non-Interest Expense</v>
          </cell>
          <cell r="BY442">
            <v>0</v>
          </cell>
          <cell r="BZ442">
            <v>22248</v>
          </cell>
          <cell r="CA442">
            <v>22248</v>
          </cell>
          <cell r="CB442">
            <v>21637</v>
          </cell>
          <cell r="CC442">
            <v>13872</v>
          </cell>
          <cell r="CD442">
            <v>4410</v>
          </cell>
          <cell r="CE442">
            <v>1747</v>
          </cell>
          <cell r="CF442">
            <v>2663</v>
          </cell>
          <cell r="CG442">
            <v>2137</v>
          </cell>
          <cell r="CH442">
            <v>125</v>
          </cell>
          <cell r="CI442">
            <v>0</v>
          </cell>
          <cell r="CJ442">
            <v>2012</v>
          </cell>
          <cell r="CK442">
            <v>2012</v>
          </cell>
          <cell r="CL442">
            <v>0</v>
          </cell>
          <cell r="CM442">
            <v>1218</v>
          </cell>
          <cell r="CN442">
            <v>38419</v>
          </cell>
          <cell r="CO442">
            <v>38419</v>
          </cell>
          <cell r="CP442">
            <v>0</v>
          </cell>
          <cell r="CQ442">
            <v>0</v>
          </cell>
          <cell r="CR442">
            <v>0</v>
          </cell>
          <cell r="CS442">
            <v>55495.86</v>
          </cell>
          <cell r="CT442">
            <v>54061</v>
          </cell>
          <cell r="CU442">
            <v>74.86</v>
          </cell>
          <cell r="CV442">
            <v>1360</v>
          </cell>
          <cell r="CW442">
            <v>1905</v>
          </cell>
          <cell r="CX442">
            <v>0</v>
          </cell>
          <cell r="CY442">
            <v>0</v>
          </cell>
          <cell r="CZ442">
            <v>0</v>
          </cell>
          <cell r="DA442">
            <v>1620</v>
          </cell>
          <cell r="DB442">
            <v>285</v>
          </cell>
          <cell r="DC442">
            <v>117457</v>
          </cell>
          <cell r="DD442">
            <v>0</v>
          </cell>
          <cell r="DE442">
            <v>1621</v>
          </cell>
          <cell r="DF442">
            <v>115836</v>
          </cell>
          <cell r="DG442">
            <v>503</v>
          </cell>
          <cell r="DH442">
            <v>523</v>
          </cell>
          <cell r="DI442">
            <v>2663</v>
          </cell>
          <cell r="DJ442">
            <v>0</v>
          </cell>
          <cell r="DK442">
            <v>6</v>
          </cell>
          <cell r="DL442">
            <v>3192</v>
          </cell>
          <cell r="DM442">
            <v>40177</v>
          </cell>
          <cell r="DN442">
            <v>181956</v>
          </cell>
          <cell r="DO442">
            <v>42196</v>
          </cell>
          <cell r="DP442">
            <v>74</v>
          </cell>
          <cell r="DQ442">
            <v>2622</v>
          </cell>
          <cell r="DR442">
            <v>117329</v>
          </cell>
          <cell r="DS442">
            <v>2</v>
          </cell>
          <cell r="DT442">
            <v>162221</v>
          </cell>
          <cell r="DU442">
            <v>6940</v>
          </cell>
          <cell r="DV442">
            <v>0</v>
          </cell>
          <cell r="DW442">
            <v>19668</v>
          </cell>
          <cell r="DX442">
            <v>-6918</v>
          </cell>
          <cell r="DY442">
            <v>42</v>
          </cell>
          <cell r="DZ442">
            <v>0</v>
          </cell>
          <cell r="EA442">
            <v>19732</v>
          </cell>
          <cell r="EB442">
            <v>3</v>
          </cell>
          <cell r="EC442">
            <v>19735</v>
          </cell>
          <cell r="ED442">
            <v>23032</v>
          </cell>
          <cell r="EE442">
            <v>20423</v>
          </cell>
          <cell r="EF442">
            <v>0</v>
          </cell>
          <cell r="EG442">
            <v>20423</v>
          </cell>
          <cell r="EH442">
            <v>-210</v>
          </cell>
          <cell r="EI442">
            <v>0</v>
          </cell>
          <cell r="EJ442">
            <v>0</v>
          </cell>
          <cell r="EK442">
            <v>0</v>
          </cell>
          <cell r="EL442">
            <v>0</v>
          </cell>
          <cell r="EM442">
            <v>0</v>
          </cell>
          <cell r="EN442">
            <v>0</v>
          </cell>
          <cell r="EO442">
            <v>0</v>
          </cell>
          <cell r="EP442">
            <v>200</v>
          </cell>
          <cell r="EQ442">
            <v>0</v>
          </cell>
          <cell r="ER442">
            <v>-281</v>
          </cell>
          <cell r="ES442">
            <v>0</v>
          </cell>
          <cell r="ET442">
            <v>0</v>
          </cell>
          <cell r="EU442">
            <v>19732</v>
          </cell>
          <cell r="EV442">
            <v>19732</v>
          </cell>
          <cell r="EW442">
            <v>-199</v>
          </cell>
          <cell r="EX442">
            <v>224</v>
          </cell>
          <cell r="EY442">
            <v>-133</v>
          </cell>
          <cell r="EZ442">
            <v>0</v>
          </cell>
          <cell r="FA442">
            <v>0</v>
          </cell>
          <cell r="FB442">
            <v>2542</v>
          </cell>
          <cell r="FC442">
            <v>0</v>
          </cell>
          <cell r="FD442">
            <v>507</v>
          </cell>
          <cell r="FE442">
            <v>0</v>
          </cell>
          <cell r="FF442">
            <v>21875</v>
          </cell>
          <cell r="FG442">
            <v>266</v>
          </cell>
          <cell r="FH442">
            <v>0</v>
          </cell>
          <cell r="FI442">
            <v>-134</v>
          </cell>
          <cell r="FJ442">
            <v>21475</v>
          </cell>
          <cell r="FK442">
            <v>149711.65</v>
          </cell>
          <cell r="FL442">
            <v>11993</v>
          </cell>
          <cell r="FM442">
            <v>21475</v>
          </cell>
          <cell r="FN442">
            <v>23199</v>
          </cell>
          <cell r="FO442">
            <v>149711.65</v>
          </cell>
          <cell r="FP442">
            <v>184920</v>
          </cell>
          <cell r="FQ442">
            <v>8.0106999999999999</v>
          </cell>
          <cell r="FR442">
            <v>14.344200000000001</v>
          </cell>
          <cell r="FS442">
            <v>15.495799999999999</v>
          </cell>
          <cell r="FT442">
            <v>11.613099999999999</v>
          </cell>
          <cell r="FU442">
            <v>6706</v>
          </cell>
          <cell r="FV442">
            <v>0</v>
          </cell>
          <cell r="FW442">
            <v>0</v>
          </cell>
          <cell r="FX442">
            <v>0</v>
          </cell>
          <cell r="FY442">
            <v>0</v>
          </cell>
          <cell r="FZ442">
            <v>0</v>
          </cell>
          <cell r="GA442">
            <v>0</v>
          </cell>
          <cell r="GB442">
            <v>234</v>
          </cell>
          <cell r="GC442">
            <v>2542</v>
          </cell>
          <cell r="GD442">
            <v>501</v>
          </cell>
          <cell r="GE442">
            <v>105</v>
          </cell>
          <cell r="GF442">
            <v>60</v>
          </cell>
          <cell r="GG442">
            <v>1.33</v>
          </cell>
          <cell r="GH442">
            <v>5685</v>
          </cell>
          <cell r="GI442">
            <v>0</v>
          </cell>
          <cell r="GJ442">
            <v>21875</v>
          </cell>
          <cell r="GK442">
            <v>2187.5</v>
          </cell>
          <cell r="GL442">
            <v>0</v>
          </cell>
          <cell r="GM442">
            <v>105</v>
          </cell>
          <cell r="GN442">
            <v>0</v>
          </cell>
          <cell r="GO442">
            <v>0</v>
          </cell>
          <cell r="GP442">
            <v>0</v>
          </cell>
          <cell r="GQ442">
            <v>2187.5</v>
          </cell>
          <cell r="GR442">
            <v>0</v>
          </cell>
          <cell r="GS442">
            <v>87</v>
          </cell>
          <cell r="GT442">
            <v>-123</v>
          </cell>
          <cell r="GU442">
            <v>0</v>
          </cell>
          <cell r="GV442">
            <v>1.33</v>
          </cell>
          <cell r="GW442">
            <v>0</v>
          </cell>
          <cell r="GX442">
            <v>0</v>
          </cell>
          <cell r="GY442">
            <v>0</v>
          </cell>
          <cell r="GZ442">
            <v>0</v>
          </cell>
          <cell r="HA442">
            <v>0</v>
          </cell>
          <cell r="HB442">
            <v>0</v>
          </cell>
          <cell r="HC442">
            <v>0</v>
          </cell>
          <cell r="HD442" t="str">
            <v>Adjustments due to rounding</v>
          </cell>
          <cell r="HE442" t="str">
            <v>Equity related to Ally's minority interest in SAIC JV (China)</v>
          </cell>
          <cell r="HF442">
            <v>0</v>
          </cell>
          <cell r="HG442">
            <v>0</v>
          </cell>
          <cell r="HH442">
            <v>0</v>
          </cell>
          <cell r="HI442">
            <v>-1636.27</v>
          </cell>
          <cell r="HJ442">
            <v>-1629.62</v>
          </cell>
          <cell r="HK442" t="str">
            <v xml:space="preserve">Total shares outstanding at Ally equals 1,330,970 as of December 31, 2011. In connection with the forecasted 1Q2013 IPO, $3.0 billion of the remaining $5.9375 billion of MCP is assumed to convert to Tangible Equity Units and $2.9375 billion of </v>
          </cell>
          <cell r="HL442">
            <v>3</v>
          </cell>
          <cell r="HM442">
            <v>2011</v>
          </cell>
          <cell r="HN442">
            <v>0</v>
          </cell>
          <cell r="HO442">
            <v>75</v>
          </cell>
          <cell r="HR442">
            <v>19012</v>
          </cell>
        </row>
        <row r="443">
          <cell r="A443" t="str">
            <v>1562859Q4 2011BHC Baseline</v>
          </cell>
          <cell r="B443" t="str">
            <v>Ally</v>
          </cell>
          <cell r="C443" t="str">
            <v>Q4 2011</v>
          </cell>
          <cell r="D443" t="str">
            <v>BHC Baseline</v>
          </cell>
          <cell r="E443" t="str">
            <v>BHC</v>
          </cell>
          <cell r="F443" t="str">
            <v>ALLY FNCL</v>
          </cell>
          <cell r="G443">
            <v>1562859</v>
          </cell>
          <cell r="H443" t="str">
            <v>Projected</v>
          </cell>
          <cell r="I443">
            <v>40928</v>
          </cell>
          <cell r="J443">
            <v>40928.634780092594</v>
          </cell>
          <cell r="L443">
            <v>15.93</v>
          </cell>
          <cell r="M443">
            <v>25.63</v>
          </cell>
          <cell r="N443">
            <v>9.5399999999999991</v>
          </cell>
          <cell r="O443">
            <v>16.09</v>
          </cell>
          <cell r="P443">
            <v>4.72</v>
          </cell>
          <cell r="Q443">
            <v>4.72</v>
          </cell>
          <cell r="R443">
            <v>0</v>
          </cell>
          <cell r="S443">
            <v>0</v>
          </cell>
          <cell r="T443">
            <v>0</v>
          </cell>
          <cell r="U443">
            <v>0</v>
          </cell>
          <cell r="V443">
            <v>0</v>
          </cell>
          <cell r="W443">
            <v>0</v>
          </cell>
          <cell r="X443">
            <v>0</v>
          </cell>
          <cell r="Y443">
            <v>86.54</v>
          </cell>
          <cell r="Z443">
            <v>83.63</v>
          </cell>
          <cell r="AA443">
            <v>2.9</v>
          </cell>
          <cell r="AB443">
            <v>0</v>
          </cell>
          <cell r="AC443">
            <v>0</v>
          </cell>
          <cell r="AD443">
            <v>0</v>
          </cell>
          <cell r="AE443">
            <v>0</v>
          </cell>
          <cell r="AF443">
            <v>0</v>
          </cell>
          <cell r="AG443">
            <v>0</v>
          </cell>
          <cell r="AH443">
            <v>0</v>
          </cell>
          <cell r="AI443">
            <v>132.82</v>
          </cell>
          <cell r="AJ443">
            <v>0</v>
          </cell>
          <cell r="AK443">
            <v>0</v>
          </cell>
          <cell r="AL443">
            <v>0</v>
          </cell>
          <cell r="AM443">
            <v>0</v>
          </cell>
          <cell r="AN443">
            <v>0</v>
          </cell>
          <cell r="AO443">
            <v>0</v>
          </cell>
          <cell r="AP443">
            <v>0</v>
          </cell>
          <cell r="AQ443">
            <v>0</v>
          </cell>
          <cell r="AR443">
            <v>0</v>
          </cell>
          <cell r="AS443">
            <v>0</v>
          </cell>
          <cell r="AT443">
            <v>132.82</v>
          </cell>
          <cell r="AU443">
            <v>1621</v>
          </cell>
          <cell r="AV443">
            <v>43.6</v>
          </cell>
          <cell r="AW443">
            <v>132.82</v>
          </cell>
          <cell r="AX443">
            <v>5.59</v>
          </cell>
          <cell r="AY443">
            <v>1537.38</v>
          </cell>
          <cell r="AZ443">
            <v>386.78</v>
          </cell>
          <cell r="BA443">
            <v>1501.53</v>
          </cell>
          <cell r="BB443">
            <v>1796.54</v>
          </cell>
          <cell r="BC443">
            <v>91.77</v>
          </cell>
          <cell r="BD443">
            <v>91.77</v>
          </cell>
          <cell r="BE443">
            <v>43.6</v>
          </cell>
          <cell r="BF443">
            <v>0</v>
          </cell>
          <cell r="BG443">
            <v>0</v>
          </cell>
          <cell r="BH443">
            <v>70.14</v>
          </cell>
          <cell r="BI443">
            <v>0</v>
          </cell>
          <cell r="BJ443">
            <v>38.22</v>
          </cell>
          <cell r="BK443">
            <v>0</v>
          </cell>
          <cell r="BL443">
            <v>156.53</v>
          </cell>
          <cell r="BM443">
            <v>75.569999999999993</v>
          </cell>
          <cell r="BN443">
            <v>80.95</v>
          </cell>
          <cell r="BO443">
            <v>0.85</v>
          </cell>
          <cell r="BP443">
            <v>81.8</v>
          </cell>
          <cell r="BQ443">
            <v>0</v>
          </cell>
          <cell r="BR443">
            <v>81.8</v>
          </cell>
          <cell r="BS443">
            <v>48.278284999999997</v>
          </cell>
          <cell r="BT443">
            <v>829</v>
          </cell>
          <cell r="BU443">
            <v>40.200000000000003</v>
          </cell>
          <cell r="BV443">
            <v>43.13</v>
          </cell>
          <cell r="BW443">
            <v>826.07</v>
          </cell>
          <cell r="BX443" t="str">
            <v>Other Non-Interest Expense</v>
          </cell>
          <cell r="BY443">
            <v>0</v>
          </cell>
          <cell r="BZ443">
            <v>24336.03</v>
          </cell>
          <cell r="CA443">
            <v>24336.03</v>
          </cell>
          <cell r="CB443">
            <v>22087.01</v>
          </cell>
          <cell r="CC443">
            <v>15095.92</v>
          </cell>
          <cell r="CD443">
            <v>4294.57</v>
          </cell>
          <cell r="CE443">
            <v>1721</v>
          </cell>
          <cell r="CF443">
            <v>2573.5700000000002</v>
          </cell>
          <cell r="CG443">
            <v>2420.0100000000002</v>
          </cell>
          <cell r="CH443">
            <v>0</v>
          </cell>
          <cell r="CI443">
            <v>0</v>
          </cell>
          <cell r="CJ443">
            <v>2420.0100000000002</v>
          </cell>
          <cell r="CK443">
            <v>2420.0100000000002</v>
          </cell>
          <cell r="CL443">
            <v>0</v>
          </cell>
          <cell r="CM443">
            <v>276.52</v>
          </cell>
          <cell r="CN443">
            <v>34524.269999999997</v>
          </cell>
          <cell r="CO443">
            <v>34524.269999999997</v>
          </cell>
          <cell r="CP443">
            <v>0</v>
          </cell>
          <cell r="CQ443">
            <v>0</v>
          </cell>
          <cell r="CR443">
            <v>0</v>
          </cell>
          <cell r="CS443">
            <v>63819.76</v>
          </cell>
          <cell r="CT443">
            <v>63749.17</v>
          </cell>
          <cell r="CU443">
            <v>70.59</v>
          </cell>
          <cell r="CV443">
            <v>0</v>
          </cell>
          <cell r="CW443">
            <v>1895.4</v>
          </cell>
          <cell r="CX443">
            <v>0</v>
          </cell>
          <cell r="CY443">
            <v>0</v>
          </cell>
          <cell r="CZ443">
            <v>0</v>
          </cell>
          <cell r="DA443">
            <v>1735.17</v>
          </cell>
          <cell r="DB443">
            <v>160.22999999999999</v>
          </cell>
          <cell r="DC443">
            <v>122326.45</v>
          </cell>
          <cell r="DD443">
            <v>0</v>
          </cell>
          <cell r="DE443">
            <v>1537.38</v>
          </cell>
          <cell r="DF443">
            <v>120789.07</v>
          </cell>
          <cell r="DG443">
            <v>700</v>
          </cell>
          <cell r="DH443">
            <v>524.29</v>
          </cell>
          <cell r="DI443">
            <v>2850.64</v>
          </cell>
          <cell r="DJ443">
            <v>0</v>
          </cell>
          <cell r="DK443">
            <v>6</v>
          </cell>
          <cell r="DL443">
            <v>3380.93</v>
          </cell>
          <cell r="DM443">
            <v>41144.65</v>
          </cell>
          <cell r="DN443">
            <v>190350.69</v>
          </cell>
          <cell r="DO443">
            <v>45998.32</v>
          </cell>
          <cell r="DP443">
            <v>0</v>
          </cell>
          <cell r="DQ443">
            <v>2747.01</v>
          </cell>
          <cell r="DR443">
            <v>121958.42</v>
          </cell>
          <cell r="DS443">
            <v>0</v>
          </cell>
          <cell r="DT443">
            <v>170703.75</v>
          </cell>
          <cell r="DU443">
            <v>6939.82</v>
          </cell>
          <cell r="DV443">
            <v>0</v>
          </cell>
          <cell r="DW443">
            <v>19668.48</v>
          </cell>
          <cell r="DX443">
            <v>-7036.58</v>
          </cell>
          <cell r="DY443">
            <v>72.23</v>
          </cell>
          <cell r="DZ443">
            <v>0</v>
          </cell>
          <cell r="EA443">
            <v>19643.95</v>
          </cell>
          <cell r="EB443">
            <v>3</v>
          </cell>
          <cell r="EC443">
            <v>19646.95</v>
          </cell>
          <cell r="ED443">
            <v>0</v>
          </cell>
          <cell r="EE443">
            <v>19732</v>
          </cell>
          <cell r="EF443">
            <v>0</v>
          </cell>
          <cell r="EG443">
            <v>19732</v>
          </cell>
          <cell r="EH443">
            <v>81.8</v>
          </cell>
          <cell r="EI443">
            <v>0</v>
          </cell>
          <cell r="EJ443">
            <v>0</v>
          </cell>
          <cell r="EK443">
            <v>0</v>
          </cell>
          <cell r="EL443">
            <v>0</v>
          </cell>
          <cell r="EM443">
            <v>0</v>
          </cell>
          <cell r="EN443">
            <v>0</v>
          </cell>
          <cell r="EO443">
            <v>0</v>
          </cell>
          <cell r="EP443">
            <v>200</v>
          </cell>
          <cell r="EQ443">
            <v>0</v>
          </cell>
          <cell r="ER443">
            <v>31</v>
          </cell>
          <cell r="ES443">
            <v>0</v>
          </cell>
          <cell r="ET443">
            <v>-1</v>
          </cell>
          <cell r="EU443">
            <v>19643.95</v>
          </cell>
          <cell r="EV443">
            <v>19643.95</v>
          </cell>
          <cell r="EW443">
            <v>-194</v>
          </cell>
          <cell r="EX443">
            <v>209</v>
          </cell>
          <cell r="EY443">
            <v>-132</v>
          </cell>
          <cell r="EZ443">
            <v>0</v>
          </cell>
          <cell r="FA443">
            <v>0</v>
          </cell>
          <cell r="FB443">
            <v>2542</v>
          </cell>
          <cell r="FC443">
            <v>0</v>
          </cell>
          <cell r="FD443">
            <v>508</v>
          </cell>
          <cell r="FE443">
            <v>0</v>
          </cell>
          <cell r="FF443">
            <v>21794.95</v>
          </cell>
          <cell r="FG443">
            <v>285</v>
          </cell>
          <cell r="FH443">
            <v>0</v>
          </cell>
          <cell r="FI443">
            <v>-144</v>
          </cell>
          <cell r="FJ443">
            <v>21365.95</v>
          </cell>
          <cell r="FK443">
            <v>156344</v>
          </cell>
          <cell r="FL443">
            <v>11884</v>
          </cell>
          <cell r="FM443">
            <v>21366</v>
          </cell>
          <cell r="FN443">
            <v>22996</v>
          </cell>
          <cell r="FO443">
            <v>156344</v>
          </cell>
          <cell r="FP443">
            <v>185360</v>
          </cell>
          <cell r="FQ443">
            <v>7.6012000000000004</v>
          </cell>
          <cell r="FR443">
            <v>13.666</v>
          </cell>
          <cell r="FS443">
            <v>14.708600000000001</v>
          </cell>
          <cell r="FT443">
            <v>11.5268</v>
          </cell>
          <cell r="FU443">
            <v>6706</v>
          </cell>
          <cell r="FV443">
            <v>0</v>
          </cell>
          <cell r="FW443">
            <v>0</v>
          </cell>
          <cell r="FX443">
            <v>0</v>
          </cell>
          <cell r="FY443">
            <v>0</v>
          </cell>
          <cell r="FZ443">
            <v>0</v>
          </cell>
          <cell r="GA443">
            <v>0</v>
          </cell>
          <cell r="GB443">
            <v>234</v>
          </cell>
          <cell r="GC443">
            <v>2542</v>
          </cell>
          <cell r="GD443">
            <v>502</v>
          </cell>
          <cell r="GE443">
            <v>116</v>
          </cell>
          <cell r="GF443">
            <v>60</v>
          </cell>
          <cell r="GG443">
            <v>1.33</v>
          </cell>
          <cell r="GH443">
            <v>5685</v>
          </cell>
          <cell r="GI443">
            <v>0</v>
          </cell>
          <cell r="GJ443">
            <v>21794.95</v>
          </cell>
          <cell r="GK443">
            <v>2179.4899999999998</v>
          </cell>
          <cell r="GL443">
            <v>116</v>
          </cell>
          <cell r="GM443">
            <v>0</v>
          </cell>
          <cell r="GN443">
            <v>0</v>
          </cell>
          <cell r="GO443">
            <v>116</v>
          </cell>
          <cell r="GP443">
            <v>249</v>
          </cell>
          <cell r="GQ443">
            <v>249</v>
          </cell>
          <cell r="GR443">
            <v>0</v>
          </cell>
          <cell r="GS443">
            <v>76</v>
          </cell>
          <cell r="GT443">
            <v>156</v>
          </cell>
          <cell r="GU443">
            <v>0</v>
          </cell>
          <cell r="GV443">
            <v>1.33</v>
          </cell>
          <cell r="GW443">
            <v>0</v>
          </cell>
          <cell r="GX443">
            <v>0</v>
          </cell>
          <cell r="GY443">
            <v>0</v>
          </cell>
          <cell r="GZ443">
            <v>0</v>
          </cell>
          <cell r="HA443">
            <v>0</v>
          </cell>
          <cell r="HB443">
            <v>0</v>
          </cell>
          <cell r="HC443">
            <v>0</v>
          </cell>
          <cell r="HD443" t="str">
            <v>Adjustments due to rounding</v>
          </cell>
          <cell r="HE443" t="str">
            <v>Equity related to Ally's minority interest in SAIC JV (China)</v>
          </cell>
          <cell r="HF443">
            <v>0</v>
          </cell>
          <cell r="HG443">
            <v>0</v>
          </cell>
          <cell r="HH443">
            <v>0</v>
          </cell>
          <cell r="HI443">
            <v>-1636.27</v>
          </cell>
          <cell r="HJ443">
            <v>-1629.62</v>
          </cell>
          <cell r="HK443" t="str">
            <v xml:space="preserve">Total shares outstanding at Ally equals 1,330,970 as of December 31, 2011. In connection with the forecasted 1Q2013 IPO, $3.0 billion of the remaining $5.9375 billion of MCP is assumed to convert to Tangible Equity Units and $2.9375 billion of </v>
          </cell>
          <cell r="HL443">
            <v>4</v>
          </cell>
          <cell r="HM443">
            <v>2011</v>
          </cell>
          <cell r="HN443">
            <v>0</v>
          </cell>
          <cell r="HO443">
            <v>38.22</v>
          </cell>
          <cell r="HR443">
            <v>19012</v>
          </cell>
        </row>
        <row r="444">
          <cell r="A444" t="str">
            <v>1562859Q1 2012BHC Baseline</v>
          </cell>
          <cell r="B444" t="str">
            <v>Ally</v>
          </cell>
          <cell r="C444" t="str">
            <v>Q1 2012</v>
          </cell>
          <cell r="D444" t="str">
            <v>BHC Baseline</v>
          </cell>
          <cell r="E444" t="str">
            <v>BHC</v>
          </cell>
          <cell r="F444" t="str">
            <v>ALLY FNCL</v>
          </cell>
          <cell r="G444">
            <v>1562859</v>
          </cell>
          <cell r="H444" t="str">
            <v>Projected</v>
          </cell>
          <cell r="I444">
            <v>40928</v>
          </cell>
          <cell r="J444">
            <v>40928.634780092594</v>
          </cell>
          <cell r="L444">
            <v>14.14</v>
          </cell>
          <cell r="M444">
            <v>38.729999999999997</v>
          </cell>
          <cell r="N444">
            <v>11.76</v>
          </cell>
          <cell r="O444">
            <v>26.97</v>
          </cell>
          <cell r="P444">
            <v>14.48</v>
          </cell>
          <cell r="Q444">
            <v>14.48</v>
          </cell>
          <cell r="R444">
            <v>0</v>
          </cell>
          <cell r="S444">
            <v>0</v>
          </cell>
          <cell r="T444">
            <v>0</v>
          </cell>
          <cell r="U444">
            <v>0</v>
          </cell>
          <cell r="V444">
            <v>0</v>
          </cell>
          <cell r="W444">
            <v>0</v>
          </cell>
          <cell r="X444">
            <v>0</v>
          </cell>
          <cell r="Y444">
            <v>102.76</v>
          </cell>
          <cell r="Z444">
            <v>100.03</v>
          </cell>
          <cell r="AA444">
            <v>2.73</v>
          </cell>
          <cell r="AB444">
            <v>0</v>
          </cell>
          <cell r="AC444">
            <v>0</v>
          </cell>
          <cell r="AD444">
            <v>0</v>
          </cell>
          <cell r="AE444">
            <v>0</v>
          </cell>
          <cell r="AF444">
            <v>0</v>
          </cell>
          <cell r="AG444">
            <v>0</v>
          </cell>
          <cell r="AH444">
            <v>0</v>
          </cell>
          <cell r="AI444">
            <v>170.1</v>
          </cell>
          <cell r="AJ444">
            <v>0</v>
          </cell>
          <cell r="AK444">
            <v>0</v>
          </cell>
          <cell r="AL444">
            <v>0</v>
          </cell>
          <cell r="AM444">
            <v>0</v>
          </cell>
          <cell r="AN444">
            <v>0</v>
          </cell>
          <cell r="AO444">
            <v>0</v>
          </cell>
          <cell r="AP444">
            <v>0</v>
          </cell>
          <cell r="AQ444">
            <v>0</v>
          </cell>
          <cell r="AR444">
            <v>0</v>
          </cell>
          <cell r="AS444">
            <v>0</v>
          </cell>
          <cell r="AT444">
            <v>170.1</v>
          </cell>
          <cell r="AU444">
            <v>1537.38</v>
          </cell>
          <cell r="AV444">
            <v>168.94</v>
          </cell>
          <cell r="AW444">
            <v>170.1</v>
          </cell>
          <cell r="AX444">
            <v>-17.22</v>
          </cell>
          <cell r="AY444">
            <v>1518.99</v>
          </cell>
          <cell r="AZ444">
            <v>405.68</v>
          </cell>
          <cell r="BA444">
            <v>1503.85</v>
          </cell>
          <cell r="BB444">
            <v>1706.03</v>
          </cell>
          <cell r="BC444">
            <v>203.5</v>
          </cell>
          <cell r="BD444">
            <v>203.5</v>
          </cell>
          <cell r="BE444">
            <v>168.94</v>
          </cell>
          <cell r="BF444">
            <v>0</v>
          </cell>
          <cell r="BG444">
            <v>0</v>
          </cell>
          <cell r="BH444">
            <v>28.66</v>
          </cell>
          <cell r="BI444">
            <v>0</v>
          </cell>
          <cell r="BJ444">
            <v>18.75</v>
          </cell>
          <cell r="BK444">
            <v>0</v>
          </cell>
          <cell r="BL444">
            <v>81.98</v>
          </cell>
          <cell r="BM444">
            <v>7.75</v>
          </cell>
          <cell r="BN444">
            <v>74.22</v>
          </cell>
          <cell r="BO444">
            <v>0</v>
          </cell>
          <cell r="BP444">
            <v>74.22</v>
          </cell>
          <cell r="BQ444">
            <v>0</v>
          </cell>
          <cell r="BR444">
            <v>74.22</v>
          </cell>
          <cell r="BS444">
            <v>9.4535253000000008</v>
          </cell>
          <cell r="BT444">
            <v>826.07</v>
          </cell>
          <cell r="BU444">
            <v>5.0199999999999996</v>
          </cell>
          <cell r="BV444">
            <v>59</v>
          </cell>
          <cell r="BW444">
            <v>772.09</v>
          </cell>
          <cell r="BX444" t="str">
            <v>Other Non-Interest Expense</v>
          </cell>
          <cell r="BY444">
            <v>0</v>
          </cell>
          <cell r="BZ444">
            <v>24392.87</v>
          </cell>
          <cell r="CA444">
            <v>24392.87</v>
          </cell>
          <cell r="CB444">
            <v>19140.05</v>
          </cell>
          <cell r="CC444">
            <v>12224.71</v>
          </cell>
          <cell r="CD444">
            <v>4110.68</v>
          </cell>
          <cell r="CE444">
            <v>1635.13</v>
          </cell>
          <cell r="CF444">
            <v>2475.5500000000002</v>
          </cell>
          <cell r="CG444">
            <v>2539.56</v>
          </cell>
          <cell r="CH444">
            <v>0</v>
          </cell>
          <cell r="CI444">
            <v>0</v>
          </cell>
          <cell r="CJ444">
            <v>2539.56</v>
          </cell>
          <cell r="CK444">
            <v>2539.56</v>
          </cell>
          <cell r="CL444">
            <v>0</v>
          </cell>
          <cell r="CM444">
            <v>265.10000000000002</v>
          </cell>
          <cell r="CN444">
            <v>35490.559999999998</v>
          </cell>
          <cell r="CO444">
            <v>35490.559999999998</v>
          </cell>
          <cell r="CP444">
            <v>0</v>
          </cell>
          <cell r="CQ444">
            <v>0</v>
          </cell>
          <cell r="CR444">
            <v>0</v>
          </cell>
          <cell r="CS444">
            <v>65653.119999999995</v>
          </cell>
          <cell r="CT444">
            <v>65586.67</v>
          </cell>
          <cell r="CU444">
            <v>66.45</v>
          </cell>
          <cell r="CV444">
            <v>0</v>
          </cell>
          <cell r="CW444">
            <v>1237.21</v>
          </cell>
          <cell r="CX444">
            <v>0</v>
          </cell>
          <cell r="CY444">
            <v>0</v>
          </cell>
          <cell r="CZ444">
            <v>0</v>
          </cell>
          <cell r="DA444">
            <v>1076.98</v>
          </cell>
          <cell r="DB444">
            <v>160.22999999999999</v>
          </cell>
          <cell r="DC444">
            <v>121520.95</v>
          </cell>
          <cell r="DD444">
            <v>0</v>
          </cell>
          <cell r="DE444">
            <v>1518.99</v>
          </cell>
          <cell r="DF444">
            <v>120001.96</v>
          </cell>
          <cell r="DG444">
            <v>1717.75</v>
          </cell>
          <cell r="DH444">
            <v>524.29</v>
          </cell>
          <cell r="DI444">
            <v>2831.22</v>
          </cell>
          <cell r="DJ444">
            <v>0</v>
          </cell>
          <cell r="DK444">
            <v>6</v>
          </cell>
          <cell r="DL444">
            <v>3361.51</v>
          </cell>
          <cell r="DM444">
            <v>41647.980000000003</v>
          </cell>
          <cell r="DN444">
            <v>191122.08</v>
          </cell>
          <cell r="DO444">
            <v>47996.73</v>
          </cell>
          <cell r="DP444">
            <v>0</v>
          </cell>
          <cell r="DQ444">
            <v>3234.99</v>
          </cell>
          <cell r="DR444">
            <v>120262.41</v>
          </cell>
          <cell r="DS444">
            <v>0</v>
          </cell>
          <cell r="DT444">
            <v>171494.13</v>
          </cell>
          <cell r="DU444">
            <v>6939.82</v>
          </cell>
          <cell r="DV444">
            <v>0</v>
          </cell>
          <cell r="DW444">
            <v>19668.48</v>
          </cell>
          <cell r="DX444">
            <v>-7162.75</v>
          </cell>
          <cell r="DY444">
            <v>179.4</v>
          </cell>
          <cell r="DZ444">
            <v>0</v>
          </cell>
          <cell r="EA444">
            <v>19624.95</v>
          </cell>
          <cell r="EB444">
            <v>3</v>
          </cell>
          <cell r="EC444">
            <v>19627.95</v>
          </cell>
          <cell r="ED444">
            <v>0</v>
          </cell>
          <cell r="EE444">
            <v>19643.95</v>
          </cell>
          <cell r="EF444">
            <v>0</v>
          </cell>
          <cell r="EG444">
            <v>19643.95</v>
          </cell>
          <cell r="EH444">
            <v>74.22</v>
          </cell>
          <cell r="EI444">
            <v>0</v>
          </cell>
          <cell r="EJ444">
            <v>0</v>
          </cell>
          <cell r="EK444">
            <v>0</v>
          </cell>
          <cell r="EL444">
            <v>0</v>
          </cell>
          <cell r="EM444">
            <v>0</v>
          </cell>
          <cell r="EN444">
            <v>0</v>
          </cell>
          <cell r="EO444">
            <v>0</v>
          </cell>
          <cell r="EP444">
            <v>200</v>
          </cell>
          <cell r="EQ444">
            <v>0</v>
          </cell>
          <cell r="ER444">
            <v>107</v>
          </cell>
          <cell r="ES444">
            <v>0</v>
          </cell>
          <cell r="ET444">
            <v>0</v>
          </cell>
          <cell r="EU444">
            <v>19624.95</v>
          </cell>
          <cell r="EV444">
            <v>19624.95</v>
          </cell>
          <cell r="EW444">
            <v>-181</v>
          </cell>
          <cell r="EX444">
            <v>196</v>
          </cell>
          <cell r="EY444">
            <v>-132</v>
          </cell>
          <cell r="EZ444">
            <v>0</v>
          </cell>
          <cell r="FA444">
            <v>0</v>
          </cell>
          <cell r="FB444">
            <v>2542</v>
          </cell>
          <cell r="FC444">
            <v>0</v>
          </cell>
          <cell r="FD444">
            <v>508</v>
          </cell>
          <cell r="FE444">
            <v>0</v>
          </cell>
          <cell r="FF444">
            <v>21775.95</v>
          </cell>
          <cell r="FG444">
            <v>283</v>
          </cell>
          <cell r="FH444">
            <v>0</v>
          </cell>
          <cell r="FI444">
            <v>-155</v>
          </cell>
          <cell r="FJ444">
            <v>21337.95</v>
          </cell>
          <cell r="FK444">
            <v>157702</v>
          </cell>
          <cell r="FL444">
            <v>11856</v>
          </cell>
          <cell r="FM444">
            <v>21338</v>
          </cell>
          <cell r="FN444">
            <v>22939</v>
          </cell>
          <cell r="FO444">
            <v>157702</v>
          </cell>
          <cell r="FP444">
            <v>189945</v>
          </cell>
          <cell r="FQ444">
            <v>7.5179999999999998</v>
          </cell>
          <cell r="FR444">
            <v>13.5306</v>
          </cell>
          <cell r="FS444">
            <v>14.5458</v>
          </cell>
          <cell r="FT444">
            <v>11.2338</v>
          </cell>
          <cell r="FU444">
            <v>6706</v>
          </cell>
          <cell r="FV444">
            <v>0</v>
          </cell>
          <cell r="FW444">
            <v>0</v>
          </cell>
          <cell r="FX444">
            <v>0</v>
          </cell>
          <cell r="FY444">
            <v>0</v>
          </cell>
          <cell r="FZ444">
            <v>0</v>
          </cell>
          <cell r="GA444">
            <v>0</v>
          </cell>
          <cell r="GB444">
            <v>234</v>
          </cell>
          <cell r="GC444">
            <v>2542</v>
          </cell>
          <cell r="GD444">
            <v>502</v>
          </cell>
          <cell r="GE444">
            <v>116</v>
          </cell>
          <cell r="GF444">
            <v>60</v>
          </cell>
          <cell r="GG444">
            <v>1.33</v>
          </cell>
          <cell r="GH444">
            <v>5685</v>
          </cell>
          <cell r="GI444">
            <v>0</v>
          </cell>
          <cell r="GJ444">
            <v>21775.95</v>
          </cell>
          <cell r="GK444">
            <v>2177.59</v>
          </cell>
          <cell r="GL444">
            <v>116</v>
          </cell>
          <cell r="GM444">
            <v>0</v>
          </cell>
          <cell r="GN444">
            <v>0</v>
          </cell>
          <cell r="GO444">
            <v>116</v>
          </cell>
          <cell r="GP444">
            <v>227</v>
          </cell>
          <cell r="GQ444">
            <v>227</v>
          </cell>
          <cell r="GR444">
            <v>0</v>
          </cell>
          <cell r="GS444">
            <v>43</v>
          </cell>
          <cell r="GT444">
            <v>38</v>
          </cell>
          <cell r="GU444">
            <v>0</v>
          </cell>
          <cell r="GV444">
            <v>1.33</v>
          </cell>
          <cell r="GW444">
            <v>0</v>
          </cell>
          <cell r="GX444">
            <v>0</v>
          </cell>
          <cell r="GY444">
            <v>0</v>
          </cell>
          <cell r="GZ444">
            <v>0</v>
          </cell>
          <cell r="HA444">
            <v>0</v>
          </cell>
          <cell r="HB444">
            <v>0</v>
          </cell>
          <cell r="HC444">
            <v>0</v>
          </cell>
          <cell r="HD444" t="str">
            <v>Adjustments due to rounding</v>
          </cell>
          <cell r="HE444" t="str">
            <v>Equity related to Ally's minority interest in SAIC JV (China)</v>
          </cell>
          <cell r="HF444">
            <v>0</v>
          </cell>
          <cell r="HG444">
            <v>0</v>
          </cell>
          <cell r="HH444">
            <v>0</v>
          </cell>
          <cell r="HI444">
            <v>-1636.27</v>
          </cell>
          <cell r="HJ444">
            <v>-1629.62</v>
          </cell>
          <cell r="HK444" t="str">
            <v xml:space="preserve">Total shares outstanding at Ally equals 1,330,970 as of December 31, 2011. In connection with the forecasted 1Q2013 IPO, $3.0 billion of the remaining $5.9375 billion of MCP is assumed to convert to Tangible Equity Units and $2.9375 billion of </v>
          </cell>
          <cell r="HL444">
            <v>1</v>
          </cell>
          <cell r="HM444">
            <v>2012</v>
          </cell>
          <cell r="HN444">
            <v>0</v>
          </cell>
          <cell r="HO444">
            <v>18.75</v>
          </cell>
          <cell r="HR444">
            <v>19012</v>
          </cell>
        </row>
        <row r="445">
          <cell r="A445" t="str">
            <v>1562859Q2 2012BHC Baseline</v>
          </cell>
          <cell r="B445" t="str">
            <v>Ally</v>
          </cell>
          <cell r="C445" t="str">
            <v>Q2 2012</v>
          </cell>
          <cell r="D445" t="str">
            <v>BHC Baseline</v>
          </cell>
          <cell r="E445" t="str">
            <v>BHC</v>
          </cell>
          <cell r="F445" t="str">
            <v>ALLY FNCL</v>
          </cell>
          <cell r="G445">
            <v>1562859</v>
          </cell>
          <cell r="H445" t="str">
            <v>Projected</v>
          </cell>
          <cell r="I445">
            <v>40928</v>
          </cell>
          <cell r="J445">
            <v>40928.634780092594</v>
          </cell>
          <cell r="L445">
            <v>11.24</v>
          </cell>
          <cell r="M445">
            <v>25.3</v>
          </cell>
          <cell r="N445">
            <v>9.51</v>
          </cell>
          <cell r="O445">
            <v>15.79</v>
          </cell>
          <cell r="P445">
            <v>15.19</v>
          </cell>
          <cell r="Q445">
            <v>15.19</v>
          </cell>
          <cell r="R445">
            <v>0</v>
          </cell>
          <cell r="S445">
            <v>0</v>
          </cell>
          <cell r="T445">
            <v>0</v>
          </cell>
          <cell r="U445">
            <v>0</v>
          </cell>
          <cell r="V445">
            <v>0</v>
          </cell>
          <cell r="W445">
            <v>0</v>
          </cell>
          <cell r="X445">
            <v>0</v>
          </cell>
          <cell r="Y445">
            <v>96.34</v>
          </cell>
          <cell r="Z445">
            <v>93.41</v>
          </cell>
          <cell r="AA445">
            <v>2.93</v>
          </cell>
          <cell r="AB445">
            <v>0</v>
          </cell>
          <cell r="AC445">
            <v>0</v>
          </cell>
          <cell r="AD445">
            <v>0</v>
          </cell>
          <cell r="AE445">
            <v>0</v>
          </cell>
          <cell r="AF445">
            <v>0</v>
          </cell>
          <cell r="AG445">
            <v>0</v>
          </cell>
          <cell r="AH445">
            <v>0</v>
          </cell>
          <cell r="AI445">
            <v>148.07</v>
          </cell>
          <cell r="AJ445">
            <v>0</v>
          </cell>
          <cell r="AK445">
            <v>0</v>
          </cell>
          <cell r="AL445">
            <v>0</v>
          </cell>
          <cell r="AM445">
            <v>0</v>
          </cell>
          <cell r="AN445">
            <v>0</v>
          </cell>
          <cell r="AO445">
            <v>0</v>
          </cell>
          <cell r="AP445">
            <v>0</v>
          </cell>
          <cell r="AQ445">
            <v>0</v>
          </cell>
          <cell r="AR445">
            <v>0</v>
          </cell>
          <cell r="AS445">
            <v>0</v>
          </cell>
          <cell r="AT445">
            <v>148.07</v>
          </cell>
          <cell r="AU445">
            <v>1518.99</v>
          </cell>
          <cell r="AV445">
            <v>107.83</v>
          </cell>
          <cell r="AW445">
            <v>148.07</v>
          </cell>
          <cell r="AX445">
            <v>-18.2</v>
          </cell>
          <cell r="AY445">
            <v>1460.56</v>
          </cell>
          <cell r="AZ445">
            <v>430.55</v>
          </cell>
          <cell r="BA445">
            <v>1554.27</v>
          </cell>
          <cell r="BB445">
            <v>1746.27</v>
          </cell>
          <cell r="BC445">
            <v>238.56</v>
          </cell>
          <cell r="BD445">
            <v>238.56</v>
          </cell>
          <cell r="BE445">
            <v>107.83</v>
          </cell>
          <cell r="BF445">
            <v>0</v>
          </cell>
          <cell r="BG445">
            <v>0</v>
          </cell>
          <cell r="BH445">
            <v>32.07</v>
          </cell>
          <cell r="BI445">
            <v>0</v>
          </cell>
          <cell r="BJ445">
            <v>18.75</v>
          </cell>
          <cell r="BK445">
            <v>0</v>
          </cell>
          <cell r="BL445">
            <v>181.55</v>
          </cell>
          <cell r="BM445">
            <v>35.1</v>
          </cell>
          <cell r="BN445">
            <v>146.44999999999999</v>
          </cell>
          <cell r="BO445">
            <v>0</v>
          </cell>
          <cell r="BP445">
            <v>146.44999999999999</v>
          </cell>
          <cell r="BQ445">
            <v>0</v>
          </cell>
          <cell r="BR445">
            <v>146.44999999999999</v>
          </cell>
          <cell r="BS445">
            <v>19.333517000000001</v>
          </cell>
          <cell r="BT445">
            <v>772.09</v>
          </cell>
          <cell r="BU445">
            <v>5.0199999999999996</v>
          </cell>
          <cell r="BV445">
            <v>54.81</v>
          </cell>
          <cell r="BW445">
            <v>722.29</v>
          </cell>
          <cell r="BX445" t="str">
            <v>Other Non-Interest Expense</v>
          </cell>
          <cell r="BY445">
            <v>0</v>
          </cell>
          <cell r="BZ445">
            <v>23603.41</v>
          </cell>
          <cell r="CA445">
            <v>23603.41</v>
          </cell>
          <cell r="CB445">
            <v>19264.82</v>
          </cell>
          <cell r="CC445">
            <v>12462.31</v>
          </cell>
          <cell r="CD445">
            <v>3918.48</v>
          </cell>
          <cell r="CE445">
            <v>1553.18</v>
          </cell>
          <cell r="CF445">
            <v>2365.29</v>
          </cell>
          <cell r="CG445">
            <v>2644.27</v>
          </cell>
          <cell r="CH445">
            <v>0</v>
          </cell>
          <cell r="CI445">
            <v>0</v>
          </cell>
          <cell r="CJ445">
            <v>2644.27</v>
          </cell>
          <cell r="CK445">
            <v>2644.27</v>
          </cell>
          <cell r="CL445">
            <v>0</v>
          </cell>
          <cell r="CM445">
            <v>239.77</v>
          </cell>
          <cell r="CN445">
            <v>36868.519999999997</v>
          </cell>
          <cell r="CO445">
            <v>36868.519999999997</v>
          </cell>
          <cell r="CP445">
            <v>0</v>
          </cell>
          <cell r="CQ445">
            <v>0</v>
          </cell>
          <cell r="CR445">
            <v>0</v>
          </cell>
          <cell r="CS445">
            <v>68211</v>
          </cell>
          <cell r="CT445">
            <v>68148.92</v>
          </cell>
          <cell r="CU445">
            <v>62.08</v>
          </cell>
          <cell r="CV445">
            <v>0</v>
          </cell>
          <cell r="CW445">
            <v>1439.88</v>
          </cell>
          <cell r="CX445">
            <v>0</v>
          </cell>
          <cell r="CY445">
            <v>0</v>
          </cell>
          <cell r="CZ445">
            <v>0</v>
          </cell>
          <cell r="DA445">
            <v>1279.6500000000001</v>
          </cell>
          <cell r="DB445">
            <v>160.22999999999999</v>
          </cell>
          <cell r="DC445">
            <v>125784.22</v>
          </cell>
          <cell r="DD445">
            <v>0</v>
          </cell>
          <cell r="DE445">
            <v>1460.56</v>
          </cell>
          <cell r="DF445">
            <v>124323.66</v>
          </cell>
          <cell r="DG445">
            <v>1741.19</v>
          </cell>
          <cell r="DH445">
            <v>524.29</v>
          </cell>
          <cell r="DI445">
            <v>2805.91</v>
          </cell>
          <cell r="DJ445">
            <v>0</v>
          </cell>
          <cell r="DK445">
            <v>6</v>
          </cell>
          <cell r="DL445">
            <v>3336.2</v>
          </cell>
          <cell r="DM445">
            <v>42572.43</v>
          </cell>
          <cell r="DN445">
            <v>195576.9</v>
          </cell>
          <cell r="DO445">
            <v>49525.5</v>
          </cell>
          <cell r="DP445">
            <v>0</v>
          </cell>
          <cell r="DQ445">
            <v>3234.99</v>
          </cell>
          <cell r="DR445">
            <v>123229.45</v>
          </cell>
          <cell r="DS445">
            <v>0</v>
          </cell>
          <cell r="DT445">
            <v>175989.94</v>
          </cell>
          <cell r="DU445">
            <v>6939.82</v>
          </cell>
          <cell r="DV445">
            <v>0</v>
          </cell>
          <cell r="DW445">
            <v>19668.48</v>
          </cell>
          <cell r="DX445">
            <v>-7216.7</v>
          </cell>
          <cell r="DY445">
            <v>192.36</v>
          </cell>
          <cell r="DZ445">
            <v>0</v>
          </cell>
          <cell r="EA445">
            <v>19583.96</v>
          </cell>
          <cell r="EB445">
            <v>3</v>
          </cell>
          <cell r="EC445">
            <v>19586.96</v>
          </cell>
          <cell r="ED445">
            <v>0</v>
          </cell>
          <cell r="EE445">
            <v>19624.95</v>
          </cell>
          <cell r="EF445">
            <v>0</v>
          </cell>
          <cell r="EG445">
            <v>19624.95</v>
          </cell>
          <cell r="EH445">
            <v>146.44999999999999</v>
          </cell>
          <cell r="EI445">
            <v>0</v>
          </cell>
          <cell r="EJ445">
            <v>0</v>
          </cell>
          <cell r="EK445">
            <v>0</v>
          </cell>
          <cell r="EL445">
            <v>0</v>
          </cell>
          <cell r="EM445">
            <v>0</v>
          </cell>
          <cell r="EN445">
            <v>0</v>
          </cell>
          <cell r="EO445">
            <v>0</v>
          </cell>
          <cell r="EP445">
            <v>200</v>
          </cell>
          <cell r="EQ445">
            <v>0</v>
          </cell>
          <cell r="ER445">
            <v>13</v>
          </cell>
          <cell r="ES445">
            <v>0</v>
          </cell>
          <cell r="ET445">
            <v>0</v>
          </cell>
          <cell r="EU445">
            <v>19583.96</v>
          </cell>
          <cell r="EV445">
            <v>19583.96</v>
          </cell>
          <cell r="EW445">
            <v>-168</v>
          </cell>
          <cell r="EX445">
            <v>183</v>
          </cell>
          <cell r="EY445">
            <v>-132</v>
          </cell>
          <cell r="EZ445">
            <v>0</v>
          </cell>
          <cell r="FA445">
            <v>0</v>
          </cell>
          <cell r="FB445">
            <v>2543</v>
          </cell>
          <cell r="FC445">
            <v>0</v>
          </cell>
          <cell r="FD445">
            <v>508</v>
          </cell>
          <cell r="FE445">
            <v>0</v>
          </cell>
          <cell r="FF445">
            <v>21735.96</v>
          </cell>
          <cell r="FG445">
            <v>281</v>
          </cell>
          <cell r="FH445">
            <v>0</v>
          </cell>
          <cell r="FI445">
            <v>-166</v>
          </cell>
          <cell r="FJ445">
            <v>21288.959999999999</v>
          </cell>
          <cell r="FK445">
            <v>163714</v>
          </cell>
          <cell r="FL445">
            <v>11806</v>
          </cell>
          <cell r="FM445">
            <v>21289</v>
          </cell>
          <cell r="FN445">
            <v>22819</v>
          </cell>
          <cell r="FO445">
            <v>163714</v>
          </cell>
          <cell r="FP445">
            <v>192560</v>
          </cell>
          <cell r="FQ445">
            <v>7.2114000000000003</v>
          </cell>
          <cell r="FR445">
            <v>13.0038</v>
          </cell>
          <cell r="FS445">
            <v>13.9383</v>
          </cell>
          <cell r="FT445">
            <v>11.0558</v>
          </cell>
          <cell r="FU445">
            <v>6706</v>
          </cell>
          <cell r="FV445">
            <v>0</v>
          </cell>
          <cell r="FW445">
            <v>0</v>
          </cell>
          <cell r="FX445">
            <v>0</v>
          </cell>
          <cell r="FY445">
            <v>0</v>
          </cell>
          <cell r="FZ445">
            <v>0</v>
          </cell>
          <cell r="GA445">
            <v>0</v>
          </cell>
          <cell r="GB445">
            <v>234</v>
          </cell>
          <cell r="GC445">
            <v>2543</v>
          </cell>
          <cell r="GD445">
            <v>502</v>
          </cell>
          <cell r="GE445">
            <v>117</v>
          </cell>
          <cell r="GF445">
            <v>60</v>
          </cell>
          <cell r="GG445">
            <v>1.33</v>
          </cell>
          <cell r="GH445">
            <v>5685</v>
          </cell>
          <cell r="GI445">
            <v>0</v>
          </cell>
          <cell r="GJ445">
            <v>21735.96</v>
          </cell>
          <cell r="GK445">
            <v>2173.6</v>
          </cell>
          <cell r="GL445">
            <v>117</v>
          </cell>
          <cell r="GM445">
            <v>0</v>
          </cell>
          <cell r="GN445">
            <v>0</v>
          </cell>
          <cell r="GO445">
            <v>117</v>
          </cell>
          <cell r="GP445">
            <v>340</v>
          </cell>
          <cell r="GQ445">
            <v>340</v>
          </cell>
          <cell r="GR445">
            <v>0</v>
          </cell>
          <cell r="GS445">
            <v>43</v>
          </cell>
          <cell r="GT445">
            <v>170</v>
          </cell>
          <cell r="GU445">
            <v>0</v>
          </cell>
          <cell r="GV445">
            <v>1.33</v>
          </cell>
          <cell r="GW445">
            <v>0</v>
          </cell>
          <cell r="GX445">
            <v>0</v>
          </cell>
          <cell r="GY445">
            <v>0</v>
          </cell>
          <cell r="GZ445">
            <v>0</v>
          </cell>
          <cell r="HA445">
            <v>0</v>
          </cell>
          <cell r="HB445">
            <v>0</v>
          </cell>
          <cell r="HC445">
            <v>0</v>
          </cell>
          <cell r="HD445" t="str">
            <v>Adjustments due to rounding</v>
          </cell>
          <cell r="HE445" t="str">
            <v>Equity related to Ally's minority interest in SAIC JV (China)</v>
          </cell>
          <cell r="HF445">
            <v>0</v>
          </cell>
          <cell r="HG445">
            <v>0</v>
          </cell>
          <cell r="HH445">
            <v>0</v>
          </cell>
          <cell r="HI445">
            <v>-1636.27</v>
          </cell>
          <cell r="HJ445">
            <v>-1629.62</v>
          </cell>
          <cell r="HK445" t="str">
            <v xml:space="preserve">Total shares outstanding at Ally equals 1,330,970 as of December 31, 2011. In connection with the forecasted 1Q2013 IPO, $3.0 billion of the remaining $5.9375 billion of MCP is assumed to convert to Tangible Equity Units and $2.9375 billion of </v>
          </cell>
          <cell r="HL445">
            <v>2</v>
          </cell>
          <cell r="HM445">
            <v>2012</v>
          </cell>
          <cell r="HN445">
            <v>0</v>
          </cell>
          <cell r="HO445">
            <v>18.75</v>
          </cell>
          <cell r="HR445">
            <v>19012</v>
          </cell>
        </row>
        <row r="446">
          <cell r="A446" t="str">
            <v>1562859Q3 2012BHC Baseline</v>
          </cell>
          <cell r="B446" t="str">
            <v>Ally</v>
          </cell>
          <cell r="C446" t="str">
            <v>Q3 2012</v>
          </cell>
          <cell r="D446" t="str">
            <v>BHC Baseline</v>
          </cell>
          <cell r="E446" t="str">
            <v>BHC</v>
          </cell>
          <cell r="F446" t="str">
            <v>ALLY FNCL</v>
          </cell>
          <cell r="G446">
            <v>1562859</v>
          </cell>
          <cell r="H446" t="str">
            <v>Projected</v>
          </cell>
          <cell r="I446">
            <v>40928</v>
          </cell>
          <cell r="J446">
            <v>40928.634780092594</v>
          </cell>
          <cell r="L446">
            <v>10.45</v>
          </cell>
          <cell r="M446">
            <v>21.72</v>
          </cell>
          <cell r="N446">
            <v>8.15</v>
          </cell>
          <cell r="O446">
            <v>13.57</v>
          </cell>
          <cell r="P446">
            <v>12.64</v>
          </cell>
          <cell r="Q446">
            <v>12.64</v>
          </cell>
          <cell r="R446">
            <v>0</v>
          </cell>
          <cell r="S446">
            <v>0</v>
          </cell>
          <cell r="T446">
            <v>0</v>
          </cell>
          <cell r="U446">
            <v>0</v>
          </cell>
          <cell r="V446">
            <v>0</v>
          </cell>
          <cell r="W446">
            <v>0</v>
          </cell>
          <cell r="X446">
            <v>0</v>
          </cell>
          <cell r="Y446">
            <v>110.23</v>
          </cell>
          <cell r="Z446">
            <v>107.33</v>
          </cell>
          <cell r="AA446">
            <v>2.9</v>
          </cell>
          <cell r="AB446">
            <v>0</v>
          </cell>
          <cell r="AC446">
            <v>0</v>
          </cell>
          <cell r="AD446">
            <v>0</v>
          </cell>
          <cell r="AE446">
            <v>0</v>
          </cell>
          <cell r="AF446">
            <v>0</v>
          </cell>
          <cell r="AG446">
            <v>0</v>
          </cell>
          <cell r="AH446">
            <v>0</v>
          </cell>
          <cell r="AI446">
            <v>155.03</v>
          </cell>
          <cell r="AJ446">
            <v>0</v>
          </cell>
          <cell r="AK446">
            <v>0</v>
          </cell>
          <cell r="AL446">
            <v>0</v>
          </cell>
          <cell r="AM446">
            <v>0</v>
          </cell>
          <cell r="AN446">
            <v>0</v>
          </cell>
          <cell r="AO446">
            <v>0</v>
          </cell>
          <cell r="AP446">
            <v>0</v>
          </cell>
          <cell r="AQ446">
            <v>0</v>
          </cell>
          <cell r="AR446">
            <v>0</v>
          </cell>
          <cell r="AS446">
            <v>0</v>
          </cell>
          <cell r="AT446">
            <v>155.03</v>
          </cell>
          <cell r="AU446">
            <v>1460.56</v>
          </cell>
          <cell r="AV446">
            <v>171.14</v>
          </cell>
          <cell r="AW446">
            <v>155.03</v>
          </cell>
          <cell r="AX446">
            <v>-16.850000000000001</v>
          </cell>
          <cell r="AY446">
            <v>1459.81</v>
          </cell>
          <cell r="AZ446">
            <v>505.29</v>
          </cell>
          <cell r="BA446">
            <v>1594.59</v>
          </cell>
          <cell r="BB446">
            <v>1748.18</v>
          </cell>
          <cell r="BC446">
            <v>351.69</v>
          </cell>
          <cell r="BD446">
            <v>351.69</v>
          </cell>
          <cell r="BE446">
            <v>171.14</v>
          </cell>
          <cell r="BF446">
            <v>0</v>
          </cell>
          <cell r="BG446">
            <v>0</v>
          </cell>
          <cell r="BH446">
            <v>28.01</v>
          </cell>
          <cell r="BI446">
            <v>0</v>
          </cell>
          <cell r="BJ446">
            <v>18.75</v>
          </cell>
          <cell r="BK446">
            <v>0</v>
          </cell>
          <cell r="BL446">
            <v>227.32</v>
          </cell>
          <cell r="BM446">
            <v>44.74</v>
          </cell>
          <cell r="BN446">
            <v>182.58</v>
          </cell>
          <cell r="BO446">
            <v>0</v>
          </cell>
          <cell r="BP446">
            <v>182.58</v>
          </cell>
          <cell r="BQ446">
            <v>0</v>
          </cell>
          <cell r="BR446">
            <v>182.58</v>
          </cell>
          <cell r="BS446">
            <v>19.681505999999999</v>
          </cell>
          <cell r="BT446">
            <v>722.29</v>
          </cell>
          <cell r="BU446">
            <v>5.0199999999999996</v>
          </cell>
          <cell r="BV446">
            <v>50.4</v>
          </cell>
          <cell r="BW446">
            <v>676.9</v>
          </cell>
          <cell r="BX446" t="str">
            <v>Other Non-Interest Expense</v>
          </cell>
          <cell r="BY446">
            <v>0</v>
          </cell>
          <cell r="BZ446">
            <v>25828.1</v>
          </cell>
          <cell r="CA446">
            <v>25828.1</v>
          </cell>
          <cell r="CB446">
            <v>19054.89</v>
          </cell>
          <cell r="CC446">
            <v>12349.92</v>
          </cell>
          <cell r="CD446">
            <v>3734.5</v>
          </cell>
          <cell r="CE446">
            <v>1478.1</v>
          </cell>
          <cell r="CF446">
            <v>2256.39</v>
          </cell>
          <cell r="CG446">
            <v>2737.08</v>
          </cell>
          <cell r="CH446">
            <v>0</v>
          </cell>
          <cell r="CI446">
            <v>0</v>
          </cell>
          <cell r="CJ446">
            <v>2737.08</v>
          </cell>
          <cell r="CK446">
            <v>2737.08</v>
          </cell>
          <cell r="CL446">
            <v>0</v>
          </cell>
          <cell r="CM446">
            <v>233.39</v>
          </cell>
          <cell r="CN446">
            <v>37892.239999999998</v>
          </cell>
          <cell r="CO446">
            <v>37892.239999999998</v>
          </cell>
          <cell r="CP446">
            <v>0</v>
          </cell>
          <cell r="CQ446">
            <v>0</v>
          </cell>
          <cell r="CR446">
            <v>0</v>
          </cell>
          <cell r="CS446">
            <v>70535.77</v>
          </cell>
          <cell r="CT446">
            <v>70478.039999999994</v>
          </cell>
          <cell r="CU446">
            <v>57.73</v>
          </cell>
          <cell r="CV446">
            <v>0</v>
          </cell>
          <cell r="CW446">
            <v>1405.55</v>
          </cell>
          <cell r="CX446">
            <v>0</v>
          </cell>
          <cell r="CY446">
            <v>0</v>
          </cell>
          <cell r="CZ446">
            <v>0</v>
          </cell>
          <cell r="DA446">
            <v>1245.32</v>
          </cell>
          <cell r="DB446">
            <v>160.22999999999999</v>
          </cell>
          <cell r="DC446">
            <v>128888.45</v>
          </cell>
          <cell r="DD446">
            <v>0</v>
          </cell>
          <cell r="DE446">
            <v>1459.81</v>
          </cell>
          <cell r="DF446">
            <v>127428.64</v>
          </cell>
          <cell r="DG446">
            <v>1765.49</v>
          </cell>
          <cell r="DH446">
            <v>524.29</v>
          </cell>
          <cell r="DI446">
            <v>2788.68</v>
          </cell>
          <cell r="DJ446">
            <v>0</v>
          </cell>
          <cell r="DK446">
            <v>6</v>
          </cell>
          <cell r="DL446">
            <v>3318.97</v>
          </cell>
          <cell r="DM446">
            <v>45568.63</v>
          </cell>
          <cell r="DN446">
            <v>203909.83</v>
          </cell>
          <cell r="DO446">
            <v>51310.81</v>
          </cell>
          <cell r="DP446">
            <v>0</v>
          </cell>
          <cell r="DQ446">
            <v>3181.29</v>
          </cell>
          <cell r="DR446">
            <v>129834.98</v>
          </cell>
          <cell r="DS446">
            <v>0</v>
          </cell>
          <cell r="DT446">
            <v>184327.08</v>
          </cell>
          <cell r="DU446">
            <v>6939.82</v>
          </cell>
          <cell r="DV446">
            <v>0</v>
          </cell>
          <cell r="DW446">
            <v>19668.48</v>
          </cell>
          <cell r="DX446">
            <v>-7234.52</v>
          </cell>
          <cell r="DY446">
            <v>205.97</v>
          </cell>
          <cell r="DZ446">
            <v>0</v>
          </cell>
          <cell r="EA446">
            <v>19579.75</v>
          </cell>
          <cell r="EB446">
            <v>3</v>
          </cell>
          <cell r="EC446">
            <v>19582.75</v>
          </cell>
          <cell r="ED446">
            <v>0</v>
          </cell>
          <cell r="EE446">
            <v>19583.96</v>
          </cell>
          <cell r="EF446">
            <v>0</v>
          </cell>
          <cell r="EG446">
            <v>19583.96</v>
          </cell>
          <cell r="EH446">
            <v>182.58</v>
          </cell>
          <cell r="EI446">
            <v>0</v>
          </cell>
          <cell r="EJ446">
            <v>0</v>
          </cell>
          <cell r="EK446">
            <v>0</v>
          </cell>
          <cell r="EL446">
            <v>0</v>
          </cell>
          <cell r="EM446">
            <v>0</v>
          </cell>
          <cell r="EN446">
            <v>0</v>
          </cell>
          <cell r="EO446">
            <v>0</v>
          </cell>
          <cell r="EP446">
            <v>200</v>
          </cell>
          <cell r="EQ446">
            <v>0</v>
          </cell>
          <cell r="ER446">
            <v>14</v>
          </cell>
          <cell r="ES446">
            <v>0</v>
          </cell>
          <cell r="ET446">
            <v>-1</v>
          </cell>
          <cell r="EU446">
            <v>19579.75</v>
          </cell>
          <cell r="EV446">
            <v>19579.75</v>
          </cell>
          <cell r="EW446">
            <v>-155</v>
          </cell>
          <cell r="EX446">
            <v>169</v>
          </cell>
          <cell r="EY446">
            <v>-132</v>
          </cell>
          <cell r="EZ446">
            <v>0</v>
          </cell>
          <cell r="FA446">
            <v>0</v>
          </cell>
          <cell r="FB446">
            <v>2543</v>
          </cell>
          <cell r="FC446">
            <v>0</v>
          </cell>
          <cell r="FD446">
            <v>508</v>
          </cell>
          <cell r="FE446">
            <v>0</v>
          </cell>
          <cell r="FF446">
            <v>21732.75</v>
          </cell>
          <cell r="FG446">
            <v>279</v>
          </cell>
          <cell r="FH446">
            <v>0</v>
          </cell>
          <cell r="FI446">
            <v>-178</v>
          </cell>
          <cell r="FJ446">
            <v>21275.75</v>
          </cell>
          <cell r="FK446">
            <v>167712</v>
          </cell>
          <cell r="FL446">
            <v>11793</v>
          </cell>
          <cell r="FM446">
            <v>21276</v>
          </cell>
          <cell r="FN446">
            <v>22795</v>
          </cell>
          <cell r="FO446">
            <v>167712</v>
          </cell>
          <cell r="FP446">
            <v>198956</v>
          </cell>
          <cell r="FQ446">
            <v>7.0316999999999998</v>
          </cell>
          <cell r="FR446">
            <v>12.686</v>
          </cell>
          <cell r="FS446">
            <v>13.591799999999999</v>
          </cell>
          <cell r="FT446">
            <v>10.6938</v>
          </cell>
          <cell r="FU446">
            <v>6706</v>
          </cell>
          <cell r="FV446">
            <v>0</v>
          </cell>
          <cell r="FW446">
            <v>0</v>
          </cell>
          <cell r="FX446">
            <v>0</v>
          </cell>
          <cell r="FY446">
            <v>0</v>
          </cell>
          <cell r="FZ446">
            <v>0</v>
          </cell>
          <cell r="GA446">
            <v>0</v>
          </cell>
          <cell r="GB446">
            <v>234</v>
          </cell>
          <cell r="GC446">
            <v>2543</v>
          </cell>
          <cell r="GD446">
            <v>502</v>
          </cell>
          <cell r="GE446">
            <v>117</v>
          </cell>
          <cell r="GF446">
            <v>60</v>
          </cell>
          <cell r="GG446">
            <v>1.33</v>
          </cell>
          <cell r="GH446">
            <v>5685</v>
          </cell>
          <cell r="GI446">
            <v>0</v>
          </cell>
          <cell r="GJ446">
            <v>21732.75</v>
          </cell>
          <cell r="GK446">
            <v>2173.2800000000002</v>
          </cell>
          <cell r="GL446">
            <v>117</v>
          </cell>
          <cell r="GM446">
            <v>0</v>
          </cell>
          <cell r="GN446">
            <v>0</v>
          </cell>
          <cell r="GO446">
            <v>117</v>
          </cell>
          <cell r="GP446">
            <v>437</v>
          </cell>
          <cell r="GQ446">
            <v>437</v>
          </cell>
          <cell r="GR446">
            <v>0</v>
          </cell>
          <cell r="GS446">
            <v>43</v>
          </cell>
          <cell r="GT446">
            <v>216</v>
          </cell>
          <cell r="GU446">
            <v>0</v>
          </cell>
          <cell r="GV446">
            <v>1.33</v>
          </cell>
          <cell r="GW446">
            <v>0</v>
          </cell>
          <cell r="GX446">
            <v>0</v>
          </cell>
          <cell r="GY446">
            <v>0</v>
          </cell>
          <cell r="GZ446">
            <v>0</v>
          </cell>
          <cell r="HA446">
            <v>0</v>
          </cell>
          <cell r="HB446">
            <v>0</v>
          </cell>
          <cell r="HC446">
            <v>0</v>
          </cell>
          <cell r="HD446" t="str">
            <v>Adjustments due to rounding</v>
          </cell>
          <cell r="HE446" t="str">
            <v>Equity related to Ally's minority interest in SAIC JV (China)</v>
          </cell>
          <cell r="HF446">
            <v>0</v>
          </cell>
          <cell r="HG446">
            <v>0</v>
          </cell>
          <cell r="HH446">
            <v>0</v>
          </cell>
          <cell r="HI446">
            <v>-1636.27</v>
          </cell>
          <cell r="HJ446">
            <v>-1629.62</v>
          </cell>
          <cell r="HK446" t="str">
            <v xml:space="preserve">Total shares outstanding at Ally equals 1,330,970 as of December 31, 2011. In connection with the forecasted 1Q2013 IPO, $3.0 billion of the remaining $5.9375 billion of MCP is assumed to convert to Tangible Equity Units and $2.9375 billion of </v>
          </cell>
          <cell r="HL446">
            <v>3</v>
          </cell>
          <cell r="HM446">
            <v>2012</v>
          </cell>
          <cell r="HN446">
            <v>0</v>
          </cell>
          <cell r="HO446">
            <v>18.75</v>
          </cell>
          <cell r="HR446">
            <v>19012</v>
          </cell>
        </row>
        <row r="447">
          <cell r="A447" t="str">
            <v>1562859Q4 2012BHC Baseline</v>
          </cell>
          <cell r="B447" t="str">
            <v>Ally</v>
          </cell>
          <cell r="C447" t="str">
            <v>Q4 2012</v>
          </cell>
          <cell r="D447" t="str">
            <v>BHC Baseline</v>
          </cell>
          <cell r="E447" t="str">
            <v>BHC</v>
          </cell>
          <cell r="F447" t="str">
            <v>ALLY FNCL</v>
          </cell>
          <cell r="G447">
            <v>1562859</v>
          </cell>
          <cell r="H447" t="str">
            <v>Projected</v>
          </cell>
          <cell r="I447">
            <v>40928</v>
          </cell>
          <cell r="J447">
            <v>40928.634780092594</v>
          </cell>
          <cell r="L447">
            <v>11.3</v>
          </cell>
          <cell r="M447">
            <v>24.03</v>
          </cell>
          <cell r="N447">
            <v>9.3000000000000007</v>
          </cell>
          <cell r="O447">
            <v>14.73</v>
          </cell>
          <cell r="P447">
            <v>12.74</v>
          </cell>
          <cell r="Q447">
            <v>12.74</v>
          </cell>
          <cell r="R447">
            <v>0</v>
          </cell>
          <cell r="S447">
            <v>0</v>
          </cell>
          <cell r="T447">
            <v>0</v>
          </cell>
          <cell r="U447">
            <v>0</v>
          </cell>
          <cell r="V447">
            <v>0</v>
          </cell>
          <cell r="W447">
            <v>0</v>
          </cell>
          <cell r="X447">
            <v>0</v>
          </cell>
          <cell r="Y447">
            <v>125.05</v>
          </cell>
          <cell r="Z447">
            <v>122.32</v>
          </cell>
          <cell r="AA447">
            <v>2.73</v>
          </cell>
          <cell r="AB447">
            <v>0</v>
          </cell>
          <cell r="AC447">
            <v>0</v>
          </cell>
          <cell r="AD447">
            <v>0</v>
          </cell>
          <cell r="AE447">
            <v>0</v>
          </cell>
          <cell r="AF447">
            <v>0</v>
          </cell>
          <cell r="AG447">
            <v>0</v>
          </cell>
          <cell r="AH447">
            <v>0</v>
          </cell>
          <cell r="AI447">
            <v>173.12</v>
          </cell>
          <cell r="AJ447">
            <v>0</v>
          </cell>
          <cell r="AK447">
            <v>0</v>
          </cell>
          <cell r="AL447">
            <v>0</v>
          </cell>
          <cell r="AM447">
            <v>0</v>
          </cell>
          <cell r="AN447">
            <v>0</v>
          </cell>
          <cell r="AO447">
            <v>0</v>
          </cell>
          <cell r="AP447">
            <v>0</v>
          </cell>
          <cell r="AQ447">
            <v>0</v>
          </cell>
          <cell r="AR447">
            <v>0</v>
          </cell>
          <cell r="AS447">
            <v>0</v>
          </cell>
          <cell r="AT447">
            <v>173.12</v>
          </cell>
          <cell r="AU447">
            <v>1459.81</v>
          </cell>
          <cell r="AV447">
            <v>83.27</v>
          </cell>
          <cell r="AW447">
            <v>173.12</v>
          </cell>
          <cell r="AX447">
            <v>-17.920000000000002</v>
          </cell>
          <cell r="AY447">
            <v>1352.04</v>
          </cell>
          <cell r="AZ447">
            <v>577.1</v>
          </cell>
          <cell r="BA447">
            <v>1644.93</v>
          </cell>
          <cell r="BB447">
            <v>1761.79</v>
          </cell>
          <cell r="BC447">
            <v>460.25</v>
          </cell>
          <cell r="BD447">
            <v>460.25</v>
          </cell>
          <cell r="BE447">
            <v>83.27</v>
          </cell>
          <cell r="BF447">
            <v>0</v>
          </cell>
          <cell r="BG447">
            <v>0</v>
          </cell>
          <cell r="BH447">
            <v>27.95</v>
          </cell>
          <cell r="BI447">
            <v>0</v>
          </cell>
          <cell r="BJ447">
            <v>18.75</v>
          </cell>
          <cell r="BK447">
            <v>0</v>
          </cell>
          <cell r="BL447">
            <v>423.67</v>
          </cell>
          <cell r="BM447">
            <v>-534.42999999999995</v>
          </cell>
          <cell r="BN447">
            <v>958.1</v>
          </cell>
          <cell r="BO447">
            <v>0</v>
          </cell>
          <cell r="BP447">
            <v>958.1</v>
          </cell>
          <cell r="BQ447">
            <v>0</v>
          </cell>
          <cell r="BR447">
            <v>958.1</v>
          </cell>
          <cell r="BS447">
            <v>-126.14299</v>
          </cell>
          <cell r="BT447">
            <v>676.9</v>
          </cell>
          <cell r="BU447">
            <v>5.0199999999999996</v>
          </cell>
          <cell r="BV447">
            <v>28.45</v>
          </cell>
          <cell r="BW447">
            <v>653.47</v>
          </cell>
          <cell r="BX447" t="str">
            <v>Other Non-Interest Expense</v>
          </cell>
          <cell r="BY447">
            <v>0</v>
          </cell>
          <cell r="BZ447">
            <v>20988.18</v>
          </cell>
          <cell r="CA447">
            <v>20988.18</v>
          </cell>
          <cell r="CB447">
            <v>18533.03</v>
          </cell>
          <cell r="CC447">
            <v>11788.45</v>
          </cell>
          <cell r="CD447">
            <v>3566.15</v>
          </cell>
          <cell r="CE447">
            <v>1406.26</v>
          </cell>
          <cell r="CF447">
            <v>2159.89</v>
          </cell>
          <cell r="CG447">
            <v>2951.22</v>
          </cell>
          <cell r="CH447">
            <v>0</v>
          </cell>
          <cell r="CI447">
            <v>0</v>
          </cell>
          <cell r="CJ447">
            <v>2951.22</v>
          </cell>
          <cell r="CK447">
            <v>2951.22</v>
          </cell>
          <cell r="CL447">
            <v>0</v>
          </cell>
          <cell r="CM447">
            <v>227.21</v>
          </cell>
          <cell r="CN447">
            <v>37650.61</v>
          </cell>
          <cell r="CO447">
            <v>37650.61</v>
          </cell>
          <cell r="CP447">
            <v>0</v>
          </cell>
          <cell r="CQ447">
            <v>0</v>
          </cell>
          <cell r="CR447">
            <v>0</v>
          </cell>
          <cell r="CS447">
            <v>72848.75</v>
          </cell>
          <cell r="CT447">
            <v>72795.199999999997</v>
          </cell>
          <cell r="CU447">
            <v>53.55</v>
          </cell>
          <cell r="CV447">
            <v>0</v>
          </cell>
          <cell r="CW447">
            <v>1147.6300000000001</v>
          </cell>
          <cell r="CX447">
            <v>0</v>
          </cell>
          <cell r="CY447">
            <v>0</v>
          </cell>
          <cell r="CZ447">
            <v>0</v>
          </cell>
          <cell r="DA447">
            <v>987.4</v>
          </cell>
          <cell r="DB447">
            <v>160.22999999999999</v>
          </cell>
          <cell r="DC447">
            <v>130180.02</v>
          </cell>
          <cell r="DD447">
            <v>0</v>
          </cell>
          <cell r="DE447">
            <v>1352.04</v>
          </cell>
          <cell r="DF447">
            <v>128827.97</v>
          </cell>
          <cell r="DG447">
            <v>1790.56</v>
          </cell>
          <cell r="DH447">
            <v>524.29</v>
          </cell>
          <cell r="DI447">
            <v>2767.26</v>
          </cell>
          <cell r="DJ447">
            <v>0</v>
          </cell>
          <cell r="DK447">
            <v>6</v>
          </cell>
          <cell r="DL447">
            <v>3297.56</v>
          </cell>
          <cell r="DM447">
            <v>44688.94</v>
          </cell>
          <cell r="DN447">
            <v>199593.21</v>
          </cell>
          <cell r="DO447">
            <v>52688.24</v>
          </cell>
          <cell r="DP447">
            <v>0</v>
          </cell>
          <cell r="DQ447">
            <v>3144.68</v>
          </cell>
          <cell r="DR447">
            <v>123406.18</v>
          </cell>
          <cell r="DS447">
            <v>0</v>
          </cell>
          <cell r="DT447">
            <v>179239.09</v>
          </cell>
          <cell r="DU447">
            <v>6939.82</v>
          </cell>
          <cell r="DV447">
            <v>0</v>
          </cell>
          <cell r="DW447">
            <v>19668.48</v>
          </cell>
          <cell r="DX447">
            <v>-6476.81</v>
          </cell>
          <cell r="DY447">
            <v>219.63</v>
          </cell>
          <cell r="DZ447">
            <v>0</v>
          </cell>
          <cell r="EA447">
            <v>20351.12</v>
          </cell>
          <cell r="EB447">
            <v>3</v>
          </cell>
          <cell r="EC447">
            <v>20354.12</v>
          </cell>
          <cell r="ED447">
            <v>0</v>
          </cell>
          <cell r="EE447">
            <v>19579.75</v>
          </cell>
          <cell r="EF447">
            <v>0</v>
          </cell>
          <cell r="EG447">
            <v>19579.75</v>
          </cell>
          <cell r="EH447">
            <v>958.1</v>
          </cell>
          <cell r="EI447">
            <v>0</v>
          </cell>
          <cell r="EJ447">
            <v>0</v>
          </cell>
          <cell r="EK447">
            <v>0</v>
          </cell>
          <cell r="EL447">
            <v>0</v>
          </cell>
          <cell r="EM447">
            <v>0</v>
          </cell>
          <cell r="EN447">
            <v>0</v>
          </cell>
          <cell r="EO447">
            <v>0</v>
          </cell>
          <cell r="EP447">
            <v>200</v>
          </cell>
          <cell r="EQ447">
            <v>0</v>
          </cell>
          <cell r="ER447">
            <v>14</v>
          </cell>
          <cell r="ES447">
            <v>0</v>
          </cell>
          <cell r="ET447">
            <v>-1</v>
          </cell>
          <cell r="EU447">
            <v>20351.12</v>
          </cell>
          <cell r="EV447">
            <v>20351.12</v>
          </cell>
          <cell r="EW447">
            <v>-141</v>
          </cell>
          <cell r="EX447">
            <v>155</v>
          </cell>
          <cell r="EY447">
            <v>-132</v>
          </cell>
          <cell r="EZ447">
            <v>0</v>
          </cell>
          <cell r="FA447">
            <v>0</v>
          </cell>
          <cell r="FB447">
            <v>2543</v>
          </cell>
          <cell r="FC447">
            <v>0</v>
          </cell>
          <cell r="FD447">
            <v>508</v>
          </cell>
          <cell r="FE447">
            <v>0</v>
          </cell>
          <cell r="FF447">
            <v>22504.12</v>
          </cell>
          <cell r="FG447">
            <v>277</v>
          </cell>
          <cell r="FH447">
            <v>172</v>
          </cell>
          <cell r="FI447">
            <v>-190</v>
          </cell>
          <cell r="FJ447">
            <v>21865.119999999999</v>
          </cell>
          <cell r="FK447">
            <v>170719</v>
          </cell>
          <cell r="FL447">
            <v>12382</v>
          </cell>
          <cell r="FM447">
            <v>21865</v>
          </cell>
          <cell r="FN447">
            <v>23264</v>
          </cell>
          <cell r="FO447">
            <v>170719</v>
          </cell>
          <cell r="FP447">
            <v>200967</v>
          </cell>
          <cell r="FQ447">
            <v>7.2529000000000003</v>
          </cell>
          <cell r="FR447">
            <v>12.807600000000001</v>
          </cell>
          <cell r="FS447">
            <v>13.6271</v>
          </cell>
          <cell r="FT447">
            <v>10.879899999999999</v>
          </cell>
          <cell r="FU447">
            <v>6706</v>
          </cell>
          <cell r="FV447">
            <v>0</v>
          </cell>
          <cell r="FW447">
            <v>0</v>
          </cell>
          <cell r="FX447">
            <v>0</v>
          </cell>
          <cell r="FY447">
            <v>0</v>
          </cell>
          <cell r="FZ447">
            <v>0</v>
          </cell>
          <cell r="GA447">
            <v>0</v>
          </cell>
          <cell r="GB447">
            <v>234</v>
          </cell>
          <cell r="GC447">
            <v>2543</v>
          </cell>
          <cell r="GD447">
            <v>502</v>
          </cell>
          <cell r="GE447">
            <v>738</v>
          </cell>
          <cell r="GF447">
            <v>60</v>
          </cell>
          <cell r="GG447">
            <v>1.33</v>
          </cell>
          <cell r="GH447">
            <v>5685</v>
          </cell>
          <cell r="GI447">
            <v>0</v>
          </cell>
          <cell r="GJ447">
            <v>22504.12</v>
          </cell>
          <cell r="GK447">
            <v>2250.41</v>
          </cell>
          <cell r="GL447">
            <v>738</v>
          </cell>
          <cell r="GM447">
            <v>0</v>
          </cell>
          <cell r="GN447">
            <v>0</v>
          </cell>
          <cell r="GO447">
            <v>738</v>
          </cell>
          <cell r="GP447">
            <v>566</v>
          </cell>
          <cell r="GQ447">
            <v>566</v>
          </cell>
          <cell r="GR447">
            <v>172</v>
          </cell>
          <cell r="GS447">
            <v>119</v>
          </cell>
          <cell r="GT447">
            <v>414</v>
          </cell>
          <cell r="GU447">
            <v>0</v>
          </cell>
          <cell r="GV447">
            <v>1.33</v>
          </cell>
          <cell r="GW447">
            <v>0</v>
          </cell>
          <cell r="GX447">
            <v>0</v>
          </cell>
          <cell r="GY447">
            <v>0</v>
          </cell>
          <cell r="GZ447">
            <v>0</v>
          </cell>
          <cell r="HA447">
            <v>0</v>
          </cell>
          <cell r="HB447">
            <v>0</v>
          </cell>
          <cell r="HC447">
            <v>0</v>
          </cell>
          <cell r="HD447" t="str">
            <v>Adjustments due to rounding</v>
          </cell>
          <cell r="HE447" t="str">
            <v>Equity related to Ally's minority interest in SAIC JV (China)</v>
          </cell>
          <cell r="HF447">
            <v>0</v>
          </cell>
          <cell r="HG447">
            <v>0</v>
          </cell>
          <cell r="HH447">
            <v>0</v>
          </cell>
          <cell r="HI447">
            <v>-1636.27</v>
          </cell>
          <cell r="HJ447">
            <v>-1629.62</v>
          </cell>
          <cell r="HK447" t="str">
            <v xml:space="preserve">Total shares outstanding at Ally equals 1,330,970 as of December 31, 2011. In connection with the forecasted 1Q2013 IPO, $3.0 billion of the remaining $5.9375 billion of MCP is assumed to convert to Tangible Equity Units and $2.9375 billion of </v>
          </cell>
          <cell r="HL447">
            <v>4</v>
          </cell>
          <cell r="HM447">
            <v>2012</v>
          </cell>
          <cell r="HN447">
            <v>0</v>
          </cell>
          <cell r="HO447">
            <v>18.75</v>
          </cell>
          <cell r="HR447">
            <v>19012</v>
          </cell>
        </row>
        <row r="448">
          <cell r="A448" t="str">
            <v>1562859Q1 2013BHC Baseline</v>
          </cell>
          <cell r="B448" t="str">
            <v>Ally</v>
          </cell>
          <cell r="C448" t="str">
            <v>Q1 2013</v>
          </cell>
          <cell r="D448" t="str">
            <v>BHC Baseline</v>
          </cell>
          <cell r="E448" t="str">
            <v>BHC</v>
          </cell>
          <cell r="F448" t="str">
            <v>ALLY FNCL</v>
          </cell>
          <cell r="G448">
            <v>1562859</v>
          </cell>
          <cell r="H448" t="str">
            <v>Projected</v>
          </cell>
          <cell r="I448">
            <v>40928</v>
          </cell>
          <cell r="J448">
            <v>40928.634780092594</v>
          </cell>
          <cell r="L448">
            <v>11.47</v>
          </cell>
          <cell r="M448">
            <v>24.98</v>
          </cell>
          <cell r="N448">
            <v>9.81</v>
          </cell>
          <cell r="O448">
            <v>15.17</v>
          </cell>
          <cell r="P448">
            <v>7.6</v>
          </cell>
          <cell r="Q448">
            <v>7.6</v>
          </cell>
          <cell r="R448">
            <v>0</v>
          </cell>
          <cell r="S448">
            <v>0</v>
          </cell>
          <cell r="T448">
            <v>0</v>
          </cell>
          <cell r="U448">
            <v>0</v>
          </cell>
          <cell r="V448">
            <v>0</v>
          </cell>
          <cell r="W448">
            <v>0</v>
          </cell>
          <cell r="X448">
            <v>0</v>
          </cell>
          <cell r="Y448">
            <v>127.55</v>
          </cell>
          <cell r="Z448">
            <v>124.99</v>
          </cell>
          <cell r="AA448">
            <v>2.56</v>
          </cell>
          <cell r="AB448">
            <v>0</v>
          </cell>
          <cell r="AC448">
            <v>0</v>
          </cell>
          <cell r="AD448">
            <v>0</v>
          </cell>
          <cell r="AE448">
            <v>0</v>
          </cell>
          <cell r="AF448">
            <v>0</v>
          </cell>
          <cell r="AG448">
            <v>0</v>
          </cell>
          <cell r="AH448">
            <v>0</v>
          </cell>
          <cell r="AI448">
            <v>171.6</v>
          </cell>
          <cell r="AJ448">
            <v>0</v>
          </cell>
          <cell r="AK448">
            <v>0</v>
          </cell>
          <cell r="AL448">
            <v>0</v>
          </cell>
          <cell r="AM448">
            <v>0</v>
          </cell>
          <cell r="AN448">
            <v>0</v>
          </cell>
          <cell r="AO448">
            <v>0</v>
          </cell>
          <cell r="AP448">
            <v>0</v>
          </cell>
          <cell r="AQ448">
            <v>0</v>
          </cell>
          <cell r="AR448">
            <v>0</v>
          </cell>
          <cell r="AS448">
            <v>0</v>
          </cell>
          <cell r="AT448">
            <v>171.6</v>
          </cell>
          <cell r="AU448">
            <v>1352.04</v>
          </cell>
          <cell r="AV448">
            <v>168.21</v>
          </cell>
          <cell r="AW448">
            <v>171.6</v>
          </cell>
          <cell r="AX448">
            <v>-5.58</v>
          </cell>
          <cell r="AY448">
            <v>1343.06</v>
          </cell>
          <cell r="AZ448">
            <v>626.97</v>
          </cell>
          <cell r="BA448">
            <v>1687.15</v>
          </cell>
          <cell r="BB448">
            <v>1929.66</v>
          </cell>
          <cell r="BC448">
            <v>384.46</v>
          </cell>
          <cell r="BD448">
            <v>384.46</v>
          </cell>
          <cell r="BE448">
            <v>168.21</v>
          </cell>
          <cell r="BF448">
            <v>0</v>
          </cell>
          <cell r="BG448">
            <v>0</v>
          </cell>
          <cell r="BH448">
            <v>30.79</v>
          </cell>
          <cell r="BI448">
            <v>0</v>
          </cell>
          <cell r="BJ448">
            <v>18.75</v>
          </cell>
          <cell r="BK448">
            <v>0</v>
          </cell>
          <cell r="BL448">
            <v>265.8</v>
          </cell>
          <cell r="BM448">
            <v>79.36</v>
          </cell>
          <cell r="BN448">
            <v>186.44</v>
          </cell>
          <cell r="BO448">
            <v>0</v>
          </cell>
          <cell r="BP448">
            <v>186.44</v>
          </cell>
          <cell r="BQ448">
            <v>0</v>
          </cell>
          <cell r="BR448">
            <v>186.44</v>
          </cell>
          <cell r="BS448">
            <v>29.857035</v>
          </cell>
          <cell r="BT448">
            <v>653.47</v>
          </cell>
          <cell r="BU448">
            <v>6.18</v>
          </cell>
          <cell r="BV448">
            <v>28.22</v>
          </cell>
          <cell r="BW448">
            <v>631.42999999999995</v>
          </cell>
          <cell r="BX448" t="str">
            <v>Other Non-Interest Expense</v>
          </cell>
          <cell r="BY448">
            <v>0</v>
          </cell>
          <cell r="BZ448">
            <v>21581.23</v>
          </cell>
          <cell r="CA448">
            <v>21581.23</v>
          </cell>
          <cell r="CB448">
            <v>18170.11</v>
          </cell>
          <cell r="CC448">
            <v>11593.77</v>
          </cell>
          <cell r="CD448">
            <v>3403.46</v>
          </cell>
          <cell r="CE448">
            <v>1338.55</v>
          </cell>
          <cell r="CF448">
            <v>2064.91</v>
          </cell>
          <cell r="CG448">
            <v>2951.65</v>
          </cell>
          <cell r="CH448">
            <v>0</v>
          </cell>
          <cell r="CI448">
            <v>0</v>
          </cell>
          <cell r="CJ448">
            <v>2951.65</v>
          </cell>
          <cell r="CK448">
            <v>2951.65</v>
          </cell>
          <cell r="CL448">
            <v>0</v>
          </cell>
          <cell r="CM448">
            <v>221.23</v>
          </cell>
          <cell r="CN448">
            <v>38413.14</v>
          </cell>
          <cell r="CO448">
            <v>38413.14</v>
          </cell>
          <cell r="CP448">
            <v>0</v>
          </cell>
          <cell r="CQ448">
            <v>0</v>
          </cell>
          <cell r="CR448">
            <v>0</v>
          </cell>
          <cell r="CS448">
            <v>75885.87</v>
          </cell>
          <cell r="CT448">
            <v>75836.320000000007</v>
          </cell>
          <cell r="CU448">
            <v>49.56</v>
          </cell>
          <cell r="CV448">
            <v>0</v>
          </cell>
          <cell r="CW448">
            <v>1489.2</v>
          </cell>
          <cell r="CX448">
            <v>0</v>
          </cell>
          <cell r="CY448">
            <v>0</v>
          </cell>
          <cell r="CZ448">
            <v>0</v>
          </cell>
          <cell r="DA448">
            <v>1328.97</v>
          </cell>
          <cell r="DB448">
            <v>160.22999999999999</v>
          </cell>
          <cell r="DC448">
            <v>133958.32</v>
          </cell>
          <cell r="DD448">
            <v>0</v>
          </cell>
          <cell r="DE448">
            <v>1343.06</v>
          </cell>
          <cell r="DF448">
            <v>132615.25</v>
          </cell>
          <cell r="DG448">
            <v>1959.35</v>
          </cell>
          <cell r="DH448">
            <v>524.29</v>
          </cell>
          <cell r="DI448">
            <v>2741.83</v>
          </cell>
          <cell r="DJ448">
            <v>0</v>
          </cell>
          <cell r="DK448">
            <v>6</v>
          </cell>
          <cell r="DL448">
            <v>3272.12</v>
          </cell>
          <cell r="DM448">
            <v>43929.53</v>
          </cell>
          <cell r="DN448">
            <v>203357.48</v>
          </cell>
          <cell r="DO448">
            <v>55068.09</v>
          </cell>
          <cell r="DP448">
            <v>0</v>
          </cell>
          <cell r="DQ448">
            <v>3107.51</v>
          </cell>
          <cell r="DR448">
            <v>125371.73</v>
          </cell>
          <cell r="DS448">
            <v>0</v>
          </cell>
          <cell r="DT448">
            <v>183547.34</v>
          </cell>
          <cell r="DU448">
            <v>1255.1600000000001</v>
          </cell>
          <cell r="DV448">
            <v>0</v>
          </cell>
          <cell r="DW448">
            <v>24874.54</v>
          </cell>
          <cell r="DX448">
            <v>-6556.08</v>
          </cell>
          <cell r="DY448">
            <v>233.53</v>
          </cell>
          <cell r="DZ448">
            <v>0</v>
          </cell>
          <cell r="EA448">
            <v>19807.14</v>
          </cell>
          <cell r="EB448">
            <v>3</v>
          </cell>
          <cell r="EC448">
            <v>19810.14</v>
          </cell>
          <cell r="ED448">
            <v>0</v>
          </cell>
          <cell r="EE448">
            <v>20351.12</v>
          </cell>
          <cell r="EF448">
            <v>0</v>
          </cell>
          <cell r="EG448">
            <v>20351.12</v>
          </cell>
          <cell r="EH448">
            <v>186.44</v>
          </cell>
          <cell r="EI448">
            <v>0</v>
          </cell>
          <cell r="EJ448">
            <v>-5685</v>
          </cell>
          <cell r="EK448">
            <v>0</v>
          </cell>
          <cell r="EL448">
            <v>5206</v>
          </cell>
          <cell r="EM448">
            <v>0</v>
          </cell>
          <cell r="EN448">
            <v>0</v>
          </cell>
          <cell r="EO448">
            <v>0</v>
          </cell>
          <cell r="EP448">
            <v>266</v>
          </cell>
          <cell r="EQ448">
            <v>0</v>
          </cell>
          <cell r="ER448">
            <v>14</v>
          </cell>
          <cell r="ES448">
            <v>0</v>
          </cell>
          <cell r="ET448">
            <v>1</v>
          </cell>
          <cell r="EU448">
            <v>19807.14</v>
          </cell>
          <cell r="EV448">
            <v>19807.14</v>
          </cell>
          <cell r="EW448">
            <v>-127</v>
          </cell>
          <cell r="EX448">
            <v>141</v>
          </cell>
          <cell r="EY448">
            <v>-132</v>
          </cell>
          <cell r="EZ448">
            <v>0</v>
          </cell>
          <cell r="FA448">
            <v>0</v>
          </cell>
          <cell r="FB448">
            <v>2543</v>
          </cell>
          <cell r="FC448">
            <v>0</v>
          </cell>
          <cell r="FD448">
            <v>508</v>
          </cell>
          <cell r="FE448">
            <v>0</v>
          </cell>
          <cell r="FF448">
            <v>21960.14</v>
          </cell>
          <cell r="FG448">
            <v>274</v>
          </cell>
          <cell r="FH448">
            <v>33</v>
          </cell>
          <cell r="FI448">
            <v>-204</v>
          </cell>
          <cell r="FJ448">
            <v>21449.14</v>
          </cell>
          <cell r="FK448">
            <v>174589</v>
          </cell>
          <cell r="FL448">
            <v>17651</v>
          </cell>
          <cell r="FM448">
            <v>21449</v>
          </cell>
          <cell r="FN448">
            <v>22825</v>
          </cell>
          <cell r="FO448">
            <v>174589</v>
          </cell>
          <cell r="FP448">
            <v>200693</v>
          </cell>
          <cell r="FQ448">
            <v>10.11</v>
          </cell>
          <cell r="FR448">
            <v>12.285399999999999</v>
          </cell>
          <cell r="FS448">
            <v>13.073600000000001</v>
          </cell>
          <cell r="FT448">
            <v>10.6875</v>
          </cell>
          <cell r="FU448">
            <v>1021</v>
          </cell>
          <cell r="FV448">
            <v>0</v>
          </cell>
          <cell r="FW448">
            <v>0</v>
          </cell>
          <cell r="FX448">
            <v>0</v>
          </cell>
          <cell r="FY448">
            <v>0</v>
          </cell>
          <cell r="FZ448">
            <v>0</v>
          </cell>
          <cell r="GA448">
            <v>0</v>
          </cell>
          <cell r="GB448">
            <v>234</v>
          </cell>
          <cell r="GC448">
            <v>2543</v>
          </cell>
          <cell r="GD448">
            <v>502</v>
          </cell>
          <cell r="GE448">
            <v>668</v>
          </cell>
          <cell r="GF448">
            <v>60</v>
          </cell>
          <cell r="GG448">
            <v>1.68</v>
          </cell>
          <cell r="GH448">
            <v>0</v>
          </cell>
          <cell r="GI448">
            <v>0</v>
          </cell>
          <cell r="GJ448">
            <v>21960.14</v>
          </cell>
          <cell r="GK448">
            <v>2196.0100000000002</v>
          </cell>
          <cell r="GL448">
            <v>668</v>
          </cell>
          <cell r="GM448">
            <v>0</v>
          </cell>
          <cell r="GN448">
            <v>0</v>
          </cell>
          <cell r="GO448">
            <v>668</v>
          </cell>
          <cell r="GP448">
            <v>635</v>
          </cell>
          <cell r="GQ448">
            <v>635</v>
          </cell>
          <cell r="GR448">
            <v>33</v>
          </cell>
          <cell r="GS448">
            <v>97</v>
          </cell>
          <cell r="GT448">
            <v>268</v>
          </cell>
          <cell r="GU448">
            <v>0</v>
          </cell>
          <cell r="GV448">
            <v>1.68</v>
          </cell>
          <cell r="GW448">
            <v>0</v>
          </cell>
          <cell r="GX448">
            <v>0</v>
          </cell>
          <cell r="GY448">
            <v>0.35</v>
          </cell>
          <cell r="GZ448">
            <v>0.35</v>
          </cell>
          <cell r="HA448">
            <v>0</v>
          </cell>
          <cell r="HB448">
            <v>0</v>
          </cell>
          <cell r="HC448">
            <v>0</v>
          </cell>
          <cell r="HD448" t="str">
            <v>Adjustments due to rounding</v>
          </cell>
          <cell r="HE448" t="str">
            <v>Equity related to Ally's minority interest in SAIC JV (China)</v>
          </cell>
          <cell r="HF448">
            <v>0</v>
          </cell>
          <cell r="HG448">
            <v>0</v>
          </cell>
          <cell r="HH448">
            <v>0</v>
          </cell>
          <cell r="HI448">
            <v>-1636.27</v>
          </cell>
          <cell r="HJ448">
            <v>-1629.62</v>
          </cell>
          <cell r="HK448" t="str">
            <v xml:space="preserve">Total shares outstanding at Ally equals 1,330,970 as of December 31, 2011. In connection with the forecasted 1Q2013 IPO, $3.0 billion of the remaining $5.9375 billion of MCP is assumed to convert to Tangible Equity Units and $2.9375 billion of </v>
          </cell>
          <cell r="HL448">
            <v>1</v>
          </cell>
          <cell r="HM448">
            <v>2013</v>
          </cell>
          <cell r="HN448">
            <v>0</v>
          </cell>
          <cell r="HO448">
            <v>18.75</v>
          </cell>
          <cell r="HR448">
            <v>19012</v>
          </cell>
        </row>
        <row r="449">
          <cell r="A449" t="str">
            <v>1562859Q2 2013BHC Baseline</v>
          </cell>
          <cell r="B449" t="str">
            <v>Ally</v>
          </cell>
          <cell r="C449" t="str">
            <v>Q2 2013</v>
          </cell>
          <cell r="D449" t="str">
            <v>BHC Baseline</v>
          </cell>
          <cell r="E449" t="str">
            <v>BHC</v>
          </cell>
          <cell r="F449" t="str">
            <v>ALLY FNCL</v>
          </cell>
          <cell r="G449">
            <v>1562859</v>
          </cell>
          <cell r="H449" t="str">
            <v>Projected</v>
          </cell>
          <cell r="I449">
            <v>40928</v>
          </cell>
          <cell r="J449">
            <v>40928.634780092594</v>
          </cell>
          <cell r="L449">
            <v>8.68</v>
          </cell>
          <cell r="M449">
            <v>19.559999999999999</v>
          </cell>
          <cell r="N449">
            <v>7.79</v>
          </cell>
          <cell r="O449">
            <v>11.78</v>
          </cell>
          <cell r="P449">
            <v>7.71</v>
          </cell>
          <cell r="Q449">
            <v>7.71</v>
          </cell>
          <cell r="R449">
            <v>0</v>
          </cell>
          <cell r="S449">
            <v>0</v>
          </cell>
          <cell r="T449">
            <v>0</v>
          </cell>
          <cell r="U449">
            <v>0</v>
          </cell>
          <cell r="V449">
            <v>0</v>
          </cell>
          <cell r="W449">
            <v>0</v>
          </cell>
          <cell r="X449">
            <v>0</v>
          </cell>
          <cell r="Y449">
            <v>136.15</v>
          </cell>
          <cell r="Z449">
            <v>133.5</v>
          </cell>
          <cell r="AA449">
            <v>2.65</v>
          </cell>
          <cell r="AB449">
            <v>0</v>
          </cell>
          <cell r="AC449">
            <v>0</v>
          </cell>
          <cell r="AD449">
            <v>0</v>
          </cell>
          <cell r="AE449">
            <v>0</v>
          </cell>
          <cell r="AF449">
            <v>0</v>
          </cell>
          <cell r="AG449">
            <v>0</v>
          </cell>
          <cell r="AH449">
            <v>0</v>
          </cell>
          <cell r="AI449">
            <v>172.1</v>
          </cell>
          <cell r="AJ449">
            <v>0</v>
          </cell>
          <cell r="AK449">
            <v>0</v>
          </cell>
          <cell r="AL449">
            <v>0</v>
          </cell>
          <cell r="AM449">
            <v>0</v>
          </cell>
          <cell r="AN449">
            <v>0</v>
          </cell>
          <cell r="AO449">
            <v>0</v>
          </cell>
          <cell r="AP449">
            <v>0</v>
          </cell>
          <cell r="AQ449">
            <v>0</v>
          </cell>
          <cell r="AR449">
            <v>0</v>
          </cell>
          <cell r="AS449">
            <v>0</v>
          </cell>
          <cell r="AT449">
            <v>172.1</v>
          </cell>
          <cell r="AU449">
            <v>1343.06</v>
          </cell>
          <cell r="AV449">
            <v>148.1</v>
          </cell>
          <cell r="AW449">
            <v>172.1</v>
          </cell>
          <cell r="AX449">
            <v>-14.46</v>
          </cell>
          <cell r="AY449">
            <v>1304.6099999999999</v>
          </cell>
          <cell r="AZ449">
            <v>690.93</v>
          </cell>
          <cell r="BA449">
            <v>1783.48</v>
          </cell>
          <cell r="BB449">
            <v>1944.77</v>
          </cell>
          <cell r="BC449">
            <v>529.65</v>
          </cell>
          <cell r="BD449">
            <v>529.65</v>
          </cell>
          <cell r="BE449">
            <v>148.1</v>
          </cell>
          <cell r="BF449">
            <v>0</v>
          </cell>
          <cell r="BG449">
            <v>0</v>
          </cell>
          <cell r="BH449">
            <v>31.07</v>
          </cell>
          <cell r="BI449">
            <v>0</v>
          </cell>
          <cell r="BJ449">
            <v>18.75</v>
          </cell>
          <cell r="BK449">
            <v>0</v>
          </cell>
          <cell r="BL449">
            <v>431.37</v>
          </cell>
          <cell r="BM449">
            <v>128.59</v>
          </cell>
          <cell r="BN449">
            <v>302.77999999999997</v>
          </cell>
          <cell r="BO449">
            <v>0</v>
          </cell>
          <cell r="BP449">
            <v>302.77999999999997</v>
          </cell>
          <cell r="BQ449">
            <v>0</v>
          </cell>
          <cell r="BR449">
            <v>302.77999999999997</v>
          </cell>
          <cell r="BS449">
            <v>29.809676</v>
          </cell>
          <cell r="BT449">
            <v>631.42999999999995</v>
          </cell>
          <cell r="BU449">
            <v>6.18</v>
          </cell>
          <cell r="BV449">
            <v>25.8</v>
          </cell>
          <cell r="BW449">
            <v>611.80999999999995</v>
          </cell>
          <cell r="BX449" t="str">
            <v>Other Non-Interest Expense</v>
          </cell>
          <cell r="BY449">
            <v>0</v>
          </cell>
          <cell r="BZ449">
            <v>21862.19</v>
          </cell>
          <cell r="CA449">
            <v>21862.19</v>
          </cell>
          <cell r="CB449">
            <v>18594.21</v>
          </cell>
          <cell r="CC449">
            <v>12191.06</v>
          </cell>
          <cell r="CD449">
            <v>3235.62</v>
          </cell>
          <cell r="CE449">
            <v>1275.4000000000001</v>
          </cell>
          <cell r="CF449">
            <v>1960.22</v>
          </cell>
          <cell r="CG449">
            <v>2952.09</v>
          </cell>
          <cell r="CH449">
            <v>0</v>
          </cell>
          <cell r="CI449">
            <v>0</v>
          </cell>
          <cell r="CJ449">
            <v>2952.09</v>
          </cell>
          <cell r="CK449">
            <v>2952.09</v>
          </cell>
          <cell r="CL449">
            <v>0</v>
          </cell>
          <cell r="CM449">
            <v>215.44</v>
          </cell>
          <cell r="CN449">
            <v>39608.44</v>
          </cell>
          <cell r="CO449">
            <v>39608.44</v>
          </cell>
          <cell r="CP449">
            <v>0</v>
          </cell>
          <cell r="CQ449">
            <v>0</v>
          </cell>
          <cell r="CR449">
            <v>0</v>
          </cell>
          <cell r="CS449">
            <v>78983.67</v>
          </cell>
          <cell r="CT449">
            <v>78938.17</v>
          </cell>
          <cell r="CU449">
            <v>45.5</v>
          </cell>
          <cell r="CV449">
            <v>0</v>
          </cell>
          <cell r="CW449">
            <v>1736.37</v>
          </cell>
          <cell r="CX449">
            <v>0</v>
          </cell>
          <cell r="CY449">
            <v>0</v>
          </cell>
          <cell r="CZ449">
            <v>0</v>
          </cell>
          <cell r="DA449">
            <v>1576.14</v>
          </cell>
          <cell r="DB449">
            <v>160.22999999999999</v>
          </cell>
          <cell r="DC449">
            <v>138922.68</v>
          </cell>
          <cell r="DD449">
            <v>0</v>
          </cell>
          <cell r="DE449">
            <v>1304.6099999999999</v>
          </cell>
          <cell r="DF449">
            <v>137618.07</v>
          </cell>
          <cell r="DG449">
            <v>2100.9699999999998</v>
          </cell>
          <cell r="DH449">
            <v>524.29</v>
          </cell>
          <cell r="DI449">
            <v>2733.16</v>
          </cell>
          <cell r="DJ449">
            <v>0</v>
          </cell>
          <cell r="DK449">
            <v>6</v>
          </cell>
          <cell r="DL449">
            <v>3263.46</v>
          </cell>
          <cell r="DM449">
            <v>43480.56</v>
          </cell>
          <cell r="DN449">
            <v>208325.25</v>
          </cell>
          <cell r="DO449">
            <v>57186.14</v>
          </cell>
          <cell r="DP449">
            <v>0</v>
          </cell>
          <cell r="DQ449">
            <v>3069.8</v>
          </cell>
          <cell r="DR449">
            <v>128008.43</v>
          </cell>
          <cell r="DS449">
            <v>0</v>
          </cell>
          <cell r="DT449">
            <v>188264.37</v>
          </cell>
          <cell r="DU449">
            <v>1255.1600000000001</v>
          </cell>
          <cell r="DV449">
            <v>0</v>
          </cell>
          <cell r="DW449">
            <v>24874.54</v>
          </cell>
          <cell r="DX449">
            <v>-6320.11</v>
          </cell>
          <cell r="DY449">
            <v>248.29</v>
          </cell>
          <cell r="DZ449">
            <v>0</v>
          </cell>
          <cell r="EA449">
            <v>20057.88</v>
          </cell>
          <cell r="EB449">
            <v>3</v>
          </cell>
          <cell r="EC449">
            <v>20060.88</v>
          </cell>
          <cell r="ED449">
            <v>0</v>
          </cell>
          <cell r="EE449">
            <v>19807.14</v>
          </cell>
          <cell r="EF449">
            <v>0</v>
          </cell>
          <cell r="EG449">
            <v>19807.14</v>
          </cell>
          <cell r="EH449">
            <v>302.77999999999997</v>
          </cell>
          <cell r="EI449">
            <v>0</v>
          </cell>
          <cell r="EJ449">
            <v>0</v>
          </cell>
          <cell r="EK449">
            <v>0</v>
          </cell>
          <cell r="EL449">
            <v>0</v>
          </cell>
          <cell r="EM449">
            <v>0</v>
          </cell>
          <cell r="EN449">
            <v>0</v>
          </cell>
          <cell r="EO449">
            <v>0</v>
          </cell>
          <cell r="EP449">
            <v>67</v>
          </cell>
          <cell r="EQ449">
            <v>0</v>
          </cell>
          <cell r="ER449">
            <v>15</v>
          </cell>
          <cell r="ES449">
            <v>0</v>
          </cell>
          <cell r="ET449">
            <v>0</v>
          </cell>
          <cell r="EU449">
            <v>20057.88</v>
          </cell>
          <cell r="EV449">
            <v>20057.88</v>
          </cell>
          <cell r="EW449">
            <v>-112</v>
          </cell>
          <cell r="EX449">
            <v>127</v>
          </cell>
          <cell r="EY449">
            <v>-132</v>
          </cell>
          <cell r="EZ449">
            <v>0</v>
          </cell>
          <cell r="FA449">
            <v>0</v>
          </cell>
          <cell r="FB449">
            <v>2544</v>
          </cell>
          <cell r="FC449">
            <v>0</v>
          </cell>
          <cell r="FD449">
            <v>508</v>
          </cell>
          <cell r="FE449">
            <v>0</v>
          </cell>
          <cell r="FF449">
            <v>22210.880000000001</v>
          </cell>
          <cell r="FG449">
            <v>273</v>
          </cell>
          <cell r="FH449">
            <v>0</v>
          </cell>
          <cell r="FI449">
            <v>-218</v>
          </cell>
          <cell r="FJ449">
            <v>21719.88</v>
          </cell>
          <cell r="FK449">
            <v>179641</v>
          </cell>
          <cell r="FL449">
            <v>17921</v>
          </cell>
          <cell r="FM449">
            <v>21720</v>
          </cell>
          <cell r="FN449">
            <v>23044</v>
          </cell>
          <cell r="FO449">
            <v>179641</v>
          </cell>
          <cell r="FP449">
            <v>205060</v>
          </cell>
          <cell r="FQ449">
            <v>9.9760000000000009</v>
          </cell>
          <cell r="FR449">
            <v>12.0908</v>
          </cell>
          <cell r="FS449">
            <v>12.8278</v>
          </cell>
          <cell r="FT449">
            <v>10.592000000000001</v>
          </cell>
          <cell r="FU449">
            <v>1021</v>
          </cell>
          <cell r="FV449">
            <v>0</v>
          </cell>
          <cell r="FW449">
            <v>0</v>
          </cell>
          <cell r="FX449">
            <v>0</v>
          </cell>
          <cell r="FY449">
            <v>0</v>
          </cell>
          <cell r="FZ449">
            <v>0</v>
          </cell>
          <cell r="GA449">
            <v>0</v>
          </cell>
          <cell r="GB449">
            <v>234</v>
          </cell>
          <cell r="GC449">
            <v>2544</v>
          </cell>
          <cell r="GD449">
            <v>502</v>
          </cell>
          <cell r="GE449">
            <v>598</v>
          </cell>
          <cell r="GF449">
            <v>60</v>
          </cell>
          <cell r="GG449">
            <v>1.68</v>
          </cell>
          <cell r="GH449">
            <v>0</v>
          </cell>
          <cell r="GI449">
            <v>0</v>
          </cell>
          <cell r="GJ449">
            <v>22210.880000000001</v>
          </cell>
          <cell r="GK449">
            <v>2221.09</v>
          </cell>
          <cell r="GL449">
            <v>598</v>
          </cell>
          <cell r="GM449">
            <v>0</v>
          </cell>
          <cell r="GN449">
            <v>0</v>
          </cell>
          <cell r="GO449">
            <v>598</v>
          </cell>
          <cell r="GP449">
            <v>679</v>
          </cell>
          <cell r="GQ449">
            <v>679</v>
          </cell>
          <cell r="GR449">
            <v>0</v>
          </cell>
          <cell r="GS449">
            <v>157</v>
          </cell>
          <cell r="GT449">
            <v>434</v>
          </cell>
          <cell r="GU449">
            <v>0</v>
          </cell>
          <cell r="GV449">
            <v>1.68</v>
          </cell>
          <cell r="GW449">
            <v>0</v>
          </cell>
          <cell r="GX449">
            <v>0</v>
          </cell>
          <cell r="GY449">
            <v>0</v>
          </cell>
          <cell r="GZ449">
            <v>0</v>
          </cell>
          <cell r="HA449">
            <v>0</v>
          </cell>
          <cell r="HB449">
            <v>0</v>
          </cell>
          <cell r="HC449">
            <v>0</v>
          </cell>
          <cell r="HD449" t="str">
            <v>Adjustments due to rounding</v>
          </cell>
          <cell r="HE449" t="str">
            <v>Equity related to Ally's minority interest in SAIC JV (China)</v>
          </cell>
          <cell r="HF449">
            <v>0</v>
          </cell>
          <cell r="HG449">
            <v>0</v>
          </cell>
          <cell r="HH449">
            <v>0</v>
          </cell>
          <cell r="HI449">
            <v>-1636.27</v>
          </cell>
          <cell r="HJ449">
            <v>-1629.62</v>
          </cell>
          <cell r="HK449" t="str">
            <v xml:space="preserve">Total shares outstanding at Ally equals 1,330,970 as of December 31, 2011. In connection with the forecasted 1Q2013 IPO, $3.0 billion of the remaining $5.9375 billion of MCP is assumed to convert to Tangible Equity Units and $2.9375 billion of </v>
          </cell>
          <cell r="HL449">
            <v>2</v>
          </cell>
          <cell r="HM449">
            <v>2013</v>
          </cell>
          <cell r="HN449">
            <v>0</v>
          </cell>
          <cell r="HO449">
            <v>18.75</v>
          </cell>
          <cell r="HR449">
            <v>19012</v>
          </cell>
        </row>
        <row r="450">
          <cell r="A450" t="str">
            <v>1562859Q3 2013BHC Baseline</v>
          </cell>
          <cell r="B450" t="str">
            <v>Ally</v>
          </cell>
          <cell r="C450" t="str">
            <v>Q3 2013</v>
          </cell>
          <cell r="D450" t="str">
            <v>BHC Baseline</v>
          </cell>
          <cell r="E450" t="str">
            <v>BHC</v>
          </cell>
          <cell r="F450" t="str">
            <v>ALLY FNCL</v>
          </cell>
          <cell r="G450">
            <v>1562859</v>
          </cell>
          <cell r="H450" t="str">
            <v>Projected</v>
          </cell>
          <cell r="I450">
            <v>40928</v>
          </cell>
          <cell r="J450">
            <v>40928.634780092594</v>
          </cell>
          <cell r="L450">
            <v>7.05</v>
          </cell>
          <cell r="M450">
            <v>14.9</v>
          </cell>
          <cell r="N450">
            <v>6.05</v>
          </cell>
          <cell r="O450">
            <v>8.85</v>
          </cell>
          <cell r="P450">
            <v>7.61</v>
          </cell>
          <cell r="Q450">
            <v>7.61</v>
          </cell>
          <cell r="R450">
            <v>0</v>
          </cell>
          <cell r="S450">
            <v>0</v>
          </cell>
          <cell r="T450">
            <v>0</v>
          </cell>
          <cell r="U450">
            <v>0</v>
          </cell>
          <cell r="V450">
            <v>0</v>
          </cell>
          <cell r="W450">
            <v>0</v>
          </cell>
          <cell r="X450">
            <v>0</v>
          </cell>
          <cell r="Y450">
            <v>148</v>
          </cell>
          <cell r="Z450">
            <v>145.35</v>
          </cell>
          <cell r="AA450">
            <v>2.65</v>
          </cell>
          <cell r="AB450">
            <v>0</v>
          </cell>
          <cell r="AC450">
            <v>0</v>
          </cell>
          <cell r="AD450">
            <v>0</v>
          </cell>
          <cell r="AE450">
            <v>0</v>
          </cell>
          <cell r="AF450">
            <v>0</v>
          </cell>
          <cell r="AG450">
            <v>0</v>
          </cell>
          <cell r="AH450">
            <v>0</v>
          </cell>
          <cell r="AI450">
            <v>177.56</v>
          </cell>
          <cell r="AJ450">
            <v>0</v>
          </cell>
          <cell r="AK450">
            <v>0</v>
          </cell>
          <cell r="AL450">
            <v>0</v>
          </cell>
          <cell r="AM450">
            <v>0</v>
          </cell>
          <cell r="AN450">
            <v>0</v>
          </cell>
          <cell r="AO450">
            <v>0</v>
          </cell>
          <cell r="AP450">
            <v>0</v>
          </cell>
          <cell r="AQ450">
            <v>0</v>
          </cell>
          <cell r="AR450">
            <v>0</v>
          </cell>
          <cell r="AS450">
            <v>0</v>
          </cell>
          <cell r="AT450">
            <v>177.56</v>
          </cell>
          <cell r="AU450">
            <v>1304.6099999999999</v>
          </cell>
          <cell r="AV450">
            <v>186.99</v>
          </cell>
          <cell r="AW450">
            <v>177.56</v>
          </cell>
          <cell r="AX450">
            <v>-5.14</v>
          </cell>
          <cell r="AY450">
            <v>1308.9000000000001</v>
          </cell>
          <cell r="AZ450">
            <v>693.36</v>
          </cell>
          <cell r="BA450">
            <v>1833.59</v>
          </cell>
          <cell r="BB450">
            <v>1952.71</v>
          </cell>
          <cell r="BC450">
            <v>574.24</v>
          </cell>
          <cell r="BD450">
            <v>574.24</v>
          </cell>
          <cell r="BE450">
            <v>186.99</v>
          </cell>
          <cell r="BF450">
            <v>0</v>
          </cell>
          <cell r="BG450">
            <v>0</v>
          </cell>
          <cell r="BH450">
            <v>22.05</v>
          </cell>
          <cell r="BI450">
            <v>0</v>
          </cell>
          <cell r="BJ450">
            <v>18.75</v>
          </cell>
          <cell r="BK450">
            <v>0</v>
          </cell>
          <cell r="BL450">
            <v>428.05</v>
          </cell>
          <cell r="BM450">
            <v>117.79</v>
          </cell>
          <cell r="BN450">
            <v>310.26</v>
          </cell>
          <cell r="BO450">
            <v>0</v>
          </cell>
          <cell r="BP450">
            <v>310.26</v>
          </cell>
          <cell r="BQ450">
            <v>0</v>
          </cell>
          <cell r="BR450">
            <v>310.26</v>
          </cell>
          <cell r="BS450">
            <v>27.517813</v>
          </cell>
          <cell r="BT450">
            <v>611.80999999999995</v>
          </cell>
          <cell r="BU450">
            <v>6.18</v>
          </cell>
          <cell r="BV450">
            <v>24.04</v>
          </cell>
          <cell r="BW450">
            <v>593.95000000000005</v>
          </cell>
          <cell r="BX450" t="str">
            <v>Other Non-Interest Expense</v>
          </cell>
          <cell r="BY450">
            <v>0</v>
          </cell>
          <cell r="BZ450">
            <v>23358.09</v>
          </cell>
          <cell r="CA450">
            <v>23358.09</v>
          </cell>
          <cell r="CB450">
            <v>18543.330000000002</v>
          </cell>
          <cell r="CC450">
            <v>12307.1</v>
          </cell>
          <cell r="CD450">
            <v>3076.69</v>
          </cell>
          <cell r="CE450">
            <v>1218.03</v>
          </cell>
          <cell r="CF450">
            <v>1858.66</v>
          </cell>
          <cell r="CG450">
            <v>2952.53</v>
          </cell>
          <cell r="CH450">
            <v>0</v>
          </cell>
          <cell r="CI450">
            <v>0</v>
          </cell>
          <cell r="CJ450">
            <v>2952.53</v>
          </cell>
          <cell r="CK450">
            <v>2952.53</v>
          </cell>
          <cell r="CL450">
            <v>0</v>
          </cell>
          <cell r="CM450">
            <v>207.01</v>
          </cell>
          <cell r="CN450">
            <v>40259.94</v>
          </cell>
          <cell r="CO450">
            <v>40259.94</v>
          </cell>
          <cell r="CP450">
            <v>0</v>
          </cell>
          <cell r="CQ450">
            <v>0</v>
          </cell>
          <cell r="CR450">
            <v>0</v>
          </cell>
          <cell r="CS450">
            <v>81792.7</v>
          </cell>
          <cell r="CT450">
            <v>81751.22</v>
          </cell>
          <cell r="CU450">
            <v>41.48</v>
          </cell>
          <cell r="CV450">
            <v>0</v>
          </cell>
          <cell r="CW450">
            <v>1692.9</v>
          </cell>
          <cell r="CX450">
            <v>0</v>
          </cell>
          <cell r="CY450">
            <v>0</v>
          </cell>
          <cell r="CZ450">
            <v>0</v>
          </cell>
          <cell r="DA450">
            <v>1532.68</v>
          </cell>
          <cell r="DB450">
            <v>160.22999999999999</v>
          </cell>
          <cell r="DC450">
            <v>142288.88</v>
          </cell>
          <cell r="DD450">
            <v>0</v>
          </cell>
          <cell r="DE450">
            <v>1308.9000000000001</v>
          </cell>
          <cell r="DF450">
            <v>140979.98000000001</v>
          </cell>
          <cell r="DG450">
            <v>2242.84</v>
          </cell>
          <cell r="DH450">
            <v>524.29</v>
          </cell>
          <cell r="DI450">
            <v>2732.87</v>
          </cell>
          <cell r="DJ450">
            <v>0</v>
          </cell>
          <cell r="DK450">
            <v>6</v>
          </cell>
          <cell r="DL450">
            <v>3263.16</v>
          </cell>
          <cell r="DM450">
            <v>44542.71</v>
          </cell>
          <cell r="DN450">
            <v>214386.78</v>
          </cell>
          <cell r="DO450">
            <v>59305.04</v>
          </cell>
          <cell r="DP450">
            <v>0</v>
          </cell>
          <cell r="DQ450">
            <v>3031.51</v>
          </cell>
          <cell r="DR450">
            <v>131730.49</v>
          </cell>
          <cell r="DS450">
            <v>0</v>
          </cell>
          <cell r="DT450">
            <v>194067.04</v>
          </cell>
          <cell r="DU450">
            <v>1255.1600000000001</v>
          </cell>
          <cell r="DV450">
            <v>0</v>
          </cell>
          <cell r="DW450">
            <v>24874.54</v>
          </cell>
          <cell r="DX450">
            <v>-6076.65</v>
          </cell>
          <cell r="DY450">
            <v>263.69</v>
          </cell>
          <cell r="DZ450">
            <v>0</v>
          </cell>
          <cell r="EA450">
            <v>20316.740000000002</v>
          </cell>
          <cell r="EB450">
            <v>3</v>
          </cell>
          <cell r="EC450">
            <v>20319.740000000002</v>
          </cell>
          <cell r="ED450">
            <v>0</v>
          </cell>
          <cell r="EE450">
            <v>20057.88</v>
          </cell>
          <cell r="EF450">
            <v>0</v>
          </cell>
          <cell r="EG450">
            <v>20057.88</v>
          </cell>
          <cell r="EH450">
            <v>310.26</v>
          </cell>
          <cell r="EI450">
            <v>0</v>
          </cell>
          <cell r="EJ450">
            <v>0</v>
          </cell>
          <cell r="EK450">
            <v>0</v>
          </cell>
          <cell r="EL450">
            <v>0</v>
          </cell>
          <cell r="EM450">
            <v>0</v>
          </cell>
          <cell r="EN450">
            <v>0</v>
          </cell>
          <cell r="EO450">
            <v>0</v>
          </cell>
          <cell r="EP450">
            <v>67</v>
          </cell>
          <cell r="EQ450">
            <v>0</v>
          </cell>
          <cell r="ER450">
            <v>15</v>
          </cell>
          <cell r="ES450">
            <v>0</v>
          </cell>
          <cell r="ET450">
            <v>1</v>
          </cell>
          <cell r="EU450">
            <v>20316.740000000002</v>
          </cell>
          <cell r="EV450">
            <v>20316.740000000002</v>
          </cell>
          <cell r="EW450">
            <v>-97</v>
          </cell>
          <cell r="EX450">
            <v>111</v>
          </cell>
          <cell r="EY450">
            <v>-132</v>
          </cell>
          <cell r="EZ450">
            <v>0</v>
          </cell>
          <cell r="FA450">
            <v>0</v>
          </cell>
          <cell r="FB450">
            <v>2544</v>
          </cell>
          <cell r="FC450">
            <v>0</v>
          </cell>
          <cell r="FD450">
            <v>508</v>
          </cell>
          <cell r="FE450">
            <v>0</v>
          </cell>
          <cell r="FF450">
            <v>22470.74</v>
          </cell>
          <cell r="FG450">
            <v>273</v>
          </cell>
          <cell r="FH450">
            <v>0</v>
          </cell>
          <cell r="FI450">
            <v>-232</v>
          </cell>
          <cell r="FJ450">
            <v>21965.74</v>
          </cell>
          <cell r="FK450">
            <v>183924</v>
          </cell>
          <cell r="FL450">
            <v>18167</v>
          </cell>
          <cell r="FM450">
            <v>21966</v>
          </cell>
          <cell r="FN450">
            <v>23280</v>
          </cell>
          <cell r="FO450">
            <v>183924</v>
          </cell>
          <cell r="FP450">
            <v>210575</v>
          </cell>
          <cell r="FQ450">
            <v>9.8773999999999997</v>
          </cell>
          <cell r="FR450">
            <v>11.943</v>
          </cell>
          <cell r="FS450">
            <v>12.657400000000001</v>
          </cell>
          <cell r="FT450">
            <v>10.4314</v>
          </cell>
          <cell r="FU450">
            <v>1021</v>
          </cell>
          <cell r="FV450">
            <v>0</v>
          </cell>
          <cell r="FW450">
            <v>0</v>
          </cell>
          <cell r="FX450">
            <v>0</v>
          </cell>
          <cell r="FY450">
            <v>0</v>
          </cell>
          <cell r="FZ450">
            <v>0</v>
          </cell>
          <cell r="GA450">
            <v>0</v>
          </cell>
          <cell r="GB450">
            <v>234</v>
          </cell>
          <cell r="GC450">
            <v>2544</v>
          </cell>
          <cell r="GD450">
            <v>502</v>
          </cell>
          <cell r="GE450">
            <v>529</v>
          </cell>
          <cell r="GF450">
            <v>60</v>
          </cell>
          <cell r="GG450">
            <v>1.68</v>
          </cell>
          <cell r="GH450">
            <v>0</v>
          </cell>
          <cell r="GI450">
            <v>0</v>
          </cell>
          <cell r="GJ450">
            <v>22470.74</v>
          </cell>
          <cell r="GK450">
            <v>2247.0700000000002</v>
          </cell>
          <cell r="GL450">
            <v>529</v>
          </cell>
          <cell r="GM450">
            <v>0</v>
          </cell>
          <cell r="GN450">
            <v>0</v>
          </cell>
          <cell r="GO450">
            <v>529</v>
          </cell>
          <cell r="GP450">
            <v>739</v>
          </cell>
          <cell r="GQ450">
            <v>739</v>
          </cell>
          <cell r="GR450">
            <v>0</v>
          </cell>
          <cell r="GS450">
            <v>140</v>
          </cell>
          <cell r="GT450">
            <v>398</v>
          </cell>
          <cell r="GU450">
            <v>0</v>
          </cell>
          <cell r="GV450">
            <v>1.68</v>
          </cell>
          <cell r="GW450">
            <v>0</v>
          </cell>
          <cell r="GX450">
            <v>0</v>
          </cell>
          <cell r="GY450">
            <v>0</v>
          </cell>
          <cell r="GZ450">
            <v>0</v>
          </cell>
          <cell r="HA450">
            <v>0</v>
          </cell>
          <cell r="HB450">
            <v>0</v>
          </cell>
          <cell r="HC450">
            <v>0</v>
          </cell>
          <cell r="HD450" t="str">
            <v>Adjustments due to rounding</v>
          </cell>
          <cell r="HE450" t="str">
            <v>Equity related to Ally's minority interest in SAIC JV (China)</v>
          </cell>
          <cell r="HF450">
            <v>0</v>
          </cell>
          <cell r="HG450">
            <v>0</v>
          </cell>
          <cell r="HH450">
            <v>0</v>
          </cell>
          <cell r="HI450">
            <v>-1636.27</v>
          </cell>
          <cell r="HJ450">
            <v>-1629.62</v>
          </cell>
          <cell r="HK450" t="str">
            <v xml:space="preserve">Total shares outstanding at Ally equals 1,330,970 as of December 31, 2011. In connection with the forecasted 1Q2013 IPO, $3.0 billion of the remaining $5.9375 billion of MCP is assumed to convert to Tangible Equity Units and $2.9375 billion of </v>
          </cell>
          <cell r="HL450">
            <v>3</v>
          </cell>
          <cell r="HM450">
            <v>2013</v>
          </cell>
          <cell r="HN450">
            <v>0</v>
          </cell>
          <cell r="HO450">
            <v>18.75</v>
          </cell>
          <cell r="HR450">
            <v>19012</v>
          </cell>
        </row>
        <row r="451">
          <cell r="A451" t="str">
            <v>1562859Q4 2013BHC Baseline</v>
          </cell>
          <cell r="B451" t="str">
            <v>Ally</v>
          </cell>
          <cell r="C451" t="str">
            <v>Q4 2013</v>
          </cell>
          <cell r="D451" t="str">
            <v>BHC Baseline</v>
          </cell>
          <cell r="E451" t="str">
            <v>BHC</v>
          </cell>
          <cell r="F451" t="str">
            <v>ALLY FNCL</v>
          </cell>
          <cell r="G451">
            <v>1562859</v>
          </cell>
          <cell r="H451" t="str">
            <v>Projected</v>
          </cell>
          <cell r="I451">
            <v>40928</v>
          </cell>
          <cell r="J451">
            <v>40928.634780092594</v>
          </cell>
          <cell r="L451">
            <v>6.18</v>
          </cell>
          <cell r="M451">
            <v>13.6</v>
          </cell>
          <cell r="N451">
            <v>5.69</v>
          </cell>
          <cell r="O451">
            <v>7.91</v>
          </cell>
          <cell r="P451">
            <v>8.51</v>
          </cell>
          <cell r="Q451">
            <v>8.51</v>
          </cell>
          <cell r="R451">
            <v>0</v>
          </cell>
          <cell r="S451">
            <v>0</v>
          </cell>
          <cell r="T451">
            <v>0</v>
          </cell>
          <cell r="U451">
            <v>0</v>
          </cell>
          <cell r="V451">
            <v>0</v>
          </cell>
          <cell r="W451">
            <v>0</v>
          </cell>
          <cell r="X451">
            <v>0</v>
          </cell>
          <cell r="Y451">
            <v>158.11000000000001</v>
          </cell>
          <cell r="Z451">
            <v>155.59</v>
          </cell>
          <cell r="AA451">
            <v>2.52</v>
          </cell>
          <cell r="AB451">
            <v>0</v>
          </cell>
          <cell r="AC451">
            <v>0</v>
          </cell>
          <cell r="AD451">
            <v>0</v>
          </cell>
          <cell r="AE451">
            <v>0</v>
          </cell>
          <cell r="AF451">
            <v>0</v>
          </cell>
          <cell r="AG451">
            <v>0</v>
          </cell>
          <cell r="AH451">
            <v>0</v>
          </cell>
          <cell r="AI451">
            <v>186.4</v>
          </cell>
          <cell r="AJ451">
            <v>0</v>
          </cell>
          <cell r="AK451">
            <v>0</v>
          </cell>
          <cell r="AL451">
            <v>0</v>
          </cell>
          <cell r="AM451">
            <v>0</v>
          </cell>
          <cell r="AN451">
            <v>0</v>
          </cell>
          <cell r="AO451">
            <v>0</v>
          </cell>
          <cell r="AP451">
            <v>0</v>
          </cell>
          <cell r="AQ451">
            <v>0</v>
          </cell>
          <cell r="AR451">
            <v>0</v>
          </cell>
          <cell r="AS451">
            <v>0</v>
          </cell>
          <cell r="AT451">
            <v>186.4</v>
          </cell>
          <cell r="AU451">
            <v>1308.9000000000001</v>
          </cell>
          <cell r="AV451">
            <v>190.97</v>
          </cell>
          <cell r="AW451">
            <v>186.4</v>
          </cell>
          <cell r="AX451">
            <v>-13.67</v>
          </cell>
          <cell r="AY451">
            <v>1299.81</v>
          </cell>
          <cell r="AZ451">
            <v>721.93</v>
          </cell>
          <cell r="BA451">
            <v>1858.59</v>
          </cell>
          <cell r="BB451">
            <v>1951.71</v>
          </cell>
          <cell r="BC451">
            <v>628.80999999999995</v>
          </cell>
          <cell r="BD451">
            <v>628.80999999999995</v>
          </cell>
          <cell r="BE451">
            <v>190.97</v>
          </cell>
          <cell r="BF451">
            <v>0</v>
          </cell>
          <cell r="BG451">
            <v>0</v>
          </cell>
          <cell r="BH451">
            <v>18.63</v>
          </cell>
          <cell r="BI451">
            <v>0</v>
          </cell>
          <cell r="BJ451">
            <v>18.75</v>
          </cell>
          <cell r="BK451">
            <v>0</v>
          </cell>
          <cell r="BL451">
            <v>475.22</v>
          </cell>
          <cell r="BM451">
            <v>141.36000000000001</v>
          </cell>
          <cell r="BN451">
            <v>333.85</v>
          </cell>
          <cell r="BO451">
            <v>0</v>
          </cell>
          <cell r="BP451">
            <v>333.85</v>
          </cell>
          <cell r="BQ451">
            <v>0</v>
          </cell>
          <cell r="BR451">
            <v>333.85</v>
          </cell>
          <cell r="BS451">
            <v>29.746223000000001</v>
          </cell>
          <cell r="BT451">
            <v>593.95000000000005</v>
          </cell>
          <cell r="BU451">
            <v>6.18</v>
          </cell>
          <cell r="BV451">
            <v>23.26</v>
          </cell>
          <cell r="BW451">
            <v>576.86</v>
          </cell>
          <cell r="BX451" t="str">
            <v>Other Non-Interest Expense</v>
          </cell>
          <cell r="BY451">
            <v>0</v>
          </cell>
          <cell r="BZ451">
            <v>25621.74</v>
          </cell>
          <cell r="CA451">
            <v>25621.74</v>
          </cell>
          <cell r="CB451">
            <v>18122.05</v>
          </cell>
          <cell r="CC451">
            <v>12033.68</v>
          </cell>
          <cell r="CD451">
            <v>2933.82</v>
          </cell>
          <cell r="CE451">
            <v>1162.3399999999999</v>
          </cell>
          <cell r="CF451">
            <v>1771.49</v>
          </cell>
          <cell r="CG451">
            <v>2952.97</v>
          </cell>
          <cell r="CH451">
            <v>0</v>
          </cell>
          <cell r="CI451">
            <v>0</v>
          </cell>
          <cell r="CJ451">
            <v>2952.97</v>
          </cell>
          <cell r="CK451">
            <v>2952.97</v>
          </cell>
          <cell r="CL451">
            <v>0</v>
          </cell>
          <cell r="CM451">
            <v>201.58</v>
          </cell>
          <cell r="CN451">
            <v>39536.29</v>
          </cell>
          <cell r="CO451">
            <v>39536.29</v>
          </cell>
          <cell r="CP451">
            <v>0</v>
          </cell>
          <cell r="CQ451">
            <v>0</v>
          </cell>
          <cell r="CR451">
            <v>0</v>
          </cell>
          <cell r="CS451">
            <v>83725.08</v>
          </cell>
          <cell r="CT451">
            <v>83687.44</v>
          </cell>
          <cell r="CU451">
            <v>37.64</v>
          </cell>
          <cell r="CV451">
            <v>0</v>
          </cell>
          <cell r="CW451">
            <v>1370.98</v>
          </cell>
          <cell r="CX451">
            <v>0</v>
          </cell>
          <cell r="CY451">
            <v>0</v>
          </cell>
          <cell r="CZ451">
            <v>0</v>
          </cell>
          <cell r="DA451">
            <v>1210.75</v>
          </cell>
          <cell r="DB451">
            <v>160.22999999999999</v>
          </cell>
          <cell r="DC451">
            <v>142754.39000000001</v>
          </cell>
          <cell r="DD451">
            <v>0</v>
          </cell>
          <cell r="DE451">
            <v>1299.81</v>
          </cell>
          <cell r="DF451">
            <v>141454.59</v>
          </cell>
          <cell r="DG451">
            <v>2384.9899999999998</v>
          </cell>
          <cell r="DH451">
            <v>524.29</v>
          </cell>
          <cell r="DI451">
            <v>2730.96</v>
          </cell>
          <cell r="DJ451">
            <v>0</v>
          </cell>
          <cell r="DK451">
            <v>6</v>
          </cell>
          <cell r="DL451">
            <v>3261.25</v>
          </cell>
          <cell r="DM451">
            <v>49303.09</v>
          </cell>
          <cell r="DN451">
            <v>222025.65</v>
          </cell>
          <cell r="DO451">
            <v>61076.800000000003</v>
          </cell>
          <cell r="DP451">
            <v>0</v>
          </cell>
          <cell r="DQ451">
            <v>2992.66</v>
          </cell>
          <cell r="DR451">
            <v>137353.51999999999</v>
          </cell>
          <cell r="DS451">
            <v>0</v>
          </cell>
          <cell r="DT451">
            <v>201422.98</v>
          </cell>
          <cell r="DU451">
            <v>1255.1600000000001</v>
          </cell>
          <cell r="DV451">
            <v>0</v>
          </cell>
          <cell r="DW451">
            <v>24874.54</v>
          </cell>
          <cell r="DX451">
            <v>-5809.6</v>
          </cell>
          <cell r="DY451">
            <v>279.58</v>
          </cell>
          <cell r="DZ451">
            <v>0</v>
          </cell>
          <cell r="EA451">
            <v>20599.68</v>
          </cell>
          <cell r="EB451">
            <v>3</v>
          </cell>
          <cell r="EC451">
            <v>20602.68</v>
          </cell>
          <cell r="ED451">
            <v>0</v>
          </cell>
          <cell r="EE451">
            <v>20316.740000000002</v>
          </cell>
          <cell r="EF451">
            <v>0</v>
          </cell>
          <cell r="EG451">
            <v>20316.740000000002</v>
          </cell>
          <cell r="EH451">
            <v>333.85</v>
          </cell>
          <cell r="EI451">
            <v>0</v>
          </cell>
          <cell r="EJ451">
            <v>0</v>
          </cell>
          <cell r="EK451">
            <v>0</v>
          </cell>
          <cell r="EL451">
            <v>0</v>
          </cell>
          <cell r="EM451">
            <v>0</v>
          </cell>
          <cell r="EN451">
            <v>0</v>
          </cell>
          <cell r="EO451">
            <v>0</v>
          </cell>
          <cell r="EP451">
            <v>67</v>
          </cell>
          <cell r="EQ451">
            <v>0</v>
          </cell>
          <cell r="ER451">
            <v>16</v>
          </cell>
          <cell r="ES451">
            <v>0</v>
          </cell>
          <cell r="ET451">
            <v>0</v>
          </cell>
          <cell r="EU451">
            <v>20599.68</v>
          </cell>
          <cell r="EV451">
            <v>20599.68</v>
          </cell>
          <cell r="EW451">
            <v>-81</v>
          </cell>
          <cell r="EX451">
            <v>95</v>
          </cell>
          <cell r="EY451">
            <v>-132</v>
          </cell>
          <cell r="EZ451">
            <v>0</v>
          </cell>
          <cell r="FA451">
            <v>0</v>
          </cell>
          <cell r="FB451">
            <v>2544</v>
          </cell>
          <cell r="FC451">
            <v>0</v>
          </cell>
          <cell r="FD451">
            <v>508</v>
          </cell>
          <cell r="FE451">
            <v>0</v>
          </cell>
          <cell r="FF451">
            <v>22753.68</v>
          </cell>
          <cell r="FG451">
            <v>273</v>
          </cell>
          <cell r="FH451">
            <v>0</v>
          </cell>
          <cell r="FI451">
            <v>-247</v>
          </cell>
          <cell r="FJ451">
            <v>22233.68</v>
          </cell>
          <cell r="FK451">
            <v>186557</v>
          </cell>
          <cell r="FL451">
            <v>18435</v>
          </cell>
          <cell r="FM451">
            <v>22234</v>
          </cell>
          <cell r="FN451">
            <v>23525</v>
          </cell>
          <cell r="FO451">
            <v>186557</v>
          </cell>
          <cell r="FP451">
            <v>217425</v>
          </cell>
          <cell r="FQ451">
            <v>9.8817000000000004</v>
          </cell>
          <cell r="FR451">
            <v>11.918100000000001</v>
          </cell>
          <cell r="FS451">
            <v>12.610099999999999</v>
          </cell>
          <cell r="FT451">
            <v>10.226100000000001</v>
          </cell>
          <cell r="FU451">
            <v>1021</v>
          </cell>
          <cell r="FV451">
            <v>0</v>
          </cell>
          <cell r="FW451">
            <v>0</v>
          </cell>
          <cell r="FX451">
            <v>0</v>
          </cell>
          <cell r="FY451">
            <v>0</v>
          </cell>
          <cell r="FZ451">
            <v>0</v>
          </cell>
          <cell r="GA451">
            <v>0</v>
          </cell>
          <cell r="GB451">
            <v>234</v>
          </cell>
          <cell r="GC451">
            <v>2544</v>
          </cell>
          <cell r="GD451">
            <v>502</v>
          </cell>
          <cell r="GE451">
            <v>459</v>
          </cell>
          <cell r="GF451">
            <v>60</v>
          </cell>
          <cell r="GG451">
            <v>1.68</v>
          </cell>
          <cell r="GH451">
            <v>0</v>
          </cell>
          <cell r="GI451">
            <v>0</v>
          </cell>
          <cell r="GJ451">
            <v>22753.68</v>
          </cell>
          <cell r="GK451">
            <v>2275.37</v>
          </cell>
          <cell r="GL451">
            <v>459</v>
          </cell>
          <cell r="GM451">
            <v>0</v>
          </cell>
          <cell r="GN451">
            <v>0</v>
          </cell>
          <cell r="GO451">
            <v>459</v>
          </cell>
          <cell r="GP451">
            <v>799</v>
          </cell>
          <cell r="GQ451">
            <v>799</v>
          </cell>
          <cell r="GR451">
            <v>0</v>
          </cell>
          <cell r="GS451">
            <v>171</v>
          </cell>
          <cell r="GT451">
            <v>477</v>
          </cell>
          <cell r="GU451">
            <v>0</v>
          </cell>
          <cell r="GV451">
            <v>1.68</v>
          </cell>
          <cell r="GW451">
            <v>0</v>
          </cell>
          <cell r="GX451">
            <v>0</v>
          </cell>
          <cell r="GY451">
            <v>0</v>
          </cell>
          <cell r="GZ451">
            <v>0</v>
          </cell>
          <cell r="HA451">
            <v>0</v>
          </cell>
          <cell r="HB451">
            <v>0</v>
          </cell>
          <cell r="HC451">
            <v>0</v>
          </cell>
          <cell r="HD451" t="str">
            <v>Adjustments due to rounding</v>
          </cell>
          <cell r="HE451" t="str">
            <v>Equity related to Ally's minority interest in SAIC JV (China)</v>
          </cell>
          <cell r="HF451">
            <v>0</v>
          </cell>
          <cell r="HG451">
            <v>0</v>
          </cell>
          <cell r="HH451">
            <v>0</v>
          </cell>
          <cell r="HI451">
            <v>-1636.27</v>
          </cell>
          <cell r="HJ451">
            <v>-1629.62</v>
          </cell>
          <cell r="HK451" t="str">
            <v xml:space="preserve">Total shares outstanding at Ally equals 1,330,970 as of December 31, 2011. In connection with the forecasted 1Q2013 IPO, $3.0 billion of the remaining $5.9375 billion of MCP is assumed to convert to Tangible Equity Units and $2.9375 billion of </v>
          </cell>
          <cell r="HL451">
            <v>4</v>
          </cell>
          <cell r="HM451">
            <v>2013</v>
          </cell>
          <cell r="HN451">
            <v>0</v>
          </cell>
          <cell r="HO451">
            <v>18.75</v>
          </cell>
          <cell r="HR451">
            <v>19012</v>
          </cell>
        </row>
        <row r="452">
          <cell r="A452" t="str">
            <v>1562859Q3 2011BHC Stress</v>
          </cell>
          <cell r="B452" t="str">
            <v>Ally</v>
          </cell>
          <cell r="C452" t="str">
            <v>Q3 2011</v>
          </cell>
          <cell r="D452" t="str">
            <v>BHC Stress</v>
          </cell>
          <cell r="E452" t="str">
            <v>BHC</v>
          </cell>
          <cell r="F452" t="str">
            <v>ALLY FNCL</v>
          </cell>
          <cell r="G452">
            <v>1562859</v>
          </cell>
          <cell r="H452" t="str">
            <v>Actual</v>
          </cell>
          <cell r="I452">
            <v>40928</v>
          </cell>
          <cell r="J452">
            <v>40928.637754629628</v>
          </cell>
          <cell r="L452">
            <v>26.32</v>
          </cell>
          <cell r="M452">
            <v>20.65</v>
          </cell>
          <cell r="N452">
            <v>9.9499999999999993</v>
          </cell>
          <cell r="O452">
            <v>10.7</v>
          </cell>
          <cell r="P452">
            <v>2.4300000000000002</v>
          </cell>
          <cell r="Q452">
            <v>2.4300000000000002</v>
          </cell>
          <cell r="R452">
            <v>0</v>
          </cell>
          <cell r="S452">
            <v>0</v>
          </cell>
          <cell r="T452">
            <v>0</v>
          </cell>
          <cell r="U452">
            <v>0</v>
          </cell>
          <cell r="V452">
            <v>0</v>
          </cell>
          <cell r="W452">
            <v>0</v>
          </cell>
          <cell r="X452">
            <v>0</v>
          </cell>
          <cell r="Y452">
            <v>73.59</v>
          </cell>
          <cell r="Z452">
            <v>72.06</v>
          </cell>
          <cell r="AA452">
            <v>1.54</v>
          </cell>
          <cell r="AB452">
            <v>0</v>
          </cell>
          <cell r="AC452">
            <v>0</v>
          </cell>
          <cell r="AD452">
            <v>0</v>
          </cell>
          <cell r="AE452">
            <v>0</v>
          </cell>
          <cell r="AF452">
            <v>0</v>
          </cell>
          <cell r="AG452">
            <v>0</v>
          </cell>
          <cell r="AH452">
            <v>0</v>
          </cell>
          <cell r="AI452">
            <v>119.79</v>
          </cell>
          <cell r="AJ452">
            <v>0</v>
          </cell>
          <cell r="AK452">
            <v>0</v>
          </cell>
          <cell r="AL452">
            <v>0</v>
          </cell>
          <cell r="AM452">
            <v>0</v>
          </cell>
          <cell r="AN452">
            <v>0</v>
          </cell>
          <cell r="AO452">
            <v>0</v>
          </cell>
          <cell r="AP452">
            <v>0</v>
          </cell>
          <cell r="AQ452">
            <v>0</v>
          </cell>
          <cell r="AR452">
            <v>0</v>
          </cell>
          <cell r="AS452">
            <v>0</v>
          </cell>
          <cell r="AT452">
            <v>119.79</v>
          </cell>
          <cell r="AU452">
            <v>1739</v>
          </cell>
          <cell r="AV452">
            <v>49</v>
          </cell>
          <cell r="AW452">
            <v>123</v>
          </cell>
          <cell r="AX452">
            <v>-44</v>
          </cell>
          <cell r="AY452">
            <v>1621</v>
          </cell>
          <cell r="AZ452">
            <v>393</v>
          </cell>
          <cell r="BA452">
            <v>1011</v>
          </cell>
          <cell r="BB452">
            <v>1634.65</v>
          </cell>
          <cell r="BC452">
            <v>-230.84</v>
          </cell>
          <cell r="BD452">
            <v>-230.84</v>
          </cell>
          <cell r="BE452">
            <v>49</v>
          </cell>
          <cell r="BF452">
            <v>0</v>
          </cell>
          <cell r="BG452">
            <v>0</v>
          </cell>
          <cell r="BH452">
            <v>81.84</v>
          </cell>
          <cell r="BI452">
            <v>0</v>
          </cell>
          <cell r="BJ452">
            <v>75</v>
          </cell>
          <cell r="BK452">
            <v>0</v>
          </cell>
          <cell r="BL452">
            <v>-123</v>
          </cell>
          <cell r="BM452">
            <v>87</v>
          </cell>
          <cell r="BN452">
            <v>-210</v>
          </cell>
          <cell r="BO452">
            <v>0</v>
          </cell>
          <cell r="BP452">
            <v>-210</v>
          </cell>
          <cell r="BQ452">
            <v>0</v>
          </cell>
          <cell r="BR452">
            <v>-210</v>
          </cell>
          <cell r="BS452">
            <v>-70.731707</v>
          </cell>
          <cell r="BT452">
            <v>829</v>
          </cell>
          <cell r="BU452">
            <v>70</v>
          </cell>
          <cell r="BV452">
            <v>70</v>
          </cell>
          <cell r="BW452">
            <v>829</v>
          </cell>
          <cell r="BX452" t="str">
            <v>Other Non-Interest Expense</v>
          </cell>
          <cell r="BY452">
            <v>0</v>
          </cell>
          <cell r="BZ452">
            <v>22248</v>
          </cell>
          <cell r="CA452">
            <v>22248</v>
          </cell>
          <cell r="CB452">
            <v>21637</v>
          </cell>
          <cell r="CC452">
            <v>13872</v>
          </cell>
          <cell r="CD452">
            <v>4410</v>
          </cell>
          <cell r="CE452">
            <v>1747</v>
          </cell>
          <cell r="CF452">
            <v>2663</v>
          </cell>
          <cell r="CG452">
            <v>2137</v>
          </cell>
          <cell r="CH452">
            <v>125</v>
          </cell>
          <cell r="CI452">
            <v>0</v>
          </cell>
          <cell r="CJ452">
            <v>2012</v>
          </cell>
          <cell r="CK452">
            <v>2012</v>
          </cell>
          <cell r="CL452">
            <v>0</v>
          </cell>
          <cell r="CM452">
            <v>1218</v>
          </cell>
          <cell r="CN452">
            <v>38419</v>
          </cell>
          <cell r="CO452">
            <v>38419</v>
          </cell>
          <cell r="CP452">
            <v>0</v>
          </cell>
          <cell r="CQ452">
            <v>0</v>
          </cell>
          <cell r="CR452">
            <v>0</v>
          </cell>
          <cell r="CS452">
            <v>55495.86</v>
          </cell>
          <cell r="CT452">
            <v>54061</v>
          </cell>
          <cell r="CU452">
            <v>74.86</v>
          </cell>
          <cell r="CV452">
            <v>1360</v>
          </cell>
          <cell r="CW452">
            <v>1905</v>
          </cell>
          <cell r="CX452">
            <v>0</v>
          </cell>
          <cell r="CY452">
            <v>0</v>
          </cell>
          <cell r="CZ452">
            <v>0</v>
          </cell>
          <cell r="DA452">
            <v>1620</v>
          </cell>
          <cell r="DB452">
            <v>285</v>
          </cell>
          <cell r="DC452">
            <v>117457</v>
          </cell>
          <cell r="DD452">
            <v>0</v>
          </cell>
          <cell r="DE452">
            <v>1621</v>
          </cell>
          <cell r="DF452">
            <v>115836</v>
          </cell>
          <cell r="DG452">
            <v>503</v>
          </cell>
          <cell r="DH452">
            <v>523</v>
          </cell>
          <cell r="DI452">
            <v>2663</v>
          </cell>
          <cell r="DJ452">
            <v>0</v>
          </cell>
          <cell r="DK452">
            <v>6</v>
          </cell>
          <cell r="DL452">
            <v>3192</v>
          </cell>
          <cell r="DM452">
            <v>40177</v>
          </cell>
          <cell r="DN452">
            <v>181956</v>
          </cell>
          <cell r="DO452">
            <v>42196</v>
          </cell>
          <cell r="DP452">
            <v>74</v>
          </cell>
          <cell r="DQ452">
            <v>2622</v>
          </cell>
          <cell r="DR452">
            <v>117329</v>
          </cell>
          <cell r="DS452">
            <v>2</v>
          </cell>
          <cell r="DT452">
            <v>162221</v>
          </cell>
          <cell r="DU452">
            <v>6940</v>
          </cell>
          <cell r="DV452">
            <v>0</v>
          </cell>
          <cell r="DW452">
            <v>19668</v>
          </cell>
          <cell r="DX452">
            <v>-6918</v>
          </cell>
          <cell r="DY452">
            <v>42</v>
          </cell>
          <cell r="DZ452">
            <v>0</v>
          </cell>
          <cell r="EA452">
            <v>19732</v>
          </cell>
          <cell r="EB452">
            <v>3</v>
          </cell>
          <cell r="EC452">
            <v>19735</v>
          </cell>
          <cell r="ED452">
            <v>23032</v>
          </cell>
          <cell r="EE452">
            <v>20423</v>
          </cell>
          <cell r="EF452">
            <v>0</v>
          </cell>
          <cell r="EG452">
            <v>20423</v>
          </cell>
          <cell r="EH452">
            <v>-210</v>
          </cell>
          <cell r="EI452">
            <v>0</v>
          </cell>
          <cell r="EJ452">
            <v>0</v>
          </cell>
          <cell r="EK452">
            <v>0</v>
          </cell>
          <cell r="EL452">
            <v>0</v>
          </cell>
          <cell r="EM452">
            <v>0</v>
          </cell>
          <cell r="EN452">
            <v>0</v>
          </cell>
          <cell r="EO452">
            <v>0</v>
          </cell>
          <cell r="EP452">
            <v>200</v>
          </cell>
          <cell r="EQ452">
            <v>0</v>
          </cell>
          <cell r="ER452">
            <v>-281</v>
          </cell>
          <cell r="ES452">
            <v>0</v>
          </cell>
          <cell r="ET452">
            <v>0</v>
          </cell>
          <cell r="EU452">
            <v>19732</v>
          </cell>
          <cell r="EV452">
            <v>19732</v>
          </cell>
          <cell r="EW452">
            <v>-199</v>
          </cell>
          <cell r="EX452">
            <v>224</v>
          </cell>
          <cell r="EY452">
            <v>-133</v>
          </cell>
          <cell r="EZ452">
            <v>0</v>
          </cell>
          <cell r="FA452">
            <v>0</v>
          </cell>
          <cell r="FB452">
            <v>2542</v>
          </cell>
          <cell r="FC452">
            <v>0</v>
          </cell>
          <cell r="FD452">
            <v>507</v>
          </cell>
          <cell r="FE452">
            <v>0</v>
          </cell>
          <cell r="FF452">
            <v>21875</v>
          </cell>
          <cell r="FG452">
            <v>266</v>
          </cell>
          <cell r="FH452">
            <v>0</v>
          </cell>
          <cell r="FI452">
            <v>-134</v>
          </cell>
          <cell r="FJ452">
            <v>21475</v>
          </cell>
          <cell r="FK452">
            <v>149711.65</v>
          </cell>
          <cell r="FL452">
            <v>11993</v>
          </cell>
          <cell r="FM452">
            <v>21475</v>
          </cell>
          <cell r="FN452">
            <v>23199</v>
          </cell>
          <cell r="FO452">
            <v>149711.65</v>
          </cell>
          <cell r="FP452">
            <v>184920</v>
          </cell>
          <cell r="FQ452">
            <v>8.0106999999999999</v>
          </cell>
          <cell r="FR452">
            <v>14.344200000000001</v>
          </cell>
          <cell r="FS452">
            <v>15.495799999999999</v>
          </cell>
          <cell r="FT452">
            <v>11.613099999999999</v>
          </cell>
          <cell r="FU452">
            <v>6706</v>
          </cell>
          <cell r="FV452">
            <v>0</v>
          </cell>
          <cell r="FW452">
            <v>0</v>
          </cell>
          <cell r="FX452">
            <v>0</v>
          </cell>
          <cell r="FY452">
            <v>0</v>
          </cell>
          <cell r="FZ452">
            <v>0</v>
          </cell>
          <cell r="GA452">
            <v>0</v>
          </cell>
          <cell r="GB452">
            <v>234</v>
          </cell>
          <cell r="GC452">
            <v>2542</v>
          </cell>
          <cell r="GD452">
            <v>501</v>
          </cell>
          <cell r="GE452">
            <v>105</v>
          </cell>
          <cell r="GF452">
            <v>60</v>
          </cell>
          <cell r="GG452">
            <v>1.33</v>
          </cell>
          <cell r="GH452">
            <v>5685</v>
          </cell>
          <cell r="GI452">
            <v>0</v>
          </cell>
          <cell r="GJ452">
            <v>21875</v>
          </cell>
          <cell r="GK452">
            <v>2187.5</v>
          </cell>
          <cell r="GL452">
            <v>0</v>
          </cell>
          <cell r="GM452">
            <v>105</v>
          </cell>
          <cell r="GN452">
            <v>0</v>
          </cell>
          <cell r="GO452">
            <v>0</v>
          </cell>
          <cell r="GP452">
            <v>0</v>
          </cell>
          <cell r="GQ452">
            <v>2187.5</v>
          </cell>
          <cell r="GR452">
            <v>0</v>
          </cell>
          <cell r="GS452">
            <v>87</v>
          </cell>
          <cell r="GT452">
            <v>-123</v>
          </cell>
          <cell r="GU452">
            <v>0</v>
          </cell>
          <cell r="GV452">
            <v>1.33</v>
          </cell>
          <cell r="GW452">
            <v>0</v>
          </cell>
          <cell r="GX452">
            <v>0</v>
          </cell>
          <cell r="GY452">
            <v>0</v>
          </cell>
          <cell r="GZ452">
            <v>0</v>
          </cell>
          <cell r="HA452">
            <v>0</v>
          </cell>
          <cell r="HB452">
            <v>0</v>
          </cell>
          <cell r="HC452">
            <v>0</v>
          </cell>
          <cell r="HD452" t="str">
            <v>Adjustments due to rounding</v>
          </cell>
          <cell r="HE452" t="str">
            <v>Equity related to Ally's minority interest in SAIC JV (China)</v>
          </cell>
          <cell r="HF452">
            <v>0</v>
          </cell>
          <cell r="HG452">
            <v>0</v>
          </cell>
          <cell r="HH452">
            <v>0</v>
          </cell>
          <cell r="HI452">
            <v>-1636.27</v>
          </cell>
          <cell r="HJ452">
            <v>-1629.62</v>
          </cell>
          <cell r="HK452" t="str">
            <v>Total shares outstanding at Ally equals 1,330,970 as of December 31, 2011 and remains at 1,330,970 through 2013. Ally Stress assumes no IPO/MCP conversion in forecasted timeframe.</v>
          </cell>
          <cell r="HL452">
            <v>3</v>
          </cell>
          <cell r="HM452">
            <v>2011</v>
          </cell>
          <cell r="HN452">
            <v>0</v>
          </cell>
          <cell r="HO452">
            <v>75</v>
          </cell>
          <cell r="HR452">
            <v>19012</v>
          </cell>
        </row>
        <row r="453">
          <cell r="A453" t="str">
            <v>1562859Q4 2011BHC Stress</v>
          </cell>
          <cell r="B453" t="str">
            <v>Ally</v>
          </cell>
          <cell r="C453" t="str">
            <v>Q4 2011</v>
          </cell>
          <cell r="D453" t="str">
            <v>BHC Stress</v>
          </cell>
          <cell r="E453" t="str">
            <v>BHC</v>
          </cell>
          <cell r="F453" t="str">
            <v>ALLY FNCL</v>
          </cell>
          <cell r="G453">
            <v>1562859</v>
          </cell>
          <cell r="H453" t="str">
            <v>Projected</v>
          </cell>
          <cell r="I453">
            <v>40928</v>
          </cell>
          <cell r="J453">
            <v>40928.637754629628</v>
          </cell>
          <cell r="L453">
            <v>15.93</v>
          </cell>
          <cell r="M453">
            <v>25.63</v>
          </cell>
          <cell r="N453">
            <v>9.5399999999999991</v>
          </cell>
          <cell r="O453">
            <v>16.09</v>
          </cell>
          <cell r="P453">
            <v>4.72</v>
          </cell>
          <cell r="Q453">
            <v>4.72</v>
          </cell>
          <cell r="R453">
            <v>0</v>
          </cell>
          <cell r="S453">
            <v>0</v>
          </cell>
          <cell r="T453">
            <v>0</v>
          </cell>
          <cell r="U453">
            <v>0</v>
          </cell>
          <cell r="V453">
            <v>0</v>
          </cell>
          <cell r="W453">
            <v>0</v>
          </cell>
          <cell r="X453">
            <v>0</v>
          </cell>
          <cell r="Y453">
            <v>86.54</v>
          </cell>
          <cell r="Z453">
            <v>83.63</v>
          </cell>
          <cell r="AA453">
            <v>2.9</v>
          </cell>
          <cell r="AB453">
            <v>0</v>
          </cell>
          <cell r="AC453">
            <v>0</v>
          </cell>
          <cell r="AD453">
            <v>0</v>
          </cell>
          <cell r="AE453">
            <v>0</v>
          </cell>
          <cell r="AF453">
            <v>0</v>
          </cell>
          <cell r="AG453">
            <v>0</v>
          </cell>
          <cell r="AH453">
            <v>0</v>
          </cell>
          <cell r="AI453">
            <v>132.82</v>
          </cell>
          <cell r="AJ453">
            <v>0</v>
          </cell>
          <cell r="AK453">
            <v>0</v>
          </cell>
          <cell r="AL453">
            <v>0</v>
          </cell>
          <cell r="AM453">
            <v>0</v>
          </cell>
          <cell r="AN453">
            <v>0</v>
          </cell>
          <cell r="AO453">
            <v>0</v>
          </cell>
          <cell r="AP453">
            <v>0</v>
          </cell>
          <cell r="AQ453">
            <v>0</v>
          </cell>
          <cell r="AR453">
            <v>0</v>
          </cell>
          <cell r="AS453">
            <v>0</v>
          </cell>
          <cell r="AT453">
            <v>132.82</v>
          </cell>
          <cell r="AU453">
            <v>1621</v>
          </cell>
          <cell r="AV453">
            <v>43.6</v>
          </cell>
          <cell r="AW453">
            <v>132.82</v>
          </cell>
          <cell r="AX453">
            <v>5.59</v>
          </cell>
          <cell r="AY453">
            <v>1537.38</v>
          </cell>
          <cell r="AZ453">
            <v>386.78</v>
          </cell>
          <cell r="BA453">
            <v>1501.53</v>
          </cell>
          <cell r="BB453">
            <v>1796.54</v>
          </cell>
          <cell r="BC453">
            <v>91.77</v>
          </cell>
          <cell r="BD453">
            <v>91.77</v>
          </cell>
          <cell r="BE453">
            <v>43.6</v>
          </cell>
          <cell r="BF453">
            <v>0</v>
          </cell>
          <cell r="BG453">
            <v>0</v>
          </cell>
          <cell r="BH453">
            <v>69.959999999999994</v>
          </cell>
          <cell r="BI453">
            <v>0</v>
          </cell>
          <cell r="BJ453">
            <v>38.22</v>
          </cell>
          <cell r="BK453">
            <v>0</v>
          </cell>
          <cell r="BL453">
            <v>156.35</v>
          </cell>
          <cell r="BM453">
            <v>75.569999999999993</v>
          </cell>
          <cell r="BN453">
            <v>80.77</v>
          </cell>
          <cell r="BO453">
            <v>0.85</v>
          </cell>
          <cell r="BP453">
            <v>81.62</v>
          </cell>
          <cell r="BQ453">
            <v>0</v>
          </cell>
          <cell r="BR453">
            <v>81.62</v>
          </cell>
          <cell r="BS453">
            <v>48.333866</v>
          </cell>
          <cell r="BT453">
            <v>829</v>
          </cell>
          <cell r="BU453">
            <v>40.200000000000003</v>
          </cell>
          <cell r="BV453">
            <v>43.13</v>
          </cell>
          <cell r="BW453">
            <v>826.07</v>
          </cell>
          <cell r="BX453" t="str">
            <v>Other Non-Interest Expense</v>
          </cell>
          <cell r="BY453">
            <v>0</v>
          </cell>
          <cell r="BZ453">
            <v>24336.03</v>
          </cell>
          <cell r="CA453">
            <v>24336.03</v>
          </cell>
          <cell r="CB453">
            <v>22087.01</v>
          </cell>
          <cell r="CC453">
            <v>15095.92</v>
          </cell>
          <cell r="CD453">
            <v>4294.57</v>
          </cell>
          <cell r="CE453">
            <v>1721</v>
          </cell>
          <cell r="CF453">
            <v>2573.5700000000002</v>
          </cell>
          <cell r="CG453">
            <v>2420.0100000000002</v>
          </cell>
          <cell r="CH453">
            <v>0</v>
          </cell>
          <cell r="CI453">
            <v>0</v>
          </cell>
          <cell r="CJ453">
            <v>2420.0100000000002</v>
          </cell>
          <cell r="CK453">
            <v>2420.0100000000002</v>
          </cell>
          <cell r="CL453">
            <v>0</v>
          </cell>
          <cell r="CM453">
            <v>276.52</v>
          </cell>
          <cell r="CN453">
            <v>34516.14</v>
          </cell>
          <cell r="CO453">
            <v>34516.14</v>
          </cell>
          <cell r="CP453">
            <v>0</v>
          </cell>
          <cell r="CQ453">
            <v>0</v>
          </cell>
          <cell r="CR453">
            <v>0</v>
          </cell>
          <cell r="CS453">
            <v>63819.62</v>
          </cell>
          <cell r="CT453">
            <v>63749.04</v>
          </cell>
          <cell r="CU453">
            <v>70.59</v>
          </cell>
          <cell r="CV453">
            <v>0</v>
          </cell>
          <cell r="CW453">
            <v>1895.4</v>
          </cell>
          <cell r="CX453">
            <v>0</v>
          </cell>
          <cell r="CY453">
            <v>0</v>
          </cell>
          <cell r="CZ453">
            <v>0</v>
          </cell>
          <cell r="DA453">
            <v>1735.17</v>
          </cell>
          <cell r="DB453">
            <v>160.22999999999999</v>
          </cell>
          <cell r="DC453">
            <v>122318.18</v>
          </cell>
          <cell r="DD453">
            <v>0</v>
          </cell>
          <cell r="DE453">
            <v>1537.38</v>
          </cell>
          <cell r="DF453">
            <v>120780.8</v>
          </cell>
          <cell r="DG453">
            <v>700</v>
          </cell>
          <cell r="DH453">
            <v>524.29</v>
          </cell>
          <cell r="DI453">
            <v>2850.64</v>
          </cell>
          <cell r="DJ453">
            <v>0</v>
          </cell>
          <cell r="DK453">
            <v>6</v>
          </cell>
          <cell r="DL453">
            <v>3380.93</v>
          </cell>
          <cell r="DM453">
            <v>41152.92</v>
          </cell>
          <cell r="DN453">
            <v>190350.69</v>
          </cell>
          <cell r="DO453">
            <v>45998.32</v>
          </cell>
          <cell r="DP453">
            <v>0</v>
          </cell>
          <cell r="DQ453">
            <v>2747.01</v>
          </cell>
          <cell r="DR453">
            <v>121958.42</v>
          </cell>
          <cell r="DS453">
            <v>0</v>
          </cell>
          <cell r="DT453">
            <v>170703.75</v>
          </cell>
          <cell r="DU453">
            <v>6939.82</v>
          </cell>
          <cell r="DV453">
            <v>0</v>
          </cell>
          <cell r="DW453">
            <v>19668.48</v>
          </cell>
          <cell r="DX453">
            <v>-7036.58</v>
          </cell>
          <cell r="DY453">
            <v>72.23</v>
          </cell>
          <cell r="DZ453">
            <v>0</v>
          </cell>
          <cell r="EA453">
            <v>19643.95</v>
          </cell>
          <cell r="EB453">
            <v>3</v>
          </cell>
          <cell r="EC453">
            <v>19646.95</v>
          </cell>
          <cell r="ED453">
            <v>0</v>
          </cell>
          <cell r="EE453">
            <v>19732</v>
          </cell>
          <cell r="EF453">
            <v>0</v>
          </cell>
          <cell r="EG453">
            <v>19732</v>
          </cell>
          <cell r="EH453">
            <v>81.62</v>
          </cell>
          <cell r="EI453">
            <v>0</v>
          </cell>
          <cell r="EJ453">
            <v>0</v>
          </cell>
          <cell r="EK453">
            <v>0</v>
          </cell>
          <cell r="EL453">
            <v>0</v>
          </cell>
          <cell r="EM453">
            <v>0</v>
          </cell>
          <cell r="EN453">
            <v>0</v>
          </cell>
          <cell r="EO453">
            <v>0</v>
          </cell>
          <cell r="EP453">
            <v>200</v>
          </cell>
          <cell r="EQ453">
            <v>0</v>
          </cell>
          <cell r="ER453">
            <v>31</v>
          </cell>
          <cell r="ES453">
            <v>0</v>
          </cell>
          <cell r="ET453">
            <v>-1</v>
          </cell>
          <cell r="EU453">
            <v>19643.95</v>
          </cell>
          <cell r="EV453">
            <v>19643.95</v>
          </cell>
          <cell r="EW453">
            <v>-194</v>
          </cell>
          <cell r="EX453">
            <v>209</v>
          </cell>
          <cell r="EY453">
            <v>-132</v>
          </cell>
          <cell r="EZ453">
            <v>0</v>
          </cell>
          <cell r="FA453">
            <v>0</v>
          </cell>
          <cell r="FB453">
            <v>2542</v>
          </cell>
          <cell r="FC453">
            <v>0</v>
          </cell>
          <cell r="FD453">
            <v>508</v>
          </cell>
          <cell r="FE453">
            <v>0</v>
          </cell>
          <cell r="FF453">
            <v>21794.95</v>
          </cell>
          <cell r="FG453">
            <v>285</v>
          </cell>
          <cell r="FH453">
            <v>0</v>
          </cell>
          <cell r="FI453">
            <v>-144</v>
          </cell>
          <cell r="FJ453">
            <v>21365.95</v>
          </cell>
          <cell r="FK453">
            <v>156344</v>
          </cell>
          <cell r="FL453">
            <v>11884</v>
          </cell>
          <cell r="FM453">
            <v>21366</v>
          </cell>
          <cell r="FN453">
            <v>22996</v>
          </cell>
          <cell r="FO453">
            <v>156344</v>
          </cell>
          <cell r="FP453">
            <v>185360</v>
          </cell>
          <cell r="FQ453">
            <v>7.6012000000000004</v>
          </cell>
          <cell r="FR453">
            <v>13.666</v>
          </cell>
          <cell r="FS453">
            <v>14.708600000000001</v>
          </cell>
          <cell r="FT453">
            <v>11.5268</v>
          </cell>
          <cell r="FU453">
            <v>6706</v>
          </cell>
          <cell r="FV453">
            <v>0</v>
          </cell>
          <cell r="FW453">
            <v>0</v>
          </cell>
          <cell r="FX453">
            <v>0</v>
          </cell>
          <cell r="FY453">
            <v>0</v>
          </cell>
          <cell r="FZ453">
            <v>0</v>
          </cell>
          <cell r="GA453">
            <v>0</v>
          </cell>
          <cell r="GB453">
            <v>234</v>
          </cell>
          <cell r="GC453">
            <v>2542</v>
          </cell>
          <cell r="GD453">
            <v>502</v>
          </cell>
          <cell r="GE453">
            <v>116</v>
          </cell>
          <cell r="GF453">
            <v>60</v>
          </cell>
          <cell r="GG453">
            <v>1.33</v>
          </cell>
          <cell r="GH453">
            <v>5685</v>
          </cell>
          <cell r="GI453">
            <v>0</v>
          </cell>
          <cell r="GJ453">
            <v>21794.95</v>
          </cell>
          <cell r="GK453">
            <v>2179.4899999999998</v>
          </cell>
          <cell r="GL453">
            <v>116</v>
          </cell>
          <cell r="GM453">
            <v>0</v>
          </cell>
          <cell r="GN453">
            <v>0</v>
          </cell>
          <cell r="GO453">
            <v>116</v>
          </cell>
          <cell r="GP453">
            <v>125</v>
          </cell>
          <cell r="GQ453">
            <v>125</v>
          </cell>
          <cell r="GR453">
            <v>0</v>
          </cell>
          <cell r="GS453">
            <v>76</v>
          </cell>
          <cell r="GT453">
            <v>156</v>
          </cell>
          <cell r="GU453">
            <v>0</v>
          </cell>
          <cell r="GV453">
            <v>1.33</v>
          </cell>
          <cell r="GW453">
            <v>0</v>
          </cell>
          <cell r="GX453">
            <v>0</v>
          </cell>
          <cell r="GY453">
            <v>0</v>
          </cell>
          <cell r="GZ453">
            <v>0</v>
          </cell>
          <cell r="HA453">
            <v>0</v>
          </cell>
          <cell r="HB453">
            <v>0</v>
          </cell>
          <cell r="HC453">
            <v>0</v>
          </cell>
          <cell r="HD453" t="str">
            <v>Adjustments due to rounding</v>
          </cell>
          <cell r="HE453" t="str">
            <v>Equity related to Ally's minority interest in SAIC JV (China)</v>
          </cell>
          <cell r="HF453">
            <v>0</v>
          </cell>
          <cell r="HG453">
            <v>0</v>
          </cell>
          <cell r="HH453">
            <v>0</v>
          </cell>
          <cell r="HI453">
            <v>-1636.27</v>
          </cell>
          <cell r="HJ453">
            <v>-1629.62</v>
          </cell>
          <cell r="HK453" t="str">
            <v>Total shares outstanding at Ally equals 1,330,970 as of December 31, 2011 and remains at 1,330,970 through 2013. Ally Stress assumes no IPO/MCP conversion in forecasted timeframe.</v>
          </cell>
          <cell r="HL453">
            <v>4</v>
          </cell>
          <cell r="HM453">
            <v>2011</v>
          </cell>
          <cell r="HN453">
            <v>0</v>
          </cell>
          <cell r="HO453">
            <v>38.22</v>
          </cell>
          <cell r="HR453">
            <v>19012</v>
          </cell>
        </row>
        <row r="454">
          <cell r="A454" t="str">
            <v>1562859Q1 2012BHC Stress</v>
          </cell>
          <cell r="B454" t="str">
            <v>Ally</v>
          </cell>
          <cell r="C454" t="str">
            <v>Q1 2012</v>
          </cell>
          <cell r="D454" t="str">
            <v>BHC Stress</v>
          </cell>
          <cell r="E454" t="str">
            <v>BHC</v>
          </cell>
          <cell r="F454" t="str">
            <v>ALLY FNCL</v>
          </cell>
          <cell r="G454">
            <v>1562859</v>
          </cell>
          <cell r="H454" t="str">
            <v>Projected</v>
          </cell>
          <cell r="I454">
            <v>40928</v>
          </cell>
          <cell r="J454">
            <v>40928.637754629628</v>
          </cell>
          <cell r="L454">
            <v>24.85</v>
          </cell>
          <cell r="M454">
            <v>44.48</v>
          </cell>
          <cell r="N454">
            <v>12.53</v>
          </cell>
          <cell r="O454">
            <v>31.95</v>
          </cell>
          <cell r="P454">
            <v>16.21</v>
          </cell>
          <cell r="Q454">
            <v>16.21</v>
          </cell>
          <cell r="R454">
            <v>0</v>
          </cell>
          <cell r="S454">
            <v>0</v>
          </cell>
          <cell r="T454">
            <v>0</v>
          </cell>
          <cell r="U454">
            <v>0</v>
          </cell>
          <cell r="V454">
            <v>0</v>
          </cell>
          <cell r="W454">
            <v>0</v>
          </cell>
          <cell r="X454">
            <v>0</v>
          </cell>
          <cell r="Y454">
            <v>117.48</v>
          </cell>
          <cell r="Z454">
            <v>114.75</v>
          </cell>
          <cell r="AA454">
            <v>2.73</v>
          </cell>
          <cell r="AB454">
            <v>0</v>
          </cell>
          <cell r="AC454">
            <v>0</v>
          </cell>
          <cell r="AD454">
            <v>0</v>
          </cell>
          <cell r="AE454">
            <v>0</v>
          </cell>
          <cell r="AF454">
            <v>0</v>
          </cell>
          <cell r="AG454">
            <v>0</v>
          </cell>
          <cell r="AH454">
            <v>0</v>
          </cell>
          <cell r="AI454">
            <v>203.02</v>
          </cell>
          <cell r="AJ454">
            <v>0</v>
          </cell>
          <cell r="AK454">
            <v>0</v>
          </cell>
          <cell r="AL454">
            <v>406.81</v>
          </cell>
          <cell r="AM454">
            <v>406.81</v>
          </cell>
          <cell r="AN454">
            <v>0</v>
          </cell>
          <cell r="AO454">
            <v>0</v>
          </cell>
          <cell r="AP454">
            <v>0</v>
          </cell>
          <cell r="AQ454">
            <v>0</v>
          </cell>
          <cell r="AR454">
            <v>0</v>
          </cell>
          <cell r="AS454">
            <v>530.29</v>
          </cell>
          <cell r="AT454">
            <v>1140.1199999999999</v>
          </cell>
          <cell r="AU454">
            <v>1537.38</v>
          </cell>
          <cell r="AV454">
            <v>487.93</v>
          </cell>
          <cell r="AW454">
            <v>203.02</v>
          </cell>
          <cell r="AX454">
            <v>1.82</v>
          </cell>
          <cell r="AY454">
            <v>1824.11</v>
          </cell>
          <cell r="AZ454">
            <v>396.43</v>
          </cell>
          <cell r="BA454">
            <v>1383.28</v>
          </cell>
          <cell r="BB454">
            <v>2220.7199999999998</v>
          </cell>
          <cell r="BC454">
            <v>-441</v>
          </cell>
          <cell r="BD454">
            <v>-441</v>
          </cell>
          <cell r="BE454">
            <v>487.93</v>
          </cell>
          <cell r="BF454">
            <v>0</v>
          </cell>
          <cell r="BG454">
            <v>530.29</v>
          </cell>
          <cell r="BH454">
            <v>6.32</v>
          </cell>
          <cell r="BI454">
            <v>0</v>
          </cell>
          <cell r="BJ454">
            <v>-402.91</v>
          </cell>
          <cell r="BK454">
            <v>0</v>
          </cell>
          <cell r="BL454">
            <v>-1855.82</v>
          </cell>
          <cell r="BM454">
            <v>24.65</v>
          </cell>
          <cell r="BN454">
            <v>-1880.47</v>
          </cell>
          <cell r="BO454">
            <v>0</v>
          </cell>
          <cell r="BP454">
            <v>-1880.47</v>
          </cell>
          <cell r="BQ454">
            <v>0</v>
          </cell>
          <cell r="BR454">
            <v>-1880.47</v>
          </cell>
          <cell r="BS454">
            <v>-1.3282537999999999</v>
          </cell>
          <cell r="BT454">
            <v>826.07</v>
          </cell>
          <cell r="BU454">
            <v>519.34</v>
          </cell>
          <cell r="BV454">
            <v>59</v>
          </cell>
          <cell r="BW454">
            <v>1286.4100000000001</v>
          </cell>
          <cell r="BX454" t="str">
            <v>Other Non-Interest Expense</v>
          </cell>
          <cell r="BY454">
            <v>0</v>
          </cell>
          <cell r="BZ454">
            <v>24100.880000000001</v>
          </cell>
          <cell r="CA454">
            <v>24100.880000000001</v>
          </cell>
          <cell r="CB454">
            <v>18574.080000000002</v>
          </cell>
          <cell r="CC454">
            <v>11653.58</v>
          </cell>
          <cell r="CD454">
            <v>4115.84</v>
          </cell>
          <cell r="CE454">
            <v>1637.08</v>
          </cell>
          <cell r="CF454">
            <v>2478.75</v>
          </cell>
          <cell r="CG454">
            <v>2539.56</v>
          </cell>
          <cell r="CH454">
            <v>0</v>
          </cell>
          <cell r="CI454">
            <v>0</v>
          </cell>
          <cell r="CJ454">
            <v>2539.56</v>
          </cell>
          <cell r="CK454">
            <v>2539.56</v>
          </cell>
          <cell r="CL454">
            <v>0</v>
          </cell>
          <cell r="CM454">
            <v>265.10000000000002</v>
          </cell>
          <cell r="CN454">
            <v>37058.639999999999</v>
          </cell>
          <cell r="CO454">
            <v>37058.639999999999</v>
          </cell>
          <cell r="CP454">
            <v>0</v>
          </cell>
          <cell r="CQ454">
            <v>0</v>
          </cell>
          <cell r="CR454">
            <v>0</v>
          </cell>
          <cell r="CS454">
            <v>65977.84</v>
          </cell>
          <cell r="CT454">
            <v>65911.399999999994</v>
          </cell>
          <cell r="CU454">
            <v>66.45</v>
          </cell>
          <cell r="CV454">
            <v>0</v>
          </cell>
          <cell r="CW454">
            <v>692.51</v>
          </cell>
          <cell r="CX454">
            <v>0</v>
          </cell>
          <cell r="CY454">
            <v>0</v>
          </cell>
          <cell r="CZ454">
            <v>0</v>
          </cell>
          <cell r="DA454">
            <v>532.29</v>
          </cell>
          <cell r="DB454">
            <v>160.22999999999999</v>
          </cell>
          <cell r="DC454">
            <v>122303.07</v>
          </cell>
          <cell r="DD454">
            <v>0</v>
          </cell>
          <cell r="DE454">
            <v>1824.11</v>
          </cell>
          <cell r="DF454">
            <v>120478.96</v>
          </cell>
          <cell r="DG454">
            <v>724.56</v>
          </cell>
          <cell r="DH454">
            <v>0</v>
          </cell>
          <cell r="DI454">
            <v>2666.75</v>
          </cell>
          <cell r="DJ454">
            <v>0</v>
          </cell>
          <cell r="DK454">
            <v>0</v>
          </cell>
          <cell r="DL454">
            <v>2666.75</v>
          </cell>
          <cell r="DM454">
            <v>41972.07</v>
          </cell>
          <cell r="DN454">
            <v>189943.2</v>
          </cell>
          <cell r="DO454">
            <v>47998.02</v>
          </cell>
          <cell r="DP454">
            <v>0</v>
          </cell>
          <cell r="DQ454">
            <v>3234.99</v>
          </cell>
          <cell r="DR454">
            <v>120836.82</v>
          </cell>
          <cell r="DS454">
            <v>0</v>
          </cell>
          <cell r="DT454">
            <v>172069.84</v>
          </cell>
          <cell r="DU454">
            <v>6939.82</v>
          </cell>
          <cell r="DV454">
            <v>0</v>
          </cell>
          <cell r="DW454">
            <v>19668.48</v>
          </cell>
          <cell r="DX454">
            <v>-9117.44</v>
          </cell>
          <cell r="DY454">
            <v>379.51</v>
          </cell>
          <cell r="DZ454">
            <v>0</v>
          </cell>
          <cell r="EA454">
            <v>17870.37</v>
          </cell>
          <cell r="EB454">
            <v>3</v>
          </cell>
          <cell r="EC454">
            <v>17873.37</v>
          </cell>
          <cell r="ED454">
            <v>0</v>
          </cell>
          <cell r="EE454">
            <v>19643.95</v>
          </cell>
          <cell r="EF454">
            <v>0</v>
          </cell>
          <cell r="EG454">
            <v>19643.95</v>
          </cell>
          <cell r="EH454">
            <v>-1880.47</v>
          </cell>
          <cell r="EI454">
            <v>0</v>
          </cell>
          <cell r="EJ454">
            <v>0</v>
          </cell>
          <cell r="EK454">
            <v>0</v>
          </cell>
          <cell r="EL454">
            <v>0</v>
          </cell>
          <cell r="EM454">
            <v>0</v>
          </cell>
          <cell r="EN454">
            <v>0</v>
          </cell>
          <cell r="EO454">
            <v>0</v>
          </cell>
          <cell r="EP454">
            <v>200</v>
          </cell>
          <cell r="EQ454">
            <v>0</v>
          </cell>
          <cell r="ER454">
            <v>307</v>
          </cell>
          <cell r="ES454">
            <v>0</v>
          </cell>
          <cell r="ET454">
            <v>-1</v>
          </cell>
          <cell r="EU454">
            <v>17870.37</v>
          </cell>
          <cell r="EV454">
            <v>17870.37</v>
          </cell>
          <cell r="EW454">
            <v>19</v>
          </cell>
          <cell r="EX454">
            <v>0</v>
          </cell>
          <cell r="EY454">
            <v>-132</v>
          </cell>
          <cell r="EZ454">
            <v>0</v>
          </cell>
          <cell r="FA454">
            <v>0</v>
          </cell>
          <cell r="FB454">
            <v>2542</v>
          </cell>
          <cell r="FC454">
            <v>0</v>
          </cell>
          <cell r="FD454">
            <v>0</v>
          </cell>
          <cell r="FE454">
            <v>0</v>
          </cell>
          <cell r="FF454">
            <v>20525.37</v>
          </cell>
          <cell r="FG454">
            <v>267</v>
          </cell>
          <cell r="FH454">
            <v>0</v>
          </cell>
          <cell r="FI454">
            <v>-155</v>
          </cell>
          <cell r="FJ454">
            <v>20103.37</v>
          </cell>
          <cell r="FK454">
            <v>158151</v>
          </cell>
          <cell r="FL454">
            <v>10621</v>
          </cell>
          <cell r="FM454">
            <v>20103</v>
          </cell>
          <cell r="FN454">
            <v>22006</v>
          </cell>
          <cell r="FO454">
            <v>158151</v>
          </cell>
          <cell r="FP454">
            <v>189881</v>
          </cell>
          <cell r="FQ454">
            <v>6.7157</v>
          </cell>
          <cell r="FR454">
            <v>12.7113</v>
          </cell>
          <cell r="FS454">
            <v>13.9146</v>
          </cell>
          <cell r="FT454">
            <v>10.587199999999999</v>
          </cell>
          <cell r="FU454">
            <v>6706</v>
          </cell>
          <cell r="FV454">
            <v>0</v>
          </cell>
          <cell r="FW454">
            <v>0</v>
          </cell>
          <cell r="FX454">
            <v>0</v>
          </cell>
          <cell r="FY454">
            <v>0</v>
          </cell>
          <cell r="FZ454">
            <v>0</v>
          </cell>
          <cell r="GA454">
            <v>0</v>
          </cell>
          <cell r="GB454">
            <v>234</v>
          </cell>
          <cell r="GC454">
            <v>2542</v>
          </cell>
          <cell r="GD454">
            <v>0</v>
          </cell>
          <cell r="GE454">
            <v>123</v>
          </cell>
          <cell r="GF454">
            <v>60</v>
          </cell>
          <cell r="GG454">
            <v>1.33</v>
          </cell>
          <cell r="GH454">
            <v>5685</v>
          </cell>
          <cell r="GI454">
            <v>0</v>
          </cell>
          <cell r="GJ454">
            <v>20525.37</v>
          </cell>
          <cell r="GK454">
            <v>2052.54</v>
          </cell>
          <cell r="GL454">
            <v>123</v>
          </cell>
          <cell r="GM454">
            <v>0</v>
          </cell>
          <cell r="GN454">
            <v>0</v>
          </cell>
          <cell r="GO454">
            <v>123</v>
          </cell>
          <cell r="GP454">
            <v>136</v>
          </cell>
          <cell r="GQ454">
            <v>136</v>
          </cell>
          <cell r="GR454">
            <v>0</v>
          </cell>
          <cell r="GS454">
            <v>25</v>
          </cell>
          <cell r="GT454">
            <v>-1855</v>
          </cell>
          <cell r="GU454">
            <v>0</v>
          </cell>
          <cell r="GV454">
            <v>1.33</v>
          </cell>
          <cell r="GW454">
            <v>0</v>
          </cell>
          <cell r="GX454">
            <v>0</v>
          </cell>
          <cell r="GY454">
            <v>0</v>
          </cell>
          <cell r="GZ454">
            <v>0</v>
          </cell>
          <cell r="HA454">
            <v>0</v>
          </cell>
          <cell r="HB454">
            <v>0</v>
          </cell>
          <cell r="HC454">
            <v>0</v>
          </cell>
          <cell r="HD454" t="str">
            <v>Adjustments due to rounding</v>
          </cell>
          <cell r="HE454" t="str">
            <v>Equity related to Ally's minority interest in SAIC JV (China)</v>
          </cell>
          <cell r="HF454">
            <v>0</v>
          </cell>
          <cell r="HG454">
            <v>0</v>
          </cell>
          <cell r="HH454">
            <v>0</v>
          </cell>
          <cell r="HI454">
            <v>-1636.27</v>
          </cell>
          <cell r="HJ454">
            <v>-1629.62</v>
          </cell>
          <cell r="HK454" t="str">
            <v>Total shares outstanding at Ally equals 1,330,970 as of December 31, 2011 and remains at 1,330,970 through 2013. Ally Stress assumes no IPO/MCP conversion in forecasted timeframe.</v>
          </cell>
          <cell r="HL454">
            <v>1</v>
          </cell>
          <cell r="HM454">
            <v>2012</v>
          </cell>
          <cell r="HN454">
            <v>0</v>
          </cell>
          <cell r="HO454">
            <v>-402.91</v>
          </cell>
          <cell r="HR454">
            <v>19012</v>
          </cell>
        </row>
        <row r="455">
          <cell r="A455" t="str">
            <v>1562859Q2 2012BHC Stress</v>
          </cell>
          <cell r="B455" t="str">
            <v>Ally</v>
          </cell>
          <cell r="C455" t="str">
            <v>Q2 2012</v>
          </cell>
          <cell r="D455" t="str">
            <v>BHC Stress</v>
          </cell>
          <cell r="E455" t="str">
            <v>BHC</v>
          </cell>
          <cell r="F455" t="str">
            <v>ALLY FNCL</v>
          </cell>
          <cell r="G455">
            <v>1562859</v>
          </cell>
          <cell r="H455" t="str">
            <v>Projected</v>
          </cell>
          <cell r="I455">
            <v>40928</v>
          </cell>
          <cell r="J455">
            <v>40928.637754629628</v>
          </cell>
          <cell r="L455">
            <v>30.03</v>
          </cell>
          <cell r="M455">
            <v>43</v>
          </cell>
          <cell r="N455">
            <v>14.24</v>
          </cell>
          <cell r="O455">
            <v>28.76</v>
          </cell>
          <cell r="P455">
            <v>20.8</v>
          </cell>
          <cell r="Q455">
            <v>20.8</v>
          </cell>
          <cell r="R455">
            <v>0</v>
          </cell>
          <cell r="S455">
            <v>0</v>
          </cell>
          <cell r="T455">
            <v>0</v>
          </cell>
          <cell r="U455">
            <v>0</v>
          </cell>
          <cell r="V455">
            <v>0</v>
          </cell>
          <cell r="W455">
            <v>0</v>
          </cell>
          <cell r="X455">
            <v>0</v>
          </cell>
          <cell r="Y455">
            <v>125.38</v>
          </cell>
          <cell r="Z455">
            <v>122.44</v>
          </cell>
          <cell r="AA455">
            <v>2.93</v>
          </cell>
          <cell r="AB455">
            <v>0</v>
          </cell>
          <cell r="AC455">
            <v>0</v>
          </cell>
          <cell r="AD455">
            <v>0</v>
          </cell>
          <cell r="AE455">
            <v>0</v>
          </cell>
          <cell r="AF455">
            <v>0</v>
          </cell>
          <cell r="AG455">
            <v>0</v>
          </cell>
          <cell r="AH455">
            <v>0</v>
          </cell>
          <cell r="AI455">
            <v>219.21</v>
          </cell>
          <cell r="AJ455">
            <v>0</v>
          </cell>
          <cell r="AK455">
            <v>0</v>
          </cell>
          <cell r="AL455">
            <v>90.36</v>
          </cell>
          <cell r="AM455">
            <v>90.36</v>
          </cell>
          <cell r="AN455">
            <v>0</v>
          </cell>
          <cell r="AO455">
            <v>0</v>
          </cell>
          <cell r="AP455">
            <v>0</v>
          </cell>
          <cell r="AQ455">
            <v>0</v>
          </cell>
          <cell r="AR455">
            <v>0</v>
          </cell>
          <cell r="AS455">
            <v>0</v>
          </cell>
          <cell r="AT455">
            <v>309.56</v>
          </cell>
          <cell r="AU455">
            <v>1824.11</v>
          </cell>
          <cell r="AV455">
            <v>319.63</v>
          </cell>
          <cell r="AW455">
            <v>219.21</v>
          </cell>
          <cell r="AX455">
            <v>-1.86</v>
          </cell>
          <cell r="AY455">
            <v>1922.67</v>
          </cell>
          <cell r="AZ455">
            <v>457.5</v>
          </cell>
          <cell r="BA455">
            <v>1474.82</v>
          </cell>
          <cell r="BB455">
            <v>1829.16</v>
          </cell>
          <cell r="BC455">
            <v>103.16</v>
          </cell>
          <cell r="BD455">
            <v>103.16</v>
          </cell>
          <cell r="BE455">
            <v>319.63</v>
          </cell>
          <cell r="BF455">
            <v>0</v>
          </cell>
          <cell r="BG455">
            <v>0</v>
          </cell>
          <cell r="BH455">
            <v>27.49</v>
          </cell>
          <cell r="BI455">
            <v>0</v>
          </cell>
          <cell r="BJ455">
            <v>-93.11</v>
          </cell>
          <cell r="BK455">
            <v>0</v>
          </cell>
          <cell r="BL455">
            <v>-282.08999999999997</v>
          </cell>
          <cell r="BM455">
            <v>34.53</v>
          </cell>
          <cell r="BN455">
            <v>-316.62</v>
          </cell>
          <cell r="BO455">
            <v>0</v>
          </cell>
          <cell r="BP455">
            <v>-316.62</v>
          </cell>
          <cell r="BQ455">
            <v>0</v>
          </cell>
          <cell r="BR455">
            <v>-316.62</v>
          </cell>
          <cell r="BS455">
            <v>-12.240774</v>
          </cell>
          <cell r="BT455">
            <v>1286.4100000000001</v>
          </cell>
          <cell r="BU455">
            <v>109.34</v>
          </cell>
          <cell r="BV455">
            <v>54.81</v>
          </cell>
          <cell r="BW455">
            <v>1340.94</v>
          </cell>
          <cell r="BX455" t="str">
            <v>Other Non-Interest Expense</v>
          </cell>
          <cell r="BY455">
            <v>0</v>
          </cell>
          <cell r="BZ455">
            <v>23222.44</v>
          </cell>
          <cell r="CA455">
            <v>23222.44</v>
          </cell>
          <cell r="CB455">
            <v>18336.04</v>
          </cell>
          <cell r="CC455">
            <v>11524</v>
          </cell>
          <cell r="CD455">
            <v>3928</v>
          </cell>
          <cell r="CE455">
            <v>1552.18</v>
          </cell>
          <cell r="CF455">
            <v>2375.8200000000002</v>
          </cell>
          <cell r="CG455">
            <v>2644.27</v>
          </cell>
          <cell r="CH455">
            <v>0</v>
          </cell>
          <cell r="CI455">
            <v>0</v>
          </cell>
          <cell r="CJ455">
            <v>2644.27</v>
          </cell>
          <cell r="CK455">
            <v>2644.27</v>
          </cell>
          <cell r="CL455">
            <v>0</v>
          </cell>
          <cell r="CM455">
            <v>239.77</v>
          </cell>
          <cell r="CN455">
            <v>37511.49</v>
          </cell>
          <cell r="CO455">
            <v>37511.49</v>
          </cell>
          <cell r="CP455">
            <v>0</v>
          </cell>
          <cell r="CQ455">
            <v>0</v>
          </cell>
          <cell r="CR455">
            <v>0</v>
          </cell>
          <cell r="CS455">
            <v>68114.710000000006</v>
          </cell>
          <cell r="CT455">
            <v>68052.63</v>
          </cell>
          <cell r="CU455">
            <v>62.08</v>
          </cell>
          <cell r="CV455">
            <v>0</v>
          </cell>
          <cell r="CW455">
            <v>788.03</v>
          </cell>
          <cell r="CX455">
            <v>0</v>
          </cell>
          <cell r="CY455">
            <v>0</v>
          </cell>
          <cell r="CZ455">
            <v>0</v>
          </cell>
          <cell r="DA455">
            <v>627.79999999999995</v>
          </cell>
          <cell r="DB455">
            <v>160.22999999999999</v>
          </cell>
          <cell r="DC455">
            <v>124750.27</v>
          </cell>
          <cell r="DD455">
            <v>0</v>
          </cell>
          <cell r="DE455">
            <v>1922.67</v>
          </cell>
          <cell r="DF455">
            <v>122827.6</v>
          </cell>
          <cell r="DG455">
            <v>720.72</v>
          </cell>
          <cell r="DH455">
            <v>0</v>
          </cell>
          <cell r="DI455">
            <v>2619.21</v>
          </cell>
          <cell r="DJ455">
            <v>0</v>
          </cell>
          <cell r="DK455">
            <v>0</v>
          </cell>
          <cell r="DL455">
            <v>2619.21</v>
          </cell>
          <cell r="DM455">
            <v>42629.14</v>
          </cell>
          <cell r="DN455">
            <v>192019.1</v>
          </cell>
          <cell r="DO455">
            <v>49531.1</v>
          </cell>
          <cell r="DP455">
            <v>0</v>
          </cell>
          <cell r="DQ455">
            <v>3234.99</v>
          </cell>
          <cell r="DR455">
            <v>121896.66</v>
          </cell>
          <cell r="DS455">
            <v>0</v>
          </cell>
          <cell r="DT455">
            <v>174662.75</v>
          </cell>
          <cell r="DU455">
            <v>6939.82</v>
          </cell>
          <cell r="DV455">
            <v>0</v>
          </cell>
          <cell r="DW455">
            <v>19668.48</v>
          </cell>
          <cell r="DX455">
            <v>-9634.4599999999991</v>
          </cell>
          <cell r="DY455">
            <v>379.51</v>
          </cell>
          <cell r="DZ455">
            <v>0</v>
          </cell>
          <cell r="EA455">
            <v>17353.349999999999</v>
          </cell>
          <cell r="EB455">
            <v>3</v>
          </cell>
          <cell r="EC455">
            <v>17356.349999999999</v>
          </cell>
          <cell r="ED455">
            <v>0</v>
          </cell>
          <cell r="EE455">
            <v>17870.37</v>
          </cell>
          <cell r="EF455">
            <v>0</v>
          </cell>
          <cell r="EG455">
            <v>17870.37</v>
          </cell>
          <cell r="EH455">
            <v>-316.62</v>
          </cell>
          <cell r="EI455">
            <v>0</v>
          </cell>
          <cell r="EJ455">
            <v>0</v>
          </cell>
          <cell r="EK455">
            <v>0</v>
          </cell>
          <cell r="EL455">
            <v>0</v>
          </cell>
          <cell r="EM455">
            <v>0</v>
          </cell>
          <cell r="EN455">
            <v>0</v>
          </cell>
          <cell r="EO455">
            <v>0</v>
          </cell>
          <cell r="EP455">
            <v>200</v>
          </cell>
          <cell r="EQ455">
            <v>0</v>
          </cell>
          <cell r="ER455">
            <v>0</v>
          </cell>
          <cell r="ES455">
            <v>0</v>
          </cell>
          <cell r="ET455">
            <v>0</v>
          </cell>
          <cell r="EU455">
            <v>17353.349999999999</v>
          </cell>
          <cell r="EV455">
            <v>17353.349999999999</v>
          </cell>
          <cell r="EW455">
            <v>19</v>
          </cell>
          <cell r="EX455">
            <v>0</v>
          </cell>
          <cell r="EY455">
            <v>-132</v>
          </cell>
          <cell r="EZ455">
            <v>0</v>
          </cell>
          <cell r="FA455">
            <v>0</v>
          </cell>
          <cell r="FB455">
            <v>2543</v>
          </cell>
          <cell r="FC455">
            <v>0</v>
          </cell>
          <cell r="FD455">
            <v>0</v>
          </cell>
          <cell r="FE455">
            <v>0</v>
          </cell>
          <cell r="FF455">
            <v>20009.349999999999</v>
          </cell>
          <cell r="FG455">
            <v>262</v>
          </cell>
          <cell r="FH455">
            <v>0</v>
          </cell>
          <cell r="FI455">
            <v>-167</v>
          </cell>
          <cell r="FJ455">
            <v>19580.349999999999</v>
          </cell>
          <cell r="FK455">
            <v>160620</v>
          </cell>
          <cell r="FL455">
            <v>10097</v>
          </cell>
          <cell r="FM455">
            <v>19580</v>
          </cell>
          <cell r="FN455">
            <v>21570</v>
          </cell>
          <cell r="FO455">
            <v>160620</v>
          </cell>
          <cell r="FP455">
            <v>190721</v>
          </cell>
          <cell r="FQ455">
            <v>6.2862999999999998</v>
          </cell>
          <cell r="FR455">
            <v>12.190300000000001</v>
          </cell>
          <cell r="FS455">
            <v>13.4292</v>
          </cell>
          <cell r="FT455">
            <v>10.266299999999999</v>
          </cell>
          <cell r="FU455">
            <v>6706</v>
          </cell>
          <cell r="FV455">
            <v>0</v>
          </cell>
          <cell r="FW455">
            <v>0</v>
          </cell>
          <cell r="FX455">
            <v>0</v>
          </cell>
          <cell r="FY455">
            <v>0</v>
          </cell>
          <cell r="FZ455">
            <v>0</v>
          </cell>
          <cell r="GA455">
            <v>0</v>
          </cell>
          <cell r="GB455">
            <v>234</v>
          </cell>
          <cell r="GC455">
            <v>2543</v>
          </cell>
          <cell r="GD455">
            <v>0</v>
          </cell>
          <cell r="GE455">
            <v>131</v>
          </cell>
          <cell r="GF455">
            <v>60</v>
          </cell>
          <cell r="GG455">
            <v>1.33</v>
          </cell>
          <cell r="GH455">
            <v>5685</v>
          </cell>
          <cell r="GI455">
            <v>0</v>
          </cell>
          <cell r="GJ455">
            <v>20009.349999999999</v>
          </cell>
          <cell r="GK455">
            <v>2000.94</v>
          </cell>
          <cell r="GL455">
            <v>131</v>
          </cell>
          <cell r="GM455">
            <v>0</v>
          </cell>
          <cell r="GN455">
            <v>0</v>
          </cell>
          <cell r="GO455">
            <v>131</v>
          </cell>
          <cell r="GP455">
            <v>135</v>
          </cell>
          <cell r="GQ455">
            <v>135</v>
          </cell>
          <cell r="GR455">
            <v>0</v>
          </cell>
          <cell r="GS455">
            <v>35</v>
          </cell>
          <cell r="GT455">
            <v>-282</v>
          </cell>
          <cell r="GU455">
            <v>0</v>
          </cell>
          <cell r="GV455">
            <v>1.33</v>
          </cell>
          <cell r="GW455">
            <v>0</v>
          </cell>
          <cell r="GX455">
            <v>0</v>
          </cell>
          <cell r="GY455">
            <v>0</v>
          </cell>
          <cell r="GZ455">
            <v>0</v>
          </cell>
          <cell r="HA455">
            <v>0</v>
          </cell>
          <cell r="HB455">
            <v>0</v>
          </cell>
          <cell r="HC455">
            <v>0</v>
          </cell>
          <cell r="HD455" t="str">
            <v>Adjustments due to rounding</v>
          </cell>
          <cell r="HE455" t="str">
            <v>Equity related to Ally's minority interest in SAIC JV (China)</v>
          </cell>
          <cell r="HF455">
            <v>0</v>
          </cell>
          <cell r="HG455">
            <v>0</v>
          </cell>
          <cell r="HH455">
            <v>0</v>
          </cell>
          <cell r="HI455">
            <v>-1636.27</v>
          </cell>
          <cell r="HJ455">
            <v>-1629.62</v>
          </cell>
          <cell r="HK455" t="str">
            <v>Total shares outstanding at Ally equals 1,330,970 as of December 31, 2011 and remains at 1,330,970 through 2013. Ally Stress assumes no IPO/MCP conversion in forecasted timeframe.</v>
          </cell>
          <cell r="HL455">
            <v>2</v>
          </cell>
          <cell r="HM455">
            <v>2012</v>
          </cell>
          <cell r="HN455">
            <v>0</v>
          </cell>
          <cell r="HO455">
            <v>-93.11</v>
          </cell>
          <cell r="HR455">
            <v>19012</v>
          </cell>
        </row>
        <row r="456">
          <cell r="A456" t="str">
            <v>1562859Q3 2012BHC Stress</v>
          </cell>
          <cell r="B456" t="str">
            <v>Ally</v>
          </cell>
          <cell r="C456" t="str">
            <v>Q3 2012</v>
          </cell>
          <cell r="D456" t="str">
            <v>BHC Stress</v>
          </cell>
          <cell r="E456" t="str">
            <v>BHC</v>
          </cell>
          <cell r="F456" t="str">
            <v>ALLY FNCL</v>
          </cell>
          <cell r="G456">
            <v>1562859</v>
          </cell>
          <cell r="H456" t="str">
            <v>Projected</v>
          </cell>
          <cell r="I456">
            <v>40928</v>
          </cell>
          <cell r="J456">
            <v>40928.637754629628</v>
          </cell>
          <cell r="L456">
            <v>30.6</v>
          </cell>
          <cell r="M456">
            <v>40.049999999999997</v>
          </cell>
          <cell r="N456">
            <v>13.23</v>
          </cell>
          <cell r="O456">
            <v>26.82</v>
          </cell>
          <cell r="P456">
            <v>15.72</v>
          </cell>
          <cell r="Q456">
            <v>15.72</v>
          </cell>
          <cell r="R456">
            <v>0</v>
          </cell>
          <cell r="S456">
            <v>0</v>
          </cell>
          <cell r="T456">
            <v>0</v>
          </cell>
          <cell r="U456">
            <v>0</v>
          </cell>
          <cell r="V456">
            <v>0</v>
          </cell>
          <cell r="W456">
            <v>0</v>
          </cell>
          <cell r="X456">
            <v>0</v>
          </cell>
          <cell r="Y456">
            <v>159.83000000000001</v>
          </cell>
          <cell r="Z456">
            <v>156.93</v>
          </cell>
          <cell r="AA456">
            <v>2.9</v>
          </cell>
          <cell r="AB456">
            <v>0</v>
          </cell>
          <cell r="AC456">
            <v>0</v>
          </cell>
          <cell r="AD456">
            <v>0</v>
          </cell>
          <cell r="AE456">
            <v>0</v>
          </cell>
          <cell r="AF456">
            <v>0</v>
          </cell>
          <cell r="AG456">
            <v>0</v>
          </cell>
          <cell r="AH456">
            <v>0</v>
          </cell>
          <cell r="AI456">
            <v>246.2</v>
          </cell>
          <cell r="AJ456">
            <v>0</v>
          </cell>
          <cell r="AK456">
            <v>0</v>
          </cell>
          <cell r="AL456">
            <v>23.99</v>
          </cell>
          <cell r="AM456">
            <v>23.99</v>
          </cell>
          <cell r="AN456">
            <v>0</v>
          </cell>
          <cell r="AO456">
            <v>0</v>
          </cell>
          <cell r="AP456">
            <v>0</v>
          </cell>
          <cell r="AQ456">
            <v>0</v>
          </cell>
          <cell r="AR456">
            <v>0</v>
          </cell>
          <cell r="AS456">
            <v>0</v>
          </cell>
          <cell r="AT456">
            <v>270.19</v>
          </cell>
          <cell r="AU456">
            <v>1922.67</v>
          </cell>
          <cell r="AV456">
            <v>275.37</v>
          </cell>
          <cell r="AW456">
            <v>246.2</v>
          </cell>
          <cell r="AX456">
            <v>0</v>
          </cell>
          <cell r="AY456">
            <v>1951.84</v>
          </cell>
          <cell r="AZ456">
            <v>479.49</v>
          </cell>
          <cell r="BA456">
            <v>1488.19</v>
          </cell>
          <cell r="BB456">
            <v>2294.89</v>
          </cell>
          <cell r="BC456">
            <v>-327.22000000000003</v>
          </cell>
          <cell r="BD456">
            <v>-327.22000000000003</v>
          </cell>
          <cell r="BE456">
            <v>275.37</v>
          </cell>
          <cell r="BF456">
            <v>0</v>
          </cell>
          <cell r="BG456">
            <v>0</v>
          </cell>
          <cell r="BH456">
            <v>25.34</v>
          </cell>
          <cell r="BI456">
            <v>0</v>
          </cell>
          <cell r="BJ456">
            <v>-24.72</v>
          </cell>
          <cell r="BK456">
            <v>0</v>
          </cell>
          <cell r="BL456">
            <v>-601.97</v>
          </cell>
          <cell r="BM456">
            <v>33.92</v>
          </cell>
          <cell r="BN456">
            <v>-635.9</v>
          </cell>
          <cell r="BO456">
            <v>0</v>
          </cell>
          <cell r="BP456">
            <v>-635.9</v>
          </cell>
          <cell r="BQ456">
            <v>0</v>
          </cell>
          <cell r="BR456">
            <v>-635.9</v>
          </cell>
          <cell r="BS456">
            <v>-5.6348323000000002</v>
          </cell>
          <cell r="BT456">
            <v>1340.94</v>
          </cell>
          <cell r="BU456">
            <v>584.97</v>
          </cell>
          <cell r="BV456">
            <v>50.4</v>
          </cell>
          <cell r="BW456">
            <v>1875.5</v>
          </cell>
          <cell r="BX456" t="str">
            <v>Other Non-Interest Expense</v>
          </cell>
          <cell r="BY456">
            <v>0</v>
          </cell>
          <cell r="BZ456">
            <v>25423.21</v>
          </cell>
          <cell r="CA456">
            <v>25423.21</v>
          </cell>
          <cell r="CB456">
            <v>18050.259999999998</v>
          </cell>
          <cell r="CC456">
            <v>11334.27</v>
          </cell>
          <cell r="CD456">
            <v>3745.51</v>
          </cell>
          <cell r="CE456">
            <v>1473.76</v>
          </cell>
          <cell r="CF456">
            <v>2271.7600000000002</v>
          </cell>
          <cell r="CG456">
            <v>2737.08</v>
          </cell>
          <cell r="CH456">
            <v>0</v>
          </cell>
          <cell r="CI456">
            <v>0</v>
          </cell>
          <cell r="CJ456">
            <v>2737.08</v>
          </cell>
          <cell r="CK456">
            <v>2737.08</v>
          </cell>
          <cell r="CL456">
            <v>0</v>
          </cell>
          <cell r="CM456">
            <v>233.39</v>
          </cell>
          <cell r="CN456">
            <v>30789.55</v>
          </cell>
          <cell r="CO456">
            <v>30789.55</v>
          </cell>
          <cell r="CP456">
            <v>0</v>
          </cell>
          <cell r="CQ456">
            <v>0</v>
          </cell>
          <cell r="CR456">
            <v>0</v>
          </cell>
          <cell r="CS456">
            <v>69606.429999999993</v>
          </cell>
          <cell r="CT456">
            <v>69548.69</v>
          </cell>
          <cell r="CU456">
            <v>57.73</v>
          </cell>
          <cell r="CV456">
            <v>0</v>
          </cell>
          <cell r="CW456">
            <v>771.04</v>
          </cell>
          <cell r="CX456">
            <v>0</v>
          </cell>
          <cell r="CY456">
            <v>0</v>
          </cell>
          <cell r="CZ456">
            <v>0</v>
          </cell>
          <cell r="DA456">
            <v>610.80999999999995</v>
          </cell>
          <cell r="DB456">
            <v>160.22999999999999</v>
          </cell>
          <cell r="DC456">
            <v>119217.27</v>
          </cell>
          <cell r="DD456">
            <v>0</v>
          </cell>
          <cell r="DE456">
            <v>1951.84</v>
          </cell>
          <cell r="DF456">
            <v>117265.44</v>
          </cell>
          <cell r="DG456">
            <v>717.75</v>
          </cell>
          <cell r="DH456">
            <v>0</v>
          </cell>
          <cell r="DI456">
            <v>2571.5700000000002</v>
          </cell>
          <cell r="DJ456">
            <v>0</v>
          </cell>
          <cell r="DK456">
            <v>0</v>
          </cell>
          <cell r="DL456">
            <v>2571.5700000000002</v>
          </cell>
          <cell r="DM456">
            <v>45175.040000000001</v>
          </cell>
          <cell r="DN456">
            <v>191153</v>
          </cell>
          <cell r="DO456">
            <v>51301.69</v>
          </cell>
          <cell r="DP456">
            <v>0</v>
          </cell>
          <cell r="DQ456">
            <v>3181.29</v>
          </cell>
          <cell r="DR456">
            <v>120149.96</v>
          </cell>
          <cell r="DS456">
            <v>0</v>
          </cell>
          <cell r="DT456">
            <v>174632.94</v>
          </cell>
          <cell r="DU456">
            <v>6939.82</v>
          </cell>
          <cell r="DV456">
            <v>0</v>
          </cell>
          <cell r="DW456">
            <v>19668.48</v>
          </cell>
          <cell r="DX456">
            <v>-10470.75</v>
          </cell>
          <cell r="DY456">
            <v>379.51</v>
          </cell>
          <cell r="DZ456">
            <v>0</v>
          </cell>
          <cell r="EA456">
            <v>16517.060000000001</v>
          </cell>
          <cell r="EB456">
            <v>3</v>
          </cell>
          <cell r="EC456">
            <v>16520.060000000001</v>
          </cell>
          <cell r="ED456">
            <v>0</v>
          </cell>
          <cell r="EE456">
            <v>17353.349999999999</v>
          </cell>
          <cell r="EF456">
            <v>0</v>
          </cell>
          <cell r="EG456">
            <v>17353.349999999999</v>
          </cell>
          <cell r="EH456">
            <v>-635.9</v>
          </cell>
          <cell r="EI456">
            <v>0</v>
          </cell>
          <cell r="EJ456">
            <v>0</v>
          </cell>
          <cell r="EK456">
            <v>0</v>
          </cell>
          <cell r="EL456">
            <v>0</v>
          </cell>
          <cell r="EM456">
            <v>0</v>
          </cell>
          <cell r="EN456">
            <v>0</v>
          </cell>
          <cell r="EO456">
            <v>0</v>
          </cell>
          <cell r="EP456">
            <v>200</v>
          </cell>
          <cell r="EQ456">
            <v>0</v>
          </cell>
          <cell r="ER456">
            <v>0</v>
          </cell>
          <cell r="ES456">
            <v>0</v>
          </cell>
          <cell r="ET456">
            <v>0</v>
          </cell>
          <cell r="EU456">
            <v>16517.060000000001</v>
          </cell>
          <cell r="EV456">
            <v>16517.060000000001</v>
          </cell>
          <cell r="EW456">
            <v>19</v>
          </cell>
          <cell r="EX456">
            <v>0</v>
          </cell>
          <cell r="EY456">
            <v>-132</v>
          </cell>
          <cell r="EZ456">
            <v>0</v>
          </cell>
          <cell r="FA456">
            <v>0</v>
          </cell>
          <cell r="FB456">
            <v>2543</v>
          </cell>
          <cell r="FC456">
            <v>0</v>
          </cell>
          <cell r="FD456">
            <v>0</v>
          </cell>
          <cell r="FE456">
            <v>0</v>
          </cell>
          <cell r="FF456">
            <v>19173.060000000001</v>
          </cell>
          <cell r="FG456">
            <v>257</v>
          </cell>
          <cell r="FH456">
            <v>7</v>
          </cell>
          <cell r="FI456">
            <v>-178</v>
          </cell>
          <cell r="FJ456">
            <v>18731.060000000001</v>
          </cell>
          <cell r="FK456">
            <v>155238</v>
          </cell>
          <cell r="FL456">
            <v>9248</v>
          </cell>
          <cell r="FM456">
            <v>18731</v>
          </cell>
          <cell r="FN456">
            <v>20739</v>
          </cell>
          <cell r="FO456">
            <v>155238</v>
          </cell>
          <cell r="FP456">
            <v>191331</v>
          </cell>
          <cell r="FQ456">
            <v>5.9573</v>
          </cell>
          <cell r="FR456">
            <v>12.066000000000001</v>
          </cell>
          <cell r="FS456">
            <v>13.359500000000001</v>
          </cell>
          <cell r="FT456">
            <v>9.7897999999999996</v>
          </cell>
          <cell r="FU456">
            <v>6706</v>
          </cell>
          <cell r="FV456">
            <v>0</v>
          </cell>
          <cell r="FW456">
            <v>0</v>
          </cell>
          <cell r="FX456">
            <v>0</v>
          </cell>
          <cell r="FY456">
            <v>0</v>
          </cell>
          <cell r="FZ456">
            <v>0</v>
          </cell>
          <cell r="GA456">
            <v>0</v>
          </cell>
          <cell r="GB456">
            <v>234</v>
          </cell>
          <cell r="GC456">
            <v>2543</v>
          </cell>
          <cell r="GD456">
            <v>0</v>
          </cell>
          <cell r="GE456">
            <v>138</v>
          </cell>
          <cell r="GF456">
            <v>60</v>
          </cell>
          <cell r="GG456">
            <v>1.33</v>
          </cell>
          <cell r="GH456">
            <v>5685</v>
          </cell>
          <cell r="GI456">
            <v>0</v>
          </cell>
          <cell r="GJ456">
            <v>19173.060000000001</v>
          </cell>
          <cell r="GK456">
            <v>1917.31</v>
          </cell>
          <cell r="GL456">
            <v>138</v>
          </cell>
          <cell r="GM456">
            <v>0</v>
          </cell>
          <cell r="GN456">
            <v>0</v>
          </cell>
          <cell r="GO456">
            <v>138</v>
          </cell>
          <cell r="GP456">
            <v>131</v>
          </cell>
          <cell r="GQ456">
            <v>131</v>
          </cell>
          <cell r="GR456">
            <v>7</v>
          </cell>
          <cell r="GS456">
            <v>34</v>
          </cell>
          <cell r="GT456">
            <v>-602</v>
          </cell>
          <cell r="GU456">
            <v>0</v>
          </cell>
          <cell r="GV456">
            <v>1.33</v>
          </cell>
          <cell r="GW456">
            <v>0</v>
          </cell>
          <cell r="GX456">
            <v>0</v>
          </cell>
          <cell r="GY456">
            <v>0</v>
          </cell>
          <cell r="GZ456">
            <v>0</v>
          </cell>
          <cell r="HA456">
            <v>0</v>
          </cell>
          <cell r="HB456">
            <v>0</v>
          </cell>
          <cell r="HC456">
            <v>0</v>
          </cell>
          <cell r="HD456" t="str">
            <v>Adjustments due to rounding</v>
          </cell>
          <cell r="HE456" t="str">
            <v>Equity related to Ally's minority interest in SAIC JV (China)</v>
          </cell>
          <cell r="HF456">
            <v>0</v>
          </cell>
          <cell r="HG456">
            <v>0</v>
          </cell>
          <cell r="HH456">
            <v>0</v>
          </cell>
          <cell r="HI456">
            <v>-1636.27</v>
          </cell>
          <cell r="HJ456">
            <v>-1629.62</v>
          </cell>
          <cell r="HK456" t="str">
            <v>Total shares outstanding at Ally equals 1,330,970 as of December 31, 2011 and remains at 1,330,970 through 2013. Ally Stress assumes no IPO/MCP conversion in forecasted timeframe.</v>
          </cell>
          <cell r="HL456">
            <v>3</v>
          </cell>
          <cell r="HM456">
            <v>2012</v>
          </cell>
          <cell r="HN456">
            <v>0</v>
          </cell>
          <cell r="HO456">
            <v>-24.72</v>
          </cell>
          <cell r="HR456">
            <v>19012</v>
          </cell>
        </row>
        <row r="457">
          <cell r="A457" t="str">
            <v>1562859Q4 2012BHC Stress</v>
          </cell>
          <cell r="B457" t="str">
            <v>Ally</v>
          </cell>
          <cell r="C457" t="str">
            <v>Q4 2012</v>
          </cell>
          <cell r="D457" t="str">
            <v>BHC Stress</v>
          </cell>
          <cell r="E457" t="str">
            <v>BHC</v>
          </cell>
          <cell r="F457" t="str">
            <v>ALLY FNCL</v>
          </cell>
          <cell r="G457">
            <v>1562859</v>
          </cell>
          <cell r="H457" t="str">
            <v>Projected</v>
          </cell>
          <cell r="I457">
            <v>40928</v>
          </cell>
          <cell r="J457">
            <v>40928.637754629628</v>
          </cell>
          <cell r="L457">
            <v>31.58</v>
          </cell>
          <cell r="M457">
            <v>41.32</v>
          </cell>
          <cell r="N457">
            <v>14.3</v>
          </cell>
          <cell r="O457">
            <v>27.02</v>
          </cell>
          <cell r="P457">
            <v>12.26</v>
          </cell>
          <cell r="Q457">
            <v>12.26</v>
          </cell>
          <cell r="R457">
            <v>0</v>
          </cell>
          <cell r="S457">
            <v>0</v>
          </cell>
          <cell r="T457">
            <v>0</v>
          </cell>
          <cell r="U457">
            <v>0</v>
          </cell>
          <cell r="V457">
            <v>0</v>
          </cell>
          <cell r="W457">
            <v>0</v>
          </cell>
          <cell r="X457">
            <v>0</v>
          </cell>
          <cell r="Y457">
            <v>177.59</v>
          </cell>
          <cell r="Z457">
            <v>174.86</v>
          </cell>
          <cell r="AA457">
            <v>2.73</v>
          </cell>
          <cell r="AB457">
            <v>0</v>
          </cell>
          <cell r="AC457">
            <v>0</v>
          </cell>
          <cell r="AD457">
            <v>0</v>
          </cell>
          <cell r="AE457">
            <v>0</v>
          </cell>
          <cell r="AF457">
            <v>0</v>
          </cell>
          <cell r="AG457">
            <v>0</v>
          </cell>
          <cell r="AH457">
            <v>0</v>
          </cell>
          <cell r="AI457">
            <v>262.75</v>
          </cell>
          <cell r="AJ457">
            <v>0</v>
          </cell>
          <cell r="AK457">
            <v>0</v>
          </cell>
          <cell r="AL457">
            <v>3.16</v>
          </cell>
          <cell r="AM457">
            <v>3.16</v>
          </cell>
          <cell r="AN457">
            <v>0</v>
          </cell>
          <cell r="AO457">
            <v>0</v>
          </cell>
          <cell r="AP457">
            <v>0</v>
          </cell>
          <cell r="AQ457">
            <v>0</v>
          </cell>
          <cell r="AR457">
            <v>0</v>
          </cell>
          <cell r="AS457">
            <v>0</v>
          </cell>
          <cell r="AT457">
            <v>265.91000000000003</v>
          </cell>
          <cell r="AU457">
            <v>1951.84</v>
          </cell>
          <cell r="AV457">
            <v>247.87</v>
          </cell>
          <cell r="AW457">
            <v>262.75</v>
          </cell>
          <cell r="AX457">
            <v>-4.3899999999999997</v>
          </cell>
          <cell r="AY457">
            <v>1932.56</v>
          </cell>
          <cell r="AZ457">
            <v>515.87</v>
          </cell>
          <cell r="BA457">
            <v>1505.32</v>
          </cell>
          <cell r="BB457">
            <v>2286.73</v>
          </cell>
          <cell r="BC457">
            <v>-265.54000000000002</v>
          </cell>
          <cell r="BD457">
            <v>-265.54000000000002</v>
          </cell>
          <cell r="BE457">
            <v>247.87</v>
          </cell>
          <cell r="BF457">
            <v>0</v>
          </cell>
          <cell r="BG457">
            <v>0</v>
          </cell>
          <cell r="BH457">
            <v>17.38</v>
          </cell>
          <cell r="BI457">
            <v>0</v>
          </cell>
          <cell r="BJ457">
            <v>-3.26</v>
          </cell>
          <cell r="BK457">
            <v>0</v>
          </cell>
          <cell r="BL457">
            <v>-499.29</v>
          </cell>
          <cell r="BM457">
            <v>31.42</v>
          </cell>
          <cell r="BN457">
            <v>-530.72</v>
          </cell>
          <cell r="BO457">
            <v>0</v>
          </cell>
          <cell r="BP457">
            <v>-530.72</v>
          </cell>
          <cell r="BQ457">
            <v>0</v>
          </cell>
          <cell r="BR457">
            <v>-530.72</v>
          </cell>
          <cell r="BS457">
            <v>-6.2929360000000001</v>
          </cell>
          <cell r="BT457">
            <v>1875.5</v>
          </cell>
          <cell r="BU457">
            <v>584.97</v>
          </cell>
          <cell r="BV457">
            <v>28.45</v>
          </cell>
          <cell r="BW457">
            <v>2432.02</v>
          </cell>
          <cell r="BX457" t="str">
            <v>Other Non-Interest Expense</v>
          </cell>
          <cell r="BY457">
            <v>0</v>
          </cell>
          <cell r="BZ457">
            <v>20582.77</v>
          </cell>
          <cell r="CA457">
            <v>20582.77</v>
          </cell>
          <cell r="CB457">
            <v>17407.39</v>
          </cell>
          <cell r="CC457">
            <v>10666.92</v>
          </cell>
          <cell r="CD457">
            <v>3562.04</v>
          </cell>
          <cell r="CE457">
            <v>1394.49</v>
          </cell>
          <cell r="CF457">
            <v>2167.5500000000002</v>
          </cell>
          <cell r="CG457">
            <v>2951.22</v>
          </cell>
          <cell r="CH457">
            <v>0</v>
          </cell>
          <cell r="CI457">
            <v>0</v>
          </cell>
          <cell r="CJ457">
            <v>2951.22</v>
          </cell>
          <cell r="CK457">
            <v>2951.22</v>
          </cell>
          <cell r="CL457">
            <v>0</v>
          </cell>
          <cell r="CM457">
            <v>227.21</v>
          </cell>
          <cell r="CN457">
            <v>28714.42</v>
          </cell>
          <cell r="CO457">
            <v>28714.42</v>
          </cell>
          <cell r="CP457">
            <v>0</v>
          </cell>
          <cell r="CQ457">
            <v>0</v>
          </cell>
          <cell r="CR457">
            <v>0</v>
          </cell>
          <cell r="CS457">
            <v>70344.570000000007</v>
          </cell>
          <cell r="CT457">
            <v>70291.009999999995</v>
          </cell>
          <cell r="CU457">
            <v>53.55</v>
          </cell>
          <cell r="CV457">
            <v>0</v>
          </cell>
          <cell r="CW457">
            <v>648.29</v>
          </cell>
          <cell r="CX457">
            <v>0</v>
          </cell>
          <cell r="CY457">
            <v>0</v>
          </cell>
          <cell r="CZ457">
            <v>0</v>
          </cell>
          <cell r="DA457">
            <v>488.06</v>
          </cell>
          <cell r="DB457">
            <v>160.22999999999999</v>
          </cell>
          <cell r="DC457">
            <v>117114.66</v>
          </cell>
          <cell r="DD457">
            <v>0</v>
          </cell>
          <cell r="DE457">
            <v>1932.56</v>
          </cell>
          <cell r="DF457">
            <v>115182.1</v>
          </cell>
          <cell r="DG457">
            <v>715.54</v>
          </cell>
          <cell r="DH457">
            <v>0</v>
          </cell>
          <cell r="DI457">
            <v>2521.9699999999998</v>
          </cell>
          <cell r="DJ457">
            <v>0</v>
          </cell>
          <cell r="DK457">
            <v>0</v>
          </cell>
          <cell r="DL457">
            <v>2521.9699999999998</v>
          </cell>
          <cell r="DM457">
            <v>43714.41</v>
          </cell>
          <cell r="DN457">
            <v>182716.79</v>
          </cell>
          <cell r="DO457">
            <v>52673.56</v>
          </cell>
          <cell r="DP457">
            <v>0</v>
          </cell>
          <cell r="DQ457">
            <v>3144.68</v>
          </cell>
          <cell r="DR457">
            <v>111109.61</v>
          </cell>
          <cell r="DS457">
            <v>0</v>
          </cell>
          <cell r="DT457">
            <v>166927.84</v>
          </cell>
          <cell r="DU457">
            <v>6939.82</v>
          </cell>
          <cell r="DV457">
            <v>0</v>
          </cell>
          <cell r="DW457">
            <v>19668.48</v>
          </cell>
          <cell r="DX457">
            <v>-11201.86</v>
          </cell>
          <cell r="DY457">
            <v>379.51</v>
          </cell>
          <cell r="DZ457">
            <v>0</v>
          </cell>
          <cell r="EA457">
            <v>15785.95</v>
          </cell>
          <cell r="EB457">
            <v>3</v>
          </cell>
          <cell r="EC457">
            <v>15788.95</v>
          </cell>
          <cell r="ED457">
            <v>0</v>
          </cell>
          <cell r="EE457">
            <v>16517.060000000001</v>
          </cell>
          <cell r="EF457">
            <v>0</v>
          </cell>
          <cell r="EG457">
            <v>16517.060000000001</v>
          </cell>
          <cell r="EH457">
            <v>-530.72</v>
          </cell>
          <cell r="EI457">
            <v>0</v>
          </cell>
          <cell r="EJ457">
            <v>0</v>
          </cell>
          <cell r="EK457">
            <v>0</v>
          </cell>
          <cell r="EL457">
            <v>0</v>
          </cell>
          <cell r="EM457">
            <v>0</v>
          </cell>
          <cell r="EN457">
            <v>0</v>
          </cell>
          <cell r="EO457">
            <v>0</v>
          </cell>
          <cell r="EP457">
            <v>200</v>
          </cell>
          <cell r="EQ457">
            <v>0</v>
          </cell>
          <cell r="ER457">
            <v>0</v>
          </cell>
          <cell r="ES457">
            <v>0</v>
          </cell>
          <cell r="ET457">
            <v>0</v>
          </cell>
          <cell r="EU457">
            <v>15785.95</v>
          </cell>
          <cell r="EV457">
            <v>15785.95</v>
          </cell>
          <cell r="EW457">
            <v>19</v>
          </cell>
          <cell r="EX457">
            <v>0</v>
          </cell>
          <cell r="EY457">
            <v>-132</v>
          </cell>
          <cell r="EZ457">
            <v>0</v>
          </cell>
          <cell r="FA457">
            <v>0</v>
          </cell>
          <cell r="FB457">
            <v>2543</v>
          </cell>
          <cell r="FC457">
            <v>0</v>
          </cell>
          <cell r="FD457">
            <v>0</v>
          </cell>
          <cell r="FE457">
            <v>0</v>
          </cell>
          <cell r="FF457">
            <v>18441.95</v>
          </cell>
          <cell r="FG457">
            <v>252</v>
          </cell>
          <cell r="FH457">
            <v>14</v>
          </cell>
          <cell r="FI457">
            <v>-190</v>
          </cell>
          <cell r="FJ457">
            <v>17985.95</v>
          </cell>
          <cell r="FK457">
            <v>154117</v>
          </cell>
          <cell r="FL457">
            <v>8503</v>
          </cell>
          <cell r="FM457">
            <v>17986</v>
          </cell>
          <cell r="FN457">
            <v>19965</v>
          </cell>
          <cell r="FO457">
            <v>154117</v>
          </cell>
          <cell r="FP457">
            <v>186684</v>
          </cell>
          <cell r="FQ457">
            <v>5.5171999999999999</v>
          </cell>
          <cell r="FR457">
            <v>11.670400000000001</v>
          </cell>
          <cell r="FS457">
            <v>12.9544</v>
          </cell>
          <cell r="FT457">
            <v>9.6344999999999992</v>
          </cell>
          <cell r="FU457">
            <v>6706</v>
          </cell>
          <cell r="FV457">
            <v>0</v>
          </cell>
          <cell r="FW457">
            <v>0</v>
          </cell>
          <cell r="FX457">
            <v>0</v>
          </cell>
          <cell r="FY457">
            <v>0</v>
          </cell>
          <cell r="FZ457">
            <v>0</v>
          </cell>
          <cell r="GA457">
            <v>0</v>
          </cell>
          <cell r="GB457">
            <v>234</v>
          </cell>
          <cell r="GC457">
            <v>2543</v>
          </cell>
          <cell r="GD457">
            <v>0</v>
          </cell>
          <cell r="GE457">
            <v>146</v>
          </cell>
          <cell r="GF457">
            <v>60</v>
          </cell>
          <cell r="GG457">
            <v>1.33</v>
          </cell>
          <cell r="GH457">
            <v>5685</v>
          </cell>
          <cell r="GI457">
            <v>0</v>
          </cell>
          <cell r="GJ457">
            <v>18441.95</v>
          </cell>
          <cell r="GK457">
            <v>1844.19</v>
          </cell>
          <cell r="GL457">
            <v>146</v>
          </cell>
          <cell r="GM457">
            <v>0</v>
          </cell>
          <cell r="GN457">
            <v>0</v>
          </cell>
          <cell r="GO457">
            <v>146</v>
          </cell>
          <cell r="GP457">
            <v>132</v>
          </cell>
          <cell r="GQ457">
            <v>132</v>
          </cell>
          <cell r="GR457">
            <v>14</v>
          </cell>
          <cell r="GS457">
            <v>31</v>
          </cell>
          <cell r="GT457">
            <v>-499</v>
          </cell>
          <cell r="GU457">
            <v>0</v>
          </cell>
          <cell r="GV457">
            <v>1.33</v>
          </cell>
          <cell r="GW457">
            <v>0</v>
          </cell>
          <cell r="GX457">
            <v>0</v>
          </cell>
          <cell r="GY457">
            <v>0</v>
          </cell>
          <cell r="GZ457">
            <v>0</v>
          </cell>
          <cell r="HA457">
            <v>0</v>
          </cell>
          <cell r="HB457">
            <v>0</v>
          </cell>
          <cell r="HC457">
            <v>0</v>
          </cell>
          <cell r="HD457" t="str">
            <v>Adjustments due to rounding</v>
          </cell>
          <cell r="HE457" t="str">
            <v>Equity related to Ally's minority interest in SAIC JV (China)</v>
          </cell>
          <cell r="HF457">
            <v>0</v>
          </cell>
          <cell r="HG457">
            <v>0</v>
          </cell>
          <cell r="HH457">
            <v>0</v>
          </cell>
          <cell r="HI457">
            <v>-1636.27</v>
          </cell>
          <cell r="HJ457">
            <v>-1629.62</v>
          </cell>
          <cell r="HK457" t="str">
            <v>Total shares outstanding at Ally equals 1,330,970 as of December 31, 2011 and remains at 1,330,970 through 2013. Ally Stress assumes no IPO/MCP conversion in forecasted timeframe.</v>
          </cell>
          <cell r="HL457">
            <v>4</v>
          </cell>
          <cell r="HM457">
            <v>2012</v>
          </cell>
          <cell r="HN457">
            <v>0</v>
          </cell>
          <cell r="HO457">
            <v>-3.26</v>
          </cell>
          <cell r="HR457">
            <v>19012</v>
          </cell>
        </row>
        <row r="458">
          <cell r="A458" t="str">
            <v>1562859Q1 2013BHC Stress</v>
          </cell>
          <cell r="B458" t="str">
            <v>Ally</v>
          </cell>
          <cell r="C458" t="str">
            <v>Q1 2013</v>
          </cell>
          <cell r="D458" t="str">
            <v>BHC Stress</v>
          </cell>
          <cell r="E458" t="str">
            <v>BHC</v>
          </cell>
          <cell r="F458" t="str">
            <v>ALLY FNCL</v>
          </cell>
          <cell r="G458">
            <v>1562859</v>
          </cell>
          <cell r="H458" t="str">
            <v>Projected</v>
          </cell>
          <cell r="I458">
            <v>40928</v>
          </cell>
          <cell r="J458">
            <v>40928.637754629628</v>
          </cell>
          <cell r="L458">
            <v>24.85</v>
          </cell>
          <cell r="M458">
            <v>36.89</v>
          </cell>
          <cell r="N458">
            <v>13.84</v>
          </cell>
          <cell r="O458">
            <v>23.05</v>
          </cell>
          <cell r="P458">
            <v>15.51</v>
          </cell>
          <cell r="Q458">
            <v>15.51</v>
          </cell>
          <cell r="R458">
            <v>0</v>
          </cell>
          <cell r="S458">
            <v>0</v>
          </cell>
          <cell r="T458">
            <v>0</v>
          </cell>
          <cell r="U458">
            <v>0</v>
          </cell>
          <cell r="V458">
            <v>0</v>
          </cell>
          <cell r="W458">
            <v>0</v>
          </cell>
          <cell r="X458">
            <v>0</v>
          </cell>
          <cell r="Y458">
            <v>200.57</v>
          </cell>
          <cell r="Z458">
            <v>198.01</v>
          </cell>
          <cell r="AA458">
            <v>2.56</v>
          </cell>
          <cell r="AB458">
            <v>0</v>
          </cell>
          <cell r="AC458">
            <v>0</v>
          </cell>
          <cell r="AD458">
            <v>0</v>
          </cell>
          <cell r="AE458">
            <v>0</v>
          </cell>
          <cell r="AF458">
            <v>0</v>
          </cell>
          <cell r="AG458">
            <v>0</v>
          </cell>
          <cell r="AH458">
            <v>0</v>
          </cell>
          <cell r="AI458">
            <v>277.82</v>
          </cell>
          <cell r="AJ458">
            <v>0</v>
          </cell>
          <cell r="AK458">
            <v>0</v>
          </cell>
          <cell r="AL458">
            <v>0</v>
          </cell>
          <cell r="AM458">
            <v>0</v>
          </cell>
          <cell r="AN458">
            <v>0</v>
          </cell>
          <cell r="AO458">
            <v>0</v>
          </cell>
          <cell r="AP458">
            <v>0</v>
          </cell>
          <cell r="AQ458">
            <v>0</v>
          </cell>
          <cell r="AR458">
            <v>0</v>
          </cell>
          <cell r="AS458">
            <v>0</v>
          </cell>
          <cell r="AT458">
            <v>277.82</v>
          </cell>
          <cell r="AU458">
            <v>1932.56</v>
          </cell>
          <cell r="AV458">
            <v>253.97</v>
          </cell>
          <cell r="AW458">
            <v>277.82</v>
          </cell>
          <cell r="AX458">
            <v>-6.9</v>
          </cell>
          <cell r="AY458">
            <v>1901.81</v>
          </cell>
          <cell r="AZ458">
            <v>548.24</v>
          </cell>
          <cell r="BA458">
            <v>1513.9</v>
          </cell>
          <cell r="BB458">
            <v>1804.83</v>
          </cell>
          <cell r="BC458">
            <v>257.31</v>
          </cell>
          <cell r="BD458">
            <v>257.31</v>
          </cell>
          <cell r="BE458">
            <v>253.97</v>
          </cell>
          <cell r="BF458">
            <v>0</v>
          </cell>
          <cell r="BG458">
            <v>0</v>
          </cell>
          <cell r="BH458">
            <v>27.65</v>
          </cell>
          <cell r="BI458">
            <v>0</v>
          </cell>
          <cell r="BJ458">
            <v>0</v>
          </cell>
          <cell r="BK458">
            <v>0</v>
          </cell>
          <cell r="BL458">
            <v>30.99</v>
          </cell>
          <cell r="BM458">
            <v>36.08</v>
          </cell>
          <cell r="BN458">
            <v>-5.09</v>
          </cell>
          <cell r="BO458">
            <v>0</v>
          </cell>
          <cell r="BP458">
            <v>-5.09</v>
          </cell>
          <cell r="BQ458">
            <v>0</v>
          </cell>
          <cell r="BR458">
            <v>-5.09</v>
          </cell>
          <cell r="BS458">
            <v>116.42465</v>
          </cell>
          <cell r="BT458">
            <v>2432.02</v>
          </cell>
          <cell r="BU458">
            <v>6.18</v>
          </cell>
          <cell r="BV458">
            <v>28.22</v>
          </cell>
          <cell r="BW458">
            <v>2409.98</v>
          </cell>
          <cell r="BX458" t="str">
            <v>Other Non-Interest Expense</v>
          </cell>
          <cell r="BY458">
            <v>0</v>
          </cell>
          <cell r="BZ458">
            <v>21174.76</v>
          </cell>
          <cell r="CA458">
            <v>21174.76</v>
          </cell>
          <cell r="CB458">
            <v>16301.56</v>
          </cell>
          <cell r="CC458">
            <v>9741.7900000000009</v>
          </cell>
          <cell r="CD458">
            <v>3386.89</v>
          </cell>
          <cell r="CE458">
            <v>1321.72</v>
          </cell>
          <cell r="CF458">
            <v>2065.17</v>
          </cell>
          <cell r="CG458">
            <v>2951.65</v>
          </cell>
          <cell r="CH458">
            <v>0</v>
          </cell>
          <cell r="CI458">
            <v>0</v>
          </cell>
          <cell r="CJ458">
            <v>2951.65</v>
          </cell>
          <cell r="CK458">
            <v>2951.65</v>
          </cell>
          <cell r="CL458">
            <v>0</v>
          </cell>
          <cell r="CM458">
            <v>221.23</v>
          </cell>
          <cell r="CN458">
            <v>28952.45</v>
          </cell>
          <cell r="CO458">
            <v>28952.45</v>
          </cell>
          <cell r="CP458">
            <v>0</v>
          </cell>
          <cell r="CQ458">
            <v>0</v>
          </cell>
          <cell r="CR458">
            <v>0</v>
          </cell>
          <cell r="CS458">
            <v>70841.42</v>
          </cell>
          <cell r="CT458">
            <v>70791.86</v>
          </cell>
          <cell r="CU458">
            <v>49.56</v>
          </cell>
          <cell r="CV458">
            <v>0</v>
          </cell>
          <cell r="CW458">
            <v>441.63</v>
          </cell>
          <cell r="CX458">
            <v>0</v>
          </cell>
          <cell r="CY458">
            <v>0</v>
          </cell>
          <cell r="CZ458">
            <v>0</v>
          </cell>
          <cell r="DA458">
            <v>281.39999999999998</v>
          </cell>
          <cell r="DB458">
            <v>160.22999999999999</v>
          </cell>
          <cell r="DC458">
            <v>116537.06</v>
          </cell>
          <cell r="DD458">
            <v>0</v>
          </cell>
          <cell r="DE458">
            <v>1901.81</v>
          </cell>
          <cell r="DF458">
            <v>114635.24</v>
          </cell>
          <cell r="DG458">
            <v>713.88</v>
          </cell>
          <cell r="DH458">
            <v>0</v>
          </cell>
          <cell r="DI458">
            <v>2460.42</v>
          </cell>
          <cell r="DJ458">
            <v>0</v>
          </cell>
          <cell r="DK458">
            <v>0</v>
          </cell>
          <cell r="DL458">
            <v>2460.42</v>
          </cell>
          <cell r="DM458">
            <v>42402.95</v>
          </cell>
          <cell r="DN458">
            <v>181387.25</v>
          </cell>
          <cell r="DO458">
            <v>55050.49</v>
          </cell>
          <cell r="DP458">
            <v>0</v>
          </cell>
          <cell r="DQ458">
            <v>3107.51</v>
          </cell>
          <cell r="DR458">
            <v>107645.78</v>
          </cell>
          <cell r="DS458">
            <v>0</v>
          </cell>
          <cell r="DT458">
            <v>165803.79</v>
          </cell>
          <cell r="DU458">
            <v>6939.82</v>
          </cell>
          <cell r="DV458">
            <v>0</v>
          </cell>
          <cell r="DW458">
            <v>19668.48</v>
          </cell>
          <cell r="DX458">
            <v>-11407.35</v>
          </cell>
          <cell r="DY458">
            <v>379.51</v>
          </cell>
          <cell r="DZ458">
            <v>0</v>
          </cell>
          <cell r="EA458">
            <v>15580.46</v>
          </cell>
          <cell r="EB458">
            <v>3</v>
          </cell>
          <cell r="EC458">
            <v>15583.46</v>
          </cell>
          <cell r="ED458">
            <v>0</v>
          </cell>
          <cell r="EE458">
            <v>15785.95</v>
          </cell>
          <cell r="EF458">
            <v>0</v>
          </cell>
          <cell r="EG458">
            <v>15785.95</v>
          </cell>
          <cell r="EH458">
            <v>-5.09</v>
          </cell>
          <cell r="EI458">
            <v>0</v>
          </cell>
          <cell r="EJ458">
            <v>0</v>
          </cell>
          <cell r="EK458">
            <v>0</v>
          </cell>
          <cell r="EL458">
            <v>0</v>
          </cell>
          <cell r="EM458">
            <v>0</v>
          </cell>
          <cell r="EN458">
            <v>0</v>
          </cell>
          <cell r="EO458">
            <v>0</v>
          </cell>
          <cell r="EP458">
            <v>200</v>
          </cell>
          <cell r="EQ458">
            <v>0</v>
          </cell>
          <cell r="ER458">
            <v>0</v>
          </cell>
          <cell r="ES458">
            <v>0</v>
          </cell>
          <cell r="ET458">
            <v>-1</v>
          </cell>
          <cell r="EU458">
            <v>15580.46</v>
          </cell>
          <cell r="EV458">
            <v>15580.46</v>
          </cell>
          <cell r="EW458">
            <v>19</v>
          </cell>
          <cell r="EX458">
            <v>0</v>
          </cell>
          <cell r="EY458">
            <v>-132</v>
          </cell>
          <cell r="EZ458">
            <v>0</v>
          </cell>
          <cell r="FA458">
            <v>0</v>
          </cell>
          <cell r="FB458">
            <v>2543</v>
          </cell>
          <cell r="FC458">
            <v>0</v>
          </cell>
          <cell r="FD458">
            <v>0</v>
          </cell>
          <cell r="FE458">
            <v>0</v>
          </cell>
          <cell r="FF458">
            <v>18236.46</v>
          </cell>
          <cell r="FG458">
            <v>246</v>
          </cell>
          <cell r="FH458">
            <v>12</v>
          </cell>
          <cell r="FI458">
            <v>-204</v>
          </cell>
          <cell r="FJ458">
            <v>17774.46</v>
          </cell>
          <cell r="FK458">
            <v>153087</v>
          </cell>
          <cell r="FL458">
            <v>8291</v>
          </cell>
          <cell r="FM458">
            <v>17774</v>
          </cell>
          <cell r="FN458">
            <v>19709</v>
          </cell>
          <cell r="FO458">
            <v>153087</v>
          </cell>
          <cell r="FP458">
            <v>181806</v>
          </cell>
          <cell r="FQ458">
            <v>5.4158999999999997</v>
          </cell>
          <cell r="FR458">
            <v>11.6104</v>
          </cell>
          <cell r="FS458">
            <v>12.8744</v>
          </cell>
          <cell r="FT458">
            <v>9.7764000000000006</v>
          </cell>
          <cell r="FU458">
            <v>6706</v>
          </cell>
          <cell r="FV458">
            <v>0</v>
          </cell>
          <cell r="FW458">
            <v>0</v>
          </cell>
          <cell r="FX458">
            <v>0</v>
          </cell>
          <cell r="FY458">
            <v>0</v>
          </cell>
          <cell r="FZ458">
            <v>0</v>
          </cell>
          <cell r="GA458">
            <v>0</v>
          </cell>
          <cell r="GB458">
            <v>234</v>
          </cell>
          <cell r="GC458">
            <v>2543</v>
          </cell>
          <cell r="GD458">
            <v>0</v>
          </cell>
          <cell r="GE458">
            <v>153</v>
          </cell>
          <cell r="GF458">
            <v>60</v>
          </cell>
          <cell r="GG458">
            <v>1.33</v>
          </cell>
          <cell r="GH458">
            <v>5685</v>
          </cell>
          <cell r="GI458">
            <v>0</v>
          </cell>
          <cell r="GJ458">
            <v>18236.46</v>
          </cell>
          <cell r="GK458">
            <v>1823.65</v>
          </cell>
          <cell r="GL458">
            <v>153</v>
          </cell>
          <cell r="GM458">
            <v>0</v>
          </cell>
          <cell r="GN458">
            <v>0</v>
          </cell>
          <cell r="GO458">
            <v>153</v>
          </cell>
          <cell r="GP458">
            <v>141</v>
          </cell>
          <cell r="GQ458">
            <v>141</v>
          </cell>
          <cell r="GR458">
            <v>12</v>
          </cell>
          <cell r="GS458">
            <v>36</v>
          </cell>
          <cell r="GT458">
            <v>-13</v>
          </cell>
          <cell r="GU458">
            <v>0</v>
          </cell>
          <cell r="GV458">
            <v>1.33</v>
          </cell>
          <cell r="GW458">
            <v>0</v>
          </cell>
          <cell r="GX458">
            <v>0</v>
          </cell>
          <cell r="GY458">
            <v>0</v>
          </cell>
          <cell r="GZ458">
            <v>0</v>
          </cell>
          <cell r="HA458">
            <v>0</v>
          </cell>
          <cell r="HB458">
            <v>0</v>
          </cell>
          <cell r="HC458">
            <v>0</v>
          </cell>
          <cell r="HD458" t="str">
            <v>Adjustments due to rounding</v>
          </cell>
          <cell r="HE458" t="str">
            <v>Equity related to Ally's minority interest in SAIC JV (China)</v>
          </cell>
          <cell r="HF458">
            <v>0</v>
          </cell>
          <cell r="HG458">
            <v>0</v>
          </cell>
          <cell r="HH458">
            <v>0</v>
          </cell>
          <cell r="HI458">
            <v>-1636.27</v>
          </cell>
          <cell r="HJ458">
            <v>-1629.62</v>
          </cell>
          <cell r="HK458" t="str">
            <v>Total shares outstanding at Ally equals 1,330,970 as of December 31, 2011 and remains at 1,330,970 through 2013. Ally Stress assumes no IPO/MCP conversion in forecasted timeframe.</v>
          </cell>
          <cell r="HL458">
            <v>1</v>
          </cell>
          <cell r="HM458">
            <v>2013</v>
          </cell>
          <cell r="HN458">
            <v>0</v>
          </cell>
          <cell r="HO458">
            <v>0</v>
          </cell>
          <cell r="HR458">
            <v>19012</v>
          </cell>
        </row>
        <row r="459">
          <cell r="A459" t="str">
            <v>1562859Q2 2013BHC Stress</v>
          </cell>
          <cell r="B459" t="str">
            <v>Ally</v>
          </cell>
          <cell r="C459" t="str">
            <v>Q2 2013</v>
          </cell>
          <cell r="D459" t="str">
            <v>BHC Stress</v>
          </cell>
          <cell r="E459" t="str">
            <v>BHC</v>
          </cell>
          <cell r="F459" t="str">
            <v>ALLY FNCL</v>
          </cell>
          <cell r="G459">
            <v>1562859</v>
          </cell>
          <cell r="H459" t="str">
            <v>Projected</v>
          </cell>
          <cell r="I459">
            <v>40928</v>
          </cell>
          <cell r="J459">
            <v>40928.637754629628</v>
          </cell>
          <cell r="L459">
            <v>15.59</v>
          </cell>
          <cell r="M459">
            <v>26.16</v>
          </cell>
          <cell r="N459">
            <v>10.43</v>
          </cell>
          <cell r="O459">
            <v>15.73</v>
          </cell>
          <cell r="P459">
            <v>23.15</v>
          </cell>
          <cell r="Q459">
            <v>23.15</v>
          </cell>
          <cell r="R459">
            <v>0</v>
          </cell>
          <cell r="S459">
            <v>0</v>
          </cell>
          <cell r="T459">
            <v>0</v>
          </cell>
          <cell r="U459">
            <v>0</v>
          </cell>
          <cell r="V459">
            <v>0</v>
          </cell>
          <cell r="W459">
            <v>0</v>
          </cell>
          <cell r="X459">
            <v>0</v>
          </cell>
          <cell r="Y459">
            <v>214.35</v>
          </cell>
          <cell r="Z459">
            <v>211.7</v>
          </cell>
          <cell r="AA459">
            <v>2.65</v>
          </cell>
          <cell r="AB459">
            <v>0</v>
          </cell>
          <cell r="AC459">
            <v>0</v>
          </cell>
          <cell r="AD459">
            <v>0</v>
          </cell>
          <cell r="AE459">
            <v>0</v>
          </cell>
          <cell r="AF459">
            <v>0</v>
          </cell>
          <cell r="AG459">
            <v>0</v>
          </cell>
          <cell r="AH459">
            <v>0</v>
          </cell>
          <cell r="AI459">
            <v>279.25</v>
          </cell>
          <cell r="AJ459">
            <v>0</v>
          </cell>
          <cell r="AK459">
            <v>0</v>
          </cell>
          <cell r="AL459">
            <v>0</v>
          </cell>
          <cell r="AM459">
            <v>0</v>
          </cell>
          <cell r="AN459">
            <v>0</v>
          </cell>
          <cell r="AO459">
            <v>0</v>
          </cell>
          <cell r="AP459">
            <v>0</v>
          </cell>
          <cell r="AQ459">
            <v>0</v>
          </cell>
          <cell r="AR459">
            <v>0</v>
          </cell>
          <cell r="AS459">
            <v>0</v>
          </cell>
          <cell r="AT459">
            <v>279.25</v>
          </cell>
          <cell r="AU459">
            <v>1901.81</v>
          </cell>
          <cell r="AV459">
            <v>256.60000000000002</v>
          </cell>
          <cell r="AW459">
            <v>279.25</v>
          </cell>
          <cell r="AX459">
            <v>-5.34</v>
          </cell>
          <cell r="AY459">
            <v>1873.82</v>
          </cell>
          <cell r="AZ459">
            <v>576.33000000000004</v>
          </cell>
          <cell r="BA459">
            <v>1540.94</v>
          </cell>
          <cell r="BB459">
            <v>1830.88</v>
          </cell>
          <cell r="BC459">
            <v>286.39</v>
          </cell>
          <cell r="BD459">
            <v>286.39</v>
          </cell>
          <cell r="BE459">
            <v>256.60000000000002</v>
          </cell>
          <cell r="BF459">
            <v>0</v>
          </cell>
          <cell r="BG459">
            <v>0</v>
          </cell>
          <cell r="BH459">
            <v>31.16</v>
          </cell>
          <cell r="BI459">
            <v>0</v>
          </cell>
          <cell r="BJ459">
            <v>0</v>
          </cell>
          <cell r="BK459">
            <v>0</v>
          </cell>
          <cell r="BL459">
            <v>60.96</v>
          </cell>
          <cell r="BM459">
            <v>33.590000000000003</v>
          </cell>
          <cell r="BN459">
            <v>27.37</v>
          </cell>
          <cell r="BO459">
            <v>0</v>
          </cell>
          <cell r="BP459">
            <v>27.37</v>
          </cell>
          <cell r="BQ459">
            <v>0</v>
          </cell>
          <cell r="BR459">
            <v>27.37</v>
          </cell>
          <cell r="BS459">
            <v>55.101706</v>
          </cell>
          <cell r="BT459">
            <v>2409.98</v>
          </cell>
          <cell r="BU459">
            <v>6.18</v>
          </cell>
          <cell r="BV459">
            <v>25.8</v>
          </cell>
          <cell r="BW459">
            <v>2390.36</v>
          </cell>
          <cell r="BX459" t="str">
            <v>Other Non-Interest Expense</v>
          </cell>
          <cell r="BY459">
            <v>0</v>
          </cell>
          <cell r="BZ459">
            <v>21453.88</v>
          </cell>
          <cell r="CA459">
            <v>21453.88</v>
          </cell>
          <cell r="CB459">
            <v>15995.1</v>
          </cell>
          <cell r="CC459">
            <v>9610.6</v>
          </cell>
          <cell r="CD459">
            <v>3216.96</v>
          </cell>
          <cell r="CE459">
            <v>1257.9100000000001</v>
          </cell>
          <cell r="CF459">
            <v>1959.05</v>
          </cell>
          <cell r="CG459">
            <v>2952.09</v>
          </cell>
          <cell r="CH459">
            <v>0</v>
          </cell>
          <cell r="CI459">
            <v>0</v>
          </cell>
          <cell r="CJ459">
            <v>2952.09</v>
          </cell>
          <cell r="CK459">
            <v>2952.09</v>
          </cell>
          <cell r="CL459">
            <v>0</v>
          </cell>
          <cell r="CM459">
            <v>215.44</v>
          </cell>
          <cell r="CN459">
            <v>29551.119999999999</v>
          </cell>
          <cell r="CO459">
            <v>29551.119999999999</v>
          </cell>
          <cell r="CP459">
            <v>0</v>
          </cell>
          <cell r="CQ459">
            <v>0</v>
          </cell>
          <cell r="CR459">
            <v>0</v>
          </cell>
          <cell r="CS459">
            <v>71961.77</v>
          </cell>
          <cell r="CT459">
            <v>71916.27</v>
          </cell>
          <cell r="CU459">
            <v>45.5</v>
          </cell>
          <cell r="CV459">
            <v>0</v>
          </cell>
          <cell r="CW459">
            <v>482.71</v>
          </cell>
          <cell r="CX459">
            <v>0</v>
          </cell>
          <cell r="CY459">
            <v>0</v>
          </cell>
          <cell r="CZ459">
            <v>0</v>
          </cell>
          <cell r="DA459">
            <v>322.49</v>
          </cell>
          <cell r="DB459">
            <v>160.22999999999999</v>
          </cell>
          <cell r="DC459">
            <v>117990.7</v>
          </cell>
          <cell r="DD459">
            <v>0</v>
          </cell>
          <cell r="DE459">
            <v>1873.82</v>
          </cell>
          <cell r="DF459">
            <v>116116.88</v>
          </cell>
          <cell r="DG459">
            <v>712.32</v>
          </cell>
          <cell r="DH459">
            <v>0</v>
          </cell>
          <cell r="DI459">
            <v>2400.36</v>
          </cell>
          <cell r="DJ459">
            <v>0</v>
          </cell>
          <cell r="DK459">
            <v>0</v>
          </cell>
          <cell r="DL459">
            <v>2400.36</v>
          </cell>
          <cell r="DM459">
            <v>41124.6</v>
          </cell>
          <cell r="DN459">
            <v>181808.04</v>
          </cell>
          <cell r="DO459">
            <v>57164.95</v>
          </cell>
          <cell r="DP459">
            <v>0</v>
          </cell>
          <cell r="DQ459">
            <v>3069.8</v>
          </cell>
          <cell r="DR459">
            <v>106162.86</v>
          </cell>
          <cell r="DS459">
            <v>0</v>
          </cell>
          <cell r="DT459">
            <v>166397.60999999999</v>
          </cell>
          <cell r="DU459">
            <v>6939.82</v>
          </cell>
          <cell r="DV459">
            <v>0</v>
          </cell>
          <cell r="DW459">
            <v>19668.48</v>
          </cell>
          <cell r="DX459">
            <v>-11580.37</v>
          </cell>
          <cell r="DY459">
            <v>379.51</v>
          </cell>
          <cell r="DZ459">
            <v>0</v>
          </cell>
          <cell r="EA459">
            <v>15407.43</v>
          </cell>
          <cell r="EB459">
            <v>3</v>
          </cell>
          <cell r="EC459">
            <v>15410.43</v>
          </cell>
          <cell r="ED459">
            <v>0</v>
          </cell>
          <cell r="EE459">
            <v>15580.46</v>
          </cell>
          <cell r="EF459">
            <v>0</v>
          </cell>
          <cell r="EG459">
            <v>15580.46</v>
          </cell>
          <cell r="EH459">
            <v>27.37</v>
          </cell>
          <cell r="EI459">
            <v>0</v>
          </cell>
          <cell r="EJ459">
            <v>0</v>
          </cell>
          <cell r="EK459">
            <v>0</v>
          </cell>
          <cell r="EL459">
            <v>0</v>
          </cell>
          <cell r="EM459">
            <v>0</v>
          </cell>
          <cell r="EN459">
            <v>0</v>
          </cell>
          <cell r="EO459">
            <v>0</v>
          </cell>
          <cell r="EP459">
            <v>200</v>
          </cell>
          <cell r="EQ459">
            <v>0</v>
          </cell>
          <cell r="ER459">
            <v>0</v>
          </cell>
          <cell r="ES459">
            <v>0</v>
          </cell>
          <cell r="ET459">
            <v>0</v>
          </cell>
          <cell r="EU459">
            <v>15407.43</v>
          </cell>
          <cell r="EV459">
            <v>15407.43</v>
          </cell>
          <cell r="EW459">
            <v>19</v>
          </cell>
          <cell r="EX459">
            <v>0</v>
          </cell>
          <cell r="EY459">
            <v>-132</v>
          </cell>
          <cell r="EZ459">
            <v>0</v>
          </cell>
          <cell r="FA459">
            <v>0</v>
          </cell>
          <cell r="FB459">
            <v>2544</v>
          </cell>
          <cell r="FC459">
            <v>0</v>
          </cell>
          <cell r="FD459">
            <v>0</v>
          </cell>
          <cell r="FE459">
            <v>0</v>
          </cell>
          <cell r="FF459">
            <v>18064.43</v>
          </cell>
          <cell r="FG459">
            <v>240</v>
          </cell>
          <cell r="FH459">
            <v>11</v>
          </cell>
          <cell r="FI459">
            <v>-218</v>
          </cell>
          <cell r="FJ459">
            <v>17595.43</v>
          </cell>
          <cell r="FK459">
            <v>153872.79999999999</v>
          </cell>
          <cell r="FL459">
            <v>8111</v>
          </cell>
          <cell r="FM459">
            <v>17595</v>
          </cell>
          <cell r="FN459">
            <v>19488</v>
          </cell>
          <cell r="FO459">
            <v>153872.79999999999</v>
          </cell>
          <cell r="FP459">
            <v>181358</v>
          </cell>
          <cell r="FQ459">
            <v>5.2712000000000003</v>
          </cell>
          <cell r="FR459">
            <v>11.434799999999999</v>
          </cell>
          <cell r="FS459">
            <v>12.664999999999999</v>
          </cell>
          <cell r="FT459">
            <v>9.7018000000000004</v>
          </cell>
          <cell r="FU459">
            <v>6706</v>
          </cell>
          <cell r="FV459">
            <v>0</v>
          </cell>
          <cell r="FW459">
            <v>0</v>
          </cell>
          <cell r="FX459">
            <v>0</v>
          </cell>
          <cell r="FY459">
            <v>0</v>
          </cell>
          <cell r="FZ459">
            <v>0</v>
          </cell>
          <cell r="GA459">
            <v>0</v>
          </cell>
          <cell r="GB459">
            <v>234</v>
          </cell>
          <cell r="GC459">
            <v>2544</v>
          </cell>
          <cell r="GD459">
            <v>0</v>
          </cell>
          <cell r="GE459">
            <v>159</v>
          </cell>
          <cell r="GF459">
            <v>60</v>
          </cell>
          <cell r="GG459">
            <v>1.33</v>
          </cell>
          <cell r="GH459">
            <v>5685</v>
          </cell>
          <cell r="GI459">
            <v>0</v>
          </cell>
          <cell r="GJ459">
            <v>18064.43</v>
          </cell>
          <cell r="GK459">
            <v>1806.44</v>
          </cell>
          <cell r="GL459">
            <v>159</v>
          </cell>
          <cell r="GM459">
            <v>0</v>
          </cell>
          <cell r="GN459">
            <v>0</v>
          </cell>
          <cell r="GO459">
            <v>159</v>
          </cell>
          <cell r="GP459">
            <v>148</v>
          </cell>
          <cell r="GQ459">
            <v>148</v>
          </cell>
          <cell r="GR459">
            <v>11</v>
          </cell>
          <cell r="GS459">
            <v>34</v>
          </cell>
          <cell r="GT459">
            <v>50</v>
          </cell>
          <cell r="GU459">
            <v>0</v>
          </cell>
          <cell r="GV459">
            <v>1.33</v>
          </cell>
          <cell r="GW459">
            <v>0</v>
          </cell>
          <cell r="GX459">
            <v>0</v>
          </cell>
          <cell r="GY459">
            <v>0</v>
          </cell>
          <cell r="GZ459">
            <v>0</v>
          </cell>
          <cell r="HA459">
            <v>0</v>
          </cell>
          <cell r="HB459">
            <v>0</v>
          </cell>
          <cell r="HC459">
            <v>0</v>
          </cell>
          <cell r="HD459" t="str">
            <v>Adjustments due to rounding</v>
          </cell>
          <cell r="HE459" t="str">
            <v>Equity related to Ally's minority interest in SAIC JV (China)</v>
          </cell>
          <cell r="HF459">
            <v>0</v>
          </cell>
          <cell r="HG459">
            <v>0</v>
          </cell>
          <cell r="HH459">
            <v>0</v>
          </cell>
          <cell r="HI459">
            <v>-1636.27</v>
          </cell>
          <cell r="HJ459">
            <v>-1629.62</v>
          </cell>
          <cell r="HK459" t="str">
            <v>Total shares outstanding at Ally equals 1,330,970 as of December 31, 2011 and remains at 1,330,970 through 2013. Ally Stress assumes no IPO/MCP conversion in forecasted timeframe.</v>
          </cell>
          <cell r="HL459">
            <v>2</v>
          </cell>
          <cell r="HM459">
            <v>2013</v>
          </cell>
          <cell r="HN459">
            <v>0</v>
          </cell>
          <cell r="HO459">
            <v>0</v>
          </cell>
          <cell r="HR459">
            <v>19012</v>
          </cell>
        </row>
        <row r="460">
          <cell r="A460" t="str">
            <v>1562859Q3 2013BHC Stress</v>
          </cell>
          <cell r="B460" t="str">
            <v>Ally</v>
          </cell>
          <cell r="C460" t="str">
            <v>Q3 2013</v>
          </cell>
          <cell r="D460" t="str">
            <v>BHC Stress</v>
          </cell>
          <cell r="E460" t="str">
            <v>BHC</v>
          </cell>
          <cell r="F460" t="str">
            <v>ALLY FNCL</v>
          </cell>
          <cell r="G460">
            <v>1562859</v>
          </cell>
          <cell r="H460" t="str">
            <v>Projected</v>
          </cell>
          <cell r="I460">
            <v>40928</v>
          </cell>
          <cell r="J460">
            <v>40928.637754629628</v>
          </cell>
          <cell r="L460">
            <v>11.58</v>
          </cell>
          <cell r="M460">
            <v>19.38</v>
          </cell>
          <cell r="N460">
            <v>7.89</v>
          </cell>
          <cell r="O460">
            <v>11.49</v>
          </cell>
          <cell r="P460">
            <v>26.57</v>
          </cell>
          <cell r="Q460">
            <v>26.57</v>
          </cell>
          <cell r="R460">
            <v>0</v>
          </cell>
          <cell r="S460">
            <v>0</v>
          </cell>
          <cell r="T460">
            <v>0</v>
          </cell>
          <cell r="U460">
            <v>0</v>
          </cell>
          <cell r="V460">
            <v>0</v>
          </cell>
          <cell r="W460">
            <v>0</v>
          </cell>
          <cell r="X460">
            <v>0</v>
          </cell>
          <cell r="Y460">
            <v>231.8</v>
          </cell>
          <cell r="Z460">
            <v>229.14</v>
          </cell>
          <cell r="AA460">
            <v>2.65</v>
          </cell>
          <cell r="AB460">
            <v>0</v>
          </cell>
          <cell r="AC460">
            <v>0</v>
          </cell>
          <cell r="AD460">
            <v>0</v>
          </cell>
          <cell r="AE460">
            <v>0</v>
          </cell>
          <cell r="AF460">
            <v>0</v>
          </cell>
          <cell r="AG460">
            <v>0</v>
          </cell>
          <cell r="AH460">
            <v>0</v>
          </cell>
          <cell r="AI460">
            <v>289.32</v>
          </cell>
          <cell r="AJ460">
            <v>0</v>
          </cell>
          <cell r="AK460">
            <v>0</v>
          </cell>
          <cell r="AL460">
            <v>0</v>
          </cell>
          <cell r="AM460">
            <v>0</v>
          </cell>
          <cell r="AN460">
            <v>0</v>
          </cell>
          <cell r="AO460">
            <v>0</v>
          </cell>
          <cell r="AP460">
            <v>0</v>
          </cell>
          <cell r="AQ460">
            <v>0</v>
          </cell>
          <cell r="AR460">
            <v>0</v>
          </cell>
          <cell r="AS460">
            <v>0</v>
          </cell>
          <cell r="AT460">
            <v>289.32</v>
          </cell>
          <cell r="AU460">
            <v>1873.82</v>
          </cell>
          <cell r="AV460">
            <v>259.77</v>
          </cell>
          <cell r="AW460">
            <v>289.32</v>
          </cell>
          <cell r="AX460">
            <v>-5.07</v>
          </cell>
          <cell r="AY460">
            <v>1839.2</v>
          </cell>
          <cell r="AZ460">
            <v>572.28</v>
          </cell>
          <cell r="BA460">
            <v>1563.82</v>
          </cell>
          <cell r="BB460">
            <v>1819.35</v>
          </cell>
          <cell r="BC460">
            <v>316.76</v>
          </cell>
          <cell r="BD460">
            <v>316.76</v>
          </cell>
          <cell r="BE460">
            <v>259.77</v>
          </cell>
          <cell r="BF460">
            <v>0</v>
          </cell>
          <cell r="BG460">
            <v>0</v>
          </cell>
          <cell r="BH460">
            <v>19.489999999999998</v>
          </cell>
          <cell r="BI460">
            <v>0</v>
          </cell>
          <cell r="BJ460">
            <v>0</v>
          </cell>
          <cell r="BK460">
            <v>0</v>
          </cell>
          <cell r="BL460">
            <v>76.48</v>
          </cell>
          <cell r="BM460">
            <v>30.53</v>
          </cell>
          <cell r="BN460">
            <v>45.94</v>
          </cell>
          <cell r="BO460">
            <v>0</v>
          </cell>
          <cell r="BP460">
            <v>45.94</v>
          </cell>
          <cell r="BQ460">
            <v>0</v>
          </cell>
          <cell r="BR460">
            <v>45.94</v>
          </cell>
          <cell r="BS460">
            <v>39.918933000000003</v>
          </cell>
          <cell r="BT460">
            <v>2390.36</v>
          </cell>
          <cell r="BU460">
            <v>6.18</v>
          </cell>
          <cell r="BV460">
            <v>24.04</v>
          </cell>
          <cell r="BW460">
            <v>2372.5</v>
          </cell>
          <cell r="BX460" t="str">
            <v>Other Non-Interest Expense</v>
          </cell>
          <cell r="BY460">
            <v>0</v>
          </cell>
          <cell r="BZ460">
            <v>22950.19</v>
          </cell>
          <cell r="CA460">
            <v>22950.19</v>
          </cell>
          <cell r="CB460">
            <v>15706.1</v>
          </cell>
          <cell r="CC460">
            <v>9485.41</v>
          </cell>
          <cell r="CD460">
            <v>3061.15</v>
          </cell>
          <cell r="CE460">
            <v>1202.02</v>
          </cell>
          <cell r="CF460">
            <v>1859.13</v>
          </cell>
          <cell r="CG460">
            <v>2952.53</v>
          </cell>
          <cell r="CH460">
            <v>0</v>
          </cell>
          <cell r="CI460">
            <v>0</v>
          </cell>
          <cell r="CJ460">
            <v>2952.53</v>
          </cell>
          <cell r="CK460">
            <v>2952.53</v>
          </cell>
          <cell r="CL460">
            <v>0</v>
          </cell>
          <cell r="CM460">
            <v>207.01</v>
          </cell>
          <cell r="CN460">
            <v>30239.39</v>
          </cell>
          <cell r="CO460">
            <v>30239.39</v>
          </cell>
          <cell r="CP460">
            <v>0</v>
          </cell>
          <cell r="CQ460">
            <v>0</v>
          </cell>
          <cell r="CR460">
            <v>0</v>
          </cell>
          <cell r="CS460">
            <v>72467.149999999994</v>
          </cell>
          <cell r="CT460">
            <v>72425.67</v>
          </cell>
          <cell r="CU460">
            <v>41.48</v>
          </cell>
          <cell r="CV460">
            <v>0</v>
          </cell>
          <cell r="CW460">
            <v>472.59</v>
          </cell>
          <cell r="CX460">
            <v>0</v>
          </cell>
          <cell r="CY460">
            <v>0</v>
          </cell>
          <cell r="CZ460">
            <v>0</v>
          </cell>
          <cell r="DA460">
            <v>312.37</v>
          </cell>
          <cell r="DB460">
            <v>160.22999999999999</v>
          </cell>
          <cell r="DC460">
            <v>118885.23</v>
          </cell>
          <cell r="DD460">
            <v>0</v>
          </cell>
          <cell r="DE460">
            <v>1839.2</v>
          </cell>
          <cell r="DF460">
            <v>117046.03</v>
          </cell>
          <cell r="DG460">
            <v>711</v>
          </cell>
          <cell r="DH460">
            <v>0</v>
          </cell>
          <cell r="DI460">
            <v>2343.5500000000002</v>
          </cell>
          <cell r="DJ460">
            <v>0</v>
          </cell>
          <cell r="DK460">
            <v>0</v>
          </cell>
          <cell r="DL460">
            <v>2343.5500000000002</v>
          </cell>
          <cell r="DM460">
            <v>41653.22</v>
          </cell>
          <cell r="DN460">
            <v>184703.99</v>
          </cell>
          <cell r="DO460">
            <v>59279.45</v>
          </cell>
          <cell r="DP460">
            <v>0</v>
          </cell>
          <cell r="DQ460">
            <v>3031.51</v>
          </cell>
          <cell r="DR460">
            <v>107137.05</v>
          </cell>
          <cell r="DS460">
            <v>0</v>
          </cell>
          <cell r="DT460">
            <v>169448.01</v>
          </cell>
          <cell r="DU460">
            <v>6939.82</v>
          </cell>
          <cell r="DV460">
            <v>0</v>
          </cell>
          <cell r="DW460">
            <v>19668.48</v>
          </cell>
          <cell r="DX460">
            <v>-11734.83</v>
          </cell>
          <cell r="DY460">
            <v>379.51</v>
          </cell>
          <cell r="DZ460">
            <v>0</v>
          </cell>
          <cell r="EA460">
            <v>15252.98</v>
          </cell>
          <cell r="EB460">
            <v>3</v>
          </cell>
          <cell r="EC460">
            <v>15255.98</v>
          </cell>
          <cell r="ED460">
            <v>0</v>
          </cell>
          <cell r="EE460">
            <v>15407.43</v>
          </cell>
          <cell r="EF460">
            <v>0</v>
          </cell>
          <cell r="EG460">
            <v>15407.43</v>
          </cell>
          <cell r="EH460">
            <v>45.94</v>
          </cell>
          <cell r="EI460">
            <v>0</v>
          </cell>
          <cell r="EJ460">
            <v>0</v>
          </cell>
          <cell r="EK460">
            <v>0</v>
          </cell>
          <cell r="EL460">
            <v>0</v>
          </cell>
          <cell r="EM460">
            <v>0</v>
          </cell>
          <cell r="EN460">
            <v>0</v>
          </cell>
          <cell r="EO460">
            <v>0</v>
          </cell>
          <cell r="EP460">
            <v>200</v>
          </cell>
          <cell r="EQ460">
            <v>0</v>
          </cell>
          <cell r="ER460">
            <v>0</v>
          </cell>
          <cell r="ES460">
            <v>0</v>
          </cell>
          <cell r="ET460">
            <v>0</v>
          </cell>
          <cell r="EU460">
            <v>15252.98</v>
          </cell>
          <cell r="EV460">
            <v>15252.98</v>
          </cell>
          <cell r="EW460">
            <v>19</v>
          </cell>
          <cell r="EX460">
            <v>0</v>
          </cell>
          <cell r="EY460">
            <v>-132</v>
          </cell>
          <cell r="EZ460">
            <v>0</v>
          </cell>
          <cell r="FA460">
            <v>0</v>
          </cell>
          <cell r="FB460">
            <v>2544</v>
          </cell>
          <cell r="FC460">
            <v>0</v>
          </cell>
          <cell r="FD460">
            <v>0</v>
          </cell>
          <cell r="FE460">
            <v>0</v>
          </cell>
          <cell r="FF460">
            <v>17909.98</v>
          </cell>
          <cell r="FG460">
            <v>234</v>
          </cell>
          <cell r="FH460">
            <v>8</v>
          </cell>
          <cell r="FI460">
            <v>-232</v>
          </cell>
          <cell r="FJ460">
            <v>17435.98</v>
          </cell>
          <cell r="FK460">
            <v>154941</v>
          </cell>
          <cell r="FL460">
            <v>7952</v>
          </cell>
          <cell r="FM460">
            <v>17436</v>
          </cell>
          <cell r="FN460">
            <v>19280</v>
          </cell>
          <cell r="FO460">
            <v>154941</v>
          </cell>
          <cell r="FP460">
            <v>183022</v>
          </cell>
          <cell r="FQ460">
            <v>5.1322999999999999</v>
          </cell>
          <cell r="FR460">
            <v>11.253299999999999</v>
          </cell>
          <cell r="FS460">
            <v>12.4434</v>
          </cell>
          <cell r="FT460">
            <v>9.5266999999999999</v>
          </cell>
          <cell r="FU460">
            <v>6706</v>
          </cell>
          <cell r="FV460">
            <v>0</v>
          </cell>
          <cell r="FW460">
            <v>0</v>
          </cell>
          <cell r="FX460">
            <v>0</v>
          </cell>
          <cell r="FY460">
            <v>0</v>
          </cell>
          <cell r="FZ460">
            <v>0</v>
          </cell>
          <cell r="GA460">
            <v>0</v>
          </cell>
          <cell r="GB460">
            <v>234</v>
          </cell>
          <cell r="GC460">
            <v>2544</v>
          </cell>
          <cell r="GD460">
            <v>0</v>
          </cell>
          <cell r="GE460">
            <v>165</v>
          </cell>
          <cell r="GF460">
            <v>60</v>
          </cell>
          <cell r="GG460">
            <v>1.33</v>
          </cell>
          <cell r="GH460">
            <v>5685</v>
          </cell>
          <cell r="GI460">
            <v>0</v>
          </cell>
          <cell r="GJ460">
            <v>17909.98</v>
          </cell>
          <cell r="GK460">
            <v>1791</v>
          </cell>
          <cell r="GL460">
            <v>165</v>
          </cell>
          <cell r="GM460">
            <v>0</v>
          </cell>
          <cell r="GN460">
            <v>0</v>
          </cell>
          <cell r="GO460">
            <v>165</v>
          </cell>
          <cell r="GP460">
            <v>157</v>
          </cell>
          <cell r="GQ460">
            <v>157</v>
          </cell>
          <cell r="GR460">
            <v>8</v>
          </cell>
          <cell r="GS460">
            <v>31</v>
          </cell>
          <cell r="GT460">
            <v>66</v>
          </cell>
          <cell r="GU460">
            <v>0</v>
          </cell>
          <cell r="GV460">
            <v>1.33</v>
          </cell>
          <cell r="GW460">
            <v>0</v>
          </cell>
          <cell r="GX460">
            <v>0</v>
          </cell>
          <cell r="GY460">
            <v>0</v>
          </cell>
          <cell r="GZ460">
            <v>0</v>
          </cell>
          <cell r="HA460">
            <v>0</v>
          </cell>
          <cell r="HB460">
            <v>0</v>
          </cell>
          <cell r="HC460">
            <v>0</v>
          </cell>
          <cell r="HD460" t="str">
            <v>Adjustments due to rounding</v>
          </cell>
          <cell r="HE460" t="str">
            <v>Equity related to Ally's minority interest in SAIC JV (China)</v>
          </cell>
          <cell r="HF460">
            <v>0</v>
          </cell>
          <cell r="HG460">
            <v>0</v>
          </cell>
          <cell r="HH460">
            <v>0</v>
          </cell>
          <cell r="HI460">
            <v>-1636.27</v>
          </cell>
          <cell r="HJ460">
            <v>-1629.62</v>
          </cell>
          <cell r="HK460" t="str">
            <v>Total shares outstanding at Ally equals 1,330,970 as of December 31, 2011 and remains at 1,330,970 through 2013. Ally Stress assumes no IPO/MCP conversion in forecasted timeframe.</v>
          </cell>
          <cell r="HL460">
            <v>3</v>
          </cell>
          <cell r="HM460">
            <v>2013</v>
          </cell>
          <cell r="HN460">
            <v>0</v>
          </cell>
          <cell r="HO460">
            <v>0</v>
          </cell>
          <cell r="HR460">
            <v>19012</v>
          </cell>
        </row>
        <row r="461">
          <cell r="A461" t="str">
            <v>1562859Q4 2013BHC Stress</v>
          </cell>
          <cell r="B461" t="str">
            <v>Ally</v>
          </cell>
          <cell r="C461" t="str">
            <v>Q4 2013</v>
          </cell>
          <cell r="D461" t="str">
            <v>BHC Stress</v>
          </cell>
          <cell r="E461" t="str">
            <v>BHC</v>
          </cell>
          <cell r="F461" t="str">
            <v>ALLY FNCL</v>
          </cell>
          <cell r="G461">
            <v>1562859</v>
          </cell>
          <cell r="H461" t="str">
            <v>Projected</v>
          </cell>
          <cell r="I461">
            <v>40928</v>
          </cell>
          <cell r="J461">
            <v>40928.637754629628</v>
          </cell>
          <cell r="L461">
            <v>9.25</v>
          </cell>
          <cell r="M461">
            <v>16.12</v>
          </cell>
          <cell r="N461">
            <v>6.8</v>
          </cell>
          <cell r="O461">
            <v>9.32</v>
          </cell>
          <cell r="P461">
            <v>20.54</v>
          </cell>
          <cell r="Q461">
            <v>20.54</v>
          </cell>
          <cell r="R461">
            <v>0</v>
          </cell>
          <cell r="S461">
            <v>0</v>
          </cell>
          <cell r="T461">
            <v>0</v>
          </cell>
          <cell r="U461">
            <v>0</v>
          </cell>
          <cell r="V461">
            <v>0</v>
          </cell>
          <cell r="W461">
            <v>0</v>
          </cell>
          <cell r="X461">
            <v>0</v>
          </cell>
          <cell r="Y461">
            <v>237.9</v>
          </cell>
          <cell r="Z461">
            <v>235.39</v>
          </cell>
          <cell r="AA461">
            <v>2.52</v>
          </cell>
          <cell r="AB461">
            <v>0</v>
          </cell>
          <cell r="AC461">
            <v>0</v>
          </cell>
          <cell r="AD461">
            <v>0</v>
          </cell>
          <cell r="AE461">
            <v>0</v>
          </cell>
          <cell r="AF461">
            <v>0</v>
          </cell>
          <cell r="AG461">
            <v>0</v>
          </cell>
          <cell r="AH461">
            <v>0</v>
          </cell>
          <cell r="AI461">
            <v>283.82</v>
          </cell>
          <cell r="AJ461">
            <v>0</v>
          </cell>
          <cell r="AK461">
            <v>0</v>
          </cell>
          <cell r="AL461">
            <v>0</v>
          </cell>
          <cell r="AM461">
            <v>0</v>
          </cell>
          <cell r="AN461">
            <v>0</v>
          </cell>
          <cell r="AO461">
            <v>0</v>
          </cell>
          <cell r="AP461">
            <v>0</v>
          </cell>
          <cell r="AQ461">
            <v>0</v>
          </cell>
          <cell r="AR461">
            <v>0</v>
          </cell>
          <cell r="AS461">
            <v>0</v>
          </cell>
          <cell r="AT461">
            <v>283.82</v>
          </cell>
          <cell r="AU461">
            <v>1839.2</v>
          </cell>
          <cell r="AV461">
            <v>217.53</v>
          </cell>
          <cell r="AW461">
            <v>283.82</v>
          </cell>
          <cell r="AX461">
            <v>-3.42</v>
          </cell>
          <cell r="AY461">
            <v>1769.48</v>
          </cell>
          <cell r="AZ461">
            <v>566.44000000000005</v>
          </cell>
          <cell r="BA461">
            <v>1565.36</v>
          </cell>
          <cell r="BB461">
            <v>1804.5</v>
          </cell>
          <cell r="BC461">
            <v>327.31</v>
          </cell>
          <cell r="BD461">
            <v>327.31</v>
          </cell>
          <cell r="BE461">
            <v>217.53</v>
          </cell>
          <cell r="BF461">
            <v>0</v>
          </cell>
          <cell r="BG461">
            <v>0</v>
          </cell>
          <cell r="BH461">
            <v>18.25</v>
          </cell>
          <cell r="BI461">
            <v>0</v>
          </cell>
          <cell r="BJ461">
            <v>0</v>
          </cell>
          <cell r="BK461">
            <v>0</v>
          </cell>
          <cell r="BL461">
            <v>128.03</v>
          </cell>
          <cell r="BM461">
            <v>31.62</v>
          </cell>
          <cell r="BN461">
            <v>96.41</v>
          </cell>
          <cell r="BO461">
            <v>0</v>
          </cell>
          <cell r="BP461">
            <v>96.41</v>
          </cell>
          <cell r="BQ461">
            <v>0</v>
          </cell>
          <cell r="BR461">
            <v>96.41</v>
          </cell>
          <cell r="BS461">
            <v>24.697337000000001</v>
          </cell>
          <cell r="BT461">
            <v>2372.5</v>
          </cell>
          <cell r="BU461">
            <v>6.18</v>
          </cell>
          <cell r="BV461">
            <v>23.26</v>
          </cell>
          <cell r="BW461">
            <v>2355.41</v>
          </cell>
          <cell r="BX461" t="str">
            <v>Other Non-Interest Expense</v>
          </cell>
          <cell r="BY461">
            <v>0</v>
          </cell>
          <cell r="BZ461">
            <v>24205.7</v>
          </cell>
          <cell r="CA461">
            <v>24205.7</v>
          </cell>
          <cell r="CB461">
            <v>15210.59</v>
          </cell>
          <cell r="CC461">
            <v>9132.59</v>
          </cell>
          <cell r="CD461">
            <v>2923.46</v>
          </cell>
          <cell r="CE461">
            <v>1149.3499999999999</v>
          </cell>
          <cell r="CF461">
            <v>1774.11</v>
          </cell>
          <cell r="CG461">
            <v>2952.97</v>
          </cell>
          <cell r="CH461">
            <v>0</v>
          </cell>
          <cell r="CI461">
            <v>0</v>
          </cell>
          <cell r="CJ461">
            <v>2952.97</v>
          </cell>
          <cell r="CK461">
            <v>2952.97</v>
          </cell>
          <cell r="CL461">
            <v>0</v>
          </cell>
          <cell r="CM461">
            <v>201.58</v>
          </cell>
          <cell r="CN461">
            <v>29510.12</v>
          </cell>
          <cell r="CO461">
            <v>29510.12</v>
          </cell>
          <cell r="CP461">
            <v>0</v>
          </cell>
          <cell r="CQ461">
            <v>0</v>
          </cell>
          <cell r="CR461">
            <v>0</v>
          </cell>
          <cell r="CS461">
            <v>73088.06</v>
          </cell>
          <cell r="CT461">
            <v>73050.41</v>
          </cell>
          <cell r="CU461">
            <v>37.64</v>
          </cell>
          <cell r="CV461">
            <v>0</v>
          </cell>
          <cell r="CW461">
            <v>410.63</v>
          </cell>
          <cell r="CX461">
            <v>0</v>
          </cell>
          <cell r="CY461">
            <v>0</v>
          </cell>
          <cell r="CZ461">
            <v>0</v>
          </cell>
          <cell r="DA461">
            <v>250.4</v>
          </cell>
          <cell r="DB461">
            <v>160.22999999999999</v>
          </cell>
          <cell r="DC461">
            <v>118219.4</v>
          </cell>
          <cell r="DD461">
            <v>0</v>
          </cell>
          <cell r="DE461">
            <v>1769.48</v>
          </cell>
          <cell r="DF461">
            <v>116449.92</v>
          </cell>
          <cell r="DG461">
            <v>709.97</v>
          </cell>
          <cell r="DH461">
            <v>0</v>
          </cell>
          <cell r="DI461">
            <v>2285.7800000000002</v>
          </cell>
          <cell r="DJ461">
            <v>0</v>
          </cell>
          <cell r="DK461">
            <v>0</v>
          </cell>
          <cell r="DL461">
            <v>2285.7800000000002</v>
          </cell>
          <cell r="DM461">
            <v>44840.59</v>
          </cell>
          <cell r="DN461">
            <v>188491.96</v>
          </cell>
          <cell r="DO461">
            <v>61033.8</v>
          </cell>
          <cell r="DP461">
            <v>0</v>
          </cell>
          <cell r="DQ461">
            <v>2992.66</v>
          </cell>
          <cell r="DR461">
            <v>109313.51</v>
          </cell>
          <cell r="DS461">
            <v>0</v>
          </cell>
          <cell r="DT461">
            <v>173339.97</v>
          </cell>
          <cell r="DU461">
            <v>6939.82</v>
          </cell>
          <cell r="DV461">
            <v>0</v>
          </cell>
          <cell r="DW461">
            <v>19668.48</v>
          </cell>
          <cell r="DX461">
            <v>-11838.82</v>
          </cell>
          <cell r="DY461">
            <v>379.51</v>
          </cell>
          <cell r="DZ461">
            <v>0</v>
          </cell>
          <cell r="EA461">
            <v>15148.99</v>
          </cell>
          <cell r="EB461">
            <v>3</v>
          </cell>
          <cell r="EC461">
            <v>15151.99</v>
          </cell>
          <cell r="ED461">
            <v>0</v>
          </cell>
          <cell r="EE461">
            <v>15252.98</v>
          </cell>
          <cell r="EF461">
            <v>0</v>
          </cell>
          <cell r="EG461">
            <v>15252.98</v>
          </cell>
          <cell r="EH461">
            <v>96.41</v>
          </cell>
          <cell r="EI461">
            <v>0</v>
          </cell>
          <cell r="EJ461">
            <v>0</v>
          </cell>
          <cell r="EK461">
            <v>0</v>
          </cell>
          <cell r="EL461">
            <v>0</v>
          </cell>
          <cell r="EM461">
            <v>0</v>
          </cell>
          <cell r="EN461">
            <v>0</v>
          </cell>
          <cell r="EO461">
            <v>0</v>
          </cell>
          <cell r="EP461">
            <v>200</v>
          </cell>
          <cell r="EQ461">
            <v>0</v>
          </cell>
          <cell r="ER461">
            <v>0</v>
          </cell>
          <cell r="ES461">
            <v>0</v>
          </cell>
          <cell r="ET461">
            <v>0</v>
          </cell>
          <cell r="EU461">
            <v>15148.99</v>
          </cell>
          <cell r="EV461">
            <v>15148.99</v>
          </cell>
          <cell r="EW461">
            <v>19</v>
          </cell>
          <cell r="EX461">
            <v>0</v>
          </cell>
          <cell r="EY461">
            <v>-132</v>
          </cell>
          <cell r="EZ461">
            <v>0</v>
          </cell>
          <cell r="FA461">
            <v>0</v>
          </cell>
          <cell r="FB461">
            <v>2544</v>
          </cell>
          <cell r="FC461">
            <v>0</v>
          </cell>
          <cell r="FD461">
            <v>0</v>
          </cell>
          <cell r="FE461">
            <v>0</v>
          </cell>
          <cell r="FF461">
            <v>17805.990000000002</v>
          </cell>
          <cell r="FG461">
            <v>229</v>
          </cell>
          <cell r="FH461">
            <v>6</v>
          </cell>
          <cell r="FI461">
            <v>-246</v>
          </cell>
          <cell r="FJ461">
            <v>17324.990000000002</v>
          </cell>
          <cell r="FK461">
            <v>155542</v>
          </cell>
          <cell r="FL461">
            <v>7841</v>
          </cell>
          <cell r="FM461">
            <v>17325</v>
          </cell>
          <cell r="FN461">
            <v>19085</v>
          </cell>
          <cell r="FO461">
            <v>155542</v>
          </cell>
          <cell r="FP461">
            <v>186369</v>
          </cell>
          <cell r="FQ461">
            <v>5.0411000000000001</v>
          </cell>
          <cell r="FR461">
            <v>11.138500000000001</v>
          </cell>
          <cell r="FS461">
            <v>12.27</v>
          </cell>
          <cell r="FT461">
            <v>9.2960999999999991</v>
          </cell>
          <cell r="FU461">
            <v>6706</v>
          </cell>
          <cell r="FV461">
            <v>0</v>
          </cell>
          <cell r="FW461">
            <v>0</v>
          </cell>
          <cell r="FX461">
            <v>0</v>
          </cell>
          <cell r="FY461">
            <v>0</v>
          </cell>
          <cell r="FZ461">
            <v>0</v>
          </cell>
          <cell r="GA461">
            <v>0</v>
          </cell>
          <cell r="GB461">
            <v>234</v>
          </cell>
          <cell r="GC461">
            <v>2544</v>
          </cell>
          <cell r="GD461">
            <v>0</v>
          </cell>
          <cell r="GE461">
            <v>172</v>
          </cell>
          <cell r="GF461">
            <v>60</v>
          </cell>
          <cell r="GG461">
            <v>1.33</v>
          </cell>
          <cell r="GH461">
            <v>5685</v>
          </cell>
          <cell r="GI461">
            <v>0</v>
          </cell>
          <cell r="GJ461">
            <v>17805.990000000002</v>
          </cell>
          <cell r="GK461">
            <v>1780.6</v>
          </cell>
          <cell r="GL461">
            <v>172</v>
          </cell>
          <cell r="GM461">
            <v>0</v>
          </cell>
          <cell r="GN461">
            <v>0</v>
          </cell>
          <cell r="GO461">
            <v>172</v>
          </cell>
          <cell r="GP461">
            <v>166</v>
          </cell>
          <cell r="GQ461">
            <v>166</v>
          </cell>
          <cell r="GR461">
            <v>6</v>
          </cell>
          <cell r="GS461">
            <v>32</v>
          </cell>
          <cell r="GT461">
            <v>118</v>
          </cell>
          <cell r="GU461">
            <v>0</v>
          </cell>
          <cell r="GV461">
            <v>1.33</v>
          </cell>
          <cell r="GW461">
            <v>0</v>
          </cell>
          <cell r="GX461">
            <v>0</v>
          </cell>
          <cell r="GY461">
            <v>0</v>
          </cell>
          <cell r="GZ461">
            <v>0</v>
          </cell>
          <cell r="HA461">
            <v>0</v>
          </cell>
          <cell r="HB461">
            <v>0</v>
          </cell>
          <cell r="HC461">
            <v>0</v>
          </cell>
          <cell r="HD461" t="str">
            <v>Adjustments due to rounding</v>
          </cell>
          <cell r="HE461" t="str">
            <v>Equity related to Ally's minority interest in SAIC JV (China)</v>
          </cell>
          <cell r="HF461">
            <v>0</v>
          </cell>
          <cell r="HG461">
            <v>0</v>
          </cell>
          <cell r="HH461">
            <v>0</v>
          </cell>
          <cell r="HI461">
            <v>-1636.27</v>
          </cell>
          <cell r="HJ461">
            <v>-1629.62</v>
          </cell>
          <cell r="HK461" t="str">
            <v>Total shares outstanding at Ally equals 1,330,970 as of December 31, 2011 and remains at 1,330,970 through 2013. Ally Stress assumes no IPO/MCP conversion in forecasted timeframe.</v>
          </cell>
          <cell r="HL461">
            <v>4</v>
          </cell>
          <cell r="HM461">
            <v>2013</v>
          </cell>
          <cell r="HN461">
            <v>0</v>
          </cell>
          <cell r="HO461">
            <v>0</v>
          </cell>
          <cell r="HR461">
            <v>19012</v>
          </cell>
        </row>
        <row r="462">
          <cell r="A462" t="str">
            <v>1562859Q3 2011Supervisory Baseline</v>
          </cell>
          <cell r="B462" t="str">
            <v>Ally</v>
          </cell>
          <cell r="C462" t="str">
            <v>Q3 2011</v>
          </cell>
          <cell r="D462" t="str">
            <v>Supervisory Baseline</v>
          </cell>
          <cell r="E462" t="str">
            <v>BHC</v>
          </cell>
          <cell r="F462" t="str">
            <v>ALLY FNCL</v>
          </cell>
          <cell r="G462">
            <v>1562859</v>
          </cell>
          <cell r="H462" t="str">
            <v>Actual</v>
          </cell>
          <cell r="I462">
            <v>40928</v>
          </cell>
          <cell r="J462">
            <v>40928.642881944441</v>
          </cell>
          <cell r="L462">
            <v>26.32</v>
          </cell>
          <cell r="M462">
            <v>20.65</v>
          </cell>
          <cell r="N462">
            <v>9.9499999999999993</v>
          </cell>
          <cell r="O462">
            <v>10.7</v>
          </cell>
          <cell r="P462">
            <v>2.4300000000000002</v>
          </cell>
          <cell r="Q462">
            <v>2.4300000000000002</v>
          </cell>
          <cell r="R462">
            <v>0</v>
          </cell>
          <cell r="S462">
            <v>0</v>
          </cell>
          <cell r="T462">
            <v>0</v>
          </cell>
          <cell r="U462">
            <v>0</v>
          </cell>
          <cell r="V462">
            <v>0</v>
          </cell>
          <cell r="W462">
            <v>0</v>
          </cell>
          <cell r="X462">
            <v>0</v>
          </cell>
          <cell r="Y462">
            <v>73.59</v>
          </cell>
          <cell r="Z462">
            <v>72.06</v>
          </cell>
          <cell r="AA462">
            <v>1.54</v>
          </cell>
          <cell r="AB462">
            <v>0</v>
          </cell>
          <cell r="AC462">
            <v>0</v>
          </cell>
          <cell r="AD462">
            <v>0</v>
          </cell>
          <cell r="AE462">
            <v>0</v>
          </cell>
          <cell r="AF462">
            <v>0</v>
          </cell>
          <cell r="AG462">
            <v>0</v>
          </cell>
          <cell r="AH462">
            <v>0</v>
          </cell>
          <cell r="AI462">
            <v>119.79</v>
          </cell>
          <cell r="AJ462">
            <v>0</v>
          </cell>
          <cell r="AK462">
            <v>0</v>
          </cell>
          <cell r="AL462">
            <v>0</v>
          </cell>
          <cell r="AM462">
            <v>0</v>
          </cell>
          <cell r="AN462">
            <v>0</v>
          </cell>
          <cell r="AO462">
            <v>0</v>
          </cell>
          <cell r="AP462">
            <v>0</v>
          </cell>
          <cell r="AQ462">
            <v>0</v>
          </cell>
          <cell r="AR462">
            <v>0</v>
          </cell>
          <cell r="AS462">
            <v>0</v>
          </cell>
          <cell r="AT462">
            <v>119.79</v>
          </cell>
          <cell r="AU462">
            <v>1739</v>
          </cell>
          <cell r="AV462">
            <v>49</v>
          </cell>
          <cell r="AW462">
            <v>123</v>
          </cell>
          <cell r="AX462">
            <v>-44</v>
          </cell>
          <cell r="AY462">
            <v>1621</v>
          </cell>
          <cell r="AZ462">
            <v>393</v>
          </cell>
          <cell r="BA462">
            <v>1011</v>
          </cell>
          <cell r="BB462">
            <v>1634.65</v>
          </cell>
          <cell r="BC462">
            <v>-230.84</v>
          </cell>
          <cell r="BD462">
            <v>-230.84</v>
          </cell>
          <cell r="BE462">
            <v>49</v>
          </cell>
          <cell r="BF462">
            <v>0</v>
          </cell>
          <cell r="BG462">
            <v>0</v>
          </cell>
          <cell r="BH462">
            <v>81.84</v>
          </cell>
          <cell r="BI462">
            <v>0</v>
          </cell>
          <cell r="BJ462">
            <v>75</v>
          </cell>
          <cell r="BK462">
            <v>0</v>
          </cell>
          <cell r="BL462">
            <v>-123</v>
          </cell>
          <cell r="BM462">
            <v>87</v>
          </cell>
          <cell r="BN462">
            <v>-210</v>
          </cell>
          <cell r="BO462">
            <v>0</v>
          </cell>
          <cell r="BP462">
            <v>-210</v>
          </cell>
          <cell r="BQ462">
            <v>0</v>
          </cell>
          <cell r="BR462">
            <v>-210</v>
          </cell>
          <cell r="BS462">
            <v>-70.731707</v>
          </cell>
          <cell r="BT462">
            <v>829</v>
          </cell>
          <cell r="BU462">
            <v>70</v>
          </cell>
          <cell r="BV462">
            <v>70</v>
          </cell>
          <cell r="BW462">
            <v>829</v>
          </cell>
          <cell r="BX462" t="str">
            <v>Other Non-Interest Expense</v>
          </cell>
          <cell r="BY462">
            <v>0</v>
          </cell>
          <cell r="BZ462">
            <v>22248</v>
          </cell>
          <cell r="CA462">
            <v>22248</v>
          </cell>
          <cell r="CB462">
            <v>21637</v>
          </cell>
          <cell r="CC462">
            <v>13872</v>
          </cell>
          <cell r="CD462">
            <v>4410</v>
          </cell>
          <cell r="CE462">
            <v>1747</v>
          </cell>
          <cell r="CF462">
            <v>2663</v>
          </cell>
          <cell r="CG462">
            <v>2137</v>
          </cell>
          <cell r="CH462">
            <v>125</v>
          </cell>
          <cell r="CI462">
            <v>0</v>
          </cell>
          <cell r="CJ462">
            <v>2012</v>
          </cell>
          <cell r="CK462">
            <v>2012</v>
          </cell>
          <cell r="CL462">
            <v>0</v>
          </cell>
          <cell r="CM462">
            <v>1218</v>
          </cell>
          <cell r="CN462">
            <v>38419</v>
          </cell>
          <cell r="CO462">
            <v>38419</v>
          </cell>
          <cell r="CP462">
            <v>0</v>
          </cell>
          <cell r="CQ462">
            <v>0</v>
          </cell>
          <cell r="CR462">
            <v>0</v>
          </cell>
          <cell r="CS462">
            <v>55495.86</v>
          </cell>
          <cell r="CT462">
            <v>54061</v>
          </cell>
          <cell r="CU462">
            <v>74.86</v>
          </cell>
          <cell r="CV462">
            <v>1360</v>
          </cell>
          <cell r="CW462">
            <v>1905</v>
          </cell>
          <cell r="CX462">
            <v>0</v>
          </cell>
          <cell r="CY462">
            <v>0</v>
          </cell>
          <cell r="CZ462">
            <v>0</v>
          </cell>
          <cell r="DA462">
            <v>1620</v>
          </cell>
          <cell r="DB462">
            <v>285</v>
          </cell>
          <cell r="DC462">
            <v>117457</v>
          </cell>
          <cell r="DD462">
            <v>0</v>
          </cell>
          <cell r="DE462">
            <v>1621</v>
          </cell>
          <cell r="DF462">
            <v>115836</v>
          </cell>
          <cell r="DG462">
            <v>503</v>
          </cell>
          <cell r="DH462">
            <v>523</v>
          </cell>
          <cell r="DI462">
            <v>2663</v>
          </cell>
          <cell r="DJ462">
            <v>0</v>
          </cell>
          <cell r="DK462">
            <v>6</v>
          </cell>
          <cell r="DL462">
            <v>3192</v>
          </cell>
          <cell r="DM462">
            <v>40177</v>
          </cell>
          <cell r="DN462">
            <v>181956</v>
          </cell>
          <cell r="DO462">
            <v>42196</v>
          </cell>
          <cell r="DP462">
            <v>74</v>
          </cell>
          <cell r="DQ462">
            <v>2622</v>
          </cell>
          <cell r="DR462">
            <v>117329</v>
          </cell>
          <cell r="DS462">
            <v>2</v>
          </cell>
          <cell r="DT462">
            <v>162221</v>
          </cell>
          <cell r="DU462">
            <v>6940</v>
          </cell>
          <cell r="DV462">
            <v>0</v>
          </cell>
          <cell r="DW462">
            <v>19668</v>
          </cell>
          <cell r="DX462">
            <v>-6918</v>
          </cell>
          <cell r="DY462">
            <v>42</v>
          </cell>
          <cell r="DZ462">
            <v>0</v>
          </cell>
          <cell r="EA462">
            <v>19732</v>
          </cell>
          <cell r="EB462">
            <v>3</v>
          </cell>
          <cell r="EC462">
            <v>19735</v>
          </cell>
          <cell r="ED462">
            <v>23032</v>
          </cell>
          <cell r="EE462">
            <v>20423</v>
          </cell>
          <cell r="EF462">
            <v>0</v>
          </cell>
          <cell r="EG462">
            <v>20423</v>
          </cell>
          <cell r="EH462">
            <v>-210</v>
          </cell>
          <cell r="EI462">
            <v>0</v>
          </cell>
          <cell r="EJ462">
            <v>0</v>
          </cell>
          <cell r="EK462">
            <v>0</v>
          </cell>
          <cell r="EL462">
            <v>0</v>
          </cell>
          <cell r="EM462">
            <v>0</v>
          </cell>
          <cell r="EN462">
            <v>0</v>
          </cell>
          <cell r="EO462">
            <v>0</v>
          </cell>
          <cell r="EP462">
            <v>200</v>
          </cell>
          <cell r="EQ462">
            <v>0</v>
          </cell>
          <cell r="ER462">
            <v>-281</v>
          </cell>
          <cell r="ES462">
            <v>0</v>
          </cell>
          <cell r="ET462">
            <v>0</v>
          </cell>
          <cell r="EU462">
            <v>19732</v>
          </cell>
          <cell r="EV462">
            <v>19732</v>
          </cell>
          <cell r="EW462">
            <v>-199</v>
          </cell>
          <cell r="EX462">
            <v>224</v>
          </cell>
          <cell r="EY462">
            <v>-133</v>
          </cell>
          <cell r="EZ462">
            <v>0</v>
          </cell>
          <cell r="FA462">
            <v>0</v>
          </cell>
          <cell r="FB462">
            <v>2542</v>
          </cell>
          <cell r="FC462">
            <v>0</v>
          </cell>
          <cell r="FD462">
            <v>507</v>
          </cell>
          <cell r="FE462">
            <v>0</v>
          </cell>
          <cell r="FF462">
            <v>21875</v>
          </cell>
          <cell r="FG462">
            <v>266</v>
          </cell>
          <cell r="FH462">
            <v>0</v>
          </cell>
          <cell r="FI462">
            <v>-134</v>
          </cell>
          <cell r="FJ462">
            <v>21475</v>
          </cell>
          <cell r="FK462">
            <v>149711.65</v>
          </cell>
          <cell r="FL462">
            <v>11993</v>
          </cell>
          <cell r="FM462">
            <v>21475</v>
          </cell>
          <cell r="FN462">
            <v>23199</v>
          </cell>
          <cell r="FO462">
            <v>149711.65</v>
          </cell>
          <cell r="FP462">
            <v>184920</v>
          </cell>
          <cell r="FQ462">
            <v>8.0106999999999999</v>
          </cell>
          <cell r="FR462">
            <v>14.344200000000001</v>
          </cell>
          <cell r="FS462">
            <v>15.495799999999999</v>
          </cell>
          <cell r="FT462">
            <v>11.613099999999999</v>
          </cell>
          <cell r="FU462">
            <v>6706</v>
          </cell>
          <cell r="FV462">
            <v>0</v>
          </cell>
          <cell r="FW462">
            <v>0</v>
          </cell>
          <cell r="FX462">
            <v>0</v>
          </cell>
          <cell r="FY462">
            <v>0</v>
          </cell>
          <cell r="FZ462">
            <v>0</v>
          </cell>
          <cell r="GA462">
            <v>0</v>
          </cell>
          <cell r="GB462">
            <v>234</v>
          </cell>
          <cell r="GC462">
            <v>2542</v>
          </cell>
          <cell r="GD462">
            <v>501</v>
          </cell>
          <cell r="GE462">
            <v>105</v>
          </cell>
          <cell r="GF462">
            <v>60</v>
          </cell>
          <cell r="GG462">
            <v>1.33</v>
          </cell>
          <cell r="GH462">
            <v>5685</v>
          </cell>
          <cell r="GI462">
            <v>0</v>
          </cell>
          <cell r="GJ462">
            <v>21875</v>
          </cell>
          <cell r="GK462">
            <v>2187.5</v>
          </cell>
          <cell r="GL462">
            <v>0</v>
          </cell>
          <cell r="GM462">
            <v>105</v>
          </cell>
          <cell r="GN462">
            <v>0</v>
          </cell>
          <cell r="GO462">
            <v>0</v>
          </cell>
          <cell r="GP462">
            <v>0</v>
          </cell>
          <cell r="GQ462">
            <v>2187.5</v>
          </cell>
          <cell r="GR462">
            <v>0</v>
          </cell>
          <cell r="GS462">
            <v>87</v>
          </cell>
          <cell r="GT462">
            <v>-123</v>
          </cell>
          <cell r="GU462">
            <v>0</v>
          </cell>
          <cell r="GV462">
            <v>1.33</v>
          </cell>
          <cell r="GW462">
            <v>0</v>
          </cell>
          <cell r="GX462">
            <v>0</v>
          </cell>
          <cell r="GY462">
            <v>0</v>
          </cell>
          <cell r="GZ462">
            <v>0</v>
          </cell>
          <cell r="HA462">
            <v>0</v>
          </cell>
          <cell r="HB462">
            <v>0</v>
          </cell>
          <cell r="HC462">
            <v>0</v>
          </cell>
          <cell r="HD462" t="str">
            <v>Adjustments due to rounding</v>
          </cell>
          <cell r="HE462" t="str">
            <v>Equity related to Ally's minority interest in SAIC JV (China)</v>
          </cell>
          <cell r="HF462">
            <v>0</v>
          </cell>
          <cell r="HG462">
            <v>0</v>
          </cell>
          <cell r="HH462">
            <v>0</v>
          </cell>
          <cell r="HI462">
            <v>-1636.27</v>
          </cell>
          <cell r="HJ462">
            <v>-1629.62</v>
          </cell>
          <cell r="HK462" t="str">
            <v xml:space="preserve">Total shares outstanding at Ally equals 1,330,970 as of December 31, 2011. In connection with the forecasted 1Q2013 IPO, $3.0 billion of the remaining $5.9375 billion of MCP is assumed to convert to Tangible Equity Units and $2.9375 billion of </v>
          </cell>
          <cell r="HL462">
            <v>3</v>
          </cell>
          <cell r="HM462">
            <v>2011</v>
          </cell>
          <cell r="HN462">
            <v>0</v>
          </cell>
          <cell r="HO462">
            <v>75</v>
          </cell>
          <cell r="HR462">
            <v>19012</v>
          </cell>
        </row>
        <row r="463">
          <cell r="A463" t="str">
            <v>1562859Q4 2011Supervisory Baseline</v>
          </cell>
          <cell r="B463" t="str">
            <v>Ally</v>
          </cell>
          <cell r="C463" t="str">
            <v>Q4 2011</v>
          </cell>
          <cell r="D463" t="str">
            <v>Supervisory Baseline</v>
          </cell>
          <cell r="E463" t="str">
            <v>BHC</v>
          </cell>
          <cell r="F463" t="str">
            <v>ALLY FNCL</v>
          </cell>
          <cell r="G463">
            <v>1562859</v>
          </cell>
          <cell r="H463" t="str">
            <v>Projected</v>
          </cell>
          <cell r="I463">
            <v>40928</v>
          </cell>
          <cell r="J463">
            <v>40928.642881944441</v>
          </cell>
          <cell r="L463">
            <v>20.170000000000002</v>
          </cell>
          <cell r="M463">
            <v>20.149999999999999</v>
          </cell>
          <cell r="N463">
            <v>7.62</v>
          </cell>
          <cell r="O463">
            <v>12.53</v>
          </cell>
          <cell r="P463">
            <v>4.72</v>
          </cell>
          <cell r="Q463">
            <v>4.72</v>
          </cell>
          <cell r="R463">
            <v>0</v>
          </cell>
          <cell r="S463">
            <v>0</v>
          </cell>
          <cell r="T463">
            <v>0</v>
          </cell>
          <cell r="U463">
            <v>0</v>
          </cell>
          <cell r="V463">
            <v>0</v>
          </cell>
          <cell r="W463">
            <v>0</v>
          </cell>
          <cell r="X463">
            <v>0</v>
          </cell>
          <cell r="Y463">
            <v>86.54</v>
          </cell>
          <cell r="Z463">
            <v>83.63</v>
          </cell>
          <cell r="AA463">
            <v>2.9</v>
          </cell>
          <cell r="AB463">
            <v>0</v>
          </cell>
          <cell r="AC463">
            <v>0</v>
          </cell>
          <cell r="AD463">
            <v>0</v>
          </cell>
          <cell r="AE463">
            <v>0</v>
          </cell>
          <cell r="AF463">
            <v>0</v>
          </cell>
          <cell r="AG463">
            <v>0</v>
          </cell>
          <cell r="AH463">
            <v>0</v>
          </cell>
          <cell r="AI463">
            <v>131.57</v>
          </cell>
          <cell r="AJ463">
            <v>0</v>
          </cell>
          <cell r="AK463">
            <v>0</v>
          </cell>
          <cell r="AL463">
            <v>0</v>
          </cell>
          <cell r="AM463">
            <v>0</v>
          </cell>
          <cell r="AN463">
            <v>0</v>
          </cell>
          <cell r="AO463">
            <v>0</v>
          </cell>
          <cell r="AP463">
            <v>0</v>
          </cell>
          <cell r="AQ463">
            <v>0</v>
          </cell>
          <cell r="AR463">
            <v>0</v>
          </cell>
          <cell r="AS463">
            <v>0</v>
          </cell>
          <cell r="AT463">
            <v>131.57</v>
          </cell>
          <cell r="AU463">
            <v>1621</v>
          </cell>
          <cell r="AV463">
            <v>45</v>
          </cell>
          <cell r="AW463">
            <v>131.57</v>
          </cell>
          <cell r="AX463">
            <v>5.46</v>
          </cell>
          <cell r="AY463">
            <v>1539.89</v>
          </cell>
          <cell r="AZ463">
            <v>385.79</v>
          </cell>
          <cell r="BA463">
            <v>1501.31</v>
          </cell>
          <cell r="BB463">
            <v>1818.22</v>
          </cell>
          <cell r="BC463">
            <v>68.88</v>
          </cell>
          <cell r="BD463">
            <v>68.88</v>
          </cell>
          <cell r="BE463">
            <v>45</v>
          </cell>
          <cell r="BF463">
            <v>0</v>
          </cell>
          <cell r="BG463">
            <v>0</v>
          </cell>
          <cell r="BH463">
            <v>68.260000000000005</v>
          </cell>
          <cell r="BI463">
            <v>0</v>
          </cell>
          <cell r="BJ463">
            <v>38.22</v>
          </cell>
          <cell r="BK463">
            <v>0</v>
          </cell>
          <cell r="BL463">
            <v>130.36000000000001</v>
          </cell>
          <cell r="BM463">
            <v>75.569999999999993</v>
          </cell>
          <cell r="BN463">
            <v>54.78</v>
          </cell>
          <cell r="BO463">
            <v>0.85</v>
          </cell>
          <cell r="BP463">
            <v>55.63</v>
          </cell>
          <cell r="BQ463">
            <v>0</v>
          </cell>
          <cell r="BR463">
            <v>55.63</v>
          </cell>
          <cell r="BS463">
            <v>57.970236</v>
          </cell>
          <cell r="BT463">
            <v>829</v>
          </cell>
          <cell r="BU463">
            <v>61.96</v>
          </cell>
          <cell r="BV463">
            <v>43.13</v>
          </cell>
          <cell r="BW463">
            <v>847.83</v>
          </cell>
          <cell r="BX463" t="str">
            <v>Other Non-Interest Expense</v>
          </cell>
          <cell r="BY463">
            <v>0</v>
          </cell>
          <cell r="BZ463">
            <v>24336.03</v>
          </cell>
          <cell r="CA463">
            <v>24336.03</v>
          </cell>
          <cell r="CB463">
            <v>22097.61</v>
          </cell>
          <cell r="CC463">
            <v>15113.92</v>
          </cell>
          <cell r="CD463">
            <v>4287.18</v>
          </cell>
          <cell r="CE463">
            <v>1718.3</v>
          </cell>
          <cell r="CF463">
            <v>2568.88</v>
          </cell>
          <cell r="CG463">
            <v>2420.0100000000002</v>
          </cell>
          <cell r="CH463">
            <v>0</v>
          </cell>
          <cell r="CI463">
            <v>0</v>
          </cell>
          <cell r="CJ463">
            <v>2420.0100000000002</v>
          </cell>
          <cell r="CK463">
            <v>2420.0100000000002</v>
          </cell>
          <cell r="CL463">
            <v>0</v>
          </cell>
          <cell r="CM463">
            <v>276.52</v>
          </cell>
          <cell r="CN463">
            <v>34524.269999999997</v>
          </cell>
          <cell r="CO463">
            <v>34524.269999999997</v>
          </cell>
          <cell r="CP463">
            <v>0</v>
          </cell>
          <cell r="CQ463">
            <v>0</v>
          </cell>
          <cell r="CR463">
            <v>0</v>
          </cell>
          <cell r="CS463">
            <v>63819.76</v>
          </cell>
          <cell r="CT463">
            <v>63749.17</v>
          </cell>
          <cell r="CU463">
            <v>70.59</v>
          </cell>
          <cell r="CV463">
            <v>0</v>
          </cell>
          <cell r="CW463">
            <v>1895.4</v>
          </cell>
          <cell r="CX463">
            <v>0</v>
          </cell>
          <cell r="CY463">
            <v>0</v>
          </cell>
          <cell r="CZ463">
            <v>0</v>
          </cell>
          <cell r="DA463">
            <v>1735.17</v>
          </cell>
          <cell r="DB463">
            <v>160.22999999999999</v>
          </cell>
          <cell r="DC463">
            <v>122337.05</v>
          </cell>
          <cell r="DD463">
            <v>0</v>
          </cell>
          <cell r="DE463">
            <v>1539.89</v>
          </cell>
          <cell r="DF463">
            <v>120797.16</v>
          </cell>
          <cell r="DG463">
            <v>700</v>
          </cell>
          <cell r="DH463">
            <v>524.29</v>
          </cell>
          <cell r="DI463">
            <v>2990.42</v>
          </cell>
          <cell r="DJ463">
            <v>0</v>
          </cell>
          <cell r="DK463">
            <v>6</v>
          </cell>
          <cell r="DL463">
            <v>3520.72</v>
          </cell>
          <cell r="DM463">
            <v>40834.230000000003</v>
          </cell>
          <cell r="DN463">
            <v>190188.14</v>
          </cell>
          <cell r="DO463">
            <v>46000.05</v>
          </cell>
          <cell r="DP463">
            <v>0</v>
          </cell>
          <cell r="DQ463">
            <v>2747.01</v>
          </cell>
          <cell r="DR463">
            <v>121819.81</v>
          </cell>
          <cell r="DS463">
            <v>0</v>
          </cell>
          <cell r="DT463">
            <v>170566.88</v>
          </cell>
          <cell r="DU463">
            <v>6939.82</v>
          </cell>
          <cell r="DV463">
            <v>0</v>
          </cell>
          <cell r="DW463">
            <v>19668.48</v>
          </cell>
          <cell r="DX463">
            <v>-7062.27</v>
          </cell>
          <cell r="DY463">
            <v>72.23</v>
          </cell>
          <cell r="DZ463">
            <v>0</v>
          </cell>
          <cell r="EA463">
            <v>19618.259999999998</v>
          </cell>
          <cell r="EB463">
            <v>3</v>
          </cell>
          <cell r="EC463">
            <v>19621.259999999998</v>
          </cell>
          <cell r="ED463">
            <v>0</v>
          </cell>
          <cell r="EE463">
            <v>19732</v>
          </cell>
          <cell r="EF463">
            <v>0</v>
          </cell>
          <cell r="EG463">
            <v>19732</v>
          </cell>
          <cell r="EH463">
            <v>55.63</v>
          </cell>
          <cell r="EI463">
            <v>0</v>
          </cell>
          <cell r="EJ463">
            <v>0</v>
          </cell>
          <cell r="EK463">
            <v>0</v>
          </cell>
          <cell r="EL463">
            <v>0</v>
          </cell>
          <cell r="EM463">
            <v>0</v>
          </cell>
          <cell r="EN463">
            <v>0</v>
          </cell>
          <cell r="EO463">
            <v>0</v>
          </cell>
          <cell r="EP463">
            <v>200</v>
          </cell>
          <cell r="EQ463">
            <v>0</v>
          </cell>
          <cell r="ER463">
            <v>31</v>
          </cell>
          <cell r="ES463">
            <v>0</v>
          </cell>
          <cell r="ET463">
            <v>-1</v>
          </cell>
          <cell r="EU463">
            <v>19618.259999999998</v>
          </cell>
          <cell r="EV463">
            <v>19618.259999999998</v>
          </cell>
          <cell r="EW463">
            <v>-194</v>
          </cell>
          <cell r="EX463">
            <v>209</v>
          </cell>
          <cell r="EY463">
            <v>-132</v>
          </cell>
          <cell r="EZ463">
            <v>0</v>
          </cell>
          <cell r="FA463">
            <v>0</v>
          </cell>
          <cell r="FB463">
            <v>2542</v>
          </cell>
          <cell r="FC463">
            <v>0</v>
          </cell>
          <cell r="FD463">
            <v>508</v>
          </cell>
          <cell r="FE463">
            <v>0</v>
          </cell>
          <cell r="FF463">
            <v>21769.26</v>
          </cell>
          <cell r="FG463">
            <v>269</v>
          </cell>
          <cell r="FH463">
            <v>0</v>
          </cell>
          <cell r="FI463">
            <v>-144</v>
          </cell>
          <cell r="FJ463">
            <v>21356.26</v>
          </cell>
          <cell r="FK463">
            <v>156195</v>
          </cell>
          <cell r="FL463">
            <v>11874</v>
          </cell>
          <cell r="FM463">
            <v>21356</v>
          </cell>
          <cell r="FN463">
            <v>22989</v>
          </cell>
          <cell r="FO463">
            <v>156195</v>
          </cell>
          <cell r="FP463">
            <v>185295</v>
          </cell>
          <cell r="FQ463">
            <v>7.6020000000000003</v>
          </cell>
          <cell r="FR463">
            <v>13.672700000000001</v>
          </cell>
          <cell r="FS463">
            <v>14.7181</v>
          </cell>
          <cell r="FT463">
            <v>11.525399999999999</v>
          </cell>
          <cell r="FU463">
            <v>6706</v>
          </cell>
          <cell r="FV463">
            <v>0</v>
          </cell>
          <cell r="FW463">
            <v>0</v>
          </cell>
          <cell r="FX463">
            <v>0</v>
          </cell>
          <cell r="FY463">
            <v>0</v>
          </cell>
          <cell r="FZ463">
            <v>0</v>
          </cell>
          <cell r="GA463">
            <v>0</v>
          </cell>
          <cell r="GB463">
            <v>234</v>
          </cell>
          <cell r="GC463">
            <v>2542</v>
          </cell>
          <cell r="GD463">
            <v>502</v>
          </cell>
          <cell r="GE463">
            <v>116</v>
          </cell>
          <cell r="GF463">
            <v>60</v>
          </cell>
          <cell r="GG463">
            <v>1.33</v>
          </cell>
          <cell r="GH463">
            <v>5685</v>
          </cell>
          <cell r="GI463">
            <v>0</v>
          </cell>
          <cell r="GJ463">
            <v>21769.26</v>
          </cell>
          <cell r="GK463">
            <v>2176.9299999999998</v>
          </cell>
          <cell r="GL463">
            <v>116</v>
          </cell>
          <cell r="GM463">
            <v>0</v>
          </cell>
          <cell r="GN463">
            <v>0</v>
          </cell>
          <cell r="GO463">
            <v>116</v>
          </cell>
          <cell r="GP463">
            <v>186</v>
          </cell>
          <cell r="GQ463">
            <v>186</v>
          </cell>
          <cell r="GR463">
            <v>0</v>
          </cell>
          <cell r="GS463">
            <v>76</v>
          </cell>
          <cell r="GT463">
            <v>131</v>
          </cell>
          <cell r="GU463">
            <v>0</v>
          </cell>
          <cell r="GV463">
            <v>1.33</v>
          </cell>
          <cell r="GW463">
            <v>0</v>
          </cell>
          <cell r="GX463">
            <v>0</v>
          </cell>
          <cell r="GY463">
            <v>0</v>
          </cell>
          <cell r="GZ463">
            <v>0</v>
          </cell>
          <cell r="HA463">
            <v>0</v>
          </cell>
          <cell r="HB463">
            <v>0</v>
          </cell>
          <cell r="HC463">
            <v>0</v>
          </cell>
          <cell r="HD463" t="str">
            <v>Adjustments due to rounding</v>
          </cell>
          <cell r="HE463" t="str">
            <v>Equity related to Ally's minority interest in SAIC JV (China)</v>
          </cell>
          <cell r="HF463">
            <v>0</v>
          </cell>
          <cell r="HG463">
            <v>0</v>
          </cell>
          <cell r="HH463">
            <v>0</v>
          </cell>
          <cell r="HI463">
            <v>-1636.27</v>
          </cell>
          <cell r="HJ463">
            <v>-1629.62</v>
          </cell>
          <cell r="HK463" t="str">
            <v xml:space="preserve">Total shares outstanding at Ally equals 1,330,970 as of December 31, 2011. In connection with the forecasted 1Q2013 IPO, $3.0 billion of the remaining $5.9375 billion of MCP is assumed to convert to Tangible Equity Units and $2.9375 billion of </v>
          </cell>
          <cell r="HL463">
            <v>4</v>
          </cell>
          <cell r="HM463">
            <v>2011</v>
          </cell>
          <cell r="HN463">
            <v>0</v>
          </cell>
          <cell r="HO463">
            <v>38.22</v>
          </cell>
          <cell r="HR463">
            <v>19012</v>
          </cell>
        </row>
        <row r="464">
          <cell r="A464" t="str">
            <v>1562859Q1 2012Supervisory Baseline</v>
          </cell>
          <cell r="B464" t="str">
            <v>Ally</v>
          </cell>
          <cell r="C464" t="str">
            <v>Q1 2012</v>
          </cell>
          <cell r="D464" t="str">
            <v>Supervisory Baseline</v>
          </cell>
          <cell r="E464" t="str">
            <v>BHC</v>
          </cell>
          <cell r="F464" t="str">
            <v>ALLY FNCL</v>
          </cell>
          <cell r="G464">
            <v>1562859</v>
          </cell>
          <cell r="H464" t="str">
            <v>Projected</v>
          </cell>
          <cell r="I464">
            <v>40928</v>
          </cell>
          <cell r="J464">
            <v>40928.642881944441</v>
          </cell>
          <cell r="L464">
            <v>19.739999999999998</v>
          </cell>
          <cell r="M464">
            <v>41.07</v>
          </cell>
          <cell r="N464">
            <v>12.22</v>
          </cell>
          <cell r="O464">
            <v>28.85</v>
          </cell>
          <cell r="P464">
            <v>14.48</v>
          </cell>
          <cell r="Q464">
            <v>14.48</v>
          </cell>
          <cell r="R464">
            <v>0</v>
          </cell>
          <cell r="S464">
            <v>0</v>
          </cell>
          <cell r="T464">
            <v>0</v>
          </cell>
          <cell r="U464">
            <v>0</v>
          </cell>
          <cell r="V464">
            <v>0</v>
          </cell>
          <cell r="W464">
            <v>0</v>
          </cell>
          <cell r="X464">
            <v>0</v>
          </cell>
          <cell r="Y464">
            <v>102.76</v>
          </cell>
          <cell r="Z464">
            <v>100.03</v>
          </cell>
          <cell r="AA464">
            <v>2.73</v>
          </cell>
          <cell r="AB464">
            <v>0</v>
          </cell>
          <cell r="AC464">
            <v>0</v>
          </cell>
          <cell r="AD464">
            <v>0</v>
          </cell>
          <cell r="AE464">
            <v>0</v>
          </cell>
          <cell r="AF464">
            <v>0</v>
          </cell>
          <cell r="AG464">
            <v>0</v>
          </cell>
          <cell r="AH464">
            <v>0</v>
          </cell>
          <cell r="AI464">
            <v>178.05</v>
          </cell>
          <cell r="AJ464">
            <v>0</v>
          </cell>
          <cell r="AK464">
            <v>0</v>
          </cell>
          <cell r="AL464">
            <v>0</v>
          </cell>
          <cell r="AM464">
            <v>0</v>
          </cell>
          <cell r="AN464">
            <v>0</v>
          </cell>
          <cell r="AO464">
            <v>0</v>
          </cell>
          <cell r="AP464">
            <v>0</v>
          </cell>
          <cell r="AQ464">
            <v>0</v>
          </cell>
          <cell r="AR464">
            <v>0</v>
          </cell>
          <cell r="AS464">
            <v>0</v>
          </cell>
          <cell r="AT464">
            <v>178.05</v>
          </cell>
          <cell r="AU464">
            <v>1539.89</v>
          </cell>
          <cell r="AV464">
            <v>165.55</v>
          </cell>
          <cell r="AW464">
            <v>178.05</v>
          </cell>
          <cell r="AX464">
            <v>-17.22</v>
          </cell>
          <cell r="AY464">
            <v>1510.16</v>
          </cell>
          <cell r="AZ464">
            <v>397.59</v>
          </cell>
          <cell r="BA464">
            <v>1496.23</v>
          </cell>
          <cell r="BB464">
            <v>1706.18</v>
          </cell>
          <cell r="BC464">
            <v>187.64</v>
          </cell>
          <cell r="BD464">
            <v>187.64</v>
          </cell>
          <cell r="BE464">
            <v>165.55</v>
          </cell>
          <cell r="BF464">
            <v>0</v>
          </cell>
          <cell r="BG464">
            <v>0</v>
          </cell>
          <cell r="BH464">
            <v>27.66</v>
          </cell>
          <cell r="BI464">
            <v>0</v>
          </cell>
          <cell r="BJ464">
            <v>18.75</v>
          </cell>
          <cell r="BK464">
            <v>0</v>
          </cell>
          <cell r="BL464">
            <v>68.5</v>
          </cell>
          <cell r="BM464">
            <v>46.63</v>
          </cell>
          <cell r="BN464">
            <v>21.87</v>
          </cell>
          <cell r="BO464">
            <v>0</v>
          </cell>
          <cell r="BP464">
            <v>21.87</v>
          </cell>
          <cell r="BQ464">
            <v>0</v>
          </cell>
          <cell r="BR464">
            <v>21.87</v>
          </cell>
          <cell r="BS464">
            <v>68.072992999999997</v>
          </cell>
          <cell r="BT464">
            <v>847.83</v>
          </cell>
          <cell r="BU464">
            <v>5.0199999999999996</v>
          </cell>
          <cell r="BV464">
            <v>59</v>
          </cell>
          <cell r="BW464">
            <v>793.85</v>
          </cell>
          <cell r="BX464" t="str">
            <v>Other Non-Interest Expense</v>
          </cell>
          <cell r="BY464">
            <v>0</v>
          </cell>
          <cell r="BZ464">
            <v>24392.87</v>
          </cell>
          <cell r="CA464">
            <v>24392.87</v>
          </cell>
          <cell r="CB464">
            <v>19075.400000000001</v>
          </cell>
          <cell r="CC464">
            <v>12181.25</v>
          </cell>
          <cell r="CD464">
            <v>4089.49</v>
          </cell>
          <cell r="CE464">
            <v>1628.2</v>
          </cell>
          <cell r="CF464">
            <v>2461.29</v>
          </cell>
          <cell r="CG464">
            <v>2539.56</v>
          </cell>
          <cell r="CH464">
            <v>0</v>
          </cell>
          <cell r="CI464">
            <v>0</v>
          </cell>
          <cell r="CJ464">
            <v>2539.56</v>
          </cell>
          <cell r="CK464">
            <v>2539.56</v>
          </cell>
          <cell r="CL464">
            <v>0</v>
          </cell>
          <cell r="CM464">
            <v>265.10000000000002</v>
          </cell>
          <cell r="CN464">
            <v>35490.559999999998</v>
          </cell>
          <cell r="CO464">
            <v>35490.559999999998</v>
          </cell>
          <cell r="CP464">
            <v>0</v>
          </cell>
          <cell r="CQ464">
            <v>0</v>
          </cell>
          <cell r="CR464">
            <v>0</v>
          </cell>
          <cell r="CS464">
            <v>65653.119999999995</v>
          </cell>
          <cell r="CT464">
            <v>65586.67</v>
          </cell>
          <cell r="CU464">
            <v>66.45</v>
          </cell>
          <cell r="CV464">
            <v>0</v>
          </cell>
          <cell r="CW464">
            <v>1237.21</v>
          </cell>
          <cell r="CX464">
            <v>0</v>
          </cell>
          <cell r="CY464">
            <v>0</v>
          </cell>
          <cell r="CZ464">
            <v>0</v>
          </cell>
          <cell r="DA464">
            <v>1076.98</v>
          </cell>
          <cell r="DB464">
            <v>160.22999999999999</v>
          </cell>
          <cell r="DC464">
            <v>121456.29</v>
          </cell>
          <cell r="DD464">
            <v>0</v>
          </cell>
          <cell r="DE464">
            <v>1510.16</v>
          </cell>
          <cell r="DF464">
            <v>119946.13</v>
          </cell>
          <cell r="DG464">
            <v>1717.75</v>
          </cell>
          <cell r="DH464">
            <v>524.29</v>
          </cell>
          <cell r="DI464">
            <v>2958.1</v>
          </cell>
          <cell r="DJ464">
            <v>0</v>
          </cell>
          <cell r="DK464">
            <v>6</v>
          </cell>
          <cell r="DL464">
            <v>3488.39</v>
          </cell>
          <cell r="DM464">
            <v>41418.67</v>
          </cell>
          <cell r="DN464">
            <v>190963.81</v>
          </cell>
          <cell r="DO464">
            <v>47992.24</v>
          </cell>
          <cell r="DP464">
            <v>0</v>
          </cell>
          <cell r="DQ464">
            <v>3234.99</v>
          </cell>
          <cell r="DR464">
            <v>120186.67</v>
          </cell>
          <cell r="DS464">
            <v>0</v>
          </cell>
          <cell r="DT464">
            <v>171413.9</v>
          </cell>
          <cell r="DU464">
            <v>6939.82</v>
          </cell>
          <cell r="DV464">
            <v>0</v>
          </cell>
          <cell r="DW464">
            <v>19668.48</v>
          </cell>
          <cell r="DX464">
            <v>-7240.79</v>
          </cell>
          <cell r="DY464">
            <v>179.4</v>
          </cell>
          <cell r="DZ464">
            <v>0</v>
          </cell>
          <cell r="EA464">
            <v>19546.91</v>
          </cell>
          <cell r="EB464">
            <v>3</v>
          </cell>
          <cell r="EC464">
            <v>19549.91</v>
          </cell>
          <cell r="ED464">
            <v>0</v>
          </cell>
          <cell r="EE464">
            <v>19618.259999999998</v>
          </cell>
          <cell r="EF464">
            <v>0</v>
          </cell>
          <cell r="EG464">
            <v>19618.259999999998</v>
          </cell>
          <cell r="EH464">
            <v>21.87</v>
          </cell>
          <cell r="EI464">
            <v>0</v>
          </cell>
          <cell r="EJ464">
            <v>0</v>
          </cell>
          <cell r="EK464">
            <v>0</v>
          </cell>
          <cell r="EL464">
            <v>0</v>
          </cell>
          <cell r="EM464">
            <v>0</v>
          </cell>
          <cell r="EN464">
            <v>0</v>
          </cell>
          <cell r="EO464">
            <v>0</v>
          </cell>
          <cell r="EP464">
            <v>200</v>
          </cell>
          <cell r="EQ464">
            <v>0</v>
          </cell>
          <cell r="ER464">
            <v>107</v>
          </cell>
          <cell r="ES464">
            <v>0</v>
          </cell>
          <cell r="ET464">
            <v>0</v>
          </cell>
          <cell r="EU464">
            <v>19546.91</v>
          </cell>
          <cell r="EV464">
            <v>19546.91</v>
          </cell>
          <cell r="EW464">
            <v>-181</v>
          </cell>
          <cell r="EX464">
            <v>196</v>
          </cell>
          <cell r="EY464">
            <v>-132</v>
          </cell>
          <cell r="EZ464">
            <v>0</v>
          </cell>
          <cell r="FA464">
            <v>0</v>
          </cell>
          <cell r="FB464">
            <v>2542</v>
          </cell>
          <cell r="FC464">
            <v>0</v>
          </cell>
          <cell r="FD464">
            <v>508</v>
          </cell>
          <cell r="FE464">
            <v>0</v>
          </cell>
          <cell r="FF464">
            <v>21697.91</v>
          </cell>
          <cell r="FG464">
            <v>266</v>
          </cell>
          <cell r="FH464">
            <v>0</v>
          </cell>
          <cell r="FI464">
            <v>-155</v>
          </cell>
          <cell r="FJ464">
            <v>21276.91</v>
          </cell>
          <cell r="FK464">
            <v>157558</v>
          </cell>
          <cell r="FL464">
            <v>11795</v>
          </cell>
          <cell r="FM464">
            <v>21277</v>
          </cell>
          <cell r="FN464">
            <v>22869</v>
          </cell>
          <cell r="FO464">
            <v>157558</v>
          </cell>
          <cell r="FP464">
            <v>189802</v>
          </cell>
          <cell r="FQ464">
            <v>7.4861000000000004</v>
          </cell>
          <cell r="FR464">
            <v>13.504200000000001</v>
          </cell>
          <cell r="FS464">
            <v>14.514699999999999</v>
          </cell>
          <cell r="FT464">
            <v>11.210100000000001</v>
          </cell>
          <cell r="FU464">
            <v>6706</v>
          </cell>
          <cell r="FV464">
            <v>0</v>
          </cell>
          <cell r="FW464">
            <v>0</v>
          </cell>
          <cell r="FX464">
            <v>0</v>
          </cell>
          <cell r="FY464">
            <v>0</v>
          </cell>
          <cell r="FZ464">
            <v>0</v>
          </cell>
          <cell r="GA464">
            <v>0</v>
          </cell>
          <cell r="GB464">
            <v>234</v>
          </cell>
          <cell r="GC464">
            <v>2542</v>
          </cell>
          <cell r="GD464">
            <v>502</v>
          </cell>
          <cell r="GE464">
            <v>116</v>
          </cell>
          <cell r="GF464">
            <v>60</v>
          </cell>
          <cell r="GG464">
            <v>1.33</v>
          </cell>
          <cell r="GH464">
            <v>5685</v>
          </cell>
          <cell r="GI464">
            <v>0</v>
          </cell>
          <cell r="GJ464">
            <v>21697.91</v>
          </cell>
          <cell r="GK464">
            <v>2169.79</v>
          </cell>
          <cell r="GL464">
            <v>116</v>
          </cell>
          <cell r="GM464">
            <v>0</v>
          </cell>
          <cell r="GN464">
            <v>0</v>
          </cell>
          <cell r="GO464">
            <v>116</v>
          </cell>
          <cell r="GP464">
            <v>179</v>
          </cell>
          <cell r="GQ464">
            <v>179</v>
          </cell>
          <cell r="GR464">
            <v>0</v>
          </cell>
          <cell r="GS464">
            <v>47</v>
          </cell>
          <cell r="GT464">
            <v>24</v>
          </cell>
          <cell r="GU464">
            <v>0</v>
          </cell>
          <cell r="GV464">
            <v>1.33</v>
          </cell>
          <cell r="GW464">
            <v>0</v>
          </cell>
          <cell r="GX464">
            <v>0</v>
          </cell>
          <cell r="GY464">
            <v>0</v>
          </cell>
          <cell r="GZ464">
            <v>0</v>
          </cell>
          <cell r="HA464">
            <v>0</v>
          </cell>
          <cell r="HB464">
            <v>0</v>
          </cell>
          <cell r="HC464">
            <v>0</v>
          </cell>
          <cell r="HD464" t="str">
            <v>Adjustments due to rounding</v>
          </cell>
          <cell r="HE464" t="str">
            <v>Equity related to Ally's minority interest in SAIC JV (China)</v>
          </cell>
          <cell r="HF464">
            <v>0</v>
          </cell>
          <cell r="HG464">
            <v>0</v>
          </cell>
          <cell r="HH464">
            <v>0</v>
          </cell>
          <cell r="HI464">
            <v>-1636.27</v>
          </cell>
          <cell r="HJ464">
            <v>-1629.62</v>
          </cell>
          <cell r="HK464" t="str">
            <v xml:space="preserve">Total shares outstanding at Ally equals 1,330,970 as of December 31, 2011. In connection with the forecasted 1Q2013 IPO, $3.0 billion of the remaining $5.9375 billion of MCP is assumed to convert to Tangible Equity Units and $2.9375 billion of </v>
          </cell>
          <cell r="HL464">
            <v>1</v>
          </cell>
          <cell r="HM464">
            <v>2012</v>
          </cell>
          <cell r="HN464">
            <v>0</v>
          </cell>
          <cell r="HO464">
            <v>18.75</v>
          </cell>
          <cell r="HR464">
            <v>19012</v>
          </cell>
        </row>
        <row r="465">
          <cell r="A465" t="str">
            <v>1562859Q2 2012Supervisory Baseline</v>
          </cell>
          <cell r="B465" t="str">
            <v>Ally</v>
          </cell>
          <cell r="C465" t="str">
            <v>Q2 2012</v>
          </cell>
          <cell r="D465" t="str">
            <v>Supervisory Baseline</v>
          </cell>
          <cell r="E465" t="str">
            <v>BHC</v>
          </cell>
          <cell r="F465" t="str">
            <v>ALLY FNCL</v>
          </cell>
          <cell r="G465">
            <v>1562859</v>
          </cell>
          <cell r="H465" t="str">
            <v>Projected</v>
          </cell>
          <cell r="I465">
            <v>40928</v>
          </cell>
          <cell r="J465">
            <v>40928.642881944441</v>
          </cell>
          <cell r="L465">
            <v>19.559999999999999</v>
          </cell>
          <cell r="M465">
            <v>33.72</v>
          </cell>
          <cell r="N465">
            <v>12.88</v>
          </cell>
          <cell r="O465">
            <v>20.84</v>
          </cell>
          <cell r="P465">
            <v>15.19</v>
          </cell>
          <cell r="Q465">
            <v>15.19</v>
          </cell>
          <cell r="R465">
            <v>0</v>
          </cell>
          <cell r="S465">
            <v>0</v>
          </cell>
          <cell r="T465">
            <v>0</v>
          </cell>
          <cell r="U465">
            <v>0</v>
          </cell>
          <cell r="V465">
            <v>0</v>
          </cell>
          <cell r="W465">
            <v>0</v>
          </cell>
          <cell r="X465">
            <v>0</v>
          </cell>
          <cell r="Y465">
            <v>96.34</v>
          </cell>
          <cell r="Z465">
            <v>93.41</v>
          </cell>
          <cell r="AA465">
            <v>2.93</v>
          </cell>
          <cell r="AB465">
            <v>0</v>
          </cell>
          <cell r="AC465">
            <v>0</v>
          </cell>
          <cell r="AD465">
            <v>0</v>
          </cell>
          <cell r="AE465">
            <v>0</v>
          </cell>
          <cell r="AF465">
            <v>0</v>
          </cell>
          <cell r="AG465">
            <v>0</v>
          </cell>
          <cell r="AH465">
            <v>0</v>
          </cell>
          <cell r="AI465">
            <v>164.81</v>
          </cell>
          <cell r="AJ465">
            <v>0</v>
          </cell>
          <cell r="AK465">
            <v>0</v>
          </cell>
          <cell r="AL465">
            <v>0</v>
          </cell>
          <cell r="AM465">
            <v>0</v>
          </cell>
          <cell r="AN465">
            <v>0</v>
          </cell>
          <cell r="AO465">
            <v>0</v>
          </cell>
          <cell r="AP465">
            <v>0</v>
          </cell>
          <cell r="AQ465">
            <v>0</v>
          </cell>
          <cell r="AR465">
            <v>0</v>
          </cell>
          <cell r="AS465">
            <v>0</v>
          </cell>
          <cell r="AT465">
            <v>164.81</v>
          </cell>
          <cell r="AU465">
            <v>1510.16</v>
          </cell>
          <cell r="AV465">
            <v>112.79</v>
          </cell>
          <cell r="AW465">
            <v>164.81</v>
          </cell>
          <cell r="AX465">
            <v>-18.2</v>
          </cell>
          <cell r="AY465">
            <v>1439.95</v>
          </cell>
          <cell r="AZ465">
            <v>429.2</v>
          </cell>
          <cell r="BA465">
            <v>1547.87</v>
          </cell>
          <cell r="BB465">
            <v>1746.28</v>
          </cell>
          <cell r="BC465">
            <v>230.79</v>
          </cell>
          <cell r="BD465">
            <v>230.79</v>
          </cell>
          <cell r="BE465">
            <v>112.79</v>
          </cell>
          <cell r="BF465">
            <v>0</v>
          </cell>
          <cell r="BG465">
            <v>0</v>
          </cell>
          <cell r="BH465">
            <v>30.02</v>
          </cell>
          <cell r="BI465">
            <v>0</v>
          </cell>
          <cell r="BJ465">
            <v>18.75</v>
          </cell>
          <cell r="BK465">
            <v>0</v>
          </cell>
          <cell r="BL465">
            <v>166.77</v>
          </cell>
          <cell r="BM465">
            <v>46.63</v>
          </cell>
          <cell r="BN465">
            <v>120.14</v>
          </cell>
          <cell r="BO465">
            <v>0</v>
          </cell>
          <cell r="BP465">
            <v>120.14</v>
          </cell>
          <cell r="BQ465">
            <v>0</v>
          </cell>
          <cell r="BR465">
            <v>120.14</v>
          </cell>
          <cell r="BS465">
            <v>27.960664000000001</v>
          </cell>
          <cell r="BT465">
            <v>793.85</v>
          </cell>
          <cell r="BU465">
            <v>5.0199999999999996</v>
          </cell>
          <cell r="BV465">
            <v>54.81</v>
          </cell>
          <cell r="BW465">
            <v>744.05</v>
          </cell>
          <cell r="BX465" t="str">
            <v>Other Non-Interest Expense</v>
          </cell>
          <cell r="BY465">
            <v>0</v>
          </cell>
          <cell r="BZ465">
            <v>23603.41</v>
          </cell>
          <cell r="CA465">
            <v>23603.41</v>
          </cell>
          <cell r="CB465">
            <v>19121</v>
          </cell>
          <cell r="CC465">
            <v>12356.02</v>
          </cell>
          <cell r="CD465">
            <v>3880.93</v>
          </cell>
          <cell r="CE465">
            <v>1541.13</v>
          </cell>
          <cell r="CF465">
            <v>2339.8000000000002</v>
          </cell>
          <cell r="CG465">
            <v>2644.27</v>
          </cell>
          <cell r="CH465">
            <v>0</v>
          </cell>
          <cell r="CI465">
            <v>0</v>
          </cell>
          <cell r="CJ465">
            <v>2644.27</v>
          </cell>
          <cell r="CK465">
            <v>2644.27</v>
          </cell>
          <cell r="CL465">
            <v>0</v>
          </cell>
          <cell r="CM465">
            <v>239.77</v>
          </cell>
          <cell r="CN465">
            <v>36868.519999999997</v>
          </cell>
          <cell r="CO465">
            <v>36868.519999999997</v>
          </cell>
          <cell r="CP465">
            <v>0</v>
          </cell>
          <cell r="CQ465">
            <v>0</v>
          </cell>
          <cell r="CR465">
            <v>0</v>
          </cell>
          <cell r="CS465">
            <v>68211</v>
          </cell>
          <cell r="CT465">
            <v>68148.92</v>
          </cell>
          <cell r="CU465">
            <v>62.08</v>
          </cell>
          <cell r="CV465">
            <v>0</v>
          </cell>
          <cell r="CW465">
            <v>1439.88</v>
          </cell>
          <cell r="CX465">
            <v>0</v>
          </cell>
          <cell r="CY465">
            <v>0</v>
          </cell>
          <cell r="CZ465">
            <v>0</v>
          </cell>
          <cell r="DA465">
            <v>1279.6500000000001</v>
          </cell>
          <cell r="DB465">
            <v>160.22999999999999</v>
          </cell>
          <cell r="DC465">
            <v>125640.39</v>
          </cell>
          <cell r="DD465">
            <v>0</v>
          </cell>
          <cell r="DE465">
            <v>1439.95</v>
          </cell>
          <cell r="DF465">
            <v>124200.45</v>
          </cell>
          <cell r="DG465">
            <v>1741.19</v>
          </cell>
          <cell r="DH465">
            <v>524.29</v>
          </cell>
          <cell r="DI465">
            <v>2917.1</v>
          </cell>
          <cell r="DJ465">
            <v>0</v>
          </cell>
          <cell r="DK465">
            <v>6</v>
          </cell>
          <cell r="DL465">
            <v>3447.39</v>
          </cell>
          <cell r="DM465">
            <v>42432.57</v>
          </cell>
          <cell r="DN465">
            <v>195425.01</v>
          </cell>
          <cell r="DO465">
            <v>49515.76</v>
          </cell>
          <cell r="DP465">
            <v>0</v>
          </cell>
          <cell r="DQ465">
            <v>3234.99</v>
          </cell>
          <cell r="DR465">
            <v>123191.65</v>
          </cell>
          <cell r="DS465">
            <v>0</v>
          </cell>
          <cell r="DT465">
            <v>175942.39999999999</v>
          </cell>
          <cell r="DU465">
            <v>6939.82</v>
          </cell>
          <cell r="DV465">
            <v>0</v>
          </cell>
          <cell r="DW465">
            <v>19668.48</v>
          </cell>
          <cell r="DX465">
            <v>-7321.05</v>
          </cell>
          <cell r="DY465">
            <v>192.36</v>
          </cell>
          <cell r="DZ465">
            <v>0</v>
          </cell>
          <cell r="EA465">
            <v>19479.61</v>
          </cell>
          <cell r="EB465">
            <v>3</v>
          </cell>
          <cell r="EC465">
            <v>19482.61</v>
          </cell>
          <cell r="ED465">
            <v>0</v>
          </cell>
          <cell r="EE465">
            <v>19546.91</v>
          </cell>
          <cell r="EF465">
            <v>0</v>
          </cell>
          <cell r="EG465">
            <v>19546.91</v>
          </cell>
          <cell r="EH465">
            <v>120.14</v>
          </cell>
          <cell r="EI465">
            <v>0</v>
          </cell>
          <cell r="EJ465">
            <v>0</v>
          </cell>
          <cell r="EK465">
            <v>0</v>
          </cell>
          <cell r="EL465">
            <v>0</v>
          </cell>
          <cell r="EM465">
            <v>0</v>
          </cell>
          <cell r="EN465">
            <v>0</v>
          </cell>
          <cell r="EO465">
            <v>0</v>
          </cell>
          <cell r="EP465">
            <v>200</v>
          </cell>
          <cell r="EQ465">
            <v>0</v>
          </cell>
          <cell r="ER465">
            <v>13</v>
          </cell>
          <cell r="ES465">
            <v>0</v>
          </cell>
          <cell r="ET465">
            <v>0</v>
          </cell>
          <cell r="EU465">
            <v>19479.61</v>
          </cell>
          <cell r="EV465">
            <v>19479.61</v>
          </cell>
          <cell r="EW465">
            <v>-168</v>
          </cell>
          <cell r="EX465">
            <v>183</v>
          </cell>
          <cell r="EY465">
            <v>-132</v>
          </cell>
          <cell r="EZ465">
            <v>0</v>
          </cell>
          <cell r="FA465">
            <v>0</v>
          </cell>
          <cell r="FB465">
            <v>2543</v>
          </cell>
          <cell r="FC465">
            <v>0</v>
          </cell>
          <cell r="FD465">
            <v>508</v>
          </cell>
          <cell r="FE465">
            <v>0</v>
          </cell>
          <cell r="FF465">
            <v>21631.61</v>
          </cell>
          <cell r="FG465">
            <v>263</v>
          </cell>
          <cell r="FH465">
            <v>0</v>
          </cell>
          <cell r="FI465">
            <v>-166</v>
          </cell>
          <cell r="FJ465">
            <v>21202.61</v>
          </cell>
          <cell r="FK465">
            <v>163570</v>
          </cell>
          <cell r="FL465">
            <v>11719.77</v>
          </cell>
          <cell r="FM465">
            <v>21203</v>
          </cell>
          <cell r="FN465">
            <v>22713</v>
          </cell>
          <cell r="FO465">
            <v>163570</v>
          </cell>
          <cell r="FP465">
            <v>192423</v>
          </cell>
          <cell r="FQ465">
            <v>7.165</v>
          </cell>
          <cell r="FR465">
            <v>12.9626</v>
          </cell>
          <cell r="FS465">
            <v>13.8858</v>
          </cell>
          <cell r="FT465">
            <v>11.019</v>
          </cell>
          <cell r="FU465">
            <v>6706</v>
          </cell>
          <cell r="FV465">
            <v>0</v>
          </cell>
          <cell r="FW465">
            <v>0</v>
          </cell>
          <cell r="FX465">
            <v>0</v>
          </cell>
          <cell r="FY465">
            <v>0</v>
          </cell>
          <cell r="FZ465">
            <v>0</v>
          </cell>
          <cell r="GA465">
            <v>0</v>
          </cell>
          <cell r="GB465">
            <v>234</v>
          </cell>
          <cell r="GC465">
            <v>2543</v>
          </cell>
          <cell r="GD465">
            <v>502</v>
          </cell>
          <cell r="GE465">
            <v>117</v>
          </cell>
          <cell r="GF465">
            <v>60</v>
          </cell>
          <cell r="GG465">
            <v>1.33</v>
          </cell>
          <cell r="GH465">
            <v>5685</v>
          </cell>
          <cell r="GI465">
            <v>0</v>
          </cell>
          <cell r="GJ465">
            <v>21631.61</v>
          </cell>
          <cell r="GK465">
            <v>2163.16</v>
          </cell>
          <cell r="GL465">
            <v>117</v>
          </cell>
          <cell r="GM465">
            <v>0</v>
          </cell>
          <cell r="GN465">
            <v>0</v>
          </cell>
          <cell r="GO465">
            <v>117</v>
          </cell>
          <cell r="GP465">
            <v>181</v>
          </cell>
          <cell r="GQ465">
            <v>181</v>
          </cell>
          <cell r="GR465">
            <v>0</v>
          </cell>
          <cell r="GS465">
            <v>47</v>
          </cell>
          <cell r="GT465">
            <v>155</v>
          </cell>
          <cell r="GU465">
            <v>0</v>
          </cell>
          <cell r="GV465">
            <v>1.33</v>
          </cell>
          <cell r="GW465">
            <v>0</v>
          </cell>
          <cell r="GX465">
            <v>0</v>
          </cell>
          <cell r="GY465">
            <v>0</v>
          </cell>
          <cell r="GZ465">
            <v>0</v>
          </cell>
          <cell r="HA465">
            <v>0</v>
          </cell>
          <cell r="HB465">
            <v>0</v>
          </cell>
          <cell r="HC465">
            <v>0</v>
          </cell>
          <cell r="HD465" t="str">
            <v>Adjustments due to rounding</v>
          </cell>
          <cell r="HE465" t="str">
            <v>Equity related to Ally's minority interest in SAIC JV (China)</v>
          </cell>
          <cell r="HF465">
            <v>0</v>
          </cell>
          <cell r="HG465">
            <v>0</v>
          </cell>
          <cell r="HH465">
            <v>0</v>
          </cell>
          <cell r="HI465">
            <v>-1636.27</v>
          </cell>
          <cell r="HJ465">
            <v>-1629.62</v>
          </cell>
          <cell r="HK465" t="str">
            <v xml:space="preserve">Total shares outstanding at Ally equals 1,330,970 as of December 31, 2011. In connection with the forecasted 1Q2013 IPO, $3.0 billion of the remaining $5.9375 billion of MCP is assumed to convert to Tangible Equity Units and $2.9375 billion of </v>
          </cell>
          <cell r="HL465">
            <v>2</v>
          </cell>
          <cell r="HM465">
            <v>2012</v>
          </cell>
          <cell r="HN465">
            <v>0</v>
          </cell>
          <cell r="HO465">
            <v>18.75</v>
          </cell>
          <cell r="HR465">
            <v>19012</v>
          </cell>
        </row>
        <row r="466">
          <cell r="A466" t="str">
            <v>1562859Q3 2012Supervisory Baseline</v>
          </cell>
          <cell r="B466" t="str">
            <v>Ally</v>
          </cell>
          <cell r="C466" t="str">
            <v>Q3 2012</v>
          </cell>
          <cell r="D466" t="str">
            <v>Supervisory Baseline</v>
          </cell>
          <cell r="E466" t="str">
            <v>BHC</v>
          </cell>
          <cell r="F466" t="str">
            <v>ALLY FNCL</v>
          </cell>
          <cell r="G466">
            <v>1562859</v>
          </cell>
          <cell r="H466" t="str">
            <v>Projected</v>
          </cell>
          <cell r="I466">
            <v>40928</v>
          </cell>
          <cell r="J466">
            <v>40928.642881944441</v>
          </cell>
          <cell r="L466">
            <v>16.86</v>
          </cell>
          <cell r="M466">
            <v>25.1</v>
          </cell>
          <cell r="N466">
            <v>9.3699999999999992</v>
          </cell>
          <cell r="O466">
            <v>15.73</v>
          </cell>
          <cell r="P466">
            <v>12.64</v>
          </cell>
          <cell r="Q466">
            <v>12.64</v>
          </cell>
          <cell r="R466">
            <v>0</v>
          </cell>
          <cell r="S466">
            <v>0</v>
          </cell>
          <cell r="T466">
            <v>0</v>
          </cell>
          <cell r="U466">
            <v>0</v>
          </cell>
          <cell r="V466">
            <v>0</v>
          </cell>
          <cell r="W466">
            <v>0</v>
          </cell>
          <cell r="X466">
            <v>0</v>
          </cell>
          <cell r="Y466">
            <v>110.23</v>
          </cell>
          <cell r="Z466">
            <v>107.33</v>
          </cell>
          <cell r="AA466">
            <v>2.9</v>
          </cell>
          <cell r="AB466">
            <v>0</v>
          </cell>
          <cell r="AC466">
            <v>0</v>
          </cell>
          <cell r="AD466">
            <v>0</v>
          </cell>
          <cell r="AE466">
            <v>0</v>
          </cell>
          <cell r="AF466">
            <v>0</v>
          </cell>
          <cell r="AG466">
            <v>0</v>
          </cell>
          <cell r="AH466">
            <v>0</v>
          </cell>
          <cell r="AI466">
            <v>164.82</v>
          </cell>
          <cell r="AJ466">
            <v>0</v>
          </cell>
          <cell r="AK466">
            <v>0</v>
          </cell>
          <cell r="AL466">
            <v>0</v>
          </cell>
          <cell r="AM466">
            <v>0</v>
          </cell>
          <cell r="AN466">
            <v>0</v>
          </cell>
          <cell r="AO466">
            <v>0</v>
          </cell>
          <cell r="AP466">
            <v>0</v>
          </cell>
          <cell r="AQ466">
            <v>0</v>
          </cell>
          <cell r="AR466">
            <v>0</v>
          </cell>
          <cell r="AS466">
            <v>0</v>
          </cell>
          <cell r="AT466">
            <v>164.82</v>
          </cell>
          <cell r="AU466">
            <v>1439.95</v>
          </cell>
          <cell r="AV466">
            <v>176.18</v>
          </cell>
          <cell r="AW466">
            <v>164.82</v>
          </cell>
          <cell r="AX466">
            <v>-16.850000000000001</v>
          </cell>
          <cell r="AY466">
            <v>1434.46</v>
          </cell>
          <cell r="AZ466">
            <v>511.59</v>
          </cell>
          <cell r="BA466">
            <v>1587.16</v>
          </cell>
          <cell r="BB466">
            <v>1748.33</v>
          </cell>
          <cell r="BC466">
            <v>350.42</v>
          </cell>
          <cell r="BD466">
            <v>350.42</v>
          </cell>
          <cell r="BE466">
            <v>176.18</v>
          </cell>
          <cell r="BF466">
            <v>0</v>
          </cell>
          <cell r="BG466">
            <v>0</v>
          </cell>
          <cell r="BH466">
            <v>27.51</v>
          </cell>
          <cell r="BI466">
            <v>0</v>
          </cell>
          <cell r="BJ466">
            <v>18.75</v>
          </cell>
          <cell r="BK466">
            <v>0</v>
          </cell>
          <cell r="BL466">
            <v>220.49</v>
          </cell>
          <cell r="BM466">
            <v>46.63</v>
          </cell>
          <cell r="BN466">
            <v>173.86</v>
          </cell>
          <cell r="BO466">
            <v>0</v>
          </cell>
          <cell r="BP466">
            <v>173.86</v>
          </cell>
          <cell r="BQ466">
            <v>0</v>
          </cell>
          <cell r="BR466">
            <v>173.86</v>
          </cell>
          <cell r="BS466">
            <v>21.148351000000002</v>
          </cell>
          <cell r="BT466">
            <v>744.05</v>
          </cell>
          <cell r="BU466">
            <v>5.0199999999999996</v>
          </cell>
          <cell r="BV466">
            <v>50.4</v>
          </cell>
          <cell r="BW466">
            <v>698.66</v>
          </cell>
          <cell r="BX466" t="str">
            <v>Other Non-Interest Expense</v>
          </cell>
          <cell r="BY466">
            <v>0</v>
          </cell>
          <cell r="BZ466">
            <v>25828.1</v>
          </cell>
          <cell r="CA466">
            <v>25828.1</v>
          </cell>
          <cell r="CB466">
            <v>18863.650000000001</v>
          </cell>
          <cell r="CC466">
            <v>12206.3</v>
          </cell>
          <cell r="CD466">
            <v>3686.88</v>
          </cell>
          <cell r="CE466">
            <v>1462.96</v>
          </cell>
          <cell r="CF466">
            <v>2223.92</v>
          </cell>
          <cell r="CG466">
            <v>2737.08</v>
          </cell>
          <cell r="CH466">
            <v>0</v>
          </cell>
          <cell r="CI466">
            <v>0</v>
          </cell>
          <cell r="CJ466">
            <v>2737.08</v>
          </cell>
          <cell r="CK466">
            <v>2737.08</v>
          </cell>
          <cell r="CL466">
            <v>0</v>
          </cell>
          <cell r="CM466">
            <v>233.39</v>
          </cell>
          <cell r="CN466">
            <v>37892.239999999998</v>
          </cell>
          <cell r="CO466">
            <v>37892.239999999998</v>
          </cell>
          <cell r="CP466">
            <v>0</v>
          </cell>
          <cell r="CQ466">
            <v>0</v>
          </cell>
          <cell r="CR466">
            <v>0</v>
          </cell>
          <cell r="CS466">
            <v>70535.77</v>
          </cell>
          <cell r="CT466">
            <v>70478.039999999994</v>
          </cell>
          <cell r="CU466">
            <v>57.73</v>
          </cell>
          <cell r="CV466">
            <v>0</v>
          </cell>
          <cell r="CW466">
            <v>1405.55</v>
          </cell>
          <cell r="CX466">
            <v>0</v>
          </cell>
          <cell r="CY466">
            <v>0</v>
          </cell>
          <cell r="CZ466">
            <v>0</v>
          </cell>
          <cell r="DA466">
            <v>1245.32</v>
          </cell>
          <cell r="DB466">
            <v>160.22999999999999</v>
          </cell>
          <cell r="DC466">
            <v>128697.21</v>
          </cell>
          <cell r="DD466">
            <v>0</v>
          </cell>
          <cell r="DE466">
            <v>1434.46</v>
          </cell>
          <cell r="DF466">
            <v>127262.75</v>
          </cell>
          <cell r="DG466">
            <v>1765.49</v>
          </cell>
          <cell r="DH466">
            <v>524.29</v>
          </cell>
          <cell r="DI466">
            <v>2876.96</v>
          </cell>
          <cell r="DJ466">
            <v>0</v>
          </cell>
          <cell r="DK466">
            <v>6</v>
          </cell>
          <cell r="DL466">
            <v>3407.25</v>
          </cell>
          <cell r="DM466">
            <v>45494.66</v>
          </cell>
          <cell r="DN466">
            <v>203758.25</v>
          </cell>
          <cell r="DO466">
            <v>51293.46</v>
          </cell>
          <cell r="DP466">
            <v>0</v>
          </cell>
          <cell r="DQ466">
            <v>3181.29</v>
          </cell>
          <cell r="DR466">
            <v>129813.82</v>
          </cell>
          <cell r="DS466">
            <v>0</v>
          </cell>
          <cell r="DT466">
            <v>184288.57</v>
          </cell>
          <cell r="DU466">
            <v>6939.82</v>
          </cell>
          <cell r="DV466">
            <v>0</v>
          </cell>
          <cell r="DW466">
            <v>19668.48</v>
          </cell>
          <cell r="DX466">
            <v>-7347.58</v>
          </cell>
          <cell r="DY466">
            <v>205.97</v>
          </cell>
          <cell r="DZ466">
            <v>0</v>
          </cell>
          <cell r="EA466">
            <v>19466.689999999999</v>
          </cell>
          <cell r="EB466">
            <v>3</v>
          </cell>
          <cell r="EC466">
            <v>19469.689999999999</v>
          </cell>
          <cell r="ED466">
            <v>0</v>
          </cell>
          <cell r="EE466">
            <v>19479.61</v>
          </cell>
          <cell r="EF466">
            <v>0</v>
          </cell>
          <cell r="EG466">
            <v>19479.61</v>
          </cell>
          <cell r="EH466">
            <v>173.86</v>
          </cell>
          <cell r="EI466">
            <v>0</v>
          </cell>
          <cell r="EJ466">
            <v>0</v>
          </cell>
          <cell r="EK466">
            <v>0</v>
          </cell>
          <cell r="EL466">
            <v>0</v>
          </cell>
          <cell r="EM466">
            <v>0</v>
          </cell>
          <cell r="EN466">
            <v>0</v>
          </cell>
          <cell r="EO466">
            <v>0</v>
          </cell>
          <cell r="EP466">
            <v>200</v>
          </cell>
          <cell r="EQ466">
            <v>0</v>
          </cell>
          <cell r="ER466">
            <v>14</v>
          </cell>
          <cell r="ES466">
            <v>0</v>
          </cell>
          <cell r="ET466">
            <v>-1</v>
          </cell>
          <cell r="EU466">
            <v>19466.689999999999</v>
          </cell>
          <cell r="EV466">
            <v>19466.689999999999</v>
          </cell>
          <cell r="EW466">
            <v>-155</v>
          </cell>
          <cell r="EX466">
            <v>169</v>
          </cell>
          <cell r="EY466">
            <v>-132</v>
          </cell>
          <cell r="EZ466">
            <v>0</v>
          </cell>
          <cell r="FA466">
            <v>0</v>
          </cell>
          <cell r="FB466">
            <v>2543</v>
          </cell>
          <cell r="FC466">
            <v>0</v>
          </cell>
          <cell r="FD466">
            <v>508</v>
          </cell>
          <cell r="FE466">
            <v>0</v>
          </cell>
          <cell r="FF466">
            <v>21619.69</v>
          </cell>
          <cell r="FG466">
            <v>261</v>
          </cell>
          <cell r="FH466">
            <v>0</v>
          </cell>
          <cell r="FI466">
            <v>-178</v>
          </cell>
          <cell r="FJ466">
            <v>21180.69</v>
          </cell>
          <cell r="FK466">
            <v>167565</v>
          </cell>
          <cell r="FL466">
            <v>11698</v>
          </cell>
          <cell r="FM466">
            <v>21181</v>
          </cell>
          <cell r="FN466">
            <v>22674</v>
          </cell>
          <cell r="FO466">
            <v>167565</v>
          </cell>
          <cell r="FP466">
            <v>198823</v>
          </cell>
          <cell r="FQ466">
            <v>6.9812000000000003</v>
          </cell>
          <cell r="FR466">
            <v>12.640499999999999</v>
          </cell>
          <cell r="FS466">
            <v>13.531499999999999</v>
          </cell>
          <cell r="FT466">
            <v>10.6532</v>
          </cell>
          <cell r="FU466">
            <v>6706</v>
          </cell>
          <cell r="FV466">
            <v>0</v>
          </cell>
          <cell r="FW466">
            <v>0</v>
          </cell>
          <cell r="FX466">
            <v>0</v>
          </cell>
          <cell r="FY466">
            <v>0</v>
          </cell>
          <cell r="FZ466">
            <v>0</v>
          </cell>
          <cell r="GA466">
            <v>0</v>
          </cell>
          <cell r="GB466">
            <v>234</v>
          </cell>
          <cell r="GC466">
            <v>2543</v>
          </cell>
          <cell r="GD466">
            <v>502</v>
          </cell>
          <cell r="GE466">
            <v>117</v>
          </cell>
          <cell r="GF466">
            <v>60</v>
          </cell>
          <cell r="GG466">
            <v>1.33</v>
          </cell>
          <cell r="GH466">
            <v>5685</v>
          </cell>
          <cell r="GI466">
            <v>0</v>
          </cell>
          <cell r="GJ466">
            <v>21619.69</v>
          </cell>
          <cell r="GK466">
            <v>2161.9699999999998</v>
          </cell>
          <cell r="GL466">
            <v>117</v>
          </cell>
          <cell r="GM466">
            <v>0</v>
          </cell>
          <cell r="GN466">
            <v>0</v>
          </cell>
          <cell r="GO466">
            <v>117</v>
          </cell>
          <cell r="GP466">
            <v>183</v>
          </cell>
          <cell r="GQ466">
            <v>183</v>
          </cell>
          <cell r="GR466">
            <v>0</v>
          </cell>
          <cell r="GS466">
            <v>47</v>
          </cell>
          <cell r="GT466">
            <v>210</v>
          </cell>
          <cell r="GU466">
            <v>0</v>
          </cell>
          <cell r="GV466">
            <v>1.33</v>
          </cell>
          <cell r="GW466">
            <v>0</v>
          </cell>
          <cell r="GX466">
            <v>0</v>
          </cell>
          <cell r="GY466">
            <v>0</v>
          </cell>
          <cell r="GZ466">
            <v>0</v>
          </cell>
          <cell r="HA466">
            <v>0</v>
          </cell>
          <cell r="HB466">
            <v>0</v>
          </cell>
          <cell r="HC466">
            <v>0</v>
          </cell>
          <cell r="HD466" t="str">
            <v>Adjustments due to rounding</v>
          </cell>
          <cell r="HE466" t="str">
            <v>Equity related to Ally's minority interest in SAIC JV (China)</v>
          </cell>
          <cell r="HF466">
            <v>0</v>
          </cell>
          <cell r="HG466">
            <v>0</v>
          </cell>
          <cell r="HH466">
            <v>0</v>
          </cell>
          <cell r="HI466">
            <v>-1636.27</v>
          </cell>
          <cell r="HJ466">
            <v>-1629.62</v>
          </cell>
          <cell r="HK466" t="str">
            <v xml:space="preserve">Total shares outstanding at Ally equals 1,330,970 as of December 31, 2011. In connection with the forecasted 1Q2013 IPO, $3.0 billion of the remaining $5.9375 billion of MCP is assumed to convert to Tangible Equity Units and $2.9375 billion of </v>
          </cell>
          <cell r="HL466">
            <v>3</v>
          </cell>
          <cell r="HM466">
            <v>2012</v>
          </cell>
          <cell r="HN466">
            <v>0</v>
          </cell>
          <cell r="HO466">
            <v>18.75</v>
          </cell>
          <cell r="HR466">
            <v>19012</v>
          </cell>
        </row>
        <row r="467">
          <cell r="A467" t="str">
            <v>1562859Q4 2012Supervisory Baseline</v>
          </cell>
          <cell r="B467" t="str">
            <v>Ally</v>
          </cell>
          <cell r="C467" t="str">
            <v>Q4 2012</v>
          </cell>
          <cell r="D467" t="str">
            <v>Supervisory Baseline</v>
          </cell>
          <cell r="E467" t="str">
            <v>BHC</v>
          </cell>
          <cell r="F467" t="str">
            <v>ALLY FNCL</v>
          </cell>
          <cell r="G467">
            <v>1562859</v>
          </cell>
          <cell r="H467" t="str">
            <v>Projected</v>
          </cell>
          <cell r="I467">
            <v>40928</v>
          </cell>
          <cell r="J467">
            <v>40928.642881944441</v>
          </cell>
          <cell r="L467">
            <v>17.350000000000001</v>
          </cell>
          <cell r="M467">
            <v>23.96</v>
          </cell>
          <cell r="N467">
            <v>9.0399999999999991</v>
          </cell>
          <cell r="O467">
            <v>14.92</v>
          </cell>
          <cell r="P467">
            <v>12.74</v>
          </cell>
          <cell r="Q467">
            <v>12.74</v>
          </cell>
          <cell r="R467">
            <v>0</v>
          </cell>
          <cell r="S467">
            <v>0</v>
          </cell>
          <cell r="T467">
            <v>0</v>
          </cell>
          <cell r="U467">
            <v>0</v>
          </cell>
          <cell r="V467">
            <v>0</v>
          </cell>
          <cell r="W467">
            <v>0</v>
          </cell>
          <cell r="X467">
            <v>0</v>
          </cell>
          <cell r="Y467">
            <v>125.05</v>
          </cell>
          <cell r="Z467">
            <v>122.32</v>
          </cell>
          <cell r="AA467">
            <v>2.73</v>
          </cell>
          <cell r="AB467">
            <v>0</v>
          </cell>
          <cell r="AC467">
            <v>0</v>
          </cell>
          <cell r="AD467">
            <v>0</v>
          </cell>
          <cell r="AE467">
            <v>0</v>
          </cell>
          <cell r="AF467">
            <v>0</v>
          </cell>
          <cell r="AG467">
            <v>0</v>
          </cell>
          <cell r="AH467">
            <v>0</v>
          </cell>
          <cell r="AI467">
            <v>179.1</v>
          </cell>
          <cell r="AJ467">
            <v>0</v>
          </cell>
          <cell r="AK467">
            <v>0</v>
          </cell>
          <cell r="AL467">
            <v>0</v>
          </cell>
          <cell r="AM467">
            <v>0</v>
          </cell>
          <cell r="AN467">
            <v>0</v>
          </cell>
          <cell r="AO467">
            <v>0</v>
          </cell>
          <cell r="AP467">
            <v>0</v>
          </cell>
          <cell r="AQ467">
            <v>0</v>
          </cell>
          <cell r="AR467">
            <v>0</v>
          </cell>
          <cell r="AS467">
            <v>0</v>
          </cell>
          <cell r="AT467">
            <v>179.1</v>
          </cell>
          <cell r="AU467">
            <v>1434.46</v>
          </cell>
          <cell r="AV467">
            <v>93.88</v>
          </cell>
          <cell r="AW467">
            <v>179.1</v>
          </cell>
          <cell r="AX467">
            <v>-17.920000000000002</v>
          </cell>
          <cell r="AY467">
            <v>1331.32</v>
          </cell>
          <cell r="AZ467">
            <v>598.39</v>
          </cell>
          <cell r="BA467">
            <v>1637.82</v>
          </cell>
          <cell r="BB467">
            <v>1762.04</v>
          </cell>
          <cell r="BC467">
            <v>474.17</v>
          </cell>
          <cell r="BD467">
            <v>474.17</v>
          </cell>
          <cell r="BE467">
            <v>93.88</v>
          </cell>
          <cell r="BF467">
            <v>0</v>
          </cell>
          <cell r="BG467">
            <v>0</v>
          </cell>
          <cell r="BH467">
            <v>27.82</v>
          </cell>
          <cell r="BI467">
            <v>0</v>
          </cell>
          <cell r="BJ467">
            <v>18.75</v>
          </cell>
          <cell r="BK467">
            <v>0</v>
          </cell>
          <cell r="BL467">
            <v>426.86</v>
          </cell>
          <cell r="BM467">
            <v>46.6</v>
          </cell>
          <cell r="BN467">
            <v>380.26</v>
          </cell>
          <cell r="BO467">
            <v>0</v>
          </cell>
          <cell r="BP467">
            <v>380.26</v>
          </cell>
          <cell r="BQ467">
            <v>0</v>
          </cell>
          <cell r="BR467">
            <v>380.26</v>
          </cell>
          <cell r="BS467">
            <v>10.916928</v>
          </cell>
          <cell r="BT467">
            <v>698.66</v>
          </cell>
          <cell r="BU467">
            <v>5.0199999999999996</v>
          </cell>
          <cell r="BV467">
            <v>28.45</v>
          </cell>
          <cell r="BW467">
            <v>675.23</v>
          </cell>
          <cell r="BX467" t="str">
            <v>Other Non-Interest Expense</v>
          </cell>
          <cell r="BY467">
            <v>0</v>
          </cell>
          <cell r="BZ467">
            <v>20988.18</v>
          </cell>
          <cell r="CA467">
            <v>20988.18</v>
          </cell>
          <cell r="CB467">
            <v>18325.39</v>
          </cell>
          <cell r="CC467">
            <v>11632.95</v>
          </cell>
          <cell r="CD467">
            <v>3514.01</v>
          </cell>
          <cell r="CE467">
            <v>1389.7</v>
          </cell>
          <cell r="CF467">
            <v>2124.31</v>
          </cell>
          <cell r="CG467">
            <v>2951.22</v>
          </cell>
          <cell r="CH467">
            <v>0</v>
          </cell>
          <cell r="CI467">
            <v>0</v>
          </cell>
          <cell r="CJ467">
            <v>2951.22</v>
          </cell>
          <cell r="CK467">
            <v>2951.22</v>
          </cell>
          <cell r="CL467">
            <v>0</v>
          </cell>
          <cell r="CM467">
            <v>227.21</v>
          </cell>
          <cell r="CN467">
            <v>37650.61</v>
          </cell>
          <cell r="CO467">
            <v>37650.61</v>
          </cell>
          <cell r="CP467">
            <v>0</v>
          </cell>
          <cell r="CQ467">
            <v>0</v>
          </cell>
          <cell r="CR467">
            <v>0</v>
          </cell>
          <cell r="CS467">
            <v>72848.75</v>
          </cell>
          <cell r="CT467">
            <v>72795.199999999997</v>
          </cell>
          <cell r="CU467">
            <v>53.55</v>
          </cell>
          <cell r="CV467">
            <v>0</v>
          </cell>
          <cell r="CW467">
            <v>1147.6300000000001</v>
          </cell>
          <cell r="CX467">
            <v>0</v>
          </cell>
          <cell r="CY467">
            <v>0</v>
          </cell>
          <cell r="CZ467">
            <v>0</v>
          </cell>
          <cell r="DA467">
            <v>987.4</v>
          </cell>
          <cell r="DB467">
            <v>160.22999999999999</v>
          </cell>
          <cell r="DC467">
            <v>129972.38</v>
          </cell>
          <cell r="DD467">
            <v>0</v>
          </cell>
          <cell r="DE467">
            <v>1331.32</v>
          </cell>
          <cell r="DF467">
            <v>128641.06</v>
          </cell>
          <cell r="DG467">
            <v>1790.56</v>
          </cell>
          <cell r="DH467">
            <v>524.29</v>
          </cell>
          <cell r="DI467">
            <v>2834.9</v>
          </cell>
          <cell r="DJ467">
            <v>0</v>
          </cell>
          <cell r="DK467">
            <v>6</v>
          </cell>
          <cell r="DL467">
            <v>3365.2</v>
          </cell>
          <cell r="DM467">
            <v>44650.01</v>
          </cell>
          <cell r="DN467">
            <v>199435</v>
          </cell>
          <cell r="DO467">
            <v>52654.62</v>
          </cell>
          <cell r="DP467">
            <v>0</v>
          </cell>
          <cell r="DQ467">
            <v>3144.68</v>
          </cell>
          <cell r="DR467">
            <v>123972.49</v>
          </cell>
          <cell r="DS467">
            <v>0</v>
          </cell>
          <cell r="DT467">
            <v>179771.79</v>
          </cell>
          <cell r="DU467">
            <v>6939.82</v>
          </cell>
          <cell r="DV467">
            <v>0</v>
          </cell>
          <cell r="DW467">
            <v>19668.48</v>
          </cell>
          <cell r="DX467">
            <v>-7167.72</v>
          </cell>
          <cell r="DY467">
            <v>219.63</v>
          </cell>
          <cell r="DZ467">
            <v>0</v>
          </cell>
          <cell r="EA467">
            <v>19660.21</v>
          </cell>
          <cell r="EB467">
            <v>3</v>
          </cell>
          <cell r="EC467">
            <v>19663.21</v>
          </cell>
          <cell r="ED467">
            <v>0</v>
          </cell>
          <cell r="EE467">
            <v>19466.689999999999</v>
          </cell>
          <cell r="EF467">
            <v>0</v>
          </cell>
          <cell r="EG467">
            <v>19466.689999999999</v>
          </cell>
          <cell r="EH467">
            <v>380.26</v>
          </cell>
          <cell r="EI467">
            <v>0</v>
          </cell>
          <cell r="EJ467">
            <v>0</v>
          </cell>
          <cell r="EK467">
            <v>0</v>
          </cell>
          <cell r="EL467">
            <v>0</v>
          </cell>
          <cell r="EM467">
            <v>0</v>
          </cell>
          <cell r="EN467">
            <v>0</v>
          </cell>
          <cell r="EO467">
            <v>0</v>
          </cell>
          <cell r="EP467">
            <v>200</v>
          </cell>
          <cell r="EQ467">
            <v>0</v>
          </cell>
          <cell r="ER467">
            <v>14</v>
          </cell>
          <cell r="ES467">
            <v>0</v>
          </cell>
          <cell r="ET467">
            <v>-1</v>
          </cell>
          <cell r="EU467">
            <v>19660.21</v>
          </cell>
          <cell r="EV467">
            <v>19660.21</v>
          </cell>
          <cell r="EW467">
            <v>-141</v>
          </cell>
          <cell r="EX467">
            <v>155</v>
          </cell>
          <cell r="EY467">
            <v>-132</v>
          </cell>
          <cell r="EZ467">
            <v>0</v>
          </cell>
          <cell r="FA467">
            <v>0</v>
          </cell>
          <cell r="FB467">
            <v>2543</v>
          </cell>
          <cell r="FC467">
            <v>0</v>
          </cell>
          <cell r="FD467">
            <v>508</v>
          </cell>
          <cell r="FE467">
            <v>0</v>
          </cell>
          <cell r="FF467">
            <v>21813.21</v>
          </cell>
          <cell r="FG467">
            <v>259</v>
          </cell>
          <cell r="FH467">
            <v>0</v>
          </cell>
          <cell r="FI467">
            <v>-190</v>
          </cell>
          <cell r="FJ467">
            <v>21364.21</v>
          </cell>
          <cell r="FK467">
            <v>170619</v>
          </cell>
          <cell r="FL467">
            <v>11881</v>
          </cell>
          <cell r="FM467">
            <v>21364</v>
          </cell>
          <cell r="FN467">
            <v>22742</v>
          </cell>
          <cell r="FO467">
            <v>170619</v>
          </cell>
          <cell r="FP467">
            <v>200830</v>
          </cell>
          <cell r="FQ467">
            <v>6.9634999999999998</v>
          </cell>
          <cell r="FR467">
            <v>12.5215</v>
          </cell>
          <cell r="FS467">
            <v>13.3291</v>
          </cell>
          <cell r="FT467">
            <v>10.6379</v>
          </cell>
          <cell r="FU467">
            <v>6706</v>
          </cell>
          <cell r="FV467">
            <v>0</v>
          </cell>
          <cell r="FW467">
            <v>0</v>
          </cell>
          <cell r="FX467">
            <v>0</v>
          </cell>
          <cell r="FY467">
            <v>0</v>
          </cell>
          <cell r="FZ467">
            <v>0</v>
          </cell>
          <cell r="GA467">
            <v>0</v>
          </cell>
          <cell r="GB467">
            <v>234</v>
          </cell>
          <cell r="GC467">
            <v>2543</v>
          </cell>
          <cell r="GD467">
            <v>502</v>
          </cell>
          <cell r="GE467">
            <v>118</v>
          </cell>
          <cell r="GF467">
            <v>60</v>
          </cell>
          <cell r="GG467">
            <v>1.33</v>
          </cell>
          <cell r="GH467">
            <v>5685</v>
          </cell>
          <cell r="GI467">
            <v>0</v>
          </cell>
          <cell r="GJ467">
            <v>21813.21</v>
          </cell>
          <cell r="GK467">
            <v>2181.3200000000002</v>
          </cell>
          <cell r="GL467">
            <v>118</v>
          </cell>
          <cell r="GM467">
            <v>0</v>
          </cell>
          <cell r="GN467">
            <v>0</v>
          </cell>
          <cell r="GO467">
            <v>118</v>
          </cell>
          <cell r="GP467">
            <v>185</v>
          </cell>
          <cell r="GQ467">
            <v>185</v>
          </cell>
          <cell r="GR467">
            <v>0</v>
          </cell>
          <cell r="GS467">
            <v>47</v>
          </cell>
          <cell r="GT467">
            <v>417</v>
          </cell>
          <cell r="GU467">
            <v>0</v>
          </cell>
          <cell r="GV467">
            <v>1.33</v>
          </cell>
          <cell r="GW467">
            <v>0</v>
          </cell>
          <cell r="GX467">
            <v>0</v>
          </cell>
          <cell r="GY467">
            <v>0</v>
          </cell>
          <cell r="GZ467">
            <v>0</v>
          </cell>
          <cell r="HA467">
            <v>0</v>
          </cell>
          <cell r="HB467">
            <v>0</v>
          </cell>
          <cell r="HC467">
            <v>0</v>
          </cell>
          <cell r="HD467" t="str">
            <v>Adjustments due to rounding</v>
          </cell>
          <cell r="HE467" t="str">
            <v>Equity related to Ally's minority interest in SAIC JV (China)</v>
          </cell>
          <cell r="HF467">
            <v>0</v>
          </cell>
          <cell r="HG467">
            <v>0</v>
          </cell>
          <cell r="HH467">
            <v>0</v>
          </cell>
          <cell r="HI467">
            <v>-1636.27</v>
          </cell>
          <cell r="HJ467">
            <v>-1629.62</v>
          </cell>
          <cell r="HK467" t="str">
            <v xml:space="preserve">Total shares outstanding at Ally equals 1,330,970 as of December 31, 2011. In connection with the forecasted 1Q2013 IPO, $3.0 billion of the remaining $5.9375 billion of MCP is assumed to convert to Tangible Equity Units and $2.9375 billion of </v>
          </cell>
          <cell r="HL467">
            <v>4</v>
          </cell>
          <cell r="HM467">
            <v>2012</v>
          </cell>
          <cell r="HN467">
            <v>0</v>
          </cell>
          <cell r="HO467">
            <v>18.75</v>
          </cell>
          <cell r="HR467">
            <v>19012</v>
          </cell>
        </row>
        <row r="468">
          <cell r="A468" t="str">
            <v>1562859Q1 2013Supervisory Baseline</v>
          </cell>
          <cell r="B468" t="str">
            <v>Ally</v>
          </cell>
          <cell r="C468" t="str">
            <v>Q1 2013</v>
          </cell>
          <cell r="D468" t="str">
            <v>Supervisory Baseline</v>
          </cell>
          <cell r="E468" t="str">
            <v>BHC</v>
          </cell>
          <cell r="F468" t="str">
            <v>ALLY FNCL</v>
          </cell>
          <cell r="G468">
            <v>1562859</v>
          </cell>
          <cell r="H468" t="str">
            <v>Projected</v>
          </cell>
          <cell r="I468">
            <v>40928</v>
          </cell>
          <cell r="J468">
            <v>40928.642881944441</v>
          </cell>
          <cell r="L468">
            <v>16.46</v>
          </cell>
          <cell r="M468">
            <v>23.54</v>
          </cell>
          <cell r="N468">
            <v>8.99</v>
          </cell>
          <cell r="O468">
            <v>14.54</v>
          </cell>
          <cell r="P468">
            <v>7.6</v>
          </cell>
          <cell r="Q468">
            <v>7.6</v>
          </cell>
          <cell r="R468">
            <v>0</v>
          </cell>
          <cell r="S468">
            <v>0</v>
          </cell>
          <cell r="T468">
            <v>0</v>
          </cell>
          <cell r="U468">
            <v>0</v>
          </cell>
          <cell r="V468">
            <v>0</v>
          </cell>
          <cell r="W468">
            <v>0</v>
          </cell>
          <cell r="X468">
            <v>0</v>
          </cell>
          <cell r="Y468">
            <v>127.55</v>
          </cell>
          <cell r="Z468">
            <v>124.99</v>
          </cell>
          <cell r="AA468">
            <v>2.56</v>
          </cell>
          <cell r="AB468">
            <v>0</v>
          </cell>
          <cell r="AC468">
            <v>0</v>
          </cell>
          <cell r="AD468">
            <v>0</v>
          </cell>
          <cell r="AE468">
            <v>0</v>
          </cell>
          <cell r="AF468">
            <v>0</v>
          </cell>
          <cell r="AG468">
            <v>0</v>
          </cell>
          <cell r="AH468">
            <v>0</v>
          </cell>
          <cell r="AI468">
            <v>175.14</v>
          </cell>
          <cell r="AJ468">
            <v>0</v>
          </cell>
          <cell r="AK468">
            <v>0</v>
          </cell>
          <cell r="AL468">
            <v>0</v>
          </cell>
          <cell r="AM468">
            <v>0</v>
          </cell>
          <cell r="AN468">
            <v>0</v>
          </cell>
          <cell r="AO468">
            <v>0</v>
          </cell>
          <cell r="AP468">
            <v>0</v>
          </cell>
          <cell r="AQ468">
            <v>0</v>
          </cell>
          <cell r="AR468">
            <v>0</v>
          </cell>
          <cell r="AS468">
            <v>0</v>
          </cell>
          <cell r="AT468">
            <v>175.14</v>
          </cell>
          <cell r="AU468">
            <v>1331.32</v>
          </cell>
          <cell r="AV468">
            <v>180.89</v>
          </cell>
          <cell r="AW468">
            <v>175.14</v>
          </cell>
          <cell r="AX468">
            <v>-5.58</v>
          </cell>
          <cell r="AY468">
            <v>1331.49</v>
          </cell>
          <cell r="AZ468">
            <v>659.32</v>
          </cell>
          <cell r="BA468">
            <v>1679.81</v>
          </cell>
          <cell r="BB468">
            <v>1930.59</v>
          </cell>
          <cell r="BC468">
            <v>408.54</v>
          </cell>
          <cell r="BD468">
            <v>408.54</v>
          </cell>
          <cell r="BE468">
            <v>180.89</v>
          </cell>
          <cell r="BF468">
            <v>0</v>
          </cell>
          <cell r="BG468">
            <v>0</v>
          </cell>
          <cell r="BH468">
            <v>30.46</v>
          </cell>
          <cell r="BI468">
            <v>0</v>
          </cell>
          <cell r="BJ468">
            <v>18.75</v>
          </cell>
          <cell r="BK468">
            <v>0</v>
          </cell>
          <cell r="BL468">
            <v>276.86</v>
          </cell>
          <cell r="BM468">
            <v>46.25</v>
          </cell>
          <cell r="BN468">
            <v>230.61</v>
          </cell>
          <cell r="BO468">
            <v>0</v>
          </cell>
          <cell r="BP468">
            <v>230.61</v>
          </cell>
          <cell r="BQ468">
            <v>0</v>
          </cell>
          <cell r="BR468">
            <v>230.61</v>
          </cell>
          <cell r="BS468">
            <v>16.705193999999999</v>
          </cell>
          <cell r="BT468">
            <v>675.23</v>
          </cell>
          <cell r="BU468">
            <v>6.18</v>
          </cell>
          <cell r="BV468">
            <v>28.22</v>
          </cell>
          <cell r="BW468">
            <v>653.19000000000005</v>
          </cell>
          <cell r="BX468" t="str">
            <v>Other Non-Interest Expense</v>
          </cell>
          <cell r="BY468">
            <v>0</v>
          </cell>
          <cell r="BZ468">
            <v>21581.23</v>
          </cell>
          <cell r="CA468">
            <v>21581.23</v>
          </cell>
          <cell r="CB468">
            <v>17965.11</v>
          </cell>
          <cell r="CC468">
            <v>11439.88</v>
          </cell>
          <cell r="CD468">
            <v>3352.34</v>
          </cell>
          <cell r="CE468">
            <v>1322.35</v>
          </cell>
          <cell r="CF468">
            <v>2030</v>
          </cell>
          <cell r="CG468">
            <v>2951.65</v>
          </cell>
          <cell r="CH468">
            <v>0</v>
          </cell>
          <cell r="CI468">
            <v>0</v>
          </cell>
          <cell r="CJ468">
            <v>2951.65</v>
          </cell>
          <cell r="CK468">
            <v>2951.65</v>
          </cell>
          <cell r="CL468">
            <v>0</v>
          </cell>
          <cell r="CM468">
            <v>221.23</v>
          </cell>
          <cell r="CN468">
            <v>38413.14</v>
          </cell>
          <cell r="CO468">
            <v>38413.14</v>
          </cell>
          <cell r="CP468">
            <v>0</v>
          </cell>
          <cell r="CQ468">
            <v>0</v>
          </cell>
          <cell r="CR468">
            <v>0</v>
          </cell>
          <cell r="CS468">
            <v>75885.87</v>
          </cell>
          <cell r="CT468">
            <v>75836.320000000007</v>
          </cell>
          <cell r="CU468">
            <v>49.56</v>
          </cell>
          <cell r="CV468">
            <v>0</v>
          </cell>
          <cell r="CW468">
            <v>1489.2</v>
          </cell>
          <cell r="CX468">
            <v>0</v>
          </cell>
          <cell r="CY468">
            <v>0</v>
          </cell>
          <cell r="CZ468">
            <v>0</v>
          </cell>
          <cell r="DA468">
            <v>1328.97</v>
          </cell>
          <cell r="DB468">
            <v>160.22999999999999</v>
          </cell>
          <cell r="DC468">
            <v>133753.32</v>
          </cell>
          <cell r="DD468">
            <v>0</v>
          </cell>
          <cell r="DE468">
            <v>1331.49</v>
          </cell>
          <cell r="DF468">
            <v>132421.82999999999</v>
          </cell>
          <cell r="DG468">
            <v>1959.35</v>
          </cell>
          <cell r="DH468">
            <v>524.29</v>
          </cell>
          <cell r="DI468">
            <v>2780.9</v>
          </cell>
          <cell r="DJ468">
            <v>0</v>
          </cell>
          <cell r="DK468">
            <v>6</v>
          </cell>
          <cell r="DL468">
            <v>3311.19</v>
          </cell>
          <cell r="DM468">
            <v>43915.37</v>
          </cell>
          <cell r="DN468">
            <v>203188.96</v>
          </cell>
          <cell r="DO468">
            <v>55020.41</v>
          </cell>
          <cell r="DP468">
            <v>0</v>
          </cell>
          <cell r="DQ468">
            <v>3107.51</v>
          </cell>
          <cell r="DR468">
            <v>125897.64</v>
          </cell>
          <cell r="DS468">
            <v>0</v>
          </cell>
          <cell r="DT468">
            <v>184025.56</v>
          </cell>
          <cell r="DU468">
            <v>1255.1600000000001</v>
          </cell>
          <cell r="DV468">
            <v>0</v>
          </cell>
          <cell r="DW468">
            <v>24874.54</v>
          </cell>
          <cell r="DX468">
            <v>-7202.82</v>
          </cell>
          <cell r="DY468">
            <v>233.53</v>
          </cell>
          <cell r="DZ468">
            <v>0</v>
          </cell>
          <cell r="EA468">
            <v>19160.400000000001</v>
          </cell>
          <cell r="EB468">
            <v>3</v>
          </cell>
          <cell r="EC468">
            <v>19163.400000000001</v>
          </cell>
          <cell r="ED468">
            <v>0</v>
          </cell>
          <cell r="EE468">
            <v>19660.21</v>
          </cell>
          <cell r="EF468">
            <v>0</v>
          </cell>
          <cell r="EG468">
            <v>19660.21</v>
          </cell>
          <cell r="EH468">
            <v>230.61</v>
          </cell>
          <cell r="EI468">
            <v>0</v>
          </cell>
          <cell r="EJ468">
            <v>-5685</v>
          </cell>
          <cell r="EK468">
            <v>0</v>
          </cell>
          <cell r="EL468">
            <v>5206</v>
          </cell>
          <cell r="EM468">
            <v>0</v>
          </cell>
          <cell r="EN468">
            <v>0</v>
          </cell>
          <cell r="EO468">
            <v>0</v>
          </cell>
          <cell r="EP468">
            <v>266</v>
          </cell>
          <cell r="EQ468">
            <v>0</v>
          </cell>
          <cell r="ER468">
            <v>14</v>
          </cell>
          <cell r="ES468">
            <v>0</v>
          </cell>
          <cell r="ET468">
            <v>0</v>
          </cell>
          <cell r="EU468">
            <v>19160.400000000001</v>
          </cell>
          <cell r="EV468">
            <v>19160.400000000001</v>
          </cell>
          <cell r="EW468">
            <v>-127</v>
          </cell>
          <cell r="EX468">
            <v>141</v>
          </cell>
          <cell r="EY468">
            <v>-132</v>
          </cell>
          <cell r="EZ468">
            <v>0</v>
          </cell>
          <cell r="FA468">
            <v>0</v>
          </cell>
          <cell r="FB468">
            <v>2543</v>
          </cell>
          <cell r="FC468">
            <v>0</v>
          </cell>
          <cell r="FD468">
            <v>508</v>
          </cell>
          <cell r="FE468">
            <v>0</v>
          </cell>
          <cell r="FF468">
            <v>21313.4</v>
          </cell>
          <cell r="FG468">
            <v>256</v>
          </cell>
          <cell r="FH468">
            <v>0</v>
          </cell>
          <cell r="FI468">
            <v>-204</v>
          </cell>
          <cell r="FJ468">
            <v>20853.400000000001</v>
          </cell>
          <cell r="FK468">
            <v>174503</v>
          </cell>
          <cell r="FL468">
            <v>17055</v>
          </cell>
          <cell r="FM468">
            <v>20853</v>
          </cell>
          <cell r="FN468">
            <v>22217</v>
          </cell>
          <cell r="FO468">
            <v>174503</v>
          </cell>
          <cell r="FP468">
            <v>200548</v>
          </cell>
          <cell r="FQ468">
            <v>9.7735000000000003</v>
          </cell>
          <cell r="FR468">
            <v>11.9499</v>
          </cell>
          <cell r="FS468">
            <v>12.7316</v>
          </cell>
          <cell r="FT468">
            <v>10.398</v>
          </cell>
          <cell r="FU468">
            <v>1021</v>
          </cell>
          <cell r="FV468">
            <v>0</v>
          </cell>
          <cell r="FW468">
            <v>0</v>
          </cell>
          <cell r="FX468">
            <v>0</v>
          </cell>
          <cell r="FY468">
            <v>0</v>
          </cell>
          <cell r="FZ468">
            <v>0</v>
          </cell>
          <cell r="GA468">
            <v>0</v>
          </cell>
          <cell r="GB468">
            <v>234</v>
          </cell>
          <cell r="GC468">
            <v>2543</v>
          </cell>
          <cell r="GD468">
            <v>502</v>
          </cell>
          <cell r="GE468">
            <v>203</v>
          </cell>
          <cell r="GF468">
            <v>60</v>
          </cell>
          <cell r="GG468">
            <v>1.68</v>
          </cell>
          <cell r="GH468">
            <v>0</v>
          </cell>
          <cell r="GI468">
            <v>0</v>
          </cell>
          <cell r="GJ468">
            <v>21313.4</v>
          </cell>
          <cell r="GK468">
            <v>2131.34</v>
          </cell>
          <cell r="GL468">
            <v>203</v>
          </cell>
          <cell r="GM468">
            <v>0</v>
          </cell>
          <cell r="GN468">
            <v>0</v>
          </cell>
          <cell r="GO468">
            <v>203</v>
          </cell>
          <cell r="GP468">
            <v>292</v>
          </cell>
          <cell r="GQ468">
            <v>292</v>
          </cell>
          <cell r="GR468">
            <v>0</v>
          </cell>
          <cell r="GS468">
            <v>46</v>
          </cell>
          <cell r="GT468">
            <v>279</v>
          </cell>
          <cell r="GU468">
            <v>0</v>
          </cell>
          <cell r="GV468">
            <v>1.68</v>
          </cell>
          <cell r="GW468">
            <v>0</v>
          </cell>
          <cell r="GX468">
            <v>0</v>
          </cell>
          <cell r="GY468">
            <v>0.35</v>
          </cell>
          <cell r="GZ468">
            <v>0.35</v>
          </cell>
          <cell r="HA468">
            <v>0</v>
          </cell>
          <cell r="HB468">
            <v>0</v>
          </cell>
          <cell r="HC468">
            <v>0</v>
          </cell>
          <cell r="HD468" t="str">
            <v>Adjustments due to rounding</v>
          </cell>
          <cell r="HE468" t="str">
            <v>Equity related to Ally's minority interest in SAIC JV (China)</v>
          </cell>
          <cell r="HF468">
            <v>0</v>
          </cell>
          <cell r="HG468">
            <v>0</v>
          </cell>
          <cell r="HH468">
            <v>0</v>
          </cell>
          <cell r="HI468">
            <v>-1636.27</v>
          </cell>
          <cell r="HJ468">
            <v>-1629.62</v>
          </cell>
          <cell r="HK468" t="str">
            <v xml:space="preserve">Total shares outstanding at Ally equals 1,330,970 as of December 31, 2011. In connection with the forecasted 1Q2013 IPO, $3.0 billion of the remaining $5.9375 billion of MCP is assumed to convert to Tangible Equity Units and $2.9375 billion of </v>
          </cell>
          <cell r="HL468">
            <v>1</v>
          </cell>
          <cell r="HM468">
            <v>2013</v>
          </cell>
          <cell r="HN468">
            <v>0</v>
          </cell>
          <cell r="HO468">
            <v>18.75</v>
          </cell>
          <cell r="HR468">
            <v>19012</v>
          </cell>
        </row>
        <row r="469">
          <cell r="A469" t="str">
            <v>1562859Q2 2013Supervisory Baseline</v>
          </cell>
          <cell r="B469" t="str">
            <v>Ally</v>
          </cell>
          <cell r="C469" t="str">
            <v>Q2 2013</v>
          </cell>
          <cell r="D469" t="str">
            <v>Supervisory Baseline</v>
          </cell>
          <cell r="E469" t="str">
            <v>BHC</v>
          </cell>
          <cell r="F469" t="str">
            <v>ALLY FNCL</v>
          </cell>
          <cell r="G469">
            <v>1562859</v>
          </cell>
          <cell r="H469" t="str">
            <v>Projected</v>
          </cell>
          <cell r="I469">
            <v>40928</v>
          </cell>
          <cell r="J469">
            <v>40928.642881944441</v>
          </cell>
          <cell r="L469">
            <v>12.83</v>
          </cell>
          <cell r="M469">
            <v>19.04</v>
          </cell>
          <cell r="N469">
            <v>7.26</v>
          </cell>
          <cell r="O469">
            <v>11.78</v>
          </cell>
          <cell r="P469">
            <v>7.71</v>
          </cell>
          <cell r="Q469">
            <v>7.71</v>
          </cell>
          <cell r="R469">
            <v>0</v>
          </cell>
          <cell r="S469">
            <v>0</v>
          </cell>
          <cell r="T469">
            <v>0</v>
          </cell>
          <cell r="U469">
            <v>0</v>
          </cell>
          <cell r="V469">
            <v>0</v>
          </cell>
          <cell r="W469">
            <v>0</v>
          </cell>
          <cell r="X469">
            <v>0</v>
          </cell>
          <cell r="Y469">
            <v>136.15</v>
          </cell>
          <cell r="Z469">
            <v>133.5</v>
          </cell>
          <cell r="AA469">
            <v>2.65</v>
          </cell>
          <cell r="AB469">
            <v>0</v>
          </cell>
          <cell r="AC469">
            <v>0</v>
          </cell>
          <cell r="AD469">
            <v>0</v>
          </cell>
          <cell r="AE469">
            <v>0</v>
          </cell>
          <cell r="AF469">
            <v>0</v>
          </cell>
          <cell r="AG469">
            <v>0</v>
          </cell>
          <cell r="AH469">
            <v>0</v>
          </cell>
          <cell r="AI469">
            <v>175.73</v>
          </cell>
          <cell r="AJ469">
            <v>0</v>
          </cell>
          <cell r="AK469">
            <v>0</v>
          </cell>
          <cell r="AL469">
            <v>0</v>
          </cell>
          <cell r="AM469">
            <v>0</v>
          </cell>
          <cell r="AN469">
            <v>0</v>
          </cell>
          <cell r="AO469">
            <v>0</v>
          </cell>
          <cell r="AP469">
            <v>0</v>
          </cell>
          <cell r="AQ469">
            <v>0</v>
          </cell>
          <cell r="AR469">
            <v>0</v>
          </cell>
          <cell r="AS469">
            <v>0</v>
          </cell>
          <cell r="AT469">
            <v>175.73</v>
          </cell>
          <cell r="AU469">
            <v>1331.49</v>
          </cell>
          <cell r="AV469">
            <v>160.86000000000001</v>
          </cell>
          <cell r="AW469">
            <v>175.73</v>
          </cell>
          <cell r="AX469">
            <v>-14.46</v>
          </cell>
          <cell r="AY469">
            <v>1302.1600000000001</v>
          </cell>
          <cell r="AZ469">
            <v>730.58</v>
          </cell>
          <cell r="BA469">
            <v>1776.6</v>
          </cell>
          <cell r="BB469">
            <v>1945.31</v>
          </cell>
          <cell r="BC469">
            <v>561.86</v>
          </cell>
          <cell r="BD469">
            <v>561.86</v>
          </cell>
          <cell r="BE469">
            <v>160.86000000000001</v>
          </cell>
          <cell r="BF469">
            <v>0</v>
          </cell>
          <cell r="BG469">
            <v>0</v>
          </cell>
          <cell r="BH469">
            <v>29.13</v>
          </cell>
          <cell r="BI469">
            <v>0</v>
          </cell>
          <cell r="BJ469">
            <v>18.75</v>
          </cell>
          <cell r="BK469">
            <v>0</v>
          </cell>
          <cell r="BL469">
            <v>448.89</v>
          </cell>
          <cell r="BM469">
            <v>46.25</v>
          </cell>
          <cell r="BN469">
            <v>402.64</v>
          </cell>
          <cell r="BO469">
            <v>0</v>
          </cell>
          <cell r="BP469">
            <v>402.64</v>
          </cell>
          <cell r="BQ469">
            <v>0</v>
          </cell>
          <cell r="BR469">
            <v>402.64</v>
          </cell>
          <cell r="BS469">
            <v>10.303191999999999</v>
          </cell>
          <cell r="BT469">
            <v>653.19000000000005</v>
          </cell>
          <cell r="BU469">
            <v>6.18</v>
          </cell>
          <cell r="BV469">
            <v>25.8</v>
          </cell>
          <cell r="BW469">
            <v>633.57000000000005</v>
          </cell>
          <cell r="BX469" t="str">
            <v>Other Non-Interest Expense</v>
          </cell>
          <cell r="BY469">
            <v>0</v>
          </cell>
          <cell r="BZ469">
            <v>21862.19</v>
          </cell>
          <cell r="CA469">
            <v>21862.19</v>
          </cell>
          <cell r="CB469">
            <v>18414.240000000002</v>
          </cell>
          <cell r="CC469">
            <v>12055.27</v>
          </cell>
          <cell r="CD469">
            <v>3191.44</v>
          </cell>
          <cell r="CE469">
            <v>1261.1300000000001</v>
          </cell>
          <cell r="CF469">
            <v>1930.31</v>
          </cell>
          <cell r="CG469">
            <v>2952.09</v>
          </cell>
          <cell r="CH469">
            <v>0</v>
          </cell>
          <cell r="CI469">
            <v>0</v>
          </cell>
          <cell r="CJ469">
            <v>2952.09</v>
          </cell>
          <cell r="CK469">
            <v>2952.09</v>
          </cell>
          <cell r="CL469">
            <v>0</v>
          </cell>
          <cell r="CM469">
            <v>215.44</v>
          </cell>
          <cell r="CN469">
            <v>39608.44</v>
          </cell>
          <cell r="CO469">
            <v>39608.44</v>
          </cell>
          <cell r="CP469">
            <v>0</v>
          </cell>
          <cell r="CQ469">
            <v>0</v>
          </cell>
          <cell r="CR469">
            <v>0</v>
          </cell>
          <cell r="CS469">
            <v>78983.67</v>
          </cell>
          <cell r="CT469">
            <v>78938.17</v>
          </cell>
          <cell r="CU469">
            <v>45.5</v>
          </cell>
          <cell r="CV469">
            <v>0</v>
          </cell>
          <cell r="CW469">
            <v>1736.37</v>
          </cell>
          <cell r="CX469">
            <v>0</v>
          </cell>
          <cell r="CY469">
            <v>0</v>
          </cell>
          <cell r="CZ469">
            <v>0</v>
          </cell>
          <cell r="DA469">
            <v>1576.14</v>
          </cell>
          <cell r="DB469">
            <v>160.22999999999999</v>
          </cell>
          <cell r="DC469">
            <v>138742.72</v>
          </cell>
          <cell r="DD469">
            <v>0</v>
          </cell>
          <cell r="DE469">
            <v>1302.1600000000001</v>
          </cell>
          <cell r="DF469">
            <v>137440.54999999999</v>
          </cell>
          <cell r="DG469">
            <v>2100.9699999999998</v>
          </cell>
          <cell r="DH469">
            <v>524.29</v>
          </cell>
          <cell r="DI469">
            <v>2728.4</v>
          </cell>
          <cell r="DJ469">
            <v>0</v>
          </cell>
          <cell r="DK469">
            <v>6</v>
          </cell>
          <cell r="DL469">
            <v>3258.69</v>
          </cell>
          <cell r="DM469">
            <v>43484.12</v>
          </cell>
          <cell r="DN469">
            <v>208146.53</v>
          </cell>
          <cell r="DO469">
            <v>57133.68</v>
          </cell>
          <cell r="DP469">
            <v>0</v>
          </cell>
          <cell r="DQ469">
            <v>3069.8</v>
          </cell>
          <cell r="DR469">
            <v>128429.04</v>
          </cell>
          <cell r="DS469">
            <v>0</v>
          </cell>
          <cell r="DT469">
            <v>188632.53</v>
          </cell>
          <cell r="DU469">
            <v>1255.1600000000001</v>
          </cell>
          <cell r="DV469">
            <v>0</v>
          </cell>
          <cell r="DW469">
            <v>24874.54</v>
          </cell>
          <cell r="DX469">
            <v>-6866.99</v>
          </cell>
          <cell r="DY469">
            <v>248.29</v>
          </cell>
          <cell r="DZ469">
            <v>0</v>
          </cell>
          <cell r="EA469">
            <v>19511</v>
          </cell>
          <cell r="EB469">
            <v>3</v>
          </cell>
          <cell r="EC469">
            <v>19514</v>
          </cell>
          <cell r="ED469">
            <v>0</v>
          </cell>
          <cell r="EE469">
            <v>19160.400000000001</v>
          </cell>
          <cell r="EF469">
            <v>0</v>
          </cell>
          <cell r="EG469">
            <v>19160.400000000001</v>
          </cell>
          <cell r="EH469">
            <v>402.64</v>
          </cell>
          <cell r="EI469">
            <v>0</v>
          </cell>
          <cell r="EJ469">
            <v>0</v>
          </cell>
          <cell r="EK469">
            <v>0</v>
          </cell>
          <cell r="EL469">
            <v>0</v>
          </cell>
          <cell r="EM469">
            <v>0</v>
          </cell>
          <cell r="EN469">
            <v>0</v>
          </cell>
          <cell r="EO469">
            <v>0</v>
          </cell>
          <cell r="EP469">
            <v>67</v>
          </cell>
          <cell r="EQ469">
            <v>0</v>
          </cell>
          <cell r="ER469">
            <v>15</v>
          </cell>
          <cell r="ES469">
            <v>0</v>
          </cell>
          <cell r="ET469">
            <v>0</v>
          </cell>
          <cell r="EU469">
            <v>19511</v>
          </cell>
          <cell r="EV469">
            <v>19511</v>
          </cell>
          <cell r="EW469">
            <v>-112</v>
          </cell>
          <cell r="EX469">
            <v>127</v>
          </cell>
          <cell r="EY469">
            <v>-132</v>
          </cell>
          <cell r="EZ469">
            <v>0</v>
          </cell>
          <cell r="FA469">
            <v>0</v>
          </cell>
          <cell r="FB469">
            <v>2544</v>
          </cell>
          <cell r="FC469">
            <v>0</v>
          </cell>
          <cell r="FD469">
            <v>508</v>
          </cell>
          <cell r="FE469">
            <v>0</v>
          </cell>
          <cell r="FF469">
            <v>21664</v>
          </cell>
          <cell r="FG469">
            <v>255</v>
          </cell>
          <cell r="FH469">
            <v>0</v>
          </cell>
          <cell r="FI469">
            <v>-218</v>
          </cell>
          <cell r="FJ469">
            <v>21191</v>
          </cell>
          <cell r="FK469">
            <v>179545</v>
          </cell>
          <cell r="FL469">
            <v>17392</v>
          </cell>
          <cell r="FM469">
            <v>21191</v>
          </cell>
          <cell r="FN469">
            <v>22513</v>
          </cell>
          <cell r="FO469">
            <v>179545</v>
          </cell>
          <cell r="FP469">
            <v>204905</v>
          </cell>
          <cell r="FQ469">
            <v>9.6867000000000001</v>
          </cell>
          <cell r="FR469">
            <v>11.8026</v>
          </cell>
          <cell r="FS469">
            <v>12.5389</v>
          </cell>
          <cell r="FT469">
            <v>10.341900000000001</v>
          </cell>
          <cell r="FU469">
            <v>1021</v>
          </cell>
          <cell r="FV469">
            <v>0</v>
          </cell>
          <cell r="FW469">
            <v>0</v>
          </cell>
          <cell r="FX469">
            <v>0</v>
          </cell>
          <cell r="FY469">
            <v>0</v>
          </cell>
          <cell r="FZ469">
            <v>0</v>
          </cell>
          <cell r="GA469">
            <v>0</v>
          </cell>
          <cell r="GB469">
            <v>234</v>
          </cell>
          <cell r="GC469">
            <v>2544</v>
          </cell>
          <cell r="GD469">
            <v>502</v>
          </cell>
          <cell r="GE469">
            <v>289</v>
          </cell>
          <cell r="GF469">
            <v>60</v>
          </cell>
          <cell r="GG469">
            <v>1.68</v>
          </cell>
          <cell r="GH469">
            <v>0</v>
          </cell>
          <cell r="GI469">
            <v>0</v>
          </cell>
          <cell r="GJ469">
            <v>21664</v>
          </cell>
          <cell r="GK469">
            <v>2166.4</v>
          </cell>
          <cell r="GL469">
            <v>289</v>
          </cell>
          <cell r="GM469">
            <v>0</v>
          </cell>
          <cell r="GN469">
            <v>0</v>
          </cell>
          <cell r="GO469">
            <v>289</v>
          </cell>
          <cell r="GP469">
            <v>420</v>
          </cell>
          <cell r="GQ469">
            <v>420</v>
          </cell>
          <cell r="GR469">
            <v>0</v>
          </cell>
          <cell r="GS469">
            <v>46</v>
          </cell>
          <cell r="GT469">
            <v>452</v>
          </cell>
          <cell r="GU469">
            <v>0</v>
          </cell>
          <cell r="GV469">
            <v>1.68</v>
          </cell>
          <cell r="GW469">
            <v>0</v>
          </cell>
          <cell r="GX469">
            <v>0</v>
          </cell>
          <cell r="GY469">
            <v>0</v>
          </cell>
          <cell r="GZ469">
            <v>0</v>
          </cell>
          <cell r="HA469">
            <v>0</v>
          </cell>
          <cell r="HB469">
            <v>0</v>
          </cell>
          <cell r="HC469">
            <v>0</v>
          </cell>
          <cell r="HD469" t="str">
            <v>Adjustments due to rounding</v>
          </cell>
          <cell r="HE469" t="str">
            <v>Equity related to Ally's minority interest in SAIC JV (China)</v>
          </cell>
          <cell r="HF469">
            <v>0</v>
          </cell>
          <cell r="HG469">
            <v>0</v>
          </cell>
          <cell r="HH469">
            <v>0</v>
          </cell>
          <cell r="HI469">
            <v>-1636.27</v>
          </cell>
          <cell r="HJ469">
            <v>-1629.62</v>
          </cell>
          <cell r="HK469" t="str">
            <v xml:space="preserve">Total shares outstanding at Ally equals 1,330,970 as of December 31, 2011. In connection with the forecasted 1Q2013 IPO, $3.0 billion of the remaining $5.9375 billion of MCP is assumed to convert to Tangible Equity Units and $2.9375 billion of </v>
          </cell>
          <cell r="HL469">
            <v>2</v>
          </cell>
          <cell r="HM469">
            <v>2013</v>
          </cell>
          <cell r="HN469">
            <v>0</v>
          </cell>
          <cell r="HO469">
            <v>18.75</v>
          </cell>
          <cell r="HR469">
            <v>19012</v>
          </cell>
        </row>
        <row r="470">
          <cell r="A470" t="str">
            <v>1562859Q3 2013Supervisory Baseline</v>
          </cell>
          <cell r="B470" t="str">
            <v>Ally</v>
          </cell>
          <cell r="C470" t="str">
            <v>Q3 2013</v>
          </cell>
          <cell r="D470" t="str">
            <v>Supervisory Baseline</v>
          </cell>
          <cell r="E470" t="str">
            <v>BHC</v>
          </cell>
          <cell r="F470" t="str">
            <v>ALLY FNCL</v>
          </cell>
          <cell r="G470">
            <v>1562859</v>
          </cell>
          <cell r="H470" t="str">
            <v>Projected</v>
          </cell>
          <cell r="I470">
            <v>40928</v>
          </cell>
          <cell r="J470">
            <v>40928.642881944441</v>
          </cell>
          <cell r="L470">
            <v>11.36</v>
          </cell>
          <cell r="M470">
            <v>16.170000000000002</v>
          </cell>
          <cell r="N470">
            <v>6.21</v>
          </cell>
          <cell r="O470">
            <v>9.9600000000000009</v>
          </cell>
          <cell r="P470">
            <v>7.61</v>
          </cell>
          <cell r="Q470">
            <v>7.61</v>
          </cell>
          <cell r="R470">
            <v>0</v>
          </cell>
          <cell r="S470">
            <v>0</v>
          </cell>
          <cell r="T470">
            <v>0</v>
          </cell>
          <cell r="U470">
            <v>0</v>
          </cell>
          <cell r="V470">
            <v>0</v>
          </cell>
          <cell r="W470">
            <v>0</v>
          </cell>
          <cell r="X470">
            <v>0</v>
          </cell>
          <cell r="Y470">
            <v>148</v>
          </cell>
          <cell r="Z470">
            <v>145.35</v>
          </cell>
          <cell r="AA470">
            <v>2.65</v>
          </cell>
          <cell r="AB470">
            <v>0</v>
          </cell>
          <cell r="AC470">
            <v>0</v>
          </cell>
          <cell r="AD470">
            <v>0</v>
          </cell>
          <cell r="AE470">
            <v>0</v>
          </cell>
          <cell r="AF470">
            <v>0</v>
          </cell>
          <cell r="AG470">
            <v>0</v>
          </cell>
          <cell r="AH470">
            <v>0</v>
          </cell>
          <cell r="AI470">
            <v>183.14</v>
          </cell>
          <cell r="AJ470">
            <v>0</v>
          </cell>
          <cell r="AK470">
            <v>0</v>
          </cell>
          <cell r="AL470">
            <v>0</v>
          </cell>
          <cell r="AM470">
            <v>0</v>
          </cell>
          <cell r="AN470">
            <v>0</v>
          </cell>
          <cell r="AO470">
            <v>0</v>
          </cell>
          <cell r="AP470">
            <v>0</v>
          </cell>
          <cell r="AQ470">
            <v>0</v>
          </cell>
          <cell r="AR470">
            <v>0</v>
          </cell>
          <cell r="AS470">
            <v>0</v>
          </cell>
          <cell r="AT470">
            <v>183.14</v>
          </cell>
          <cell r="AU470">
            <v>1302.1600000000001</v>
          </cell>
          <cell r="AV470">
            <v>202.58</v>
          </cell>
          <cell r="AW470">
            <v>183.14</v>
          </cell>
          <cell r="AX470">
            <v>-5.14</v>
          </cell>
          <cell r="AY470">
            <v>1316.47</v>
          </cell>
          <cell r="AZ470">
            <v>748.28</v>
          </cell>
          <cell r="BA470">
            <v>1825.52</v>
          </cell>
          <cell r="BB470">
            <v>1953.35</v>
          </cell>
          <cell r="BC470">
            <v>620.45000000000005</v>
          </cell>
          <cell r="BD470">
            <v>620.45000000000005</v>
          </cell>
          <cell r="BE470">
            <v>202.58</v>
          </cell>
          <cell r="BF470">
            <v>0</v>
          </cell>
          <cell r="BG470">
            <v>0</v>
          </cell>
          <cell r="BH470">
            <v>18.57</v>
          </cell>
          <cell r="BI470">
            <v>0</v>
          </cell>
          <cell r="BJ470">
            <v>18.75</v>
          </cell>
          <cell r="BK470">
            <v>0</v>
          </cell>
          <cell r="BL470">
            <v>455.18</v>
          </cell>
          <cell r="BM470">
            <v>46.25</v>
          </cell>
          <cell r="BN470">
            <v>408.94</v>
          </cell>
          <cell r="BO470">
            <v>0</v>
          </cell>
          <cell r="BP470">
            <v>408.94</v>
          </cell>
          <cell r="BQ470">
            <v>0</v>
          </cell>
          <cell r="BR470">
            <v>408.94</v>
          </cell>
          <cell r="BS470">
            <v>10.160816000000001</v>
          </cell>
          <cell r="BT470">
            <v>633.57000000000005</v>
          </cell>
          <cell r="BU470">
            <v>6.18</v>
          </cell>
          <cell r="BV470">
            <v>24.04</v>
          </cell>
          <cell r="BW470">
            <v>615.71</v>
          </cell>
          <cell r="BX470" t="str">
            <v>Other Non-Interest Expense</v>
          </cell>
          <cell r="BY470">
            <v>0</v>
          </cell>
          <cell r="BZ470">
            <v>23358.09</v>
          </cell>
          <cell r="CA470">
            <v>23358.09</v>
          </cell>
          <cell r="CB470">
            <v>18308.59</v>
          </cell>
          <cell r="CC470">
            <v>12106.69</v>
          </cell>
          <cell r="CD470">
            <v>3042.36</v>
          </cell>
          <cell r="CE470">
            <v>1206.56</v>
          </cell>
          <cell r="CF470">
            <v>1835.8</v>
          </cell>
          <cell r="CG470">
            <v>2952.53</v>
          </cell>
          <cell r="CH470">
            <v>0</v>
          </cell>
          <cell r="CI470">
            <v>0</v>
          </cell>
          <cell r="CJ470">
            <v>2952.53</v>
          </cell>
          <cell r="CK470">
            <v>2952.53</v>
          </cell>
          <cell r="CL470">
            <v>0</v>
          </cell>
          <cell r="CM470">
            <v>207.01</v>
          </cell>
          <cell r="CN470">
            <v>40259.94</v>
          </cell>
          <cell r="CO470">
            <v>40259.94</v>
          </cell>
          <cell r="CP470">
            <v>0</v>
          </cell>
          <cell r="CQ470">
            <v>0</v>
          </cell>
          <cell r="CR470">
            <v>0</v>
          </cell>
          <cell r="CS470">
            <v>81792.7</v>
          </cell>
          <cell r="CT470">
            <v>81751.22</v>
          </cell>
          <cell r="CU470">
            <v>41.48</v>
          </cell>
          <cell r="CV470">
            <v>0</v>
          </cell>
          <cell r="CW470">
            <v>1692.9</v>
          </cell>
          <cell r="CX470">
            <v>0</v>
          </cell>
          <cell r="CY470">
            <v>0</v>
          </cell>
          <cell r="CZ470">
            <v>0</v>
          </cell>
          <cell r="DA470">
            <v>1532.68</v>
          </cell>
          <cell r="DB470">
            <v>160.22999999999999</v>
          </cell>
          <cell r="DC470">
            <v>142054.14000000001</v>
          </cell>
          <cell r="DD470">
            <v>0</v>
          </cell>
          <cell r="DE470">
            <v>1316.47</v>
          </cell>
          <cell r="DF470">
            <v>140737.67000000001</v>
          </cell>
          <cell r="DG470">
            <v>2242.84</v>
          </cell>
          <cell r="DH470">
            <v>524.29</v>
          </cell>
          <cell r="DI470">
            <v>2679.03</v>
          </cell>
          <cell r="DJ470">
            <v>0</v>
          </cell>
          <cell r="DK470">
            <v>6</v>
          </cell>
          <cell r="DL470">
            <v>3209.32</v>
          </cell>
          <cell r="DM470">
            <v>44652.66</v>
          </cell>
          <cell r="DN470">
            <v>214200.58</v>
          </cell>
          <cell r="DO470">
            <v>59247.31</v>
          </cell>
          <cell r="DP470">
            <v>0</v>
          </cell>
          <cell r="DQ470">
            <v>3031.51</v>
          </cell>
          <cell r="DR470">
            <v>132050.22</v>
          </cell>
          <cell r="DS470">
            <v>0</v>
          </cell>
          <cell r="DT470">
            <v>194329.05</v>
          </cell>
          <cell r="DU470">
            <v>1255.1600000000001</v>
          </cell>
          <cell r="DV470">
            <v>0</v>
          </cell>
          <cell r="DW470">
            <v>24874.54</v>
          </cell>
          <cell r="DX470">
            <v>-6524.85</v>
          </cell>
          <cell r="DY470">
            <v>263.69</v>
          </cell>
          <cell r="DZ470">
            <v>0</v>
          </cell>
          <cell r="EA470">
            <v>19868.54</v>
          </cell>
          <cell r="EB470">
            <v>3</v>
          </cell>
          <cell r="EC470">
            <v>19871.54</v>
          </cell>
          <cell r="ED470">
            <v>0</v>
          </cell>
          <cell r="EE470">
            <v>19511</v>
          </cell>
          <cell r="EF470">
            <v>0</v>
          </cell>
          <cell r="EG470">
            <v>19511</v>
          </cell>
          <cell r="EH470">
            <v>408.94</v>
          </cell>
          <cell r="EI470">
            <v>0</v>
          </cell>
          <cell r="EJ470">
            <v>0</v>
          </cell>
          <cell r="EK470">
            <v>0</v>
          </cell>
          <cell r="EL470">
            <v>0</v>
          </cell>
          <cell r="EM470">
            <v>0</v>
          </cell>
          <cell r="EN470">
            <v>0</v>
          </cell>
          <cell r="EO470">
            <v>0</v>
          </cell>
          <cell r="EP470">
            <v>67</v>
          </cell>
          <cell r="EQ470">
            <v>0</v>
          </cell>
          <cell r="ER470">
            <v>15</v>
          </cell>
          <cell r="ES470">
            <v>0</v>
          </cell>
          <cell r="ET470">
            <v>1</v>
          </cell>
          <cell r="EU470">
            <v>19868.54</v>
          </cell>
          <cell r="EV470">
            <v>19868.54</v>
          </cell>
          <cell r="EW470">
            <v>-97</v>
          </cell>
          <cell r="EX470">
            <v>111</v>
          </cell>
          <cell r="EY470">
            <v>-132</v>
          </cell>
          <cell r="EZ470">
            <v>0</v>
          </cell>
          <cell r="FA470">
            <v>0</v>
          </cell>
          <cell r="FB470">
            <v>2544</v>
          </cell>
          <cell r="FC470">
            <v>0</v>
          </cell>
          <cell r="FD470">
            <v>508</v>
          </cell>
          <cell r="FE470">
            <v>0</v>
          </cell>
          <cell r="FF470">
            <v>22022.54</v>
          </cell>
          <cell r="FG470">
            <v>255</v>
          </cell>
          <cell r="FH470">
            <v>0</v>
          </cell>
          <cell r="FI470">
            <v>-232</v>
          </cell>
          <cell r="FJ470">
            <v>21535.54</v>
          </cell>
          <cell r="FK470">
            <v>183815</v>
          </cell>
          <cell r="FL470">
            <v>17737</v>
          </cell>
          <cell r="FM470">
            <v>21536</v>
          </cell>
          <cell r="FN470">
            <v>22857</v>
          </cell>
          <cell r="FO470">
            <v>183815</v>
          </cell>
          <cell r="FP470">
            <v>210411</v>
          </cell>
          <cell r="FQ470">
            <v>9.6494</v>
          </cell>
          <cell r="FR470">
            <v>11.716100000000001</v>
          </cell>
          <cell r="FS470">
            <v>12.434799999999999</v>
          </cell>
          <cell r="FT470">
            <v>10.235200000000001</v>
          </cell>
          <cell r="FU470">
            <v>1021</v>
          </cell>
          <cell r="FV470">
            <v>0</v>
          </cell>
          <cell r="FW470">
            <v>0</v>
          </cell>
          <cell r="FX470">
            <v>0</v>
          </cell>
          <cell r="FY470">
            <v>0</v>
          </cell>
          <cell r="FZ470">
            <v>0</v>
          </cell>
          <cell r="GA470">
            <v>0</v>
          </cell>
          <cell r="GB470">
            <v>234</v>
          </cell>
          <cell r="GC470">
            <v>2544</v>
          </cell>
          <cell r="GD470">
            <v>502</v>
          </cell>
          <cell r="GE470">
            <v>375</v>
          </cell>
          <cell r="GF470">
            <v>60</v>
          </cell>
          <cell r="GG470">
            <v>1.68</v>
          </cell>
          <cell r="GH470">
            <v>0</v>
          </cell>
          <cell r="GI470">
            <v>0</v>
          </cell>
          <cell r="GJ470">
            <v>22022.54</v>
          </cell>
          <cell r="GK470">
            <v>2202.25</v>
          </cell>
          <cell r="GL470">
            <v>375</v>
          </cell>
          <cell r="GM470">
            <v>0</v>
          </cell>
          <cell r="GN470">
            <v>0</v>
          </cell>
          <cell r="GO470">
            <v>375</v>
          </cell>
          <cell r="GP470">
            <v>545</v>
          </cell>
          <cell r="GQ470">
            <v>545</v>
          </cell>
          <cell r="GR470">
            <v>0</v>
          </cell>
          <cell r="GS470">
            <v>46</v>
          </cell>
          <cell r="GT470">
            <v>425</v>
          </cell>
          <cell r="GU470">
            <v>0</v>
          </cell>
          <cell r="GV470">
            <v>1.68</v>
          </cell>
          <cell r="GW470">
            <v>0</v>
          </cell>
          <cell r="GX470">
            <v>0</v>
          </cell>
          <cell r="GY470">
            <v>0</v>
          </cell>
          <cell r="GZ470">
            <v>0</v>
          </cell>
          <cell r="HA470">
            <v>0</v>
          </cell>
          <cell r="HB470">
            <v>0</v>
          </cell>
          <cell r="HC470">
            <v>0</v>
          </cell>
          <cell r="HD470" t="str">
            <v>Adjustments due to rounding</v>
          </cell>
          <cell r="HE470" t="str">
            <v>Equity related to Ally's minority interest in SAIC JV (China)</v>
          </cell>
          <cell r="HF470">
            <v>0</v>
          </cell>
          <cell r="HG470">
            <v>0</v>
          </cell>
          <cell r="HH470">
            <v>0</v>
          </cell>
          <cell r="HI470">
            <v>-1636.27</v>
          </cell>
          <cell r="HJ470">
            <v>-1629.62</v>
          </cell>
          <cell r="HK470" t="str">
            <v xml:space="preserve">Total shares outstanding at Ally equals 1,330,970 as of December 31, 2011. In connection with the forecasted 1Q2013 IPO, $3.0 billion of the remaining $5.9375 billion of MCP is assumed to convert to Tangible Equity Units and $2.9375 billion of </v>
          </cell>
          <cell r="HL470">
            <v>3</v>
          </cell>
          <cell r="HM470">
            <v>2013</v>
          </cell>
          <cell r="HN470">
            <v>0</v>
          </cell>
          <cell r="HO470">
            <v>18.75</v>
          </cell>
          <cell r="HR470">
            <v>19012</v>
          </cell>
        </row>
        <row r="471">
          <cell r="A471" t="str">
            <v>1562859Q4 2013Supervisory Baseline</v>
          </cell>
          <cell r="B471" t="str">
            <v>Ally</v>
          </cell>
          <cell r="C471" t="str">
            <v>Q4 2013</v>
          </cell>
          <cell r="D471" t="str">
            <v>Supervisory Baseline</v>
          </cell>
          <cell r="E471" t="str">
            <v>BHC</v>
          </cell>
          <cell r="F471" t="str">
            <v>ALLY FNCL</v>
          </cell>
          <cell r="G471">
            <v>1562859</v>
          </cell>
          <cell r="H471" t="str">
            <v>Projected</v>
          </cell>
          <cell r="I471">
            <v>40928</v>
          </cell>
          <cell r="J471">
            <v>40928.642881944441</v>
          </cell>
          <cell r="L471">
            <v>10.49</v>
          </cell>
          <cell r="M471">
            <v>15.86</v>
          </cell>
          <cell r="N471">
            <v>6.38</v>
          </cell>
          <cell r="O471">
            <v>9.48</v>
          </cell>
          <cell r="P471">
            <v>8.51</v>
          </cell>
          <cell r="Q471">
            <v>8.51</v>
          </cell>
          <cell r="R471">
            <v>0</v>
          </cell>
          <cell r="S471">
            <v>0</v>
          </cell>
          <cell r="T471">
            <v>0</v>
          </cell>
          <cell r="U471">
            <v>0</v>
          </cell>
          <cell r="V471">
            <v>0</v>
          </cell>
          <cell r="W471">
            <v>0</v>
          </cell>
          <cell r="X471">
            <v>0</v>
          </cell>
          <cell r="Y471">
            <v>158.11000000000001</v>
          </cell>
          <cell r="Z471">
            <v>155.59</v>
          </cell>
          <cell r="AA471">
            <v>2.52</v>
          </cell>
          <cell r="AB471">
            <v>0</v>
          </cell>
          <cell r="AC471">
            <v>0</v>
          </cell>
          <cell r="AD471">
            <v>0</v>
          </cell>
          <cell r="AE471">
            <v>0</v>
          </cell>
          <cell r="AF471">
            <v>0</v>
          </cell>
          <cell r="AG471">
            <v>0</v>
          </cell>
          <cell r="AH471">
            <v>0</v>
          </cell>
          <cell r="AI471">
            <v>192.97</v>
          </cell>
          <cell r="AJ471">
            <v>0</v>
          </cell>
          <cell r="AK471">
            <v>0</v>
          </cell>
          <cell r="AL471">
            <v>0</v>
          </cell>
          <cell r="AM471">
            <v>0</v>
          </cell>
          <cell r="AN471">
            <v>0</v>
          </cell>
          <cell r="AO471">
            <v>0</v>
          </cell>
          <cell r="AP471">
            <v>0</v>
          </cell>
          <cell r="AQ471">
            <v>0</v>
          </cell>
          <cell r="AR471">
            <v>0</v>
          </cell>
          <cell r="AS471">
            <v>0</v>
          </cell>
          <cell r="AT471">
            <v>192.97</v>
          </cell>
          <cell r="AU471">
            <v>1316.47</v>
          </cell>
          <cell r="AV471">
            <v>206.56</v>
          </cell>
          <cell r="AW471">
            <v>192.97</v>
          </cell>
          <cell r="AX471">
            <v>-13.67</v>
          </cell>
          <cell r="AY471">
            <v>1316.39</v>
          </cell>
          <cell r="AZ471">
            <v>751.45</v>
          </cell>
          <cell r="BA471">
            <v>1849.73</v>
          </cell>
          <cell r="BB471">
            <v>1952.31</v>
          </cell>
          <cell r="BC471">
            <v>648.86</v>
          </cell>
          <cell r="BD471">
            <v>648.86</v>
          </cell>
          <cell r="BE471">
            <v>206.56</v>
          </cell>
          <cell r="BF471">
            <v>0</v>
          </cell>
          <cell r="BG471">
            <v>0</v>
          </cell>
          <cell r="BH471">
            <v>14.19</v>
          </cell>
          <cell r="BI471">
            <v>0</v>
          </cell>
          <cell r="BJ471">
            <v>18.75</v>
          </cell>
          <cell r="BK471">
            <v>0</v>
          </cell>
          <cell r="BL471">
            <v>475.24</v>
          </cell>
          <cell r="BM471">
            <v>-323.33</v>
          </cell>
          <cell r="BN471">
            <v>798.57</v>
          </cell>
          <cell r="BO471">
            <v>0</v>
          </cell>
          <cell r="BP471">
            <v>798.57</v>
          </cell>
          <cell r="BQ471">
            <v>0</v>
          </cell>
          <cell r="BR471">
            <v>798.57</v>
          </cell>
          <cell r="BS471">
            <v>-68.035098000000005</v>
          </cell>
          <cell r="BT471">
            <v>615.71</v>
          </cell>
          <cell r="BU471">
            <v>6.18</v>
          </cell>
          <cell r="BV471">
            <v>23.26</v>
          </cell>
          <cell r="BW471">
            <v>598.63</v>
          </cell>
          <cell r="BX471" t="str">
            <v>Other Non-Interest Expense</v>
          </cell>
          <cell r="BY471">
            <v>0</v>
          </cell>
          <cell r="BZ471">
            <v>25621.74</v>
          </cell>
          <cell r="CA471">
            <v>25621.74</v>
          </cell>
          <cell r="CB471">
            <v>17923.32</v>
          </cell>
          <cell r="CC471">
            <v>11858.86</v>
          </cell>
          <cell r="CD471">
            <v>2909.91</v>
          </cell>
          <cell r="CE471">
            <v>1153.8599999999999</v>
          </cell>
          <cell r="CF471">
            <v>1756.05</v>
          </cell>
          <cell r="CG471">
            <v>2952.97</v>
          </cell>
          <cell r="CH471">
            <v>0</v>
          </cell>
          <cell r="CI471">
            <v>0</v>
          </cell>
          <cell r="CJ471">
            <v>2952.97</v>
          </cell>
          <cell r="CK471">
            <v>2952.97</v>
          </cell>
          <cell r="CL471">
            <v>0</v>
          </cell>
          <cell r="CM471">
            <v>201.58</v>
          </cell>
          <cell r="CN471">
            <v>39536.29</v>
          </cell>
          <cell r="CO471">
            <v>39536.29</v>
          </cell>
          <cell r="CP471">
            <v>0</v>
          </cell>
          <cell r="CQ471">
            <v>0</v>
          </cell>
          <cell r="CR471">
            <v>0</v>
          </cell>
          <cell r="CS471">
            <v>83725.08</v>
          </cell>
          <cell r="CT471">
            <v>83687.44</v>
          </cell>
          <cell r="CU471">
            <v>37.64</v>
          </cell>
          <cell r="CV471">
            <v>0</v>
          </cell>
          <cell r="CW471">
            <v>1370.98</v>
          </cell>
          <cell r="CX471">
            <v>0</v>
          </cell>
          <cell r="CY471">
            <v>0</v>
          </cell>
          <cell r="CZ471">
            <v>0</v>
          </cell>
          <cell r="DA471">
            <v>1210.75</v>
          </cell>
          <cell r="DB471">
            <v>160.22999999999999</v>
          </cell>
          <cell r="DC471">
            <v>142555.67000000001</v>
          </cell>
          <cell r="DD471">
            <v>0</v>
          </cell>
          <cell r="DE471">
            <v>1316.39</v>
          </cell>
          <cell r="DF471">
            <v>141239.28</v>
          </cell>
          <cell r="DG471">
            <v>2384.9899999999998</v>
          </cell>
          <cell r="DH471">
            <v>524.29</v>
          </cell>
          <cell r="DI471">
            <v>2628.34</v>
          </cell>
          <cell r="DJ471">
            <v>0</v>
          </cell>
          <cell r="DK471">
            <v>6</v>
          </cell>
          <cell r="DL471">
            <v>3158.63</v>
          </cell>
          <cell r="DM471">
            <v>49426.96</v>
          </cell>
          <cell r="DN471">
            <v>221831.59</v>
          </cell>
          <cell r="DO471">
            <v>61009.72</v>
          </cell>
          <cell r="DP471">
            <v>0</v>
          </cell>
          <cell r="DQ471">
            <v>2992.66</v>
          </cell>
          <cell r="DR471">
            <v>137210.01999999999</v>
          </cell>
          <cell r="DS471">
            <v>0</v>
          </cell>
          <cell r="DT471">
            <v>201212.39</v>
          </cell>
          <cell r="DU471">
            <v>1255.1600000000001</v>
          </cell>
          <cell r="DV471">
            <v>0</v>
          </cell>
          <cell r="DW471">
            <v>24874.54</v>
          </cell>
          <cell r="DX471">
            <v>-5793.08</v>
          </cell>
          <cell r="DY471">
            <v>279.58</v>
          </cell>
          <cell r="DZ471">
            <v>0</v>
          </cell>
          <cell r="EA471">
            <v>20616.189999999999</v>
          </cell>
          <cell r="EB471">
            <v>3</v>
          </cell>
          <cell r="EC471">
            <v>20619.189999999999</v>
          </cell>
          <cell r="ED471">
            <v>0</v>
          </cell>
          <cell r="EE471">
            <v>19868.54</v>
          </cell>
          <cell r="EF471">
            <v>0</v>
          </cell>
          <cell r="EG471">
            <v>19868.54</v>
          </cell>
          <cell r="EH471">
            <v>798.57</v>
          </cell>
          <cell r="EI471">
            <v>0</v>
          </cell>
          <cell r="EJ471">
            <v>0</v>
          </cell>
          <cell r="EK471">
            <v>0</v>
          </cell>
          <cell r="EL471">
            <v>0</v>
          </cell>
          <cell r="EM471">
            <v>0</v>
          </cell>
          <cell r="EN471">
            <v>0</v>
          </cell>
          <cell r="EO471">
            <v>0</v>
          </cell>
          <cell r="EP471">
            <v>67</v>
          </cell>
          <cell r="EQ471">
            <v>0</v>
          </cell>
          <cell r="ER471">
            <v>16</v>
          </cell>
          <cell r="ES471">
            <v>0</v>
          </cell>
          <cell r="ET471">
            <v>-1</v>
          </cell>
          <cell r="EU471">
            <v>20616.189999999999</v>
          </cell>
          <cell r="EV471">
            <v>20616.189999999999</v>
          </cell>
          <cell r="EW471">
            <v>-81</v>
          </cell>
          <cell r="EX471">
            <v>95</v>
          </cell>
          <cell r="EY471">
            <v>-132</v>
          </cell>
          <cell r="EZ471">
            <v>0</v>
          </cell>
          <cell r="FA471">
            <v>0</v>
          </cell>
          <cell r="FB471">
            <v>2544</v>
          </cell>
          <cell r="FC471">
            <v>0</v>
          </cell>
          <cell r="FD471">
            <v>508</v>
          </cell>
          <cell r="FE471">
            <v>0</v>
          </cell>
          <cell r="FF471">
            <v>22770.19</v>
          </cell>
          <cell r="FG471">
            <v>255</v>
          </cell>
          <cell r="FH471">
            <v>0</v>
          </cell>
          <cell r="FI471">
            <v>-247</v>
          </cell>
          <cell r="FJ471">
            <v>22268.19</v>
          </cell>
          <cell r="FK471">
            <v>186390</v>
          </cell>
          <cell r="FL471">
            <v>18469</v>
          </cell>
          <cell r="FM471">
            <v>22268</v>
          </cell>
          <cell r="FN471">
            <v>23575</v>
          </cell>
          <cell r="FO471">
            <v>186390</v>
          </cell>
          <cell r="FP471">
            <v>217253</v>
          </cell>
          <cell r="FQ471">
            <v>9.9087999999999994</v>
          </cell>
          <cell r="FR471">
            <v>11.946999999999999</v>
          </cell>
          <cell r="FS471">
            <v>12.648199999999999</v>
          </cell>
          <cell r="FT471">
            <v>10.2498</v>
          </cell>
          <cell r="FU471">
            <v>1021</v>
          </cell>
          <cell r="FV471">
            <v>0</v>
          </cell>
          <cell r="FW471">
            <v>0</v>
          </cell>
          <cell r="FX471">
            <v>0</v>
          </cell>
          <cell r="FY471">
            <v>0</v>
          </cell>
          <cell r="FZ471">
            <v>0</v>
          </cell>
          <cell r="GA471">
            <v>0</v>
          </cell>
          <cell r="GB471">
            <v>234</v>
          </cell>
          <cell r="GC471">
            <v>2544</v>
          </cell>
          <cell r="GD471">
            <v>502</v>
          </cell>
          <cell r="GE471">
            <v>461</v>
          </cell>
          <cell r="GF471">
            <v>60</v>
          </cell>
          <cell r="GG471">
            <v>1.68</v>
          </cell>
          <cell r="GH471">
            <v>0</v>
          </cell>
          <cell r="GI471">
            <v>0</v>
          </cell>
          <cell r="GJ471">
            <v>22770.19</v>
          </cell>
          <cell r="GK471">
            <v>2277.02</v>
          </cell>
          <cell r="GL471">
            <v>461</v>
          </cell>
          <cell r="GM471">
            <v>0</v>
          </cell>
          <cell r="GN471">
            <v>0</v>
          </cell>
          <cell r="GO471">
            <v>461</v>
          </cell>
          <cell r="GP471">
            <v>718</v>
          </cell>
          <cell r="GQ471">
            <v>718</v>
          </cell>
          <cell r="GR471">
            <v>0</v>
          </cell>
          <cell r="GS471">
            <v>46</v>
          </cell>
          <cell r="GT471">
            <v>478</v>
          </cell>
          <cell r="GU471">
            <v>0</v>
          </cell>
          <cell r="GV471">
            <v>1.68</v>
          </cell>
          <cell r="GW471">
            <v>0</v>
          </cell>
          <cell r="GX471">
            <v>0</v>
          </cell>
          <cell r="GY471">
            <v>0</v>
          </cell>
          <cell r="GZ471">
            <v>0</v>
          </cell>
          <cell r="HA471">
            <v>0</v>
          </cell>
          <cell r="HB471">
            <v>0</v>
          </cell>
          <cell r="HC471">
            <v>0</v>
          </cell>
          <cell r="HD471" t="str">
            <v>Adjustments due to rounding</v>
          </cell>
          <cell r="HE471" t="str">
            <v>Equity related to Ally's minority interest in SAIC JV (China)</v>
          </cell>
          <cell r="HF471">
            <v>0</v>
          </cell>
          <cell r="HG471">
            <v>0</v>
          </cell>
          <cell r="HH471">
            <v>0</v>
          </cell>
          <cell r="HI471">
            <v>-1636.27</v>
          </cell>
          <cell r="HJ471">
            <v>-1629.62</v>
          </cell>
          <cell r="HK471" t="str">
            <v xml:space="preserve">Total shares outstanding at Ally equals 1,330,970 as of December 31, 2011. In connection with the forecasted 1Q2013 IPO, $3.0 billion of the remaining $5.9375 billion of MCP is assumed to convert to Tangible Equity Units and $2.9375 billion of </v>
          </cell>
          <cell r="HL471">
            <v>4</v>
          </cell>
          <cell r="HM471">
            <v>2013</v>
          </cell>
          <cell r="HN471">
            <v>0</v>
          </cell>
          <cell r="HO471">
            <v>18.75</v>
          </cell>
          <cell r="HR471">
            <v>19012</v>
          </cell>
        </row>
        <row r="472">
          <cell r="A472" t="str">
            <v>1562859Q3 2011Supervisory Stress</v>
          </cell>
          <cell r="B472" t="str">
            <v>Ally</v>
          </cell>
          <cell r="C472" t="str">
            <v>Q3 2011</v>
          </cell>
          <cell r="D472" t="str">
            <v>Supervisory Stress</v>
          </cell>
          <cell r="E472" t="str">
            <v>BHC</v>
          </cell>
          <cell r="F472" t="str">
            <v>ALLY FNCL</v>
          </cell>
          <cell r="G472">
            <v>1562859</v>
          </cell>
          <cell r="H472" t="str">
            <v>Actual</v>
          </cell>
          <cell r="I472">
            <v>40928</v>
          </cell>
          <cell r="J472">
            <v>40928.646134259259</v>
          </cell>
          <cell r="L472">
            <v>26.32</v>
          </cell>
          <cell r="M472">
            <v>20.65</v>
          </cell>
          <cell r="N472">
            <v>9.9499999999999993</v>
          </cell>
          <cell r="O472">
            <v>10.7</v>
          </cell>
          <cell r="P472">
            <v>2.4300000000000002</v>
          </cell>
          <cell r="Q472">
            <v>2.4300000000000002</v>
          </cell>
          <cell r="R472">
            <v>0</v>
          </cell>
          <cell r="S472">
            <v>0</v>
          </cell>
          <cell r="T472">
            <v>0</v>
          </cell>
          <cell r="U472">
            <v>0</v>
          </cell>
          <cell r="V472">
            <v>0</v>
          </cell>
          <cell r="W472">
            <v>0</v>
          </cell>
          <cell r="X472">
            <v>0</v>
          </cell>
          <cell r="Y472">
            <v>73.59</v>
          </cell>
          <cell r="Z472">
            <v>72.06</v>
          </cell>
          <cell r="AA472">
            <v>1.54</v>
          </cell>
          <cell r="AB472">
            <v>0</v>
          </cell>
          <cell r="AC472">
            <v>0</v>
          </cell>
          <cell r="AD472">
            <v>0</v>
          </cell>
          <cell r="AE472">
            <v>0</v>
          </cell>
          <cell r="AF472">
            <v>0</v>
          </cell>
          <cell r="AG472">
            <v>0</v>
          </cell>
          <cell r="AH472">
            <v>0</v>
          </cell>
          <cell r="AI472">
            <v>119.79</v>
          </cell>
          <cell r="AJ472">
            <v>0</v>
          </cell>
          <cell r="AK472">
            <v>0</v>
          </cell>
          <cell r="AL472">
            <v>0</v>
          </cell>
          <cell r="AM472">
            <v>0</v>
          </cell>
          <cell r="AN472">
            <v>0</v>
          </cell>
          <cell r="AO472">
            <v>0</v>
          </cell>
          <cell r="AP472">
            <v>0</v>
          </cell>
          <cell r="AQ472">
            <v>0</v>
          </cell>
          <cell r="AR472">
            <v>0</v>
          </cell>
          <cell r="AS472">
            <v>0</v>
          </cell>
          <cell r="AT472">
            <v>119.79</v>
          </cell>
          <cell r="AU472">
            <v>1739</v>
          </cell>
          <cell r="AV472">
            <v>49</v>
          </cell>
          <cell r="AW472">
            <v>123</v>
          </cell>
          <cell r="AX472">
            <v>-44</v>
          </cell>
          <cell r="AY472">
            <v>1621</v>
          </cell>
          <cell r="AZ472">
            <v>393</v>
          </cell>
          <cell r="BA472">
            <v>1011</v>
          </cell>
          <cell r="BB472">
            <v>1634.65</v>
          </cell>
          <cell r="BC472">
            <v>-230.84</v>
          </cell>
          <cell r="BD472">
            <v>-230.84</v>
          </cell>
          <cell r="BE472">
            <v>49</v>
          </cell>
          <cell r="BF472">
            <v>0</v>
          </cell>
          <cell r="BG472">
            <v>0</v>
          </cell>
          <cell r="BH472">
            <v>81.84</v>
          </cell>
          <cell r="BI472">
            <v>0</v>
          </cell>
          <cell r="BJ472">
            <v>75</v>
          </cell>
          <cell r="BK472">
            <v>0</v>
          </cell>
          <cell r="BL472">
            <v>-123</v>
          </cell>
          <cell r="BM472">
            <v>87</v>
          </cell>
          <cell r="BN472">
            <v>-210</v>
          </cell>
          <cell r="BO472">
            <v>0</v>
          </cell>
          <cell r="BP472">
            <v>-210</v>
          </cell>
          <cell r="BQ472">
            <v>0</v>
          </cell>
          <cell r="BR472">
            <v>-210</v>
          </cell>
          <cell r="BS472">
            <v>-70.731707</v>
          </cell>
          <cell r="BT472">
            <v>829</v>
          </cell>
          <cell r="BU472">
            <v>70</v>
          </cell>
          <cell r="BV472">
            <v>70</v>
          </cell>
          <cell r="BW472">
            <v>829</v>
          </cell>
          <cell r="BX472" t="str">
            <v>Other Non-Interest Expense</v>
          </cell>
          <cell r="BY472">
            <v>0</v>
          </cell>
          <cell r="BZ472">
            <v>22248</v>
          </cell>
          <cell r="CA472">
            <v>22248</v>
          </cell>
          <cell r="CB472">
            <v>21637</v>
          </cell>
          <cell r="CC472">
            <v>13872</v>
          </cell>
          <cell r="CD472">
            <v>4410</v>
          </cell>
          <cell r="CE472">
            <v>1747</v>
          </cell>
          <cell r="CF472">
            <v>2663</v>
          </cell>
          <cell r="CG472">
            <v>2137</v>
          </cell>
          <cell r="CH472">
            <v>125</v>
          </cell>
          <cell r="CI472">
            <v>0</v>
          </cell>
          <cell r="CJ472">
            <v>2012</v>
          </cell>
          <cell r="CK472">
            <v>2012</v>
          </cell>
          <cell r="CL472">
            <v>0</v>
          </cell>
          <cell r="CM472">
            <v>1218</v>
          </cell>
          <cell r="CN472">
            <v>38419</v>
          </cell>
          <cell r="CO472">
            <v>38419</v>
          </cell>
          <cell r="CP472">
            <v>0</v>
          </cell>
          <cell r="CQ472">
            <v>0</v>
          </cell>
          <cell r="CR472">
            <v>0</v>
          </cell>
          <cell r="CS472">
            <v>55495.86</v>
          </cell>
          <cell r="CT472">
            <v>54061</v>
          </cell>
          <cell r="CU472">
            <v>74.86</v>
          </cell>
          <cell r="CV472">
            <v>1360</v>
          </cell>
          <cell r="CW472">
            <v>1905</v>
          </cell>
          <cell r="CX472">
            <v>0</v>
          </cell>
          <cell r="CY472">
            <v>0</v>
          </cell>
          <cell r="CZ472">
            <v>0</v>
          </cell>
          <cell r="DA472">
            <v>1620</v>
          </cell>
          <cell r="DB472">
            <v>285</v>
          </cell>
          <cell r="DC472">
            <v>117457</v>
          </cell>
          <cell r="DD472">
            <v>0</v>
          </cell>
          <cell r="DE472">
            <v>1621</v>
          </cell>
          <cell r="DF472">
            <v>115836</v>
          </cell>
          <cell r="DG472">
            <v>503</v>
          </cell>
          <cell r="DH472">
            <v>523</v>
          </cell>
          <cell r="DI472">
            <v>2663</v>
          </cell>
          <cell r="DJ472">
            <v>0</v>
          </cell>
          <cell r="DK472">
            <v>6</v>
          </cell>
          <cell r="DL472">
            <v>3192</v>
          </cell>
          <cell r="DM472">
            <v>40177</v>
          </cell>
          <cell r="DN472">
            <v>181956</v>
          </cell>
          <cell r="DO472">
            <v>42196</v>
          </cell>
          <cell r="DP472">
            <v>74</v>
          </cell>
          <cell r="DQ472">
            <v>2622</v>
          </cell>
          <cell r="DR472">
            <v>117329</v>
          </cell>
          <cell r="DS472">
            <v>2</v>
          </cell>
          <cell r="DT472">
            <v>162221</v>
          </cell>
          <cell r="DU472">
            <v>6940</v>
          </cell>
          <cell r="DV472">
            <v>0</v>
          </cell>
          <cell r="DW472">
            <v>19668</v>
          </cell>
          <cell r="DX472">
            <v>-6918</v>
          </cell>
          <cell r="DY472">
            <v>42</v>
          </cell>
          <cell r="DZ472">
            <v>0</v>
          </cell>
          <cell r="EA472">
            <v>19732</v>
          </cell>
          <cell r="EB472">
            <v>3</v>
          </cell>
          <cell r="EC472">
            <v>19735</v>
          </cell>
          <cell r="ED472">
            <v>23032</v>
          </cell>
          <cell r="EE472">
            <v>20423</v>
          </cell>
          <cell r="EF472">
            <v>0</v>
          </cell>
          <cell r="EG472">
            <v>20423</v>
          </cell>
          <cell r="EH472">
            <v>-210</v>
          </cell>
          <cell r="EI472">
            <v>0</v>
          </cell>
          <cell r="EJ472">
            <v>0</v>
          </cell>
          <cell r="EK472">
            <v>0</v>
          </cell>
          <cell r="EL472">
            <v>0</v>
          </cell>
          <cell r="EM472">
            <v>0</v>
          </cell>
          <cell r="EN472">
            <v>0</v>
          </cell>
          <cell r="EO472">
            <v>0</v>
          </cell>
          <cell r="EP472">
            <v>200</v>
          </cell>
          <cell r="EQ472">
            <v>0</v>
          </cell>
          <cell r="ER472">
            <v>-281</v>
          </cell>
          <cell r="ES472">
            <v>0</v>
          </cell>
          <cell r="ET472">
            <v>0</v>
          </cell>
          <cell r="EU472">
            <v>19732</v>
          </cell>
          <cell r="EV472">
            <v>19732</v>
          </cell>
          <cell r="EW472">
            <v>-199</v>
          </cell>
          <cell r="EX472">
            <v>224</v>
          </cell>
          <cell r="EY472">
            <v>-133</v>
          </cell>
          <cell r="EZ472">
            <v>0</v>
          </cell>
          <cell r="FA472">
            <v>0</v>
          </cell>
          <cell r="FB472">
            <v>2542</v>
          </cell>
          <cell r="FC472">
            <v>0</v>
          </cell>
          <cell r="FD472">
            <v>507</v>
          </cell>
          <cell r="FE472">
            <v>0</v>
          </cell>
          <cell r="FF472">
            <v>21875</v>
          </cell>
          <cell r="FG472">
            <v>266</v>
          </cell>
          <cell r="FH472">
            <v>0</v>
          </cell>
          <cell r="FI472">
            <v>-134</v>
          </cell>
          <cell r="FJ472">
            <v>21475</v>
          </cell>
          <cell r="FK472">
            <v>149711.65</v>
          </cell>
          <cell r="FL472">
            <v>11993</v>
          </cell>
          <cell r="FM472">
            <v>21475</v>
          </cell>
          <cell r="FN472">
            <v>23199</v>
          </cell>
          <cell r="FO472">
            <v>149711.65</v>
          </cell>
          <cell r="FP472">
            <v>184920</v>
          </cell>
          <cell r="FQ472">
            <v>8.0106999999999999</v>
          </cell>
          <cell r="FR472">
            <v>14.344200000000001</v>
          </cell>
          <cell r="FS472">
            <v>15.495799999999999</v>
          </cell>
          <cell r="FT472">
            <v>11.613099999999999</v>
          </cell>
          <cell r="FU472">
            <v>6706</v>
          </cell>
          <cell r="FV472">
            <v>0</v>
          </cell>
          <cell r="FW472">
            <v>0</v>
          </cell>
          <cell r="FX472">
            <v>0</v>
          </cell>
          <cell r="FY472">
            <v>0</v>
          </cell>
          <cell r="FZ472">
            <v>0</v>
          </cell>
          <cell r="GA472">
            <v>0</v>
          </cell>
          <cell r="GB472">
            <v>234</v>
          </cell>
          <cell r="GC472">
            <v>2542</v>
          </cell>
          <cell r="GD472">
            <v>501</v>
          </cell>
          <cell r="GE472">
            <v>105</v>
          </cell>
          <cell r="GF472">
            <v>60</v>
          </cell>
          <cell r="GG472">
            <v>1.33</v>
          </cell>
          <cell r="GH472">
            <v>5685</v>
          </cell>
          <cell r="GI472">
            <v>0</v>
          </cell>
          <cell r="GJ472">
            <v>21875</v>
          </cell>
          <cell r="GK472">
            <v>2187.5</v>
          </cell>
          <cell r="GL472">
            <v>0</v>
          </cell>
          <cell r="GM472">
            <v>105</v>
          </cell>
          <cell r="GN472">
            <v>0</v>
          </cell>
          <cell r="GO472">
            <v>0</v>
          </cell>
          <cell r="GP472">
            <v>0</v>
          </cell>
          <cell r="GQ472">
            <v>2187.5</v>
          </cell>
          <cell r="GR472">
            <v>0</v>
          </cell>
          <cell r="GS472">
            <v>87</v>
          </cell>
          <cell r="GT472">
            <v>-123</v>
          </cell>
          <cell r="GU472">
            <v>0</v>
          </cell>
          <cell r="GV472">
            <v>1.33</v>
          </cell>
          <cell r="GW472">
            <v>0</v>
          </cell>
          <cell r="GX472">
            <v>0</v>
          </cell>
          <cell r="GY472">
            <v>0</v>
          </cell>
          <cell r="GZ472">
            <v>0</v>
          </cell>
          <cell r="HA472">
            <v>0</v>
          </cell>
          <cell r="HB472">
            <v>0</v>
          </cell>
          <cell r="HC472">
            <v>0</v>
          </cell>
          <cell r="HD472" t="str">
            <v>Adjustments due to rounding</v>
          </cell>
          <cell r="HE472" t="str">
            <v>Equity related to Ally's minority interest in SAIC JV (China)</v>
          </cell>
          <cell r="HF472">
            <v>0</v>
          </cell>
          <cell r="HG472">
            <v>0</v>
          </cell>
          <cell r="HH472">
            <v>0</v>
          </cell>
          <cell r="HI472">
            <v>-1636.27</v>
          </cell>
          <cell r="HJ472">
            <v>-1629.62</v>
          </cell>
          <cell r="HK472" t="str">
            <v xml:space="preserve">Total shares outstanding at Ally equals 1,330,970 as of December 31, 2011. In connection with the forecasted 1Q2013 IPO, $3.0 billion of the remaining $5.9375 billion of MCP is assumed to convert to Tangible Equity Units and $2.9375 billion of </v>
          </cell>
          <cell r="HL472">
            <v>3</v>
          </cell>
          <cell r="HM472">
            <v>2011</v>
          </cell>
          <cell r="HN472">
            <v>0</v>
          </cell>
          <cell r="HO472">
            <v>75</v>
          </cell>
          <cell r="HR472">
            <v>19012</v>
          </cell>
        </row>
        <row r="473">
          <cell r="A473" t="str">
            <v>1562859Q4 2011Supervisory Stress</v>
          </cell>
          <cell r="B473" t="str">
            <v>Ally</v>
          </cell>
          <cell r="C473" t="str">
            <v>Q4 2011</v>
          </cell>
          <cell r="D473" t="str">
            <v>Supervisory Stress</v>
          </cell>
          <cell r="E473" t="str">
            <v>BHC</v>
          </cell>
          <cell r="F473" t="str">
            <v>ALLY FNCL</v>
          </cell>
          <cell r="G473">
            <v>1562859</v>
          </cell>
          <cell r="H473" t="str">
            <v>Projected</v>
          </cell>
          <cell r="I473">
            <v>40928</v>
          </cell>
          <cell r="J473">
            <v>40928.646134259259</v>
          </cell>
          <cell r="L473">
            <v>22.85</v>
          </cell>
          <cell r="M473">
            <v>20.71</v>
          </cell>
          <cell r="N473">
            <v>7.5</v>
          </cell>
          <cell r="O473">
            <v>13.21</v>
          </cell>
          <cell r="P473">
            <v>4.72</v>
          </cell>
          <cell r="Q473">
            <v>4.72</v>
          </cell>
          <cell r="R473">
            <v>0</v>
          </cell>
          <cell r="S473">
            <v>0</v>
          </cell>
          <cell r="T473">
            <v>0</v>
          </cell>
          <cell r="U473">
            <v>0</v>
          </cell>
          <cell r="V473">
            <v>0</v>
          </cell>
          <cell r="W473">
            <v>0</v>
          </cell>
          <cell r="X473">
            <v>0</v>
          </cell>
          <cell r="Y473">
            <v>110.45</v>
          </cell>
          <cell r="Z473">
            <v>107.54</v>
          </cell>
          <cell r="AA473">
            <v>2.9</v>
          </cell>
          <cell r="AB473">
            <v>0</v>
          </cell>
          <cell r="AC473">
            <v>0</v>
          </cell>
          <cell r="AD473">
            <v>0</v>
          </cell>
          <cell r="AE473">
            <v>0</v>
          </cell>
          <cell r="AF473">
            <v>0</v>
          </cell>
          <cell r="AG473">
            <v>0</v>
          </cell>
          <cell r="AH473">
            <v>0</v>
          </cell>
          <cell r="AI473">
            <v>158.72999999999999</v>
          </cell>
          <cell r="AJ473">
            <v>0</v>
          </cell>
          <cell r="AK473">
            <v>0</v>
          </cell>
          <cell r="AL473">
            <v>471.7</v>
          </cell>
          <cell r="AM473">
            <v>471.7</v>
          </cell>
          <cell r="AN473">
            <v>0</v>
          </cell>
          <cell r="AO473">
            <v>0</v>
          </cell>
          <cell r="AP473">
            <v>0</v>
          </cell>
          <cell r="AQ473">
            <v>0</v>
          </cell>
          <cell r="AR473">
            <v>0</v>
          </cell>
          <cell r="AS473">
            <v>530.29</v>
          </cell>
          <cell r="AT473">
            <v>1160.73</v>
          </cell>
          <cell r="AU473">
            <v>1621</v>
          </cell>
          <cell r="AV473">
            <v>371.57</v>
          </cell>
          <cell r="AW473">
            <v>158.72999999999999</v>
          </cell>
          <cell r="AX473">
            <v>8.33</v>
          </cell>
          <cell r="AY473">
            <v>1842.17</v>
          </cell>
          <cell r="AZ473">
            <v>356.34</v>
          </cell>
          <cell r="BA473">
            <v>1317.86</v>
          </cell>
          <cell r="BB473">
            <v>2422.61</v>
          </cell>
          <cell r="BC473">
            <v>-748.41</v>
          </cell>
          <cell r="BD473">
            <v>-748.41</v>
          </cell>
          <cell r="BE473">
            <v>371.57</v>
          </cell>
          <cell r="BF473">
            <v>0</v>
          </cell>
          <cell r="BG473">
            <v>530.29</v>
          </cell>
          <cell r="BH473">
            <v>-37.44</v>
          </cell>
          <cell r="BI473">
            <v>0</v>
          </cell>
          <cell r="BJ473">
            <v>-466.74</v>
          </cell>
          <cell r="BK473">
            <v>0</v>
          </cell>
          <cell r="BL473">
            <v>-2154.46</v>
          </cell>
          <cell r="BM473">
            <v>74.400000000000006</v>
          </cell>
          <cell r="BN473">
            <v>-2228.86</v>
          </cell>
          <cell r="BO473">
            <v>0.85</v>
          </cell>
          <cell r="BP473">
            <v>-2228.0100000000002</v>
          </cell>
          <cell r="BQ473">
            <v>0</v>
          </cell>
          <cell r="BR473">
            <v>-2228.0100000000002</v>
          </cell>
          <cell r="BS473">
            <v>-3.4533014999999998</v>
          </cell>
          <cell r="BT473">
            <v>829</v>
          </cell>
          <cell r="BU473">
            <v>659.33</v>
          </cell>
          <cell r="BV473">
            <v>43.13</v>
          </cell>
          <cell r="BW473">
            <v>1445.2</v>
          </cell>
          <cell r="BX473" t="str">
            <v>Other Non-Interest Expense</v>
          </cell>
          <cell r="BY473">
            <v>0</v>
          </cell>
          <cell r="BZ473">
            <v>23864.18</v>
          </cell>
          <cell r="CA473">
            <v>23864.18</v>
          </cell>
          <cell r="CB473">
            <v>21096.68</v>
          </cell>
          <cell r="CC473">
            <v>14136.37</v>
          </cell>
          <cell r="CD473">
            <v>4257.53</v>
          </cell>
          <cell r="CE473">
            <v>1694.05</v>
          </cell>
          <cell r="CF473">
            <v>2563.48</v>
          </cell>
          <cell r="CG473">
            <v>2426.2600000000002</v>
          </cell>
          <cell r="CH473">
            <v>0</v>
          </cell>
          <cell r="CI473">
            <v>0</v>
          </cell>
          <cell r="CJ473">
            <v>2426.2600000000002</v>
          </cell>
          <cell r="CK473">
            <v>2426.2600000000002</v>
          </cell>
          <cell r="CL473">
            <v>0</v>
          </cell>
          <cell r="CM473">
            <v>276.52</v>
          </cell>
          <cell r="CN473">
            <v>34810.74</v>
          </cell>
          <cell r="CO473">
            <v>34810.74</v>
          </cell>
          <cell r="CP473">
            <v>0</v>
          </cell>
          <cell r="CQ473">
            <v>0</v>
          </cell>
          <cell r="CR473">
            <v>0</v>
          </cell>
          <cell r="CS473">
            <v>63526.37</v>
          </cell>
          <cell r="CT473">
            <v>63455.78</v>
          </cell>
          <cell r="CU473">
            <v>70.59</v>
          </cell>
          <cell r="CV473">
            <v>0</v>
          </cell>
          <cell r="CW473">
            <v>1893.73</v>
          </cell>
          <cell r="CX473">
            <v>0</v>
          </cell>
          <cell r="CY473">
            <v>0</v>
          </cell>
          <cell r="CZ473">
            <v>0</v>
          </cell>
          <cell r="DA473">
            <v>1733.5</v>
          </cell>
          <cell r="DB473">
            <v>160.22999999999999</v>
          </cell>
          <cell r="DC473">
            <v>121327.52</v>
          </cell>
          <cell r="DD473">
            <v>0</v>
          </cell>
          <cell r="DE473">
            <v>1842.17</v>
          </cell>
          <cell r="DF473">
            <v>119485.35</v>
          </cell>
          <cell r="DG473">
            <v>700</v>
          </cell>
          <cell r="DH473">
            <v>0</v>
          </cell>
          <cell r="DI473">
            <v>2990.42</v>
          </cell>
          <cell r="DJ473">
            <v>0</v>
          </cell>
          <cell r="DK473">
            <v>0</v>
          </cell>
          <cell r="DL473">
            <v>2990.42</v>
          </cell>
          <cell r="DM473">
            <v>46901.61</v>
          </cell>
          <cell r="DN473">
            <v>193941.56</v>
          </cell>
          <cell r="DO473">
            <v>46000.84</v>
          </cell>
          <cell r="DP473">
            <v>0</v>
          </cell>
          <cell r="DQ473">
            <v>2747.01</v>
          </cell>
          <cell r="DR473">
            <v>128250.64</v>
          </cell>
          <cell r="DS473">
            <v>0</v>
          </cell>
          <cell r="DT473">
            <v>176998.49</v>
          </cell>
          <cell r="DU473">
            <v>6939.82</v>
          </cell>
          <cell r="DV473">
            <v>0</v>
          </cell>
          <cell r="DW473">
            <v>19668.48</v>
          </cell>
          <cell r="DX473">
            <v>-9345.91</v>
          </cell>
          <cell r="DY473">
            <v>-322.31</v>
          </cell>
          <cell r="DZ473">
            <v>0</v>
          </cell>
          <cell r="EA473">
            <v>16940.080000000002</v>
          </cell>
          <cell r="EB473">
            <v>3</v>
          </cell>
          <cell r="EC473">
            <v>16943.080000000002</v>
          </cell>
          <cell r="ED473">
            <v>0</v>
          </cell>
          <cell r="EE473">
            <v>19732</v>
          </cell>
          <cell r="EF473">
            <v>0</v>
          </cell>
          <cell r="EG473">
            <v>19732</v>
          </cell>
          <cell r="EH473">
            <v>-2228.0100000000002</v>
          </cell>
          <cell r="EI473">
            <v>0</v>
          </cell>
          <cell r="EJ473">
            <v>0</v>
          </cell>
          <cell r="EK473">
            <v>0</v>
          </cell>
          <cell r="EL473">
            <v>0</v>
          </cell>
          <cell r="EM473">
            <v>0</v>
          </cell>
          <cell r="EN473">
            <v>0</v>
          </cell>
          <cell r="EO473">
            <v>0</v>
          </cell>
          <cell r="EP473">
            <v>200</v>
          </cell>
          <cell r="EQ473">
            <v>0</v>
          </cell>
          <cell r="ER473">
            <v>-364</v>
          </cell>
          <cell r="ES473">
            <v>0</v>
          </cell>
          <cell r="ET473">
            <v>0</v>
          </cell>
          <cell r="EU473">
            <v>16940.080000000002</v>
          </cell>
          <cell r="EV473">
            <v>16940.080000000002</v>
          </cell>
          <cell r="EW473">
            <v>-589</v>
          </cell>
          <cell r="EX473">
            <v>0</v>
          </cell>
          <cell r="EY473">
            <v>-132</v>
          </cell>
          <cell r="EZ473">
            <v>0</v>
          </cell>
          <cell r="FA473">
            <v>0</v>
          </cell>
          <cell r="FB473">
            <v>2542</v>
          </cell>
          <cell r="FC473">
            <v>0</v>
          </cell>
          <cell r="FD473">
            <v>0</v>
          </cell>
          <cell r="FE473">
            <v>0</v>
          </cell>
          <cell r="FF473">
            <v>20203.080000000002</v>
          </cell>
          <cell r="FG473">
            <v>299</v>
          </cell>
          <cell r="FH473">
            <v>0</v>
          </cell>
          <cell r="FI473">
            <v>-144</v>
          </cell>
          <cell r="FJ473">
            <v>19760.080000000002</v>
          </cell>
          <cell r="FK473">
            <v>156914</v>
          </cell>
          <cell r="FL473">
            <v>10278</v>
          </cell>
          <cell r="FM473">
            <v>19760</v>
          </cell>
          <cell r="FN473">
            <v>21695</v>
          </cell>
          <cell r="FO473">
            <v>156914</v>
          </cell>
          <cell r="FP473">
            <v>187650</v>
          </cell>
          <cell r="FQ473">
            <v>6.5500999999999996</v>
          </cell>
          <cell r="FR473">
            <v>12.5929</v>
          </cell>
          <cell r="FS473">
            <v>13.826000000000001</v>
          </cell>
          <cell r="FT473">
            <v>10.530200000000001</v>
          </cell>
          <cell r="FU473">
            <v>6706</v>
          </cell>
          <cell r="FV473">
            <v>0</v>
          </cell>
          <cell r="FW473">
            <v>0</v>
          </cell>
          <cell r="FX473">
            <v>0</v>
          </cell>
          <cell r="FY473">
            <v>0</v>
          </cell>
          <cell r="FZ473">
            <v>0</v>
          </cell>
          <cell r="GA473">
            <v>0</v>
          </cell>
          <cell r="GB473">
            <v>234</v>
          </cell>
          <cell r="GC473">
            <v>2542</v>
          </cell>
          <cell r="GD473">
            <v>0</v>
          </cell>
          <cell r="GE473">
            <v>116</v>
          </cell>
          <cell r="GF473">
            <v>60</v>
          </cell>
          <cell r="GG473">
            <v>1.33</v>
          </cell>
          <cell r="GH473">
            <v>5685</v>
          </cell>
          <cell r="GI473">
            <v>0</v>
          </cell>
          <cell r="GJ473">
            <v>20203.080000000002</v>
          </cell>
          <cell r="GK473">
            <v>2020.31</v>
          </cell>
          <cell r="GL473">
            <v>116</v>
          </cell>
          <cell r="GM473">
            <v>0</v>
          </cell>
          <cell r="GN473">
            <v>0</v>
          </cell>
          <cell r="GO473">
            <v>116</v>
          </cell>
          <cell r="GP473">
            <v>132</v>
          </cell>
          <cell r="GQ473">
            <v>132</v>
          </cell>
          <cell r="GR473">
            <v>0</v>
          </cell>
          <cell r="GS473">
            <v>76</v>
          </cell>
          <cell r="GT473">
            <v>156</v>
          </cell>
          <cell r="GU473">
            <v>0</v>
          </cell>
          <cell r="GV473">
            <v>1.33</v>
          </cell>
          <cell r="GW473">
            <v>0</v>
          </cell>
          <cell r="GX473">
            <v>0</v>
          </cell>
          <cell r="GY473">
            <v>0</v>
          </cell>
          <cell r="GZ473">
            <v>0</v>
          </cell>
          <cell r="HA473">
            <v>0</v>
          </cell>
          <cell r="HB473">
            <v>0</v>
          </cell>
          <cell r="HC473">
            <v>0</v>
          </cell>
          <cell r="HD473" t="str">
            <v>Adjustments due to rounding</v>
          </cell>
          <cell r="HE473" t="str">
            <v>Equity related to Ally's minority interest in SAIC JV (China)</v>
          </cell>
          <cell r="HF473">
            <v>0</v>
          </cell>
          <cell r="HG473">
            <v>0</v>
          </cell>
          <cell r="HH473">
            <v>0</v>
          </cell>
          <cell r="HI473">
            <v>-1636.27</v>
          </cell>
          <cell r="HJ473">
            <v>-1629.62</v>
          </cell>
          <cell r="HK473" t="str">
            <v xml:space="preserve">Total shares outstanding at Ally equals 1,330,970 as of December 31, 2011. In connection with the forecasted 1Q2013 IPO, $3.0 billion of the remaining $5.9375 billion of MCP is assumed to convert to Tangible Equity Units and $2.9375 billion of </v>
          </cell>
          <cell r="HL473">
            <v>4</v>
          </cell>
          <cell r="HM473">
            <v>2011</v>
          </cell>
          <cell r="HN473">
            <v>0</v>
          </cell>
          <cell r="HO473">
            <v>-466.74</v>
          </cell>
          <cell r="HR473">
            <v>19012</v>
          </cell>
        </row>
        <row r="474">
          <cell r="A474" t="str">
            <v>1562859Q1 2012Supervisory Stress</v>
          </cell>
          <cell r="B474" t="str">
            <v>Ally</v>
          </cell>
          <cell r="C474" t="str">
            <v>Q1 2012</v>
          </cell>
          <cell r="D474" t="str">
            <v>Supervisory Stress</v>
          </cell>
          <cell r="E474" t="str">
            <v>BHC</v>
          </cell>
          <cell r="F474" t="str">
            <v>ALLY FNCL</v>
          </cell>
          <cell r="G474">
            <v>1562859</v>
          </cell>
          <cell r="H474" t="str">
            <v>Projected</v>
          </cell>
          <cell r="I474">
            <v>40928</v>
          </cell>
          <cell r="J474">
            <v>40928.646134259259</v>
          </cell>
          <cell r="L474">
            <v>23.82</v>
          </cell>
          <cell r="M474">
            <v>43.15</v>
          </cell>
          <cell r="N474">
            <v>12.24</v>
          </cell>
          <cell r="O474">
            <v>30.91</v>
          </cell>
          <cell r="P474">
            <v>16.96</v>
          </cell>
          <cell r="Q474">
            <v>16.96</v>
          </cell>
          <cell r="R474">
            <v>0</v>
          </cell>
          <cell r="S474">
            <v>0</v>
          </cell>
          <cell r="T474">
            <v>0</v>
          </cell>
          <cell r="U474">
            <v>0</v>
          </cell>
          <cell r="V474">
            <v>0</v>
          </cell>
          <cell r="W474">
            <v>0</v>
          </cell>
          <cell r="X474">
            <v>0</v>
          </cell>
          <cell r="Y474">
            <v>146.87</v>
          </cell>
          <cell r="Z474">
            <v>144.13999999999999</v>
          </cell>
          <cell r="AA474">
            <v>2.73</v>
          </cell>
          <cell r="AB474">
            <v>0</v>
          </cell>
          <cell r="AC474">
            <v>0</v>
          </cell>
          <cell r="AD474">
            <v>0</v>
          </cell>
          <cell r="AE474">
            <v>0</v>
          </cell>
          <cell r="AF474">
            <v>0</v>
          </cell>
          <cell r="AG474">
            <v>0</v>
          </cell>
          <cell r="AH474">
            <v>0</v>
          </cell>
          <cell r="AI474">
            <v>230.8</v>
          </cell>
          <cell r="AJ474">
            <v>0</v>
          </cell>
          <cell r="AK474">
            <v>0</v>
          </cell>
          <cell r="AL474">
            <v>180.26</v>
          </cell>
          <cell r="AM474">
            <v>180.26</v>
          </cell>
          <cell r="AN474">
            <v>0</v>
          </cell>
          <cell r="AO474">
            <v>0</v>
          </cell>
          <cell r="AP474">
            <v>0</v>
          </cell>
          <cell r="AQ474">
            <v>0</v>
          </cell>
          <cell r="AR474">
            <v>0</v>
          </cell>
          <cell r="AS474">
            <v>0</v>
          </cell>
          <cell r="AT474">
            <v>411.06</v>
          </cell>
          <cell r="AU474">
            <v>1842.17</v>
          </cell>
          <cell r="AV474">
            <v>279.89</v>
          </cell>
          <cell r="AW474">
            <v>230.8</v>
          </cell>
          <cell r="AX474">
            <v>-3.51</v>
          </cell>
          <cell r="AY474">
            <v>1887.75</v>
          </cell>
          <cell r="AZ474">
            <v>330.21</v>
          </cell>
          <cell r="BA474">
            <v>1452.27</v>
          </cell>
          <cell r="BB474">
            <v>1692.55</v>
          </cell>
          <cell r="BC474">
            <v>89.93</v>
          </cell>
          <cell r="BD474">
            <v>89.93</v>
          </cell>
          <cell r="BE474">
            <v>279.89</v>
          </cell>
          <cell r="BF474">
            <v>0</v>
          </cell>
          <cell r="BG474">
            <v>0</v>
          </cell>
          <cell r="BH474">
            <v>35.75</v>
          </cell>
          <cell r="BI474">
            <v>0</v>
          </cell>
          <cell r="BJ474">
            <v>-180.26</v>
          </cell>
          <cell r="BK474">
            <v>0</v>
          </cell>
          <cell r="BL474">
            <v>-334.47</v>
          </cell>
          <cell r="BM474">
            <v>31.96</v>
          </cell>
          <cell r="BN474">
            <v>-366.43</v>
          </cell>
          <cell r="BO474">
            <v>0</v>
          </cell>
          <cell r="BP474">
            <v>-366.43</v>
          </cell>
          <cell r="BQ474">
            <v>0</v>
          </cell>
          <cell r="BR474">
            <v>-366.43</v>
          </cell>
          <cell r="BS474">
            <v>-9.5554159999999992</v>
          </cell>
          <cell r="BT474">
            <v>1445.2</v>
          </cell>
          <cell r="BU474">
            <v>5.0199999999999996</v>
          </cell>
          <cell r="BV474">
            <v>59</v>
          </cell>
          <cell r="BW474">
            <v>1391.21</v>
          </cell>
          <cell r="BX474" t="str">
            <v>Other Non-Interest Expense</v>
          </cell>
          <cell r="BY474">
            <v>0</v>
          </cell>
          <cell r="BZ474">
            <v>23939.94</v>
          </cell>
          <cell r="CA474">
            <v>23939.94</v>
          </cell>
          <cell r="CB474">
            <v>18375.650000000001</v>
          </cell>
          <cell r="CC474">
            <v>11498.13</v>
          </cell>
          <cell r="CD474">
            <v>4061.92</v>
          </cell>
          <cell r="CE474">
            <v>1609.82</v>
          </cell>
          <cell r="CF474">
            <v>2452.1</v>
          </cell>
          <cell r="CG474">
            <v>2550.5</v>
          </cell>
          <cell r="CH474">
            <v>0</v>
          </cell>
          <cell r="CI474">
            <v>0</v>
          </cell>
          <cell r="CJ474">
            <v>2550.5</v>
          </cell>
          <cell r="CK474">
            <v>2550.5</v>
          </cell>
          <cell r="CL474">
            <v>0</v>
          </cell>
          <cell r="CM474">
            <v>265.10000000000002</v>
          </cell>
          <cell r="CN474">
            <v>36374.33</v>
          </cell>
          <cell r="CO474">
            <v>36374.33</v>
          </cell>
          <cell r="CP474">
            <v>0</v>
          </cell>
          <cell r="CQ474">
            <v>0</v>
          </cell>
          <cell r="CR474">
            <v>0</v>
          </cell>
          <cell r="CS474">
            <v>65562.02</v>
          </cell>
          <cell r="CT474">
            <v>65495.58</v>
          </cell>
          <cell r="CU474">
            <v>66.45</v>
          </cell>
          <cell r="CV474">
            <v>0</v>
          </cell>
          <cell r="CW474">
            <v>691.62</v>
          </cell>
          <cell r="CX474">
            <v>0</v>
          </cell>
          <cell r="CY474">
            <v>0</v>
          </cell>
          <cell r="CZ474">
            <v>0</v>
          </cell>
          <cell r="DA474">
            <v>531.39</v>
          </cell>
          <cell r="DB474">
            <v>160.22999999999999</v>
          </cell>
          <cell r="DC474">
            <v>121003.63</v>
          </cell>
          <cell r="DD474">
            <v>0</v>
          </cell>
          <cell r="DE474">
            <v>1887.75</v>
          </cell>
          <cell r="DF474">
            <v>119115.88</v>
          </cell>
          <cell r="DG474">
            <v>724.56</v>
          </cell>
          <cell r="DH474">
            <v>0</v>
          </cell>
          <cell r="DI474">
            <v>2958.1</v>
          </cell>
          <cell r="DJ474">
            <v>0</v>
          </cell>
          <cell r="DK474">
            <v>0</v>
          </cell>
          <cell r="DL474">
            <v>2958.1</v>
          </cell>
          <cell r="DM474">
            <v>47088.52</v>
          </cell>
          <cell r="DN474">
            <v>193826.98</v>
          </cell>
          <cell r="DO474">
            <v>47997.2</v>
          </cell>
          <cell r="DP474">
            <v>0</v>
          </cell>
          <cell r="DQ474">
            <v>3234.99</v>
          </cell>
          <cell r="DR474">
            <v>126124.54</v>
          </cell>
          <cell r="DS474">
            <v>0</v>
          </cell>
          <cell r="DT474">
            <v>177356.74</v>
          </cell>
          <cell r="DU474">
            <v>6939.82</v>
          </cell>
          <cell r="DV474">
            <v>0</v>
          </cell>
          <cell r="DW474">
            <v>19668.48</v>
          </cell>
          <cell r="DX474">
            <v>-9912.74</v>
          </cell>
          <cell r="DY474">
            <v>-228.31</v>
          </cell>
          <cell r="DZ474">
            <v>0</v>
          </cell>
          <cell r="EA474">
            <v>16467.25</v>
          </cell>
          <cell r="EB474">
            <v>3</v>
          </cell>
          <cell r="EC474">
            <v>16470.25</v>
          </cell>
          <cell r="ED474">
            <v>0</v>
          </cell>
          <cell r="EE474">
            <v>16940.080000000002</v>
          </cell>
          <cell r="EF474">
            <v>0</v>
          </cell>
          <cell r="EG474">
            <v>16940.080000000002</v>
          </cell>
          <cell r="EH474">
            <v>-366.43</v>
          </cell>
          <cell r="EI474">
            <v>0</v>
          </cell>
          <cell r="EJ474">
            <v>0</v>
          </cell>
          <cell r="EK474">
            <v>0</v>
          </cell>
          <cell r="EL474">
            <v>0</v>
          </cell>
          <cell r="EM474">
            <v>0</v>
          </cell>
          <cell r="EN474">
            <v>0</v>
          </cell>
          <cell r="EO474">
            <v>0</v>
          </cell>
          <cell r="EP474">
            <v>200</v>
          </cell>
          <cell r="EQ474">
            <v>0</v>
          </cell>
          <cell r="ER474">
            <v>94</v>
          </cell>
          <cell r="ES474">
            <v>0</v>
          </cell>
          <cell r="ET474">
            <v>-1</v>
          </cell>
          <cell r="EU474">
            <v>16467.25</v>
          </cell>
          <cell r="EV474">
            <v>16467.25</v>
          </cell>
          <cell r="EW474">
            <v>-589</v>
          </cell>
          <cell r="EX474">
            <v>0</v>
          </cell>
          <cell r="EY474">
            <v>-132</v>
          </cell>
          <cell r="EZ474">
            <v>0</v>
          </cell>
          <cell r="FA474">
            <v>0</v>
          </cell>
          <cell r="FB474">
            <v>2542</v>
          </cell>
          <cell r="FC474">
            <v>0</v>
          </cell>
          <cell r="FD474">
            <v>0</v>
          </cell>
          <cell r="FE474">
            <v>0</v>
          </cell>
          <cell r="FF474">
            <v>19730.25</v>
          </cell>
          <cell r="FG474">
            <v>296</v>
          </cell>
          <cell r="FH474">
            <v>0</v>
          </cell>
          <cell r="FI474">
            <v>-155</v>
          </cell>
          <cell r="FJ474">
            <v>19279.25</v>
          </cell>
          <cell r="FK474">
            <v>158099</v>
          </cell>
          <cell r="FL474">
            <v>9797</v>
          </cell>
          <cell r="FM474">
            <v>19279</v>
          </cell>
          <cell r="FN474">
            <v>21248</v>
          </cell>
          <cell r="FO474">
            <v>158099</v>
          </cell>
          <cell r="FP474">
            <v>193588</v>
          </cell>
          <cell r="FQ474">
            <v>6.1967999999999996</v>
          </cell>
          <cell r="FR474">
            <v>12.1943</v>
          </cell>
          <cell r="FS474">
            <v>13.4397</v>
          </cell>
          <cell r="FT474">
            <v>9.9588000000000001</v>
          </cell>
          <cell r="FU474">
            <v>6706</v>
          </cell>
          <cell r="FV474">
            <v>0</v>
          </cell>
          <cell r="FW474">
            <v>0</v>
          </cell>
          <cell r="FX474">
            <v>0</v>
          </cell>
          <cell r="FY474">
            <v>0</v>
          </cell>
          <cell r="FZ474">
            <v>0</v>
          </cell>
          <cell r="GA474">
            <v>0</v>
          </cell>
          <cell r="GB474">
            <v>234</v>
          </cell>
          <cell r="GC474">
            <v>2542</v>
          </cell>
          <cell r="GD474">
            <v>0</v>
          </cell>
          <cell r="GE474">
            <v>123</v>
          </cell>
          <cell r="GF474">
            <v>60</v>
          </cell>
          <cell r="GG474">
            <v>1.33</v>
          </cell>
          <cell r="GH474">
            <v>5685</v>
          </cell>
          <cell r="GI474">
            <v>0</v>
          </cell>
          <cell r="GJ474">
            <v>19730.25</v>
          </cell>
          <cell r="GK474">
            <v>1973.02</v>
          </cell>
          <cell r="GL474">
            <v>123</v>
          </cell>
          <cell r="GM474">
            <v>0</v>
          </cell>
          <cell r="GN474">
            <v>0</v>
          </cell>
          <cell r="GO474">
            <v>123</v>
          </cell>
          <cell r="GP474">
            <v>135</v>
          </cell>
          <cell r="GQ474">
            <v>135</v>
          </cell>
          <cell r="GR474">
            <v>0</v>
          </cell>
          <cell r="GS474">
            <v>32</v>
          </cell>
          <cell r="GT474">
            <v>-334</v>
          </cell>
          <cell r="GU474">
            <v>0</v>
          </cell>
          <cell r="GV474">
            <v>1.33</v>
          </cell>
          <cell r="GW474">
            <v>0</v>
          </cell>
          <cell r="GX474">
            <v>0</v>
          </cell>
          <cell r="GY474">
            <v>0</v>
          </cell>
          <cell r="GZ474">
            <v>0</v>
          </cell>
          <cell r="HA474">
            <v>0</v>
          </cell>
          <cell r="HB474">
            <v>0</v>
          </cell>
          <cell r="HC474">
            <v>0</v>
          </cell>
          <cell r="HD474" t="str">
            <v>Adjustments due to rounding</v>
          </cell>
          <cell r="HE474" t="str">
            <v>Equity related to Ally's minority interest in SAIC JV (China)</v>
          </cell>
          <cell r="HF474">
            <v>0</v>
          </cell>
          <cell r="HG474">
            <v>0</v>
          </cell>
          <cell r="HH474">
            <v>0</v>
          </cell>
          <cell r="HI474">
            <v>-1636.27</v>
          </cell>
          <cell r="HJ474">
            <v>-1629.62</v>
          </cell>
          <cell r="HK474" t="str">
            <v xml:space="preserve">Total shares outstanding at Ally equals 1,330,970 as of December 31, 2011. In connection with the forecasted 1Q2013 IPO, $3.0 billion of the remaining $5.9375 billion of MCP is assumed to convert to Tangible Equity Units and $2.9375 billion of </v>
          </cell>
          <cell r="HL474">
            <v>1</v>
          </cell>
          <cell r="HM474">
            <v>2012</v>
          </cell>
          <cell r="HN474">
            <v>0</v>
          </cell>
          <cell r="HO474">
            <v>-180.26</v>
          </cell>
          <cell r="HR474">
            <v>19012</v>
          </cell>
        </row>
        <row r="475">
          <cell r="A475" t="str">
            <v>1562859Q2 2012Supervisory Stress</v>
          </cell>
          <cell r="B475" t="str">
            <v>Ally</v>
          </cell>
          <cell r="C475" t="str">
            <v>Q2 2012</v>
          </cell>
          <cell r="D475" t="str">
            <v>Supervisory Stress</v>
          </cell>
          <cell r="E475" t="str">
            <v>BHC</v>
          </cell>
          <cell r="F475" t="str">
            <v>ALLY FNCL</v>
          </cell>
          <cell r="G475">
            <v>1562859</v>
          </cell>
          <cell r="H475" t="str">
            <v>Projected</v>
          </cell>
          <cell r="I475">
            <v>40928</v>
          </cell>
          <cell r="J475">
            <v>40928.646134259259</v>
          </cell>
          <cell r="L475">
            <v>25.69</v>
          </cell>
          <cell r="M475">
            <v>37.58</v>
          </cell>
          <cell r="N475">
            <v>13.38</v>
          </cell>
          <cell r="O475">
            <v>24.2</v>
          </cell>
          <cell r="P475">
            <v>19.579999999999998</v>
          </cell>
          <cell r="Q475">
            <v>19.579999999999998</v>
          </cell>
          <cell r="R475">
            <v>0</v>
          </cell>
          <cell r="S475">
            <v>0</v>
          </cell>
          <cell r="T475">
            <v>0</v>
          </cell>
          <cell r="U475">
            <v>0</v>
          </cell>
          <cell r="V475">
            <v>0</v>
          </cell>
          <cell r="W475">
            <v>0</v>
          </cell>
          <cell r="X475">
            <v>0</v>
          </cell>
          <cell r="Y475">
            <v>147.05000000000001</v>
          </cell>
          <cell r="Z475">
            <v>144.11000000000001</v>
          </cell>
          <cell r="AA475">
            <v>2.93</v>
          </cell>
          <cell r="AB475">
            <v>0</v>
          </cell>
          <cell r="AC475">
            <v>0</v>
          </cell>
          <cell r="AD475">
            <v>0</v>
          </cell>
          <cell r="AE475">
            <v>0</v>
          </cell>
          <cell r="AF475">
            <v>0</v>
          </cell>
          <cell r="AG475">
            <v>0</v>
          </cell>
          <cell r="AH475">
            <v>0</v>
          </cell>
          <cell r="AI475">
            <v>229.9</v>
          </cell>
          <cell r="AJ475">
            <v>0</v>
          </cell>
          <cell r="AK475">
            <v>0</v>
          </cell>
          <cell r="AL475">
            <v>45.55</v>
          </cell>
          <cell r="AM475">
            <v>45.55</v>
          </cell>
          <cell r="AN475">
            <v>0</v>
          </cell>
          <cell r="AO475">
            <v>0</v>
          </cell>
          <cell r="AP475">
            <v>0</v>
          </cell>
          <cell r="AQ475">
            <v>0</v>
          </cell>
          <cell r="AR475">
            <v>0</v>
          </cell>
          <cell r="AS475">
            <v>0</v>
          </cell>
          <cell r="AT475">
            <v>275.45</v>
          </cell>
          <cell r="AU475">
            <v>1887.75</v>
          </cell>
          <cell r="AV475">
            <v>324.26</v>
          </cell>
          <cell r="AW475">
            <v>229.9</v>
          </cell>
          <cell r="AX475">
            <v>-2.79</v>
          </cell>
          <cell r="AY475">
            <v>1979.32</v>
          </cell>
          <cell r="AZ475">
            <v>366.76</v>
          </cell>
          <cell r="BA475">
            <v>1469.22</v>
          </cell>
          <cell r="BB475">
            <v>1830.85</v>
          </cell>
          <cell r="BC475">
            <v>5.14</v>
          </cell>
          <cell r="BD475">
            <v>5.14</v>
          </cell>
          <cell r="BE475">
            <v>324.26</v>
          </cell>
          <cell r="BF475">
            <v>0</v>
          </cell>
          <cell r="BG475">
            <v>0</v>
          </cell>
          <cell r="BH475">
            <v>31.33</v>
          </cell>
          <cell r="BI475">
            <v>0</v>
          </cell>
          <cell r="BJ475">
            <v>-45.56</v>
          </cell>
          <cell r="BK475">
            <v>0</v>
          </cell>
          <cell r="BL475">
            <v>-333.35</v>
          </cell>
          <cell r="BM475">
            <v>33.96</v>
          </cell>
          <cell r="BN475">
            <v>-367.31</v>
          </cell>
          <cell r="BO475">
            <v>0</v>
          </cell>
          <cell r="BP475">
            <v>-367.31</v>
          </cell>
          <cell r="BQ475">
            <v>0</v>
          </cell>
          <cell r="BR475">
            <v>-367.31</v>
          </cell>
          <cell r="BS475">
            <v>-10.187491</v>
          </cell>
          <cell r="BT475">
            <v>1391.21</v>
          </cell>
          <cell r="BU475">
            <v>115.25</v>
          </cell>
          <cell r="BV475">
            <v>54.81</v>
          </cell>
          <cell r="BW475">
            <v>1451.65</v>
          </cell>
          <cell r="BX475" t="str">
            <v>Other Non-Interest Expense</v>
          </cell>
          <cell r="BY475">
            <v>0</v>
          </cell>
          <cell r="BZ475">
            <v>23099.74</v>
          </cell>
          <cell r="CA475">
            <v>23099.74</v>
          </cell>
          <cell r="CB475">
            <v>18061.66</v>
          </cell>
          <cell r="CC475">
            <v>11311.56</v>
          </cell>
          <cell r="CD475">
            <v>3850.43</v>
          </cell>
          <cell r="CE475">
            <v>1525.32</v>
          </cell>
          <cell r="CF475">
            <v>2325.11</v>
          </cell>
          <cell r="CG475">
            <v>2659.9</v>
          </cell>
          <cell r="CH475">
            <v>0</v>
          </cell>
          <cell r="CI475">
            <v>0</v>
          </cell>
          <cell r="CJ475">
            <v>2659.9</v>
          </cell>
          <cell r="CK475">
            <v>2659.9</v>
          </cell>
          <cell r="CL475">
            <v>0</v>
          </cell>
          <cell r="CM475">
            <v>239.77</v>
          </cell>
          <cell r="CN475">
            <v>29978.58</v>
          </cell>
          <cell r="CO475">
            <v>29978.58</v>
          </cell>
          <cell r="CP475">
            <v>0</v>
          </cell>
          <cell r="CQ475">
            <v>0</v>
          </cell>
          <cell r="CR475">
            <v>0</v>
          </cell>
          <cell r="CS475">
            <v>67353.42</v>
          </cell>
          <cell r="CT475">
            <v>67291.34</v>
          </cell>
          <cell r="CU475">
            <v>62.08</v>
          </cell>
          <cell r="CV475">
            <v>0</v>
          </cell>
          <cell r="CW475">
            <v>788.03</v>
          </cell>
          <cell r="CX475">
            <v>0</v>
          </cell>
          <cell r="CY475">
            <v>0</v>
          </cell>
          <cell r="CZ475">
            <v>0</v>
          </cell>
          <cell r="DA475">
            <v>627.79999999999995</v>
          </cell>
          <cell r="DB475">
            <v>160.22999999999999</v>
          </cell>
          <cell r="DC475">
            <v>116181.69</v>
          </cell>
          <cell r="DD475">
            <v>0</v>
          </cell>
          <cell r="DE475">
            <v>1979.32</v>
          </cell>
          <cell r="DF475">
            <v>114202.36</v>
          </cell>
          <cell r="DG475">
            <v>720.72</v>
          </cell>
          <cell r="DH475">
            <v>0</v>
          </cell>
          <cell r="DI475">
            <v>2917.1</v>
          </cell>
          <cell r="DJ475">
            <v>0</v>
          </cell>
          <cell r="DK475">
            <v>0</v>
          </cell>
          <cell r="DL475">
            <v>2917.1</v>
          </cell>
          <cell r="DM475">
            <v>47759.29</v>
          </cell>
          <cell r="DN475">
            <v>188699.21</v>
          </cell>
          <cell r="DO475">
            <v>49526.1</v>
          </cell>
          <cell r="DP475">
            <v>0</v>
          </cell>
          <cell r="DQ475">
            <v>3234.99</v>
          </cell>
          <cell r="DR475">
            <v>120035.58</v>
          </cell>
          <cell r="DS475">
            <v>0</v>
          </cell>
          <cell r="DT475">
            <v>172796.67</v>
          </cell>
          <cell r="DU475">
            <v>6939.82</v>
          </cell>
          <cell r="DV475">
            <v>0</v>
          </cell>
          <cell r="DW475">
            <v>19668.48</v>
          </cell>
          <cell r="DX475">
            <v>-10480.44</v>
          </cell>
          <cell r="DY475">
            <v>-228.31</v>
          </cell>
          <cell r="DZ475">
            <v>0</v>
          </cell>
          <cell r="EA475">
            <v>15899.55</v>
          </cell>
          <cell r="EB475">
            <v>3</v>
          </cell>
          <cell r="EC475">
            <v>15902.55</v>
          </cell>
          <cell r="ED475">
            <v>0</v>
          </cell>
          <cell r="EE475">
            <v>16467.25</v>
          </cell>
          <cell r="EF475">
            <v>0</v>
          </cell>
          <cell r="EG475">
            <v>16467.25</v>
          </cell>
          <cell r="EH475">
            <v>-367.31</v>
          </cell>
          <cell r="EI475">
            <v>0</v>
          </cell>
          <cell r="EJ475">
            <v>0</v>
          </cell>
          <cell r="EK475">
            <v>0</v>
          </cell>
          <cell r="EL475">
            <v>0</v>
          </cell>
          <cell r="EM475">
            <v>0</v>
          </cell>
          <cell r="EN475">
            <v>0</v>
          </cell>
          <cell r="EO475">
            <v>0</v>
          </cell>
          <cell r="EP475">
            <v>200</v>
          </cell>
          <cell r="EQ475">
            <v>0</v>
          </cell>
          <cell r="ER475">
            <v>0</v>
          </cell>
          <cell r="ES475">
            <v>0</v>
          </cell>
          <cell r="ET475">
            <v>0</v>
          </cell>
          <cell r="EU475">
            <v>15899.55</v>
          </cell>
          <cell r="EV475">
            <v>15899.55</v>
          </cell>
          <cell r="EW475">
            <v>-589</v>
          </cell>
          <cell r="EX475">
            <v>0</v>
          </cell>
          <cell r="EY475">
            <v>-132</v>
          </cell>
          <cell r="EZ475">
            <v>0</v>
          </cell>
          <cell r="FA475">
            <v>0</v>
          </cell>
          <cell r="FB475">
            <v>2543</v>
          </cell>
          <cell r="FC475">
            <v>0</v>
          </cell>
          <cell r="FD475">
            <v>0</v>
          </cell>
          <cell r="FE475">
            <v>0</v>
          </cell>
          <cell r="FF475">
            <v>19163.55</v>
          </cell>
          <cell r="FG475">
            <v>292</v>
          </cell>
          <cell r="FH475">
            <v>0</v>
          </cell>
          <cell r="FI475">
            <v>-167</v>
          </cell>
          <cell r="FJ475">
            <v>18704.55</v>
          </cell>
          <cell r="FK475">
            <v>153298</v>
          </cell>
          <cell r="FL475">
            <v>9222</v>
          </cell>
          <cell r="FM475">
            <v>18705</v>
          </cell>
          <cell r="FN475">
            <v>20711</v>
          </cell>
          <cell r="FO475">
            <v>153298</v>
          </cell>
          <cell r="FP475">
            <v>190971</v>
          </cell>
          <cell r="FQ475">
            <v>6.0156999999999998</v>
          </cell>
          <cell r="FR475">
            <v>12.201700000000001</v>
          </cell>
          <cell r="FS475">
            <v>13.510300000000001</v>
          </cell>
          <cell r="FT475">
            <v>9.7947000000000006</v>
          </cell>
          <cell r="FU475">
            <v>6706</v>
          </cell>
          <cell r="FV475">
            <v>0</v>
          </cell>
          <cell r="FW475">
            <v>0</v>
          </cell>
          <cell r="FX475">
            <v>0</v>
          </cell>
          <cell r="FY475">
            <v>0</v>
          </cell>
          <cell r="FZ475">
            <v>0</v>
          </cell>
          <cell r="GA475">
            <v>0</v>
          </cell>
          <cell r="GB475">
            <v>234</v>
          </cell>
          <cell r="GC475">
            <v>2543</v>
          </cell>
          <cell r="GD475">
            <v>0</v>
          </cell>
          <cell r="GE475">
            <v>131</v>
          </cell>
          <cell r="GF475">
            <v>60</v>
          </cell>
          <cell r="GG475">
            <v>1.33</v>
          </cell>
          <cell r="GH475">
            <v>5685</v>
          </cell>
          <cell r="GI475">
            <v>0</v>
          </cell>
          <cell r="GJ475">
            <v>19163.55</v>
          </cell>
          <cell r="GK475">
            <v>1916.35</v>
          </cell>
          <cell r="GL475">
            <v>131</v>
          </cell>
          <cell r="GM475">
            <v>0</v>
          </cell>
          <cell r="GN475">
            <v>0</v>
          </cell>
          <cell r="GO475">
            <v>131</v>
          </cell>
          <cell r="GP475">
            <v>134</v>
          </cell>
          <cell r="GQ475">
            <v>134</v>
          </cell>
          <cell r="GR475">
            <v>0</v>
          </cell>
          <cell r="GS475">
            <v>34</v>
          </cell>
          <cell r="GT475">
            <v>-333</v>
          </cell>
          <cell r="GU475">
            <v>0</v>
          </cell>
          <cell r="GV475">
            <v>1.33</v>
          </cell>
          <cell r="GW475">
            <v>0</v>
          </cell>
          <cell r="GX475">
            <v>0</v>
          </cell>
          <cell r="GY475">
            <v>0</v>
          </cell>
          <cell r="GZ475">
            <v>0</v>
          </cell>
          <cell r="HA475">
            <v>0</v>
          </cell>
          <cell r="HB475">
            <v>0</v>
          </cell>
          <cell r="HC475">
            <v>0</v>
          </cell>
          <cell r="HD475" t="str">
            <v>Adjustments due to rounding</v>
          </cell>
          <cell r="HE475" t="str">
            <v>Equity related to Ally's minority interest in SAIC JV (China)</v>
          </cell>
          <cell r="HF475">
            <v>0</v>
          </cell>
          <cell r="HG475">
            <v>0</v>
          </cell>
          <cell r="HH475">
            <v>0</v>
          </cell>
          <cell r="HI475">
            <v>-1636.27</v>
          </cell>
          <cell r="HJ475">
            <v>-1629.62</v>
          </cell>
          <cell r="HK475" t="str">
            <v xml:space="preserve">Total shares outstanding at Ally equals 1,330,970 as of December 31, 2011. In connection with the forecasted 1Q2013 IPO, $3.0 billion of the remaining $5.9375 billion of MCP is assumed to convert to Tangible Equity Units and $2.9375 billion of </v>
          </cell>
          <cell r="HL475">
            <v>2</v>
          </cell>
          <cell r="HM475">
            <v>2012</v>
          </cell>
          <cell r="HN475">
            <v>0</v>
          </cell>
          <cell r="HO475">
            <v>-45.56</v>
          </cell>
          <cell r="HR475">
            <v>19012</v>
          </cell>
        </row>
        <row r="476">
          <cell r="A476" t="str">
            <v>1562859Q3 2012Supervisory Stress</v>
          </cell>
          <cell r="B476" t="str">
            <v>Ally</v>
          </cell>
          <cell r="C476" t="str">
            <v>Q3 2012</v>
          </cell>
          <cell r="D476" t="str">
            <v>Supervisory Stress</v>
          </cell>
          <cell r="E476" t="str">
            <v>BHC</v>
          </cell>
          <cell r="F476" t="str">
            <v>ALLY FNCL</v>
          </cell>
          <cell r="G476">
            <v>1562859</v>
          </cell>
          <cell r="H476" t="str">
            <v>Projected</v>
          </cell>
          <cell r="I476">
            <v>40928</v>
          </cell>
          <cell r="J476">
            <v>40928.646134259259</v>
          </cell>
          <cell r="L476">
            <v>25.75</v>
          </cell>
          <cell r="M476">
            <v>31.09</v>
          </cell>
          <cell r="N476">
            <v>10.36</v>
          </cell>
          <cell r="O476">
            <v>20.72</v>
          </cell>
          <cell r="P476">
            <v>16.350000000000001</v>
          </cell>
          <cell r="Q476">
            <v>16.350000000000001</v>
          </cell>
          <cell r="R476">
            <v>0</v>
          </cell>
          <cell r="S476">
            <v>0</v>
          </cell>
          <cell r="T476">
            <v>0</v>
          </cell>
          <cell r="U476">
            <v>0</v>
          </cell>
          <cell r="V476">
            <v>0</v>
          </cell>
          <cell r="W476">
            <v>0</v>
          </cell>
          <cell r="X476">
            <v>0</v>
          </cell>
          <cell r="Y476">
            <v>178.65</v>
          </cell>
          <cell r="Z476">
            <v>175.75</v>
          </cell>
          <cell r="AA476">
            <v>2.9</v>
          </cell>
          <cell r="AB476">
            <v>0</v>
          </cell>
          <cell r="AC476">
            <v>0</v>
          </cell>
          <cell r="AD476">
            <v>0</v>
          </cell>
          <cell r="AE476">
            <v>0</v>
          </cell>
          <cell r="AF476">
            <v>0</v>
          </cell>
          <cell r="AG476">
            <v>0</v>
          </cell>
          <cell r="AH476">
            <v>0</v>
          </cell>
          <cell r="AI476">
            <v>251.84</v>
          </cell>
          <cell r="AJ476">
            <v>0</v>
          </cell>
          <cell r="AK476">
            <v>0</v>
          </cell>
          <cell r="AL476">
            <v>129.62</v>
          </cell>
          <cell r="AM476">
            <v>129.62</v>
          </cell>
          <cell r="AN476">
            <v>0</v>
          </cell>
          <cell r="AO476">
            <v>0</v>
          </cell>
          <cell r="AP476">
            <v>0</v>
          </cell>
          <cell r="AQ476">
            <v>0</v>
          </cell>
          <cell r="AR476">
            <v>0</v>
          </cell>
          <cell r="AS476">
            <v>0</v>
          </cell>
          <cell r="AT476">
            <v>381.46</v>
          </cell>
          <cell r="AU476">
            <v>1979.32</v>
          </cell>
          <cell r="AV476">
            <v>285.91000000000003</v>
          </cell>
          <cell r="AW476">
            <v>251.84</v>
          </cell>
          <cell r="AX476">
            <v>0.01</v>
          </cell>
          <cell r="AY476">
            <v>2013.42</v>
          </cell>
          <cell r="AZ476">
            <v>446.33</v>
          </cell>
          <cell r="BA476">
            <v>1486.67</v>
          </cell>
          <cell r="BB476">
            <v>2277.0700000000002</v>
          </cell>
          <cell r="BC476">
            <v>-344.06</v>
          </cell>
          <cell r="BD476">
            <v>-344.06</v>
          </cell>
          <cell r="BE476">
            <v>285.91000000000003</v>
          </cell>
          <cell r="BF476">
            <v>0</v>
          </cell>
          <cell r="BG476">
            <v>0</v>
          </cell>
          <cell r="BH476">
            <v>25.32</v>
          </cell>
          <cell r="BI476">
            <v>0</v>
          </cell>
          <cell r="BJ476">
            <v>-129.62</v>
          </cell>
          <cell r="BK476">
            <v>0</v>
          </cell>
          <cell r="BL476">
            <v>-734.28</v>
          </cell>
          <cell r="BM476">
            <v>35.270000000000003</v>
          </cell>
          <cell r="BN476">
            <v>-769.55</v>
          </cell>
          <cell r="BO476">
            <v>0</v>
          </cell>
          <cell r="BP476">
            <v>-769.55</v>
          </cell>
          <cell r="BQ476">
            <v>0</v>
          </cell>
          <cell r="BR476">
            <v>-769.55</v>
          </cell>
          <cell r="BS476">
            <v>-4.8033447999999996</v>
          </cell>
          <cell r="BT476">
            <v>1451.65</v>
          </cell>
          <cell r="BU476">
            <v>584.97</v>
          </cell>
          <cell r="BV476">
            <v>50.4</v>
          </cell>
          <cell r="BW476">
            <v>1986.21</v>
          </cell>
          <cell r="BX476" t="str">
            <v>Other Non-Interest Expense</v>
          </cell>
          <cell r="BY476">
            <v>0</v>
          </cell>
          <cell r="BZ476">
            <v>25195.02</v>
          </cell>
          <cell r="CA476">
            <v>25195.02</v>
          </cell>
          <cell r="CB476">
            <v>17756.13</v>
          </cell>
          <cell r="CC476">
            <v>11100.78</v>
          </cell>
          <cell r="CD476">
            <v>3664.55</v>
          </cell>
          <cell r="CE476">
            <v>1450.54</v>
          </cell>
          <cell r="CF476">
            <v>2214.0100000000002</v>
          </cell>
          <cell r="CG476">
            <v>2757.41</v>
          </cell>
          <cell r="CH476">
            <v>0</v>
          </cell>
          <cell r="CI476">
            <v>0</v>
          </cell>
          <cell r="CJ476">
            <v>2757.41</v>
          </cell>
          <cell r="CK476">
            <v>2757.41</v>
          </cell>
          <cell r="CL476">
            <v>0</v>
          </cell>
          <cell r="CM476">
            <v>233.39</v>
          </cell>
          <cell r="CN476">
            <v>29779.05</v>
          </cell>
          <cell r="CO476">
            <v>29779.05</v>
          </cell>
          <cell r="CP476">
            <v>0</v>
          </cell>
          <cell r="CQ476">
            <v>0</v>
          </cell>
          <cell r="CR476">
            <v>0</v>
          </cell>
          <cell r="CS476">
            <v>68635.95</v>
          </cell>
          <cell r="CT476">
            <v>68578.22</v>
          </cell>
          <cell r="CU476">
            <v>57.73</v>
          </cell>
          <cell r="CV476">
            <v>0</v>
          </cell>
          <cell r="CW476">
            <v>771.04</v>
          </cell>
          <cell r="CX476">
            <v>0</v>
          </cell>
          <cell r="CY476">
            <v>0</v>
          </cell>
          <cell r="CZ476">
            <v>0</v>
          </cell>
          <cell r="DA476">
            <v>610.80999999999995</v>
          </cell>
          <cell r="DB476">
            <v>160.22999999999999</v>
          </cell>
          <cell r="DC476">
            <v>116942.16</v>
          </cell>
          <cell r="DD476">
            <v>0</v>
          </cell>
          <cell r="DE476">
            <v>2013.42</v>
          </cell>
          <cell r="DF476">
            <v>114928.75</v>
          </cell>
          <cell r="DG476">
            <v>717.75</v>
          </cell>
          <cell r="DH476">
            <v>0</v>
          </cell>
          <cell r="DI476">
            <v>2876.96</v>
          </cell>
          <cell r="DJ476">
            <v>0</v>
          </cell>
          <cell r="DK476">
            <v>0</v>
          </cell>
          <cell r="DL476">
            <v>2876.96</v>
          </cell>
          <cell r="DM476">
            <v>50707.63</v>
          </cell>
          <cell r="DN476">
            <v>194426.1</v>
          </cell>
          <cell r="DO476">
            <v>51298.69</v>
          </cell>
          <cell r="DP476">
            <v>0</v>
          </cell>
          <cell r="DQ476">
            <v>3181.29</v>
          </cell>
          <cell r="DR476">
            <v>125013.54</v>
          </cell>
          <cell r="DS476">
            <v>0</v>
          </cell>
          <cell r="DT476">
            <v>179493.51</v>
          </cell>
          <cell r="DU476">
            <v>6939.82</v>
          </cell>
          <cell r="DV476">
            <v>0</v>
          </cell>
          <cell r="DW476">
            <v>19668.48</v>
          </cell>
          <cell r="DX476">
            <v>-11450.39</v>
          </cell>
          <cell r="DY476">
            <v>-228.31</v>
          </cell>
          <cell r="DZ476">
            <v>0</v>
          </cell>
          <cell r="EA476">
            <v>14929.6</v>
          </cell>
          <cell r="EB476">
            <v>3</v>
          </cell>
          <cell r="EC476">
            <v>14932.6</v>
          </cell>
          <cell r="ED476">
            <v>0</v>
          </cell>
          <cell r="EE476">
            <v>15899.55</v>
          </cell>
          <cell r="EF476">
            <v>0</v>
          </cell>
          <cell r="EG476">
            <v>15899.55</v>
          </cell>
          <cell r="EH476">
            <v>-769.55</v>
          </cell>
          <cell r="EI476">
            <v>0</v>
          </cell>
          <cell r="EJ476">
            <v>0</v>
          </cell>
          <cell r="EK476">
            <v>0</v>
          </cell>
          <cell r="EL476">
            <v>0</v>
          </cell>
          <cell r="EM476">
            <v>0</v>
          </cell>
          <cell r="EN476">
            <v>0</v>
          </cell>
          <cell r="EO476">
            <v>0</v>
          </cell>
          <cell r="EP476">
            <v>200</v>
          </cell>
          <cell r="EQ476">
            <v>0</v>
          </cell>
          <cell r="ER476">
            <v>0</v>
          </cell>
          <cell r="ES476">
            <v>0</v>
          </cell>
          <cell r="ET476">
            <v>0</v>
          </cell>
          <cell r="EU476">
            <v>14929.6</v>
          </cell>
          <cell r="EV476">
            <v>14929.6</v>
          </cell>
          <cell r="EW476">
            <v>-589</v>
          </cell>
          <cell r="EX476">
            <v>0</v>
          </cell>
          <cell r="EY476">
            <v>-132</v>
          </cell>
          <cell r="EZ476">
            <v>0</v>
          </cell>
          <cell r="FA476">
            <v>0</v>
          </cell>
          <cell r="FB476">
            <v>2543</v>
          </cell>
          <cell r="FC476">
            <v>0</v>
          </cell>
          <cell r="FD476">
            <v>0</v>
          </cell>
          <cell r="FE476">
            <v>0</v>
          </cell>
          <cell r="FF476">
            <v>18193.599999999999</v>
          </cell>
          <cell r="FG476">
            <v>288</v>
          </cell>
          <cell r="FH476">
            <v>7</v>
          </cell>
          <cell r="FI476">
            <v>-178</v>
          </cell>
          <cell r="FJ476">
            <v>17720.599999999999</v>
          </cell>
          <cell r="FK476">
            <v>154336</v>
          </cell>
          <cell r="FL476">
            <v>8238</v>
          </cell>
          <cell r="FM476">
            <v>17721</v>
          </cell>
          <cell r="FN476">
            <v>19727</v>
          </cell>
          <cell r="FO476">
            <v>154336</v>
          </cell>
          <cell r="FP476">
            <v>191275</v>
          </cell>
          <cell r="FQ476">
            <v>5.3376999999999999</v>
          </cell>
          <cell r="FR476">
            <v>11.482100000000001</v>
          </cell>
          <cell r="FS476">
            <v>12.7819</v>
          </cell>
          <cell r="FT476">
            <v>9.2646999999999995</v>
          </cell>
          <cell r="FU476">
            <v>6706</v>
          </cell>
          <cell r="FV476">
            <v>0</v>
          </cell>
          <cell r="FW476">
            <v>0</v>
          </cell>
          <cell r="FX476">
            <v>0</v>
          </cell>
          <cell r="FY476">
            <v>0</v>
          </cell>
          <cell r="FZ476">
            <v>0</v>
          </cell>
          <cell r="GA476">
            <v>0</v>
          </cell>
          <cell r="GB476">
            <v>234</v>
          </cell>
          <cell r="GC476">
            <v>2543</v>
          </cell>
          <cell r="GD476">
            <v>0</v>
          </cell>
          <cell r="GE476">
            <v>138</v>
          </cell>
          <cell r="GF476">
            <v>60</v>
          </cell>
          <cell r="GG476">
            <v>1.33</v>
          </cell>
          <cell r="GH476">
            <v>5685</v>
          </cell>
          <cell r="GI476">
            <v>0</v>
          </cell>
          <cell r="GJ476">
            <v>18193.599999999999</v>
          </cell>
          <cell r="GK476">
            <v>1819.36</v>
          </cell>
          <cell r="GL476">
            <v>138</v>
          </cell>
          <cell r="GM476">
            <v>0</v>
          </cell>
          <cell r="GN476">
            <v>0</v>
          </cell>
          <cell r="GO476">
            <v>138</v>
          </cell>
          <cell r="GP476">
            <v>131</v>
          </cell>
          <cell r="GQ476">
            <v>131</v>
          </cell>
          <cell r="GR476">
            <v>7</v>
          </cell>
          <cell r="GS476">
            <v>35</v>
          </cell>
          <cell r="GT476">
            <v>-734</v>
          </cell>
          <cell r="GU476">
            <v>0</v>
          </cell>
          <cell r="GV476">
            <v>1.33</v>
          </cell>
          <cell r="GW476">
            <v>0</v>
          </cell>
          <cell r="GX476">
            <v>0</v>
          </cell>
          <cell r="GY476">
            <v>0</v>
          </cell>
          <cell r="GZ476">
            <v>0</v>
          </cell>
          <cell r="HA476">
            <v>0</v>
          </cell>
          <cell r="HB476">
            <v>0</v>
          </cell>
          <cell r="HC476">
            <v>0</v>
          </cell>
          <cell r="HD476" t="str">
            <v>Adjustments due to rounding</v>
          </cell>
          <cell r="HE476" t="str">
            <v>Equity related to Ally's minority interest in SAIC JV (China)</v>
          </cell>
          <cell r="HF476">
            <v>0</v>
          </cell>
          <cell r="HG476">
            <v>0</v>
          </cell>
          <cell r="HH476">
            <v>0</v>
          </cell>
          <cell r="HI476">
            <v>-1636.27</v>
          </cell>
          <cell r="HJ476">
            <v>-1629.62</v>
          </cell>
          <cell r="HK476" t="str">
            <v xml:space="preserve">Total shares outstanding at Ally equals 1,330,970 as of December 31, 2011. In connection with the forecasted 1Q2013 IPO, $3.0 billion of the remaining $5.9375 billion of MCP is assumed to convert to Tangible Equity Units and $2.9375 billion of </v>
          </cell>
          <cell r="HL476">
            <v>3</v>
          </cell>
          <cell r="HM476">
            <v>2012</v>
          </cell>
          <cell r="HN476">
            <v>0</v>
          </cell>
          <cell r="HO476">
            <v>-129.62</v>
          </cell>
          <cell r="HR476">
            <v>19012</v>
          </cell>
        </row>
        <row r="477">
          <cell r="A477" t="str">
            <v>1562859Q4 2012Supervisory Stress</v>
          </cell>
          <cell r="B477" t="str">
            <v>Ally</v>
          </cell>
          <cell r="C477" t="str">
            <v>Q4 2012</v>
          </cell>
          <cell r="D477" t="str">
            <v>Supervisory Stress</v>
          </cell>
          <cell r="E477" t="str">
            <v>BHC</v>
          </cell>
          <cell r="F477" t="str">
            <v>ALLY FNCL</v>
          </cell>
          <cell r="G477">
            <v>1562859</v>
          </cell>
          <cell r="H477" t="str">
            <v>Projected</v>
          </cell>
          <cell r="I477">
            <v>40928</v>
          </cell>
          <cell r="J477">
            <v>40928.646134259259</v>
          </cell>
          <cell r="L477">
            <v>30.25</v>
          </cell>
          <cell r="M477">
            <v>33.17</v>
          </cell>
          <cell r="N477">
            <v>10.87</v>
          </cell>
          <cell r="O477">
            <v>22.3</v>
          </cell>
          <cell r="P477">
            <v>16.04</v>
          </cell>
          <cell r="Q477">
            <v>16.04</v>
          </cell>
          <cell r="R477">
            <v>0</v>
          </cell>
          <cell r="S477">
            <v>0</v>
          </cell>
          <cell r="T477">
            <v>0</v>
          </cell>
          <cell r="U477">
            <v>0</v>
          </cell>
          <cell r="V477">
            <v>0</v>
          </cell>
          <cell r="W477">
            <v>0</v>
          </cell>
          <cell r="X477">
            <v>0</v>
          </cell>
          <cell r="Y477">
            <v>196.59</v>
          </cell>
          <cell r="Z477">
            <v>193.86</v>
          </cell>
          <cell r="AA477">
            <v>2.73</v>
          </cell>
          <cell r="AB477">
            <v>0</v>
          </cell>
          <cell r="AC477">
            <v>0</v>
          </cell>
          <cell r="AD477">
            <v>0</v>
          </cell>
          <cell r="AE477">
            <v>0</v>
          </cell>
          <cell r="AF477">
            <v>0</v>
          </cell>
          <cell r="AG477">
            <v>0</v>
          </cell>
          <cell r="AH477">
            <v>0</v>
          </cell>
          <cell r="AI477">
            <v>276.04000000000002</v>
          </cell>
          <cell r="AJ477">
            <v>0</v>
          </cell>
          <cell r="AK477">
            <v>0</v>
          </cell>
          <cell r="AL477">
            <v>3.48</v>
          </cell>
          <cell r="AM477">
            <v>3.48</v>
          </cell>
          <cell r="AN477">
            <v>0</v>
          </cell>
          <cell r="AO477">
            <v>0</v>
          </cell>
          <cell r="AP477">
            <v>0</v>
          </cell>
          <cell r="AQ477">
            <v>0</v>
          </cell>
          <cell r="AR477">
            <v>0</v>
          </cell>
          <cell r="AS477">
            <v>0</v>
          </cell>
          <cell r="AT477">
            <v>279.52</v>
          </cell>
          <cell r="AU477">
            <v>2013.42</v>
          </cell>
          <cell r="AV477">
            <v>257.86</v>
          </cell>
          <cell r="AW477">
            <v>276.04000000000002</v>
          </cell>
          <cell r="AX477">
            <v>-2.61</v>
          </cell>
          <cell r="AY477">
            <v>1992.63</v>
          </cell>
          <cell r="AZ477">
            <v>534.52</v>
          </cell>
          <cell r="BA477">
            <v>1502.81</v>
          </cell>
          <cell r="BB477">
            <v>2276.06</v>
          </cell>
          <cell r="BC477">
            <v>-238.73</v>
          </cell>
          <cell r="BD477">
            <v>-238.73</v>
          </cell>
          <cell r="BE477">
            <v>257.86</v>
          </cell>
          <cell r="BF477">
            <v>0</v>
          </cell>
          <cell r="BG477">
            <v>0</v>
          </cell>
          <cell r="BH477">
            <v>28.56</v>
          </cell>
          <cell r="BI477">
            <v>0</v>
          </cell>
          <cell r="BJ477">
            <v>-3.48</v>
          </cell>
          <cell r="BK477">
            <v>0</v>
          </cell>
          <cell r="BL477">
            <v>-471.52</v>
          </cell>
          <cell r="BM477">
            <v>31.15</v>
          </cell>
          <cell r="BN477">
            <v>-502.67</v>
          </cell>
          <cell r="BO477">
            <v>0</v>
          </cell>
          <cell r="BP477">
            <v>-502.67</v>
          </cell>
          <cell r="BQ477">
            <v>0</v>
          </cell>
          <cell r="BR477">
            <v>-502.67</v>
          </cell>
          <cell r="BS477">
            <v>-6.6062944999999997</v>
          </cell>
          <cell r="BT477">
            <v>1986.21</v>
          </cell>
          <cell r="BU477">
            <v>584.97</v>
          </cell>
          <cell r="BV477">
            <v>28.45</v>
          </cell>
          <cell r="BW477">
            <v>2542.73</v>
          </cell>
          <cell r="BX477" t="str">
            <v>Other Non-Interest Expense</v>
          </cell>
          <cell r="BY477">
            <v>0</v>
          </cell>
          <cell r="BZ477">
            <v>20356.41</v>
          </cell>
          <cell r="CA477">
            <v>20356.41</v>
          </cell>
          <cell r="CB477">
            <v>17184.150000000001</v>
          </cell>
          <cell r="CC477">
            <v>10480.370000000001</v>
          </cell>
          <cell r="CD477">
            <v>3504.02</v>
          </cell>
          <cell r="CE477">
            <v>1380.98</v>
          </cell>
          <cell r="CF477">
            <v>2123.04</v>
          </cell>
          <cell r="CG477">
            <v>2972.54</v>
          </cell>
          <cell r="CH477">
            <v>0</v>
          </cell>
          <cell r="CI477">
            <v>0</v>
          </cell>
          <cell r="CJ477">
            <v>2972.54</v>
          </cell>
          <cell r="CK477">
            <v>2972.54</v>
          </cell>
          <cell r="CL477">
            <v>0</v>
          </cell>
          <cell r="CM477">
            <v>227.21</v>
          </cell>
          <cell r="CN477">
            <v>28573.57</v>
          </cell>
          <cell r="CO477">
            <v>28573.57</v>
          </cell>
          <cell r="CP477">
            <v>0</v>
          </cell>
          <cell r="CQ477">
            <v>0</v>
          </cell>
          <cell r="CR477">
            <v>0</v>
          </cell>
          <cell r="CS477">
            <v>69329.320000000007</v>
          </cell>
          <cell r="CT477">
            <v>69275.759999999995</v>
          </cell>
          <cell r="CU477">
            <v>53.55</v>
          </cell>
          <cell r="CV477">
            <v>0</v>
          </cell>
          <cell r="CW477">
            <v>648.29</v>
          </cell>
          <cell r="CX477">
            <v>0</v>
          </cell>
          <cell r="CY477">
            <v>0</v>
          </cell>
          <cell r="CZ477">
            <v>0</v>
          </cell>
          <cell r="DA477">
            <v>488.06</v>
          </cell>
          <cell r="DB477">
            <v>160.22999999999999</v>
          </cell>
          <cell r="DC477">
            <v>115735.32</v>
          </cell>
          <cell r="DD477">
            <v>0</v>
          </cell>
          <cell r="DE477">
            <v>1992.63</v>
          </cell>
          <cell r="DF477">
            <v>113742.69</v>
          </cell>
          <cell r="DG477">
            <v>715.54</v>
          </cell>
          <cell r="DH477">
            <v>0</v>
          </cell>
          <cell r="DI477">
            <v>2834.9</v>
          </cell>
          <cell r="DJ477">
            <v>0</v>
          </cell>
          <cell r="DK477">
            <v>0</v>
          </cell>
          <cell r="DL477">
            <v>2834.9</v>
          </cell>
          <cell r="DM477">
            <v>49265.75</v>
          </cell>
          <cell r="DN477">
            <v>186915.29</v>
          </cell>
          <cell r="DO477">
            <v>52667.4</v>
          </cell>
          <cell r="DP477">
            <v>0</v>
          </cell>
          <cell r="DQ477">
            <v>3144.68</v>
          </cell>
          <cell r="DR477">
            <v>116873.69</v>
          </cell>
          <cell r="DS477">
            <v>0</v>
          </cell>
          <cell r="DT477">
            <v>172685.76</v>
          </cell>
          <cell r="DU477">
            <v>6939.82</v>
          </cell>
          <cell r="DV477">
            <v>0</v>
          </cell>
          <cell r="DW477">
            <v>19668.48</v>
          </cell>
          <cell r="DX477">
            <v>-12153.46</v>
          </cell>
          <cell r="DY477">
            <v>-228.31</v>
          </cell>
          <cell r="DZ477">
            <v>0</v>
          </cell>
          <cell r="EA477">
            <v>14226.53</v>
          </cell>
          <cell r="EB477">
            <v>3</v>
          </cell>
          <cell r="EC477">
            <v>14229.53</v>
          </cell>
          <cell r="ED477">
            <v>0</v>
          </cell>
          <cell r="EE477">
            <v>14929.6</v>
          </cell>
          <cell r="EF477">
            <v>0</v>
          </cell>
          <cell r="EG477">
            <v>14929.6</v>
          </cell>
          <cell r="EH477">
            <v>-502.67</v>
          </cell>
          <cell r="EI477">
            <v>0</v>
          </cell>
          <cell r="EJ477">
            <v>0</v>
          </cell>
          <cell r="EK477">
            <v>0</v>
          </cell>
          <cell r="EL477">
            <v>0</v>
          </cell>
          <cell r="EM477">
            <v>0</v>
          </cell>
          <cell r="EN477">
            <v>0</v>
          </cell>
          <cell r="EO477">
            <v>0</v>
          </cell>
          <cell r="EP477">
            <v>200</v>
          </cell>
          <cell r="EQ477">
            <v>0</v>
          </cell>
          <cell r="ER477">
            <v>0</v>
          </cell>
          <cell r="ES477">
            <v>0</v>
          </cell>
          <cell r="ET477">
            <v>0</v>
          </cell>
          <cell r="EU477">
            <v>14226.53</v>
          </cell>
          <cell r="EV477">
            <v>14226.53</v>
          </cell>
          <cell r="EW477">
            <v>-589</v>
          </cell>
          <cell r="EX477">
            <v>0</v>
          </cell>
          <cell r="EY477">
            <v>-132</v>
          </cell>
          <cell r="EZ477">
            <v>0</v>
          </cell>
          <cell r="FA477">
            <v>0</v>
          </cell>
          <cell r="FB477">
            <v>2543</v>
          </cell>
          <cell r="FC477">
            <v>0</v>
          </cell>
          <cell r="FD477">
            <v>0</v>
          </cell>
          <cell r="FE477">
            <v>0</v>
          </cell>
          <cell r="FF477">
            <v>17490.53</v>
          </cell>
          <cell r="FG477">
            <v>283</v>
          </cell>
          <cell r="FH477">
            <v>13</v>
          </cell>
          <cell r="FI477">
            <v>-190</v>
          </cell>
          <cell r="FJ477">
            <v>17004.53</v>
          </cell>
          <cell r="FK477">
            <v>154283</v>
          </cell>
          <cell r="FL477">
            <v>7523</v>
          </cell>
          <cell r="FM477">
            <v>17005</v>
          </cell>
          <cell r="FN477">
            <v>18997</v>
          </cell>
          <cell r="FO477">
            <v>154283</v>
          </cell>
          <cell r="FP477">
            <v>190388</v>
          </cell>
          <cell r="FQ477">
            <v>4.8761000000000001</v>
          </cell>
          <cell r="FR477">
            <v>11.022</v>
          </cell>
          <cell r="FS477">
            <v>12.3131</v>
          </cell>
          <cell r="FT477">
            <v>8.9318000000000008</v>
          </cell>
          <cell r="FU477">
            <v>6706</v>
          </cell>
          <cell r="FV477">
            <v>0</v>
          </cell>
          <cell r="FW477">
            <v>0</v>
          </cell>
          <cell r="FX477">
            <v>0</v>
          </cell>
          <cell r="FY477">
            <v>0</v>
          </cell>
          <cell r="FZ477">
            <v>0</v>
          </cell>
          <cell r="GA477">
            <v>0</v>
          </cell>
          <cell r="GB477">
            <v>234</v>
          </cell>
          <cell r="GC477">
            <v>2543</v>
          </cell>
          <cell r="GD477">
            <v>0</v>
          </cell>
          <cell r="GE477">
            <v>145</v>
          </cell>
          <cell r="GF477">
            <v>60</v>
          </cell>
          <cell r="GG477">
            <v>1.33</v>
          </cell>
          <cell r="GH477">
            <v>5685</v>
          </cell>
          <cell r="GI477">
            <v>0</v>
          </cell>
          <cell r="GJ477">
            <v>17490.53</v>
          </cell>
          <cell r="GK477">
            <v>1749.05</v>
          </cell>
          <cell r="GL477">
            <v>145</v>
          </cell>
          <cell r="GM477">
            <v>0</v>
          </cell>
          <cell r="GN477">
            <v>0</v>
          </cell>
          <cell r="GO477">
            <v>145</v>
          </cell>
          <cell r="GP477">
            <v>132</v>
          </cell>
          <cell r="GQ477">
            <v>132</v>
          </cell>
          <cell r="GR477">
            <v>13</v>
          </cell>
          <cell r="GS477">
            <v>31</v>
          </cell>
          <cell r="GT477">
            <v>-471</v>
          </cell>
          <cell r="GU477">
            <v>0</v>
          </cell>
          <cell r="GV477">
            <v>1.33</v>
          </cell>
          <cell r="GW477">
            <v>0</v>
          </cell>
          <cell r="GX477">
            <v>0</v>
          </cell>
          <cell r="GY477">
            <v>0</v>
          </cell>
          <cell r="GZ477">
            <v>0</v>
          </cell>
          <cell r="HA477">
            <v>0</v>
          </cell>
          <cell r="HB477">
            <v>0</v>
          </cell>
          <cell r="HC477">
            <v>0</v>
          </cell>
          <cell r="HD477" t="str">
            <v>Adjustments due to rounding</v>
          </cell>
          <cell r="HE477" t="str">
            <v>Equity related to Ally's minority interest in SAIC JV (China)</v>
          </cell>
          <cell r="HF477">
            <v>0</v>
          </cell>
          <cell r="HG477">
            <v>0</v>
          </cell>
          <cell r="HH477">
            <v>0</v>
          </cell>
          <cell r="HI477">
            <v>-1636.27</v>
          </cell>
          <cell r="HJ477">
            <v>-1629.62</v>
          </cell>
          <cell r="HK477" t="str">
            <v xml:space="preserve">Total shares outstanding at Ally equals 1,330,970 as of December 31, 2011. In connection with the forecasted 1Q2013 IPO, $3.0 billion of the remaining $5.9375 billion of MCP is assumed to convert to Tangible Equity Units and $2.9375 billion of </v>
          </cell>
          <cell r="HL477">
            <v>4</v>
          </cell>
          <cell r="HM477">
            <v>2012</v>
          </cell>
          <cell r="HN477">
            <v>0</v>
          </cell>
          <cell r="HO477">
            <v>-3.48</v>
          </cell>
          <cell r="HR477">
            <v>19012</v>
          </cell>
        </row>
        <row r="478">
          <cell r="A478" t="str">
            <v>1562859Q1 2013Supervisory Stress</v>
          </cell>
          <cell r="B478" t="str">
            <v>Ally</v>
          </cell>
          <cell r="C478" t="str">
            <v>Q1 2013</v>
          </cell>
          <cell r="D478" t="str">
            <v>Supervisory Stress</v>
          </cell>
          <cell r="E478" t="str">
            <v>BHC</v>
          </cell>
          <cell r="F478" t="str">
            <v>ALLY FNCL</v>
          </cell>
          <cell r="G478">
            <v>1562859</v>
          </cell>
          <cell r="H478" t="str">
            <v>Projected</v>
          </cell>
          <cell r="I478">
            <v>40928</v>
          </cell>
          <cell r="J478">
            <v>40928.646134259259</v>
          </cell>
          <cell r="L478">
            <v>37.409999999999997</v>
          </cell>
          <cell r="M478">
            <v>38.700000000000003</v>
          </cell>
          <cell r="N478">
            <v>12.48</v>
          </cell>
          <cell r="O478">
            <v>26.22</v>
          </cell>
          <cell r="P478">
            <v>17.7</v>
          </cell>
          <cell r="Q478">
            <v>17.7</v>
          </cell>
          <cell r="R478">
            <v>0</v>
          </cell>
          <cell r="S478">
            <v>0</v>
          </cell>
          <cell r="T478">
            <v>0</v>
          </cell>
          <cell r="U478">
            <v>0</v>
          </cell>
          <cell r="V478">
            <v>0</v>
          </cell>
          <cell r="W478">
            <v>0</v>
          </cell>
          <cell r="X478">
            <v>0</v>
          </cell>
          <cell r="Y478">
            <v>205.09</v>
          </cell>
          <cell r="Z478">
            <v>202.53</v>
          </cell>
          <cell r="AA478">
            <v>2.56</v>
          </cell>
          <cell r="AB478">
            <v>0</v>
          </cell>
          <cell r="AC478">
            <v>0</v>
          </cell>
          <cell r="AD478">
            <v>0</v>
          </cell>
          <cell r="AE478">
            <v>0</v>
          </cell>
          <cell r="AF478">
            <v>0</v>
          </cell>
          <cell r="AG478">
            <v>0</v>
          </cell>
          <cell r="AH478">
            <v>0</v>
          </cell>
          <cell r="AI478">
            <v>298.89999999999998</v>
          </cell>
          <cell r="AJ478">
            <v>0</v>
          </cell>
          <cell r="AK478">
            <v>0</v>
          </cell>
          <cell r="AL478">
            <v>0</v>
          </cell>
          <cell r="AM478">
            <v>0</v>
          </cell>
          <cell r="AN478">
            <v>0</v>
          </cell>
          <cell r="AO478">
            <v>0</v>
          </cell>
          <cell r="AP478">
            <v>0</v>
          </cell>
          <cell r="AQ478">
            <v>0</v>
          </cell>
          <cell r="AR478">
            <v>0</v>
          </cell>
          <cell r="AS478">
            <v>0</v>
          </cell>
          <cell r="AT478">
            <v>298.89999999999998</v>
          </cell>
          <cell r="AU478">
            <v>1992.63</v>
          </cell>
          <cell r="AV478">
            <v>261.02</v>
          </cell>
          <cell r="AW478">
            <v>298.89999999999998</v>
          </cell>
          <cell r="AX478">
            <v>-7.79</v>
          </cell>
          <cell r="AY478">
            <v>1946.96</v>
          </cell>
          <cell r="AZ478">
            <v>567.73</v>
          </cell>
          <cell r="BA478">
            <v>1507.25</v>
          </cell>
          <cell r="BB478">
            <v>1838.27</v>
          </cell>
          <cell r="BC478">
            <v>236.71</v>
          </cell>
          <cell r="BD478">
            <v>236.71</v>
          </cell>
          <cell r="BE478">
            <v>261.02</v>
          </cell>
          <cell r="BF478">
            <v>0</v>
          </cell>
          <cell r="BG478">
            <v>0</v>
          </cell>
          <cell r="BH478">
            <v>34.07</v>
          </cell>
          <cell r="BI478">
            <v>0</v>
          </cell>
          <cell r="BJ478">
            <v>0</v>
          </cell>
          <cell r="BK478">
            <v>0</v>
          </cell>
          <cell r="BL478">
            <v>9.76</v>
          </cell>
          <cell r="BM478">
            <v>34.5</v>
          </cell>
          <cell r="BN478">
            <v>-24.74</v>
          </cell>
          <cell r="BO478">
            <v>0</v>
          </cell>
          <cell r="BP478">
            <v>-24.74</v>
          </cell>
          <cell r="BQ478">
            <v>0</v>
          </cell>
          <cell r="BR478">
            <v>-24.74</v>
          </cell>
          <cell r="BS478">
            <v>353.48361</v>
          </cell>
          <cell r="BT478">
            <v>2542.73</v>
          </cell>
          <cell r="BU478">
            <v>6.18</v>
          </cell>
          <cell r="BV478">
            <v>28.22</v>
          </cell>
          <cell r="BW478">
            <v>2520.69</v>
          </cell>
          <cell r="BX478" t="str">
            <v>Other Non-Interest Expense</v>
          </cell>
          <cell r="BY478">
            <v>0</v>
          </cell>
          <cell r="BZ478">
            <v>20949.64</v>
          </cell>
          <cell r="CA478">
            <v>20949.64</v>
          </cell>
          <cell r="CB478">
            <v>16174.51</v>
          </cell>
          <cell r="CC478">
            <v>9627.99</v>
          </cell>
          <cell r="CD478">
            <v>3352.75</v>
          </cell>
          <cell r="CE478">
            <v>1316.72</v>
          </cell>
          <cell r="CF478">
            <v>2036.03</v>
          </cell>
          <cell r="CG478">
            <v>2972.54</v>
          </cell>
          <cell r="CH478">
            <v>0</v>
          </cell>
          <cell r="CI478">
            <v>0</v>
          </cell>
          <cell r="CJ478">
            <v>2972.54</v>
          </cell>
          <cell r="CK478">
            <v>2972.54</v>
          </cell>
          <cell r="CL478">
            <v>0</v>
          </cell>
          <cell r="CM478">
            <v>221.23</v>
          </cell>
          <cell r="CN478">
            <v>28888.62</v>
          </cell>
          <cell r="CO478">
            <v>28888.62</v>
          </cell>
          <cell r="CP478">
            <v>0</v>
          </cell>
          <cell r="CQ478">
            <v>0</v>
          </cell>
          <cell r="CR478">
            <v>0</v>
          </cell>
          <cell r="CS478">
            <v>69724.83</v>
          </cell>
          <cell r="CT478">
            <v>69675.28</v>
          </cell>
          <cell r="CU478">
            <v>49.56</v>
          </cell>
          <cell r="CV478">
            <v>0</v>
          </cell>
          <cell r="CW478">
            <v>441.63</v>
          </cell>
          <cell r="CX478">
            <v>0</v>
          </cell>
          <cell r="CY478">
            <v>0</v>
          </cell>
          <cell r="CZ478">
            <v>0</v>
          </cell>
          <cell r="DA478">
            <v>281.39999999999998</v>
          </cell>
          <cell r="DB478">
            <v>160.22999999999999</v>
          </cell>
          <cell r="DC478">
            <v>115229.59</v>
          </cell>
          <cell r="DD478">
            <v>0</v>
          </cell>
          <cell r="DE478">
            <v>1946.96</v>
          </cell>
          <cell r="DF478">
            <v>113282.63</v>
          </cell>
          <cell r="DG478">
            <v>713.88</v>
          </cell>
          <cell r="DH478">
            <v>0</v>
          </cell>
          <cell r="DI478">
            <v>2780.9</v>
          </cell>
          <cell r="DJ478">
            <v>0</v>
          </cell>
          <cell r="DK478">
            <v>0</v>
          </cell>
          <cell r="DL478">
            <v>2780.9</v>
          </cell>
          <cell r="DM478">
            <v>47860.3</v>
          </cell>
          <cell r="DN478">
            <v>185587.34</v>
          </cell>
          <cell r="DO478">
            <v>55040.02</v>
          </cell>
          <cell r="DP478">
            <v>0</v>
          </cell>
          <cell r="DQ478">
            <v>3107.51</v>
          </cell>
          <cell r="DR478">
            <v>113979.33</v>
          </cell>
          <cell r="DS478">
            <v>0</v>
          </cell>
          <cell r="DT478">
            <v>172126.86</v>
          </cell>
          <cell r="DU478">
            <v>1255.1600000000001</v>
          </cell>
          <cell r="DV478">
            <v>0</v>
          </cell>
          <cell r="DW478">
            <v>24874.54</v>
          </cell>
          <cell r="DX478">
            <v>-12443.91</v>
          </cell>
          <cell r="DY478">
            <v>-228.31</v>
          </cell>
          <cell r="DZ478">
            <v>0</v>
          </cell>
          <cell r="EA478">
            <v>13457.48</v>
          </cell>
          <cell r="EB478">
            <v>3</v>
          </cell>
          <cell r="EC478">
            <v>13460.48</v>
          </cell>
          <cell r="ED478">
            <v>0</v>
          </cell>
          <cell r="EE478">
            <v>14226.53</v>
          </cell>
          <cell r="EF478">
            <v>0</v>
          </cell>
          <cell r="EG478">
            <v>14226.53</v>
          </cell>
          <cell r="EH478">
            <v>-24.74</v>
          </cell>
          <cell r="EI478">
            <v>0</v>
          </cell>
          <cell r="EJ478">
            <v>-5685</v>
          </cell>
          <cell r="EK478">
            <v>0</v>
          </cell>
          <cell r="EL478">
            <v>5206</v>
          </cell>
          <cell r="EM478">
            <v>0</v>
          </cell>
          <cell r="EN478">
            <v>0</v>
          </cell>
          <cell r="EO478">
            <v>0</v>
          </cell>
          <cell r="EP478">
            <v>266</v>
          </cell>
          <cell r="EQ478">
            <v>0</v>
          </cell>
          <cell r="ER478">
            <v>0</v>
          </cell>
          <cell r="ES478">
            <v>0</v>
          </cell>
          <cell r="ET478">
            <v>0</v>
          </cell>
          <cell r="EU478">
            <v>13457.48</v>
          </cell>
          <cell r="EV478">
            <v>13457.48</v>
          </cell>
          <cell r="EW478">
            <v>-589</v>
          </cell>
          <cell r="EX478">
            <v>0</v>
          </cell>
          <cell r="EY478">
            <v>-132</v>
          </cell>
          <cell r="EZ478">
            <v>0</v>
          </cell>
          <cell r="FA478">
            <v>0</v>
          </cell>
          <cell r="FB478">
            <v>2543</v>
          </cell>
          <cell r="FC478">
            <v>0</v>
          </cell>
          <cell r="FD478">
            <v>0</v>
          </cell>
          <cell r="FE478">
            <v>0</v>
          </cell>
          <cell r="FF478">
            <v>16721.48</v>
          </cell>
          <cell r="FG478">
            <v>278</v>
          </cell>
          <cell r="FH478">
            <v>9</v>
          </cell>
          <cell r="FI478">
            <v>-204</v>
          </cell>
          <cell r="FJ478">
            <v>16230.48</v>
          </cell>
          <cell r="FK478">
            <v>153210</v>
          </cell>
          <cell r="FL478">
            <v>12432</v>
          </cell>
          <cell r="FM478">
            <v>16230</v>
          </cell>
          <cell r="FN478">
            <v>18192</v>
          </cell>
          <cell r="FO478">
            <v>153210</v>
          </cell>
          <cell r="FP478">
            <v>185973</v>
          </cell>
          <cell r="FQ478">
            <v>8.1143999999999998</v>
          </cell>
          <cell r="FR478">
            <v>10.593299999999999</v>
          </cell>
          <cell r="FS478">
            <v>11.873900000000001</v>
          </cell>
          <cell r="FT478">
            <v>8.7271000000000001</v>
          </cell>
          <cell r="FU478">
            <v>1021</v>
          </cell>
          <cell r="FV478">
            <v>0</v>
          </cell>
          <cell r="FW478">
            <v>0</v>
          </cell>
          <cell r="FX478">
            <v>0</v>
          </cell>
          <cell r="FY478">
            <v>0</v>
          </cell>
          <cell r="FZ478">
            <v>0</v>
          </cell>
          <cell r="GA478">
            <v>0</v>
          </cell>
          <cell r="GB478">
            <v>234</v>
          </cell>
          <cell r="GC478">
            <v>2543</v>
          </cell>
          <cell r="GD478">
            <v>0</v>
          </cell>
          <cell r="GE478">
            <v>152</v>
          </cell>
          <cell r="GF478">
            <v>60</v>
          </cell>
          <cell r="GG478">
            <v>1.68</v>
          </cell>
          <cell r="GH478">
            <v>0</v>
          </cell>
          <cell r="GI478">
            <v>0</v>
          </cell>
          <cell r="GJ478">
            <v>16721.48</v>
          </cell>
          <cell r="GK478">
            <v>1672.15</v>
          </cell>
          <cell r="GL478">
            <v>152</v>
          </cell>
          <cell r="GM478">
            <v>0</v>
          </cell>
          <cell r="GN478">
            <v>0</v>
          </cell>
          <cell r="GO478">
            <v>152</v>
          </cell>
          <cell r="GP478">
            <v>143</v>
          </cell>
          <cell r="GQ478">
            <v>143</v>
          </cell>
          <cell r="GR478">
            <v>9</v>
          </cell>
          <cell r="GS478">
            <v>34</v>
          </cell>
          <cell r="GT478">
            <v>10</v>
          </cell>
          <cell r="GU478">
            <v>0</v>
          </cell>
          <cell r="GV478">
            <v>1.68</v>
          </cell>
          <cell r="GW478">
            <v>0</v>
          </cell>
          <cell r="GX478">
            <v>0</v>
          </cell>
          <cell r="GY478">
            <v>0.35</v>
          </cell>
          <cell r="GZ478">
            <v>0.35</v>
          </cell>
          <cell r="HA478">
            <v>0</v>
          </cell>
          <cell r="HB478">
            <v>0</v>
          </cell>
          <cell r="HC478">
            <v>0</v>
          </cell>
          <cell r="HD478" t="str">
            <v>Adjustments due to rounding</v>
          </cell>
          <cell r="HE478" t="str">
            <v>Equity related to Ally's minority interest in SAIC JV (China)</v>
          </cell>
          <cell r="HF478">
            <v>0</v>
          </cell>
          <cell r="HG478">
            <v>0</v>
          </cell>
          <cell r="HH478">
            <v>0</v>
          </cell>
          <cell r="HI478">
            <v>-1636.27</v>
          </cell>
          <cell r="HJ478">
            <v>-1629.62</v>
          </cell>
          <cell r="HK478" t="str">
            <v xml:space="preserve">Total shares outstanding at Ally equals 1,330,970 as of December 31, 2011. In connection with the forecasted 1Q2013 IPO, $3.0 billion of the remaining $5.9375 billion of MCP is assumed to convert to Tangible Equity Units and $2.9375 billion of </v>
          </cell>
          <cell r="HL478">
            <v>1</v>
          </cell>
          <cell r="HM478">
            <v>2013</v>
          </cell>
          <cell r="HN478">
            <v>0</v>
          </cell>
          <cell r="HO478">
            <v>0</v>
          </cell>
          <cell r="HR478">
            <v>19012</v>
          </cell>
        </row>
        <row r="479">
          <cell r="A479" t="str">
            <v>1562859Q2 2013Supervisory Stress</v>
          </cell>
          <cell r="B479" t="str">
            <v>Ally</v>
          </cell>
          <cell r="C479" t="str">
            <v>Q2 2013</v>
          </cell>
          <cell r="D479" t="str">
            <v>Supervisory Stress</v>
          </cell>
          <cell r="E479" t="str">
            <v>BHC</v>
          </cell>
          <cell r="F479" t="str">
            <v>ALLY FNCL</v>
          </cell>
          <cell r="G479">
            <v>1562859</v>
          </cell>
          <cell r="H479" t="str">
            <v>Projected</v>
          </cell>
          <cell r="I479">
            <v>40928</v>
          </cell>
          <cell r="J479">
            <v>40928.646134259259</v>
          </cell>
          <cell r="L479">
            <v>36.49</v>
          </cell>
          <cell r="M479">
            <v>38.21</v>
          </cell>
          <cell r="N479">
            <v>12.49</v>
          </cell>
          <cell r="O479">
            <v>25.72</v>
          </cell>
          <cell r="P479">
            <v>24.43</v>
          </cell>
          <cell r="Q479">
            <v>24.43</v>
          </cell>
          <cell r="R479">
            <v>0</v>
          </cell>
          <cell r="S479">
            <v>0</v>
          </cell>
          <cell r="T479">
            <v>0</v>
          </cell>
          <cell r="U479">
            <v>0</v>
          </cell>
          <cell r="V479">
            <v>0</v>
          </cell>
          <cell r="W479">
            <v>0</v>
          </cell>
          <cell r="X479">
            <v>0</v>
          </cell>
          <cell r="Y479">
            <v>204.02</v>
          </cell>
          <cell r="Z479">
            <v>201.37</v>
          </cell>
          <cell r="AA479">
            <v>2.65</v>
          </cell>
          <cell r="AB479">
            <v>0</v>
          </cell>
          <cell r="AC479">
            <v>0</v>
          </cell>
          <cell r="AD479">
            <v>0</v>
          </cell>
          <cell r="AE479">
            <v>0</v>
          </cell>
          <cell r="AF479">
            <v>0</v>
          </cell>
          <cell r="AG479">
            <v>0</v>
          </cell>
          <cell r="AH479">
            <v>0</v>
          </cell>
          <cell r="AI479">
            <v>303.14999999999998</v>
          </cell>
          <cell r="AJ479">
            <v>0</v>
          </cell>
          <cell r="AK479">
            <v>0</v>
          </cell>
          <cell r="AL479">
            <v>0</v>
          </cell>
          <cell r="AM479">
            <v>0</v>
          </cell>
          <cell r="AN479">
            <v>0</v>
          </cell>
          <cell r="AO479">
            <v>0</v>
          </cell>
          <cell r="AP479">
            <v>0</v>
          </cell>
          <cell r="AQ479">
            <v>0</v>
          </cell>
          <cell r="AR479">
            <v>0</v>
          </cell>
          <cell r="AS479">
            <v>0</v>
          </cell>
          <cell r="AT479">
            <v>303.14999999999998</v>
          </cell>
          <cell r="AU479">
            <v>1946.96</v>
          </cell>
          <cell r="AV479">
            <v>266.43</v>
          </cell>
          <cell r="AW479">
            <v>303.14999999999998</v>
          </cell>
          <cell r="AX479">
            <v>-6.04</v>
          </cell>
          <cell r="AY479">
            <v>1904.2</v>
          </cell>
          <cell r="AZ479">
            <v>603.51</v>
          </cell>
          <cell r="BA479">
            <v>1541.34</v>
          </cell>
          <cell r="BB479">
            <v>1822.07</v>
          </cell>
          <cell r="BC479">
            <v>322.77999999999997</v>
          </cell>
          <cell r="BD479">
            <v>322.77999999999997</v>
          </cell>
          <cell r="BE479">
            <v>266.43</v>
          </cell>
          <cell r="BF479">
            <v>0</v>
          </cell>
          <cell r="BG479">
            <v>0</v>
          </cell>
          <cell r="BH479">
            <v>31.12</v>
          </cell>
          <cell r="BI479">
            <v>0</v>
          </cell>
          <cell r="BJ479">
            <v>0</v>
          </cell>
          <cell r="BK479">
            <v>0</v>
          </cell>
          <cell r="BL479">
            <v>87.47</v>
          </cell>
          <cell r="BM479">
            <v>33.21</v>
          </cell>
          <cell r="BN479">
            <v>54.26</v>
          </cell>
          <cell r="BO479">
            <v>0</v>
          </cell>
          <cell r="BP479">
            <v>54.26</v>
          </cell>
          <cell r="BQ479">
            <v>0</v>
          </cell>
          <cell r="BR479">
            <v>54.26</v>
          </cell>
          <cell r="BS479">
            <v>37.967303000000001</v>
          </cell>
          <cell r="BT479">
            <v>2520.69</v>
          </cell>
          <cell r="BU479">
            <v>6.18</v>
          </cell>
          <cell r="BV479">
            <v>25.8</v>
          </cell>
          <cell r="BW479">
            <v>2501.0700000000002</v>
          </cell>
          <cell r="BX479" t="str">
            <v>Other Non-Interest Expense</v>
          </cell>
          <cell r="BY479">
            <v>0</v>
          </cell>
          <cell r="BZ479">
            <v>21235.439999999999</v>
          </cell>
          <cell r="CA479">
            <v>21235.439999999999</v>
          </cell>
          <cell r="CB479">
            <v>15948.59</v>
          </cell>
          <cell r="CC479">
            <v>9565.89</v>
          </cell>
          <cell r="CD479">
            <v>3194.72</v>
          </cell>
          <cell r="CE479">
            <v>1251.33</v>
          </cell>
          <cell r="CF479">
            <v>1943.39</v>
          </cell>
          <cell r="CG479">
            <v>2972.54</v>
          </cell>
          <cell r="CH479">
            <v>0</v>
          </cell>
          <cell r="CI479">
            <v>0</v>
          </cell>
          <cell r="CJ479">
            <v>2972.54</v>
          </cell>
          <cell r="CK479">
            <v>2972.54</v>
          </cell>
          <cell r="CL479">
            <v>0</v>
          </cell>
          <cell r="CM479">
            <v>215.44</v>
          </cell>
          <cell r="CN479">
            <v>29882.45</v>
          </cell>
          <cell r="CO479">
            <v>29882.45</v>
          </cell>
          <cell r="CP479">
            <v>0</v>
          </cell>
          <cell r="CQ479">
            <v>0</v>
          </cell>
          <cell r="CR479">
            <v>0</v>
          </cell>
          <cell r="CS479">
            <v>70717.350000000006</v>
          </cell>
          <cell r="CT479">
            <v>70671.850000000006</v>
          </cell>
          <cell r="CU479">
            <v>45.5</v>
          </cell>
          <cell r="CV479">
            <v>0</v>
          </cell>
          <cell r="CW479">
            <v>482.71</v>
          </cell>
          <cell r="CX479">
            <v>0</v>
          </cell>
          <cell r="CY479">
            <v>0</v>
          </cell>
          <cell r="CZ479">
            <v>0</v>
          </cell>
          <cell r="DA479">
            <v>322.49</v>
          </cell>
          <cell r="DB479">
            <v>160.22999999999999</v>
          </cell>
          <cell r="DC479">
            <v>117031.1</v>
          </cell>
          <cell r="DD479">
            <v>0</v>
          </cell>
          <cell r="DE479">
            <v>1904.2</v>
          </cell>
          <cell r="DF479">
            <v>115126.9</v>
          </cell>
          <cell r="DG479">
            <v>712.32</v>
          </cell>
          <cell r="DH479">
            <v>0</v>
          </cell>
          <cell r="DI479">
            <v>2728.4</v>
          </cell>
          <cell r="DJ479">
            <v>0</v>
          </cell>
          <cell r="DK479">
            <v>0</v>
          </cell>
          <cell r="DL479">
            <v>2728.4</v>
          </cell>
          <cell r="DM479">
            <v>46489.7</v>
          </cell>
          <cell r="DN479">
            <v>186292.76</v>
          </cell>
          <cell r="DO479">
            <v>57152.160000000003</v>
          </cell>
          <cell r="DP479">
            <v>0</v>
          </cell>
          <cell r="DQ479">
            <v>3069.8</v>
          </cell>
          <cell r="DR479">
            <v>112622.86</v>
          </cell>
          <cell r="DS479">
            <v>0</v>
          </cell>
          <cell r="DT479">
            <v>172844.82</v>
          </cell>
          <cell r="DU479">
            <v>1255.1600000000001</v>
          </cell>
          <cell r="DV479">
            <v>0</v>
          </cell>
          <cell r="DW479">
            <v>24874.54</v>
          </cell>
          <cell r="DX479">
            <v>-12456.45</v>
          </cell>
          <cell r="DY479">
            <v>-228.31</v>
          </cell>
          <cell r="DZ479">
            <v>0</v>
          </cell>
          <cell r="EA479">
            <v>13444.94</v>
          </cell>
          <cell r="EB479">
            <v>3</v>
          </cell>
          <cell r="EC479">
            <v>13447.94</v>
          </cell>
          <cell r="ED479">
            <v>0</v>
          </cell>
          <cell r="EE479">
            <v>13457.48</v>
          </cell>
          <cell r="EF479">
            <v>0</v>
          </cell>
          <cell r="EG479">
            <v>13457.48</v>
          </cell>
          <cell r="EH479">
            <v>54.26</v>
          </cell>
          <cell r="EI479">
            <v>0</v>
          </cell>
          <cell r="EJ479">
            <v>0</v>
          </cell>
          <cell r="EK479">
            <v>0</v>
          </cell>
          <cell r="EL479">
            <v>0</v>
          </cell>
          <cell r="EM479">
            <v>0</v>
          </cell>
          <cell r="EN479">
            <v>0</v>
          </cell>
          <cell r="EO479">
            <v>0</v>
          </cell>
          <cell r="EP479">
            <v>67</v>
          </cell>
          <cell r="EQ479">
            <v>0</v>
          </cell>
          <cell r="ER479">
            <v>0</v>
          </cell>
          <cell r="ES479">
            <v>0</v>
          </cell>
          <cell r="ET479">
            <v>1</v>
          </cell>
          <cell r="EU479">
            <v>13444.94</v>
          </cell>
          <cell r="EV479">
            <v>13444.94</v>
          </cell>
          <cell r="EW479">
            <v>-589</v>
          </cell>
          <cell r="EX479">
            <v>0</v>
          </cell>
          <cell r="EY479">
            <v>-132</v>
          </cell>
          <cell r="EZ479">
            <v>0</v>
          </cell>
          <cell r="FA479">
            <v>0</v>
          </cell>
          <cell r="FB479">
            <v>2544</v>
          </cell>
          <cell r="FC479">
            <v>0</v>
          </cell>
          <cell r="FD479">
            <v>0</v>
          </cell>
          <cell r="FE479">
            <v>0</v>
          </cell>
          <cell r="FF479">
            <v>16709.939999999999</v>
          </cell>
          <cell r="FG479">
            <v>273</v>
          </cell>
          <cell r="FH479">
            <v>9</v>
          </cell>
          <cell r="FI479">
            <v>-218</v>
          </cell>
          <cell r="FJ479">
            <v>16209.94</v>
          </cell>
          <cell r="FK479">
            <v>154185</v>
          </cell>
          <cell r="FL479">
            <v>12411</v>
          </cell>
          <cell r="FM479">
            <v>16210</v>
          </cell>
          <cell r="FN479">
            <v>18133</v>
          </cell>
          <cell r="FO479">
            <v>154185</v>
          </cell>
          <cell r="FP479">
            <v>185667</v>
          </cell>
          <cell r="FQ479">
            <v>8.0494000000000003</v>
          </cell>
          <cell r="FR479">
            <v>10.513299999999999</v>
          </cell>
          <cell r="FS479">
            <v>11.7605</v>
          </cell>
          <cell r="FT479">
            <v>8.7307000000000006</v>
          </cell>
          <cell r="FU479">
            <v>1021</v>
          </cell>
          <cell r="FV479">
            <v>0</v>
          </cell>
          <cell r="FW479">
            <v>0</v>
          </cell>
          <cell r="FX479">
            <v>0</v>
          </cell>
          <cell r="FY479">
            <v>0</v>
          </cell>
          <cell r="FZ479">
            <v>0</v>
          </cell>
          <cell r="GA479">
            <v>0</v>
          </cell>
          <cell r="GB479">
            <v>234</v>
          </cell>
          <cell r="GC479">
            <v>2544</v>
          </cell>
          <cell r="GD479">
            <v>0</v>
          </cell>
          <cell r="GE479">
            <v>160</v>
          </cell>
          <cell r="GF479">
            <v>60</v>
          </cell>
          <cell r="GG479">
            <v>1.68</v>
          </cell>
          <cell r="GH479">
            <v>0</v>
          </cell>
          <cell r="GI479">
            <v>0</v>
          </cell>
          <cell r="GJ479">
            <v>16709.939999999999</v>
          </cell>
          <cell r="GK479">
            <v>1670.99</v>
          </cell>
          <cell r="GL479">
            <v>160</v>
          </cell>
          <cell r="GM479">
            <v>0</v>
          </cell>
          <cell r="GN479">
            <v>0</v>
          </cell>
          <cell r="GO479">
            <v>160</v>
          </cell>
          <cell r="GP479">
            <v>151</v>
          </cell>
          <cell r="GQ479">
            <v>151</v>
          </cell>
          <cell r="GR479">
            <v>9</v>
          </cell>
          <cell r="GS479">
            <v>33</v>
          </cell>
          <cell r="GT479">
            <v>88</v>
          </cell>
          <cell r="GU479">
            <v>0</v>
          </cell>
          <cell r="GV479">
            <v>1.68</v>
          </cell>
          <cell r="GW479">
            <v>0</v>
          </cell>
          <cell r="GX479">
            <v>0</v>
          </cell>
          <cell r="GY479">
            <v>0</v>
          </cell>
          <cell r="GZ479">
            <v>0</v>
          </cell>
          <cell r="HA479">
            <v>0</v>
          </cell>
          <cell r="HB479">
            <v>0</v>
          </cell>
          <cell r="HC479">
            <v>0</v>
          </cell>
          <cell r="HD479" t="str">
            <v>Adjustments due to rounding</v>
          </cell>
          <cell r="HE479" t="str">
            <v>Equity related to Ally's minority interest in SAIC JV (China)</v>
          </cell>
          <cell r="HF479">
            <v>0</v>
          </cell>
          <cell r="HG479">
            <v>0</v>
          </cell>
          <cell r="HH479">
            <v>0</v>
          </cell>
          <cell r="HI479">
            <v>-1636.27</v>
          </cell>
          <cell r="HJ479">
            <v>-1629.62</v>
          </cell>
          <cell r="HK479" t="str">
            <v xml:space="preserve">Total shares outstanding at Ally equals 1,330,970 as of December 31, 2011. In connection with the forecasted 1Q2013 IPO, $3.0 billion of the remaining $5.9375 billion of MCP is assumed to convert to Tangible Equity Units and $2.9375 billion of </v>
          </cell>
          <cell r="HL479">
            <v>2</v>
          </cell>
          <cell r="HM479">
            <v>2013</v>
          </cell>
          <cell r="HN479">
            <v>0</v>
          </cell>
          <cell r="HO479">
            <v>0</v>
          </cell>
          <cell r="HR479">
            <v>19012</v>
          </cell>
        </row>
        <row r="480">
          <cell r="A480" t="str">
            <v>1562859Q3 2013Supervisory Stress</v>
          </cell>
          <cell r="B480" t="str">
            <v>Ally</v>
          </cell>
          <cell r="C480" t="str">
            <v>Q3 2013</v>
          </cell>
          <cell r="D480" t="str">
            <v>Supervisory Stress</v>
          </cell>
          <cell r="E480" t="str">
            <v>BHC</v>
          </cell>
          <cell r="F480" t="str">
            <v>ALLY FNCL</v>
          </cell>
          <cell r="G480">
            <v>1562859</v>
          </cell>
          <cell r="H480" t="str">
            <v>Projected</v>
          </cell>
          <cell r="I480">
            <v>40928</v>
          </cell>
          <cell r="J480">
            <v>40928.646134259259</v>
          </cell>
          <cell r="L480">
            <v>34.36</v>
          </cell>
          <cell r="M480">
            <v>35.299999999999997</v>
          </cell>
          <cell r="N480">
            <v>11.76</v>
          </cell>
          <cell r="O480">
            <v>23.54</v>
          </cell>
          <cell r="P480">
            <v>24.83</v>
          </cell>
          <cell r="Q480">
            <v>24.83</v>
          </cell>
          <cell r="R480">
            <v>0</v>
          </cell>
          <cell r="S480">
            <v>0</v>
          </cell>
          <cell r="T480">
            <v>0</v>
          </cell>
          <cell r="U480">
            <v>0</v>
          </cell>
          <cell r="V480">
            <v>0</v>
          </cell>
          <cell r="W480">
            <v>0</v>
          </cell>
          <cell r="X480">
            <v>0</v>
          </cell>
          <cell r="Y480">
            <v>206.89</v>
          </cell>
          <cell r="Z480">
            <v>204.24</v>
          </cell>
          <cell r="AA480">
            <v>2.65</v>
          </cell>
          <cell r="AB480">
            <v>0</v>
          </cell>
          <cell r="AC480">
            <v>0</v>
          </cell>
          <cell r="AD480">
            <v>0</v>
          </cell>
          <cell r="AE480">
            <v>0</v>
          </cell>
          <cell r="AF480">
            <v>0</v>
          </cell>
          <cell r="AG480">
            <v>0</v>
          </cell>
          <cell r="AH480">
            <v>0</v>
          </cell>
          <cell r="AI480">
            <v>301.38</v>
          </cell>
          <cell r="AJ480">
            <v>0</v>
          </cell>
          <cell r="AK480">
            <v>0</v>
          </cell>
          <cell r="AL480">
            <v>0</v>
          </cell>
          <cell r="AM480">
            <v>0</v>
          </cell>
          <cell r="AN480">
            <v>0</v>
          </cell>
          <cell r="AO480">
            <v>0</v>
          </cell>
          <cell r="AP480">
            <v>0</v>
          </cell>
          <cell r="AQ480">
            <v>0</v>
          </cell>
          <cell r="AR480">
            <v>0</v>
          </cell>
          <cell r="AS480">
            <v>0</v>
          </cell>
          <cell r="AT480">
            <v>301.38</v>
          </cell>
          <cell r="AU480">
            <v>1904.2</v>
          </cell>
          <cell r="AV480">
            <v>253.71</v>
          </cell>
          <cell r="AW480">
            <v>301.38</v>
          </cell>
          <cell r="AX480">
            <v>-6.74</v>
          </cell>
          <cell r="AY480">
            <v>1849.79</v>
          </cell>
          <cell r="AZ480">
            <v>603.42999999999995</v>
          </cell>
          <cell r="BA480">
            <v>1563.71</v>
          </cell>
          <cell r="BB480">
            <v>1813.65</v>
          </cell>
          <cell r="BC480">
            <v>353.49</v>
          </cell>
          <cell r="BD480">
            <v>353.49</v>
          </cell>
          <cell r="BE480">
            <v>253.71</v>
          </cell>
          <cell r="BF480">
            <v>0</v>
          </cell>
          <cell r="BG480">
            <v>0</v>
          </cell>
          <cell r="BH480">
            <v>17.02</v>
          </cell>
          <cell r="BI480">
            <v>0</v>
          </cell>
          <cell r="BJ480">
            <v>0</v>
          </cell>
          <cell r="BK480">
            <v>0</v>
          </cell>
          <cell r="BL480">
            <v>116.79</v>
          </cell>
          <cell r="BM480">
            <v>32.08</v>
          </cell>
          <cell r="BN480">
            <v>84.71</v>
          </cell>
          <cell r="BO480">
            <v>0</v>
          </cell>
          <cell r="BP480">
            <v>84.71</v>
          </cell>
          <cell r="BQ480">
            <v>0</v>
          </cell>
          <cell r="BR480">
            <v>84.71</v>
          </cell>
          <cell r="BS480">
            <v>27.468105000000001</v>
          </cell>
          <cell r="BT480">
            <v>2501.0700000000002</v>
          </cell>
          <cell r="BU480">
            <v>6.18</v>
          </cell>
          <cell r="BV480">
            <v>24.04</v>
          </cell>
          <cell r="BW480">
            <v>2483.21</v>
          </cell>
          <cell r="BX480" t="str">
            <v>Other Non-Interest Expense</v>
          </cell>
          <cell r="BY480">
            <v>0</v>
          </cell>
          <cell r="BZ480">
            <v>22225.94</v>
          </cell>
          <cell r="CA480">
            <v>22225.94</v>
          </cell>
          <cell r="CB480">
            <v>15581.32</v>
          </cell>
          <cell r="CC480">
            <v>9356.89</v>
          </cell>
          <cell r="CD480">
            <v>3044.87</v>
          </cell>
          <cell r="CE480">
            <v>1191.1400000000001</v>
          </cell>
          <cell r="CF480">
            <v>1853.73</v>
          </cell>
          <cell r="CG480">
            <v>2972.54</v>
          </cell>
          <cell r="CH480">
            <v>0</v>
          </cell>
          <cell r="CI480">
            <v>0</v>
          </cell>
          <cell r="CJ480">
            <v>2972.54</v>
          </cell>
          <cell r="CK480">
            <v>2972.54</v>
          </cell>
          <cell r="CL480">
            <v>0</v>
          </cell>
          <cell r="CM480">
            <v>207.01</v>
          </cell>
          <cell r="CN480">
            <v>31985.9</v>
          </cell>
          <cell r="CO480">
            <v>31985.9</v>
          </cell>
          <cell r="CP480">
            <v>0</v>
          </cell>
          <cell r="CQ480">
            <v>0</v>
          </cell>
          <cell r="CR480">
            <v>0</v>
          </cell>
          <cell r="CS480">
            <v>71182.66</v>
          </cell>
          <cell r="CT480">
            <v>71141.179999999993</v>
          </cell>
          <cell r="CU480">
            <v>41.48</v>
          </cell>
          <cell r="CV480">
            <v>0</v>
          </cell>
          <cell r="CW480">
            <v>472.59</v>
          </cell>
          <cell r="CX480">
            <v>0</v>
          </cell>
          <cell r="CY480">
            <v>0</v>
          </cell>
          <cell r="CZ480">
            <v>0</v>
          </cell>
          <cell r="DA480">
            <v>312.37</v>
          </cell>
          <cell r="DB480">
            <v>160.22999999999999</v>
          </cell>
          <cell r="DC480">
            <v>119222.47</v>
          </cell>
          <cell r="DD480">
            <v>0</v>
          </cell>
          <cell r="DE480">
            <v>1849.79</v>
          </cell>
          <cell r="DF480">
            <v>117372.67</v>
          </cell>
          <cell r="DG480">
            <v>711</v>
          </cell>
          <cell r="DH480">
            <v>0</v>
          </cell>
          <cell r="DI480">
            <v>2679.03</v>
          </cell>
          <cell r="DJ480">
            <v>0</v>
          </cell>
          <cell r="DK480">
            <v>0</v>
          </cell>
          <cell r="DL480">
            <v>2679.03</v>
          </cell>
          <cell r="DM480">
            <v>46434.6</v>
          </cell>
          <cell r="DN480">
            <v>189423.24</v>
          </cell>
          <cell r="DO480">
            <v>59263.07</v>
          </cell>
          <cell r="DP480">
            <v>0</v>
          </cell>
          <cell r="DQ480">
            <v>3031.51</v>
          </cell>
          <cell r="DR480">
            <v>113662.81</v>
          </cell>
          <cell r="DS480">
            <v>0</v>
          </cell>
          <cell r="DT480">
            <v>175957.39</v>
          </cell>
          <cell r="DU480">
            <v>1255.1600000000001</v>
          </cell>
          <cell r="DV480">
            <v>0</v>
          </cell>
          <cell r="DW480">
            <v>24874.54</v>
          </cell>
          <cell r="DX480">
            <v>-12438.54</v>
          </cell>
          <cell r="DY480">
            <v>-228.31</v>
          </cell>
          <cell r="DZ480">
            <v>0</v>
          </cell>
          <cell r="EA480">
            <v>13462.85</v>
          </cell>
          <cell r="EB480">
            <v>3</v>
          </cell>
          <cell r="EC480">
            <v>13465.85</v>
          </cell>
          <cell r="ED480">
            <v>0</v>
          </cell>
          <cell r="EE480">
            <v>13444.94</v>
          </cell>
          <cell r="EF480">
            <v>0</v>
          </cell>
          <cell r="EG480">
            <v>13444.94</v>
          </cell>
          <cell r="EH480">
            <v>84.71</v>
          </cell>
          <cell r="EI480">
            <v>0</v>
          </cell>
          <cell r="EJ480">
            <v>0</v>
          </cell>
          <cell r="EK480">
            <v>0</v>
          </cell>
          <cell r="EL480">
            <v>0</v>
          </cell>
          <cell r="EM480">
            <v>0</v>
          </cell>
          <cell r="EN480">
            <v>0</v>
          </cell>
          <cell r="EO480">
            <v>0</v>
          </cell>
          <cell r="EP480">
            <v>67</v>
          </cell>
          <cell r="EQ480">
            <v>0</v>
          </cell>
          <cell r="ER480">
            <v>0</v>
          </cell>
          <cell r="ES480">
            <v>0</v>
          </cell>
          <cell r="ET480">
            <v>0</v>
          </cell>
          <cell r="EU480">
            <v>13462.85</v>
          </cell>
          <cell r="EV480">
            <v>13462.85</v>
          </cell>
          <cell r="EW480">
            <v>-589</v>
          </cell>
          <cell r="EX480">
            <v>0</v>
          </cell>
          <cell r="EY480">
            <v>-132</v>
          </cell>
          <cell r="EZ480">
            <v>0</v>
          </cell>
          <cell r="FA480">
            <v>0</v>
          </cell>
          <cell r="FB480">
            <v>2544</v>
          </cell>
          <cell r="FC480">
            <v>0</v>
          </cell>
          <cell r="FD480">
            <v>0</v>
          </cell>
          <cell r="FE480">
            <v>0</v>
          </cell>
          <cell r="FF480">
            <v>16727.849999999999</v>
          </cell>
          <cell r="FG480">
            <v>268</v>
          </cell>
          <cell r="FH480">
            <v>9</v>
          </cell>
          <cell r="FI480">
            <v>-232</v>
          </cell>
          <cell r="FJ480">
            <v>16218.85</v>
          </cell>
          <cell r="FK480">
            <v>156480</v>
          </cell>
          <cell r="FL480">
            <v>12420</v>
          </cell>
          <cell r="FM480">
            <v>16219.2</v>
          </cell>
          <cell r="FN480">
            <v>18074</v>
          </cell>
          <cell r="FO480">
            <v>156480</v>
          </cell>
          <cell r="FP480">
            <v>187590</v>
          </cell>
          <cell r="FQ480">
            <v>7.9371</v>
          </cell>
          <cell r="FR480">
            <v>10.365</v>
          </cell>
          <cell r="FS480">
            <v>11.5504</v>
          </cell>
          <cell r="FT480">
            <v>8.6461000000000006</v>
          </cell>
          <cell r="FU480">
            <v>1021</v>
          </cell>
          <cell r="FV480">
            <v>0</v>
          </cell>
          <cell r="FW480">
            <v>0</v>
          </cell>
          <cell r="FX480">
            <v>0</v>
          </cell>
          <cell r="FY480">
            <v>0</v>
          </cell>
          <cell r="FZ480">
            <v>0</v>
          </cell>
          <cell r="GA480">
            <v>0</v>
          </cell>
          <cell r="GB480">
            <v>234</v>
          </cell>
          <cell r="GC480">
            <v>2544</v>
          </cell>
          <cell r="GD480">
            <v>0</v>
          </cell>
          <cell r="GE480">
            <v>167</v>
          </cell>
          <cell r="GF480">
            <v>60</v>
          </cell>
          <cell r="GG480">
            <v>1.68</v>
          </cell>
          <cell r="GH480">
            <v>0</v>
          </cell>
          <cell r="GI480">
            <v>0</v>
          </cell>
          <cell r="GJ480">
            <v>16727.849999999999</v>
          </cell>
          <cell r="GK480">
            <v>1672.78</v>
          </cell>
          <cell r="GL480">
            <v>167</v>
          </cell>
          <cell r="GM480">
            <v>0</v>
          </cell>
          <cell r="GN480">
            <v>0</v>
          </cell>
          <cell r="GO480">
            <v>167</v>
          </cell>
          <cell r="GP480">
            <v>158</v>
          </cell>
          <cell r="GQ480">
            <v>158</v>
          </cell>
          <cell r="GR480">
            <v>9</v>
          </cell>
          <cell r="GS480">
            <v>32</v>
          </cell>
          <cell r="GT480">
            <v>117</v>
          </cell>
          <cell r="GU480">
            <v>0</v>
          </cell>
          <cell r="GV480">
            <v>1.68</v>
          </cell>
          <cell r="GW480">
            <v>0</v>
          </cell>
          <cell r="GX480">
            <v>0</v>
          </cell>
          <cell r="GY480">
            <v>0</v>
          </cell>
          <cell r="GZ480">
            <v>0</v>
          </cell>
          <cell r="HA480">
            <v>0</v>
          </cell>
          <cell r="HB480">
            <v>0</v>
          </cell>
          <cell r="HC480">
            <v>0</v>
          </cell>
          <cell r="HD480" t="str">
            <v>Adjustments due to rounding</v>
          </cell>
          <cell r="HE480" t="str">
            <v>Equity related to Ally's minority interest in SAIC JV (China)</v>
          </cell>
          <cell r="HF480">
            <v>0</v>
          </cell>
          <cell r="HG480">
            <v>0</v>
          </cell>
          <cell r="HH480">
            <v>0</v>
          </cell>
          <cell r="HI480">
            <v>-1636.27</v>
          </cell>
          <cell r="HJ480">
            <v>-1629.62</v>
          </cell>
          <cell r="HK480" t="str">
            <v xml:space="preserve">Total shares outstanding at Ally equals 1,330,970 as of December 31, 2011. In connection with the forecasted 1Q2013 IPO, $3.0 billion of the remaining $5.9375 billion of MCP is assumed to convert to Tangible Equity Units and $2.9375 billion of </v>
          </cell>
          <cell r="HL480">
            <v>3</v>
          </cell>
          <cell r="HM480">
            <v>2013</v>
          </cell>
          <cell r="HN480">
            <v>0</v>
          </cell>
          <cell r="HO480">
            <v>0</v>
          </cell>
          <cell r="HR480">
            <v>19012</v>
          </cell>
        </row>
        <row r="481">
          <cell r="A481" t="str">
            <v>1562859Q4 2013Supervisory Stress</v>
          </cell>
          <cell r="B481" t="str">
            <v>Ally</v>
          </cell>
          <cell r="C481" t="str">
            <v>Q4 2013</v>
          </cell>
          <cell r="D481" t="str">
            <v>Supervisory Stress</v>
          </cell>
          <cell r="E481" t="str">
            <v>BHC</v>
          </cell>
          <cell r="F481" t="str">
            <v>ALLY FNCL</v>
          </cell>
          <cell r="G481">
            <v>1562859</v>
          </cell>
          <cell r="H481" t="str">
            <v>Projected</v>
          </cell>
          <cell r="I481">
            <v>40928</v>
          </cell>
          <cell r="J481">
            <v>40928.646134259259</v>
          </cell>
          <cell r="L481">
            <v>31.53</v>
          </cell>
          <cell r="M481">
            <v>34.81</v>
          </cell>
          <cell r="N481">
            <v>12.48</v>
          </cell>
          <cell r="O481">
            <v>22.33</v>
          </cell>
          <cell r="P481">
            <v>18.82</v>
          </cell>
          <cell r="Q481">
            <v>18.82</v>
          </cell>
          <cell r="R481">
            <v>0</v>
          </cell>
          <cell r="S481">
            <v>0</v>
          </cell>
          <cell r="T481">
            <v>0</v>
          </cell>
          <cell r="U481">
            <v>0</v>
          </cell>
          <cell r="V481">
            <v>0</v>
          </cell>
          <cell r="W481">
            <v>0</v>
          </cell>
          <cell r="X481">
            <v>0</v>
          </cell>
          <cell r="Y481">
            <v>197.24</v>
          </cell>
          <cell r="Z481">
            <v>194.72</v>
          </cell>
          <cell r="AA481">
            <v>2.52</v>
          </cell>
          <cell r="AB481">
            <v>0</v>
          </cell>
          <cell r="AC481">
            <v>0</v>
          </cell>
          <cell r="AD481">
            <v>0</v>
          </cell>
          <cell r="AE481">
            <v>0</v>
          </cell>
          <cell r="AF481">
            <v>0</v>
          </cell>
          <cell r="AG481">
            <v>0</v>
          </cell>
          <cell r="AH481">
            <v>0</v>
          </cell>
          <cell r="AI481">
            <v>282.41000000000003</v>
          </cell>
          <cell r="AJ481">
            <v>0</v>
          </cell>
          <cell r="AK481">
            <v>0</v>
          </cell>
          <cell r="AL481">
            <v>0</v>
          </cell>
          <cell r="AM481">
            <v>0</v>
          </cell>
          <cell r="AN481">
            <v>0</v>
          </cell>
          <cell r="AO481">
            <v>0</v>
          </cell>
          <cell r="AP481">
            <v>0</v>
          </cell>
          <cell r="AQ481">
            <v>0</v>
          </cell>
          <cell r="AR481">
            <v>0</v>
          </cell>
          <cell r="AS481">
            <v>0</v>
          </cell>
          <cell r="AT481">
            <v>282.41000000000003</v>
          </cell>
          <cell r="AU481">
            <v>1849.79</v>
          </cell>
          <cell r="AV481">
            <v>208.43</v>
          </cell>
          <cell r="AW481">
            <v>282.41000000000003</v>
          </cell>
          <cell r="AX481">
            <v>-4.6100000000000003</v>
          </cell>
          <cell r="AY481">
            <v>1771.2</v>
          </cell>
          <cell r="AZ481">
            <v>607.41999999999996</v>
          </cell>
          <cell r="BA481">
            <v>1572.25</v>
          </cell>
          <cell r="BB481">
            <v>1805.95</v>
          </cell>
          <cell r="BC481">
            <v>373.72</v>
          </cell>
          <cell r="BD481">
            <v>373.72</v>
          </cell>
          <cell r="BE481">
            <v>208.43</v>
          </cell>
          <cell r="BF481">
            <v>0</v>
          </cell>
          <cell r="BG481">
            <v>0</v>
          </cell>
          <cell r="BH481">
            <v>15.27</v>
          </cell>
          <cell r="BI481">
            <v>0</v>
          </cell>
          <cell r="BJ481">
            <v>0</v>
          </cell>
          <cell r="BK481">
            <v>0</v>
          </cell>
          <cell r="BL481">
            <v>180.56</v>
          </cell>
          <cell r="BM481">
            <v>32.619999999999997</v>
          </cell>
          <cell r="BN481">
            <v>147.93</v>
          </cell>
          <cell r="BO481">
            <v>0</v>
          </cell>
          <cell r="BP481">
            <v>147.93</v>
          </cell>
          <cell r="BQ481">
            <v>0</v>
          </cell>
          <cell r="BR481">
            <v>147.93</v>
          </cell>
          <cell r="BS481">
            <v>18.066016999999999</v>
          </cell>
          <cell r="BT481">
            <v>2483.21</v>
          </cell>
          <cell r="BU481">
            <v>6.18</v>
          </cell>
          <cell r="BV481">
            <v>23.26</v>
          </cell>
          <cell r="BW481">
            <v>2466.12</v>
          </cell>
          <cell r="BX481" t="str">
            <v>Other Non-Interest Expense</v>
          </cell>
          <cell r="BY481">
            <v>0</v>
          </cell>
          <cell r="BZ481">
            <v>23991.95</v>
          </cell>
          <cell r="CA481">
            <v>23991.95</v>
          </cell>
          <cell r="CB481">
            <v>15119.66</v>
          </cell>
          <cell r="CC481">
            <v>9039.7900000000009</v>
          </cell>
          <cell r="CD481">
            <v>2905.75</v>
          </cell>
          <cell r="CE481">
            <v>1133.0899999999999</v>
          </cell>
          <cell r="CF481">
            <v>1772.67</v>
          </cell>
          <cell r="CG481">
            <v>2972.54</v>
          </cell>
          <cell r="CH481">
            <v>0</v>
          </cell>
          <cell r="CI481">
            <v>0</v>
          </cell>
          <cell r="CJ481">
            <v>2972.54</v>
          </cell>
          <cell r="CK481">
            <v>2972.54</v>
          </cell>
          <cell r="CL481">
            <v>0</v>
          </cell>
          <cell r="CM481">
            <v>201.58</v>
          </cell>
          <cell r="CN481">
            <v>29749.47</v>
          </cell>
          <cell r="CO481">
            <v>29749.47</v>
          </cell>
          <cell r="CP481">
            <v>0</v>
          </cell>
          <cell r="CQ481">
            <v>0</v>
          </cell>
          <cell r="CR481">
            <v>0</v>
          </cell>
          <cell r="CS481">
            <v>72018.320000000007</v>
          </cell>
          <cell r="CT481">
            <v>71980.67</v>
          </cell>
          <cell r="CU481">
            <v>37.64</v>
          </cell>
          <cell r="CV481">
            <v>0</v>
          </cell>
          <cell r="CW481">
            <v>410.63</v>
          </cell>
          <cell r="CX481">
            <v>0</v>
          </cell>
          <cell r="CY481">
            <v>0</v>
          </cell>
          <cell r="CZ481">
            <v>0</v>
          </cell>
          <cell r="DA481">
            <v>250.4</v>
          </cell>
          <cell r="DB481">
            <v>160.22999999999999</v>
          </cell>
          <cell r="DC481">
            <v>117298.08</v>
          </cell>
          <cell r="DD481">
            <v>0</v>
          </cell>
          <cell r="DE481">
            <v>1771.2</v>
          </cell>
          <cell r="DF481">
            <v>115526.88</v>
          </cell>
          <cell r="DG481">
            <v>709.97</v>
          </cell>
          <cell r="DH481">
            <v>0</v>
          </cell>
          <cell r="DI481">
            <v>2628.34</v>
          </cell>
          <cell r="DJ481">
            <v>0</v>
          </cell>
          <cell r="DK481">
            <v>0</v>
          </cell>
          <cell r="DL481">
            <v>2628.34</v>
          </cell>
          <cell r="DM481">
            <v>50112.13</v>
          </cell>
          <cell r="DN481">
            <v>192969.27</v>
          </cell>
          <cell r="DO481">
            <v>61021.63</v>
          </cell>
          <cell r="DP481">
            <v>0</v>
          </cell>
          <cell r="DQ481">
            <v>2992.66</v>
          </cell>
          <cell r="DR481">
            <v>115408.01</v>
          </cell>
          <cell r="DS481">
            <v>0</v>
          </cell>
          <cell r="DT481">
            <v>179422.29</v>
          </cell>
          <cell r="DU481">
            <v>1255.1600000000001</v>
          </cell>
          <cell r="DV481">
            <v>0</v>
          </cell>
          <cell r="DW481">
            <v>24874.54</v>
          </cell>
          <cell r="DX481">
            <v>-12357.41</v>
          </cell>
          <cell r="DY481">
            <v>-228.31</v>
          </cell>
          <cell r="DZ481">
            <v>0</v>
          </cell>
          <cell r="EA481">
            <v>13543.98</v>
          </cell>
          <cell r="EB481">
            <v>3</v>
          </cell>
          <cell r="EC481">
            <v>13546.98</v>
          </cell>
          <cell r="ED481">
            <v>0</v>
          </cell>
          <cell r="EE481">
            <v>13462.85</v>
          </cell>
          <cell r="EF481">
            <v>0</v>
          </cell>
          <cell r="EG481">
            <v>13462.85</v>
          </cell>
          <cell r="EH481">
            <v>147.93</v>
          </cell>
          <cell r="EI481">
            <v>0</v>
          </cell>
          <cell r="EJ481">
            <v>0</v>
          </cell>
          <cell r="EK481">
            <v>0</v>
          </cell>
          <cell r="EL481">
            <v>0</v>
          </cell>
          <cell r="EM481">
            <v>0</v>
          </cell>
          <cell r="EN481">
            <v>0</v>
          </cell>
          <cell r="EO481">
            <v>0</v>
          </cell>
          <cell r="EP481">
            <v>67</v>
          </cell>
          <cell r="EQ481">
            <v>0</v>
          </cell>
          <cell r="ER481">
            <v>0</v>
          </cell>
          <cell r="ES481">
            <v>0</v>
          </cell>
          <cell r="ET481">
            <v>0</v>
          </cell>
          <cell r="EU481">
            <v>13543.98</v>
          </cell>
          <cell r="EV481">
            <v>13543.98</v>
          </cell>
          <cell r="EW481">
            <v>-589</v>
          </cell>
          <cell r="EX481">
            <v>0</v>
          </cell>
          <cell r="EY481">
            <v>-132</v>
          </cell>
          <cell r="EZ481">
            <v>0</v>
          </cell>
          <cell r="FA481">
            <v>0</v>
          </cell>
          <cell r="FB481">
            <v>2544</v>
          </cell>
          <cell r="FC481">
            <v>0</v>
          </cell>
          <cell r="FD481">
            <v>0</v>
          </cell>
          <cell r="FE481">
            <v>0</v>
          </cell>
          <cell r="FF481">
            <v>16808.98</v>
          </cell>
          <cell r="FG481">
            <v>263</v>
          </cell>
          <cell r="FH481">
            <v>8</v>
          </cell>
          <cell r="FI481">
            <v>-246</v>
          </cell>
          <cell r="FJ481">
            <v>16291.98</v>
          </cell>
          <cell r="FK481">
            <v>155802</v>
          </cell>
          <cell r="FL481">
            <v>12492</v>
          </cell>
          <cell r="FM481">
            <v>16292</v>
          </cell>
          <cell r="FN481">
            <v>18053</v>
          </cell>
          <cell r="FO481">
            <v>155802</v>
          </cell>
          <cell r="FP481">
            <v>190933</v>
          </cell>
          <cell r="FQ481">
            <v>8.0178999999999991</v>
          </cell>
          <cell r="FR481">
            <v>10.456899999999999</v>
          </cell>
          <cell r="FS481">
            <v>11.5871</v>
          </cell>
          <cell r="FT481">
            <v>8.5327999999999999</v>
          </cell>
          <cell r="FU481">
            <v>1021</v>
          </cell>
          <cell r="FV481">
            <v>0</v>
          </cell>
          <cell r="FW481">
            <v>0</v>
          </cell>
          <cell r="FX481">
            <v>0</v>
          </cell>
          <cell r="FY481">
            <v>0</v>
          </cell>
          <cell r="FZ481">
            <v>0</v>
          </cell>
          <cell r="GA481">
            <v>0</v>
          </cell>
          <cell r="GB481">
            <v>234</v>
          </cell>
          <cell r="GC481">
            <v>2544</v>
          </cell>
          <cell r="GD481">
            <v>0</v>
          </cell>
          <cell r="GE481">
            <v>174</v>
          </cell>
          <cell r="GF481">
            <v>60</v>
          </cell>
          <cell r="GG481">
            <v>1.68</v>
          </cell>
          <cell r="GH481">
            <v>0</v>
          </cell>
          <cell r="GI481">
            <v>0</v>
          </cell>
          <cell r="GJ481">
            <v>16808.98</v>
          </cell>
          <cell r="GK481">
            <v>1680.9</v>
          </cell>
          <cell r="GL481">
            <v>174</v>
          </cell>
          <cell r="GM481">
            <v>0</v>
          </cell>
          <cell r="GN481">
            <v>0</v>
          </cell>
          <cell r="GO481">
            <v>174</v>
          </cell>
          <cell r="GP481">
            <v>166</v>
          </cell>
          <cell r="GQ481">
            <v>166</v>
          </cell>
          <cell r="GR481">
            <v>8</v>
          </cell>
          <cell r="GS481">
            <v>33</v>
          </cell>
          <cell r="GT481">
            <v>181</v>
          </cell>
          <cell r="GU481">
            <v>0</v>
          </cell>
          <cell r="GV481">
            <v>1.68</v>
          </cell>
          <cell r="GW481">
            <v>0</v>
          </cell>
          <cell r="GX481">
            <v>0</v>
          </cell>
          <cell r="GY481">
            <v>0</v>
          </cell>
          <cell r="GZ481">
            <v>0</v>
          </cell>
          <cell r="HA481">
            <v>0</v>
          </cell>
          <cell r="HB481">
            <v>0</v>
          </cell>
          <cell r="HC481">
            <v>0</v>
          </cell>
          <cell r="HD481" t="str">
            <v>Adjustments due to rounding</v>
          </cell>
          <cell r="HE481" t="str">
            <v>Equity related to Ally's minority interest in SAIC JV (China)</v>
          </cell>
          <cell r="HF481">
            <v>0</v>
          </cell>
          <cell r="HG481">
            <v>0</v>
          </cell>
          <cell r="HH481">
            <v>0</v>
          </cell>
          <cell r="HI481">
            <v>-1636.27</v>
          </cell>
          <cell r="HJ481">
            <v>-1629.62</v>
          </cell>
          <cell r="HK481" t="str">
            <v xml:space="preserve">Total shares outstanding at Ally equals 1,330,970 as of December 31, 2011. In connection with the forecasted 1Q2013 IPO, $3.0 billion of the remaining $5.9375 billion of MCP is assumed to convert to Tangible Equity Units and $2.9375 billion of </v>
          </cell>
          <cell r="HL481">
            <v>4</v>
          </cell>
          <cell r="HM481">
            <v>2013</v>
          </cell>
          <cell r="HN481">
            <v>0</v>
          </cell>
          <cell r="HO481">
            <v>0</v>
          </cell>
          <cell r="HR481">
            <v>19012</v>
          </cell>
        </row>
        <row r="482">
          <cell r="A482" t="str">
            <v>1951350Q3 2011BHC Baseline</v>
          </cell>
          <cell r="B482" t="str">
            <v>Citi</v>
          </cell>
          <cell r="C482" t="str">
            <v>Q3 2011</v>
          </cell>
          <cell r="D482" t="str">
            <v>BHC Baseline</v>
          </cell>
          <cell r="E482" t="str">
            <v>BHC</v>
          </cell>
          <cell r="F482" t="str">
            <v>CITIGROUP</v>
          </cell>
          <cell r="G482">
            <v>1951350</v>
          </cell>
          <cell r="H482" t="str">
            <v>Actual</v>
          </cell>
          <cell r="I482">
            <v>40927</v>
          </cell>
          <cell r="J482">
            <v>40927.576990740738</v>
          </cell>
          <cell r="K482" t="str">
            <v>Citi's baseline plan centers on a continued, though modest, global recovery. The scenario assumes that strains within the Eurozone lead to a European recession in late 2011/early 2012 and contribute to slowing growth in emerging economies. Citi</v>
          </cell>
          <cell r="L482">
            <v>720</v>
          </cell>
          <cell r="M482">
            <v>551</v>
          </cell>
          <cell r="N482">
            <v>358</v>
          </cell>
          <cell r="O482">
            <v>193</v>
          </cell>
          <cell r="P482">
            <v>258</v>
          </cell>
          <cell r="Q482">
            <v>258</v>
          </cell>
          <cell r="R482">
            <v>0</v>
          </cell>
          <cell r="S482">
            <v>0</v>
          </cell>
          <cell r="T482">
            <v>92</v>
          </cell>
          <cell r="U482">
            <v>1</v>
          </cell>
          <cell r="V482">
            <v>12</v>
          </cell>
          <cell r="W482">
            <v>79</v>
          </cell>
          <cell r="X482">
            <v>2245</v>
          </cell>
          <cell r="Y482">
            <v>852</v>
          </cell>
          <cell r="Z482">
            <v>86</v>
          </cell>
          <cell r="AA482">
            <v>38</v>
          </cell>
          <cell r="AB482">
            <v>728</v>
          </cell>
          <cell r="AC482">
            <v>120</v>
          </cell>
          <cell r="AD482">
            <v>0</v>
          </cell>
          <cell r="AE482">
            <v>-1</v>
          </cell>
          <cell r="AF482">
            <v>0</v>
          </cell>
          <cell r="AG482">
            <v>20</v>
          </cell>
          <cell r="AH482">
            <v>101</v>
          </cell>
          <cell r="AI482">
            <v>4839</v>
          </cell>
          <cell r="AJ482">
            <v>0</v>
          </cell>
          <cell r="AK482">
            <v>0</v>
          </cell>
          <cell r="AL482">
            <v>0</v>
          </cell>
          <cell r="AM482">
            <v>0</v>
          </cell>
          <cell r="AN482">
            <v>0</v>
          </cell>
          <cell r="AO482">
            <v>0</v>
          </cell>
          <cell r="AP482">
            <v>0</v>
          </cell>
          <cell r="AQ482">
            <v>0</v>
          </cell>
          <cell r="AR482">
            <v>0</v>
          </cell>
          <cell r="AS482">
            <v>-1605.66</v>
          </cell>
          <cell r="AT482">
            <v>4839</v>
          </cell>
          <cell r="AU482">
            <v>34362</v>
          </cell>
          <cell r="AV482">
            <v>3049</v>
          </cell>
          <cell r="AW482">
            <v>4839</v>
          </cell>
          <cell r="AX482">
            <v>-520</v>
          </cell>
          <cell r="AY482">
            <v>32052</v>
          </cell>
          <cell r="AZ482">
            <v>12734.06</v>
          </cell>
          <cell r="BA482">
            <v>6771.63</v>
          </cell>
          <cell r="BB482">
            <v>13663.35</v>
          </cell>
          <cell r="BC482">
            <v>5842.34</v>
          </cell>
          <cell r="BD482">
            <v>5842.34</v>
          </cell>
          <cell r="BE482">
            <v>3049</v>
          </cell>
          <cell r="BF482">
            <v>0</v>
          </cell>
          <cell r="BG482">
            <v>-1605.66</v>
          </cell>
          <cell r="BH482">
            <v>0</v>
          </cell>
          <cell r="BI482">
            <v>-255</v>
          </cell>
          <cell r="BJ482">
            <v>876</v>
          </cell>
          <cell r="BK482">
            <v>42.66</v>
          </cell>
          <cell r="BL482">
            <v>5020</v>
          </cell>
          <cell r="BM482">
            <v>1278</v>
          </cell>
          <cell r="BN482">
            <v>3742</v>
          </cell>
          <cell r="BO482">
            <v>1</v>
          </cell>
          <cell r="BP482">
            <v>3743</v>
          </cell>
          <cell r="BQ482">
            <v>-28</v>
          </cell>
          <cell r="BR482">
            <v>3771</v>
          </cell>
          <cell r="BS482">
            <v>25.458167</v>
          </cell>
          <cell r="BT482">
            <v>1001</v>
          </cell>
          <cell r="BU482">
            <v>301</v>
          </cell>
          <cell r="BV482">
            <v>226</v>
          </cell>
          <cell r="BW482">
            <v>1076</v>
          </cell>
          <cell r="BX482" t="str">
            <v>Operational Risk Expense</v>
          </cell>
          <cell r="BY482">
            <v>12866</v>
          </cell>
          <cell r="BZ482">
            <v>258361</v>
          </cell>
          <cell r="CA482">
            <v>271227</v>
          </cell>
          <cell r="CB482">
            <v>228264</v>
          </cell>
          <cell r="CC482">
            <v>114030</v>
          </cell>
          <cell r="CD482">
            <v>45731</v>
          </cell>
          <cell r="CE482">
            <v>17781</v>
          </cell>
          <cell r="CF482">
            <v>27950</v>
          </cell>
          <cell r="CG482">
            <v>9386</v>
          </cell>
          <cell r="CH482">
            <v>1312</v>
          </cell>
          <cell r="CI482">
            <v>2451</v>
          </cell>
          <cell r="CJ482">
            <v>5623</v>
          </cell>
          <cell r="CK482">
            <v>2029</v>
          </cell>
          <cell r="CL482">
            <v>3</v>
          </cell>
          <cell r="CM482">
            <v>59114</v>
          </cell>
          <cell r="CN482">
            <v>130600</v>
          </cell>
          <cell r="CO482">
            <v>117455.15</v>
          </cell>
          <cell r="CP482">
            <v>5167.8500000000004</v>
          </cell>
          <cell r="CQ482">
            <v>7977</v>
          </cell>
          <cell r="CR482">
            <v>145956</v>
          </cell>
          <cell r="CS482">
            <v>48660</v>
          </cell>
          <cell r="CT482">
            <v>5192</v>
          </cell>
          <cell r="CU482">
            <v>3910.05</v>
          </cell>
          <cell r="CV482">
            <v>39557.949999999997</v>
          </cell>
          <cell r="CW482">
            <v>112725</v>
          </cell>
          <cell r="CX482">
            <v>5170</v>
          </cell>
          <cell r="CY482">
            <v>1287</v>
          </cell>
          <cell r="CZ482">
            <v>21557</v>
          </cell>
          <cell r="DA482">
            <v>44269</v>
          </cell>
          <cell r="DB482">
            <v>40442</v>
          </cell>
          <cell r="DC482">
            <v>666205</v>
          </cell>
          <cell r="DD482">
            <v>1860</v>
          </cell>
          <cell r="DE482">
            <v>32052</v>
          </cell>
          <cell r="DF482">
            <v>632293</v>
          </cell>
          <cell r="DG482">
            <v>320637</v>
          </cell>
          <cell r="DH482">
            <v>25496</v>
          </cell>
          <cell r="DI482">
            <v>2852</v>
          </cell>
          <cell r="DJ482">
            <v>2412</v>
          </cell>
          <cell r="DK482">
            <v>4388</v>
          </cell>
          <cell r="DL482">
            <v>35148</v>
          </cell>
          <cell r="DM482">
            <v>676687</v>
          </cell>
          <cell r="DN482">
            <v>1935992</v>
          </cell>
          <cell r="DO482">
            <v>851281</v>
          </cell>
          <cell r="DP482">
            <v>148851</v>
          </cell>
          <cell r="DQ482">
            <v>16089</v>
          </cell>
          <cell r="DR482">
            <v>740429</v>
          </cell>
          <cell r="DS482">
            <v>1135</v>
          </cell>
          <cell r="DT482">
            <v>1756650</v>
          </cell>
          <cell r="DU482">
            <v>312</v>
          </cell>
          <cell r="DV482">
            <v>294</v>
          </cell>
          <cell r="DW482">
            <v>105297</v>
          </cell>
          <cell r="DX482">
            <v>89602</v>
          </cell>
          <cell r="DY482">
            <v>-17044</v>
          </cell>
          <cell r="DZ482">
            <v>-1089</v>
          </cell>
          <cell r="EA482">
            <v>177372</v>
          </cell>
          <cell r="EB482">
            <v>1970</v>
          </cell>
          <cell r="EC482">
            <v>179342</v>
          </cell>
          <cell r="ED482">
            <v>360369</v>
          </cell>
          <cell r="EE482">
            <v>176364</v>
          </cell>
          <cell r="EF482">
            <v>0</v>
          </cell>
          <cell r="EG482">
            <v>176364</v>
          </cell>
          <cell r="EH482">
            <v>3771</v>
          </cell>
          <cell r="EI482">
            <v>0</v>
          </cell>
          <cell r="EJ482">
            <v>0</v>
          </cell>
          <cell r="EK482">
            <v>1875</v>
          </cell>
          <cell r="EL482">
            <v>0</v>
          </cell>
          <cell r="EM482">
            <v>-2</v>
          </cell>
          <cell r="EN482">
            <v>0</v>
          </cell>
          <cell r="EO482">
            <v>0</v>
          </cell>
          <cell r="EP482">
            <v>4</v>
          </cell>
          <cell r="EQ482">
            <v>22</v>
          </cell>
          <cell r="ER482">
            <v>-4822</v>
          </cell>
          <cell r="ES482">
            <v>0</v>
          </cell>
          <cell r="ET482">
            <v>212</v>
          </cell>
          <cell r="EU482">
            <v>177372</v>
          </cell>
          <cell r="EV482">
            <v>177372</v>
          </cell>
          <cell r="EW482">
            <v>-98</v>
          </cell>
          <cell r="EX482">
            <v>0</v>
          </cell>
          <cell r="EY482">
            <v>-7024</v>
          </cell>
          <cell r="EZ482">
            <v>0</v>
          </cell>
          <cell r="FA482">
            <v>606</v>
          </cell>
          <cell r="FB482">
            <v>16159</v>
          </cell>
          <cell r="FC482">
            <v>0</v>
          </cell>
          <cell r="FD482">
            <v>29884</v>
          </cell>
          <cell r="FE482">
            <v>1239</v>
          </cell>
          <cell r="FF482">
            <v>170136</v>
          </cell>
          <cell r="FG482">
            <v>285</v>
          </cell>
          <cell r="FH482">
            <v>36925.360000000001</v>
          </cell>
          <cell r="FI482">
            <v>-560</v>
          </cell>
          <cell r="FJ482">
            <v>132366</v>
          </cell>
          <cell r="FK482">
            <v>984338</v>
          </cell>
          <cell r="FL482">
            <v>115289</v>
          </cell>
          <cell r="FM482">
            <v>132366</v>
          </cell>
          <cell r="FN482">
            <v>166297</v>
          </cell>
          <cell r="FO482">
            <v>984338</v>
          </cell>
          <cell r="FP482">
            <v>1887405</v>
          </cell>
          <cell r="FQ482">
            <v>11.712300000000001</v>
          </cell>
          <cell r="FR482">
            <v>13.4472</v>
          </cell>
          <cell r="FS482">
            <v>16.894300000000001</v>
          </cell>
          <cell r="FT482">
            <v>7.0130999999999997</v>
          </cell>
          <cell r="FU482">
            <v>312</v>
          </cell>
          <cell r="FV482">
            <v>0</v>
          </cell>
          <cell r="FW482">
            <v>0</v>
          </cell>
          <cell r="FX482">
            <v>0</v>
          </cell>
          <cell r="FY482">
            <v>1089</v>
          </cell>
          <cell r="FZ482">
            <v>0</v>
          </cell>
          <cell r="GA482">
            <v>198</v>
          </cell>
          <cell r="GB482">
            <v>0</v>
          </cell>
          <cell r="GC482">
            <v>15961</v>
          </cell>
          <cell r="GD482">
            <v>25496</v>
          </cell>
          <cell r="GE482">
            <v>51361</v>
          </cell>
          <cell r="GF482">
            <v>945</v>
          </cell>
          <cell r="GG482">
            <v>2923708.2</v>
          </cell>
          <cell r="GH482">
            <v>0</v>
          </cell>
          <cell r="GI482">
            <v>0</v>
          </cell>
          <cell r="GJ482">
            <v>170136</v>
          </cell>
          <cell r="GK482">
            <v>17013.599999999999</v>
          </cell>
          <cell r="GL482">
            <v>47948</v>
          </cell>
          <cell r="GM482">
            <v>3413</v>
          </cell>
          <cell r="GN482">
            <v>0</v>
          </cell>
          <cell r="GO482">
            <v>47948</v>
          </cell>
          <cell r="GP482">
            <v>11022.64</v>
          </cell>
          <cell r="GQ482">
            <v>11022.64</v>
          </cell>
          <cell r="GR482">
            <v>36925.360000000001</v>
          </cell>
          <cell r="GS482">
            <v>11022.64</v>
          </cell>
          <cell r="GT482">
            <v>30199</v>
          </cell>
          <cell r="GU482">
            <v>22</v>
          </cell>
          <cell r="GV482">
            <v>2923.71</v>
          </cell>
          <cell r="GW482">
            <v>7.5246899999999997E-3</v>
          </cell>
          <cell r="GX482">
            <v>0</v>
          </cell>
          <cell r="GY482">
            <v>1875</v>
          </cell>
          <cell r="GZ482">
            <v>1875</v>
          </cell>
          <cell r="HA482">
            <v>0</v>
          </cell>
          <cell r="HB482">
            <v>0</v>
          </cell>
          <cell r="HC482">
            <v>0</v>
          </cell>
          <cell r="HF482">
            <v>0</v>
          </cell>
          <cell r="HG482">
            <v>0</v>
          </cell>
          <cell r="HH482">
            <v>0</v>
          </cell>
          <cell r="HI482">
            <v>-6827</v>
          </cell>
          <cell r="HJ482">
            <v>1615</v>
          </cell>
          <cell r="HL482">
            <v>3</v>
          </cell>
          <cell r="HM482">
            <v>2011</v>
          </cell>
          <cell r="HN482">
            <v>0</v>
          </cell>
          <cell r="HO482">
            <v>621</v>
          </cell>
          <cell r="HP482">
            <v>112481</v>
          </cell>
          <cell r="HQ482">
            <v>5.9085589000000001</v>
          </cell>
          <cell r="HR482">
            <v>19011</v>
          </cell>
        </row>
        <row r="483">
          <cell r="A483" t="str">
            <v>1951350Q4 2011BHC Baseline</v>
          </cell>
          <cell r="B483" t="str">
            <v>Citi</v>
          </cell>
          <cell r="C483" t="str">
            <v>Q4 2011</v>
          </cell>
          <cell r="D483" t="str">
            <v>BHC Baseline</v>
          </cell>
          <cell r="E483" t="str">
            <v>BHC</v>
          </cell>
          <cell r="F483" t="str">
            <v>CITIGROUP</v>
          </cell>
          <cell r="G483">
            <v>1951350</v>
          </cell>
          <cell r="H483" t="str">
            <v>Projected</v>
          </cell>
          <cell r="I483">
            <v>40927</v>
          </cell>
          <cell r="J483">
            <v>40927.576990740738</v>
          </cell>
          <cell r="K483" t="str">
            <v>Citi's baseline plan centers on a continued, though modest, global recovery. The scenario assumes that strains within the Eurozone lead to a European recession in late 2011/early 2012 and contribute to slowing growth in emerging economies. Citi</v>
          </cell>
          <cell r="L483">
            <v>692.45</v>
          </cell>
          <cell r="M483">
            <v>514.49</v>
          </cell>
          <cell r="N483">
            <v>337.61</v>
          </cell>
          <cell r="O483">
            <v>176.88</v>
          </cell>
          <cell r="P483">
            <v>289.75</v>
          </cell>
          <cell r="Q483">
            <v>289.75</v>
          </cell>
          <cell r="R483">
            <v>0</v>
          </cell>
          <cell r="S483">
            <v>0</v>
          </cell>
          <cell r="T483">
            <v>105.73</v>
          </cell>
          <cell r="U483">
            <v>1.48</v>
          </cell>
          <cell r="V483">
            <v>35.299999999999997</v>
          </cell>
          <cell r="W483">
            <v>68.95</v>
          </cell>
          <cell r="X483">
            <v>2076.66</v>
          </cell>
          <cell r="Y483">
            <v>812.58</v>
          </cell>
          <cell r="Z483">
            <v>68.44</v>
          </cell>
          <cell r="AA483">
            <v>26.15</v>
          </cell>
          <cell r="AB483">
            <v>717.98</v>
          </cell>
          <cell r="AC483">
            <v>154.46</v>
          </cell>
          <cell r="AD483">
            <v>0</v>
          </cell>
          <cell r="AE483">
            <v>2.64</v>
          </cell>
          <cell r="AF483">
            <v>0</v>
          </cell>
          <cell r="AG483">
            <v>24.12</v>
          </cell>
          <cell r="AH483">
            <v>127.69</v>
          </cell>
          <cell r="AI483">
            <v>4646.1099999999997</v>
          </cell>
          <cell r="AJ483">
            <v>0</v>
          </cell>
          <cell r="AK483">
            <v>0</v>
          </cell>
          <cell r="AL483">
            <v>0</v>
          </cell>
          <cell r="AM483">
            <v>0</v>
          </cell>
          <cell r="AN483">
            <v>0</v>
          </cell>
          <cell r="AO483">
            <v>0</v>
          </cell>
          <cell r="AP483">
            <v>0</v>
          </cell>
          <cell r="AQ483">
            <v>0</v>
          </cell>
          <cell r="AR483">
            <v>0</v>
          </cell>
          <cell r="AS483">
            <v>703.07</v>
          </cell>
          <cell r="AT483">
            <v>5349.18</v>
          </cell>
          <cell r="AU483">
            <v>32052</v>
          </cell>
          <cell r="AV483">
            <v>3257.14</v>
          </cell>
          <cell r="AW483">
            <v>4646.1099999999997</v>
          </cell>
          <cell r="AX483">
            <v>0</v>
          </cell>
          <cell r="AY483">
            <v>30663.03</v>
          </cell>
          <cell r="AZ483">
            <v>12203.33</v>
          </cell>
          <cell r="BA483">
            <v>6360.48</v>
          </cell>
          <cell r="BB483">
            <v>13942.35</v>
          </cell>
          <cell r="BC483">
            <v>4621.46</v>
          </cell>
          <cell r="BD483">
            <v>4621.46</v>
          </cell>
          <cell r="BE483">
            <v>3257.14</v>
          </cell>
          <cell r="BF483">
            <v>0</v>
          </cell>
          <cell r="BG483">
            <v>703.07</v>
          </cell>
          <cell r="BH483">
            <v>0</v>
          </cell>
          <cell r="BI483">
            <v>0</v>
          </cell>
          <cell r="BJ483">
            <v>0</v>
          </cell>
          <cell r="BK483">
            <v>0</v>
          </cell>
          <cell r="BL483">
            <v>661.26</v>
          </cell>
          <cell r="BM483">
            <v>-281.68</v>
          </cell>
          <cell r="BN483">
            <v>942.94</v>
          </cell>
          <cell r="BO483">
            <v>-34.79</v>
          </cell>
          <cell r="BP483">
            <v>908.15</v>
          </cell>
          <cell r="BQ483">
            <v>29.62</v>
          </cell>
          <cell r="BR483">
            <v>878.53</v>
          </cell>
          <cell r="BS483">
            <v>-42.597465</v>
          </cell>
          <cell r="BT483">
            <v>1076</v>
          </cell>
          <cell r="BU483">
            <v>335</v>
          </cell>
          <cell r="BV483">
            <v>132.76</v>
          </cell>
          <cell r="BW483">
            <v>1278.24</v>
          </cell>
          <cell r="BX483" t="str">
            <v>Operational Risk Expense</v>
          </cell>
          <cell r="BY483">
            <v>12041.26</v>
          </cell>
          <cell r="BZ483">
            <v>294085.56</v>
          </cell>
          <cell r="CA483">
            <v>306126.81</v>
          </cell>
          <cell r="CB483">
            <v>225452.58</v>
          </cell>
          <cell r="CC483">
            <v>116840.18</v>
          </cell>
          <cell r="CD483">
            <v>37975.71</v>
          </cell>
          <cell r="CE483">
            <v>14377.25</v>
          </cell>
          <cell r="CF483">
            <v>23598.46</v>
          </cell>
          <cell r="CG483">
            <v>9018.7000000000007</v>
          </cell>
          <cell r="CH483">
            <v>1260.6600000000001</v>
          </cell>
          <cell r="CI483">
            <v>2355.09</v>
          </cell>
          <cell r="CJ483">
            <v>5402.96</v>
          </cell>
          <cell r="CK483">
            <v>1155.45</v>
          </cell>
          <cell r="CL483">
            <v>3.08</v>
          </cell>
          <cell r="CM483">
            <v>61614.91</v>
          </cell>
          <cell r="CN483">
            <v>129990.72</v>
          </cell>
          <cell r="CO483">
            <v>116636.71</v>
          </cell>
          <cell r="CP483">
            <v>5635.89</v>
          </cell>
          <cell r="CQ483">
            <v>7718.13</v>
          </cell>
          <cell r="CR483">
            <v>157827</v>
          </cell>
          <cell r="CS483">
            <v>40163.58</v>
          </cell>
          <cell r="CT483">
            <v>770.06</v>
          </cell>
          <cell r="CU483">
            <v>3080.56</v>
          </cell>
          <cell r="CV483">
            <v>36312.97</v>
          </cell>
          <cell r="CW483">
            <v>126918.65</v>
          </cell>
          <cell r="CX483">
            <v>5314.53</v>
          </cell>
          <cell r="CY483">
            <v>1322.98</v>
          </cell>
          <cell r="CZ483">
            <v>22009.79</v>
          </cell>
          <cell r="DA483">
            <v>50679.6</v>
          </cell>
          <cell r="DB483">
            <v>47591.75</v>
          </cell>
          <cell r="DC483">
            <v>680352.53</v>
          </cell>
          <cell r="DD483">
            <v>2722.18</v>
          </cell>
          <cell r="DE483">
            <v>30663.03</v>
          </cell>
          <cell r="DF483">
            <v>646967.31999999995</v>
          </cell>
          <cell r="DG483">
            <v>327177.28999999998</v>
          </cell>
          <cell r="DH483">
            <v>25496</v>
          </cell>
          <cell r="DI483">
            <v>2597.7800000000002</v>
          </cell>
          <cell r="DJ483">
            <v>2487.3200000000002</v>
          </cell>
          <cell r="DK483">
            <v>4333.43</v>
          </cell>
          <cell r="DL483">
            <v>34914.54</v>
          </cell>
          <cell r="DM483">
            <v>648569.86</v>
          </cell>
          <cell r="DN483">
            <v>1963755.8</v>
          </cell>
          <cell r="DO483">
            <v>877500</v>
          </cell>
          <cell r="DP483">
            <v>153789.94</v>
          </cell>
          <cell r="DQ483">
            <v>16077.42</v>
          </cell>
          <cell r="DR483">
            <v>736798.68</v>
          </cell>
          <cell r="DS483">
            <v>1135</v>
          </cell>
          <cell r="DT483">
            <v>1784166</v>
          </cell>
          <cell r="DU483">
            <v>312</v>
          </cell>
          <cell r="DV483">
            <v>294</v>
          </cell>
          <cell r="DW483">
            <v>105297</v>
          </cell>
          <cell r="DX483">
            <v>90442.35</v>
          </cell>
          <cell r="DY483">
            <v>-17636.55</v>
          </cell>
          <cell r="DZ483">
            <v>-1089</v>
          </cell>
          <cell r="EA483">
            <v>177619.79</v>
          </cell>
          <cell r="EB483">
            <v>1970</v>
          </cell>
          <cell r="EC483">
            <v>179589.79</v>
          </cell>
          <cell r="ED483">
            <v>368182.56</v>
          </cell>
          <cell r="EE483">
            <v>177372</v>
          </cell>
          <cell r="EF483">
            <v>0</v>
          </cell>
          <cell r="EG483">
            <v>177372</v>
          </cell>
          <cell r="EH483">
            <v>878.53</v>
          </cell>
          <cell r="EI483">
            <v>0</v>
          </cell>
          <cell r="EJ483">
            <v>0</v>
          </cell>
          <cell r="EK483">
            <v>0</v>
          </cell>
          <cell r="EL483">
            <v>0</v>
          </cell>
          <cell r="EM483">
            <v>0</v>
          </cell>
          <cell r="EN483">
            <v>0</v>
          </cell>
          <cell r="EO483">
            <v>0</v>
          </cell>
          <cell r="EP483">
            <v>8.9499999999999993</v>
          </cell>
          <cell r="EQ483">
            <v>29.24</v>
          </cell>
          <cell r="ER483">
            <v>-592.54999999999995</v>
          </cell>
          <cell r="ES483">
            <v>0</v>
          </cell>
          <cell r="ET483">
            <v>0</v>
          </cell>
          <cell r="EU483">
            <v>177619.79</v>
          </cell>
          <cell r="EV483">
            <v>177619.79</v>
          </cell>
          <cell r="EW483">
            <v>-519.23</v>
          </cell>
          <cell r="EX483">
            <v>0</v>
          </cell>
          <cell r="EY483">
            <v>-7036.58</v>
          </cell>
          <cell r="EZ483">
            <v>0</v>
          </cell>
          <cell r="FA483">
            <v>837</v>
          </cell>
          <cell r="FB483">
            <v>15963.28</v>
          </cell>
          <cell r="FC483">
            <v>0</v>
          </cell>
          <cell r="FD483">
            <v>29804.080000000002</v>
          </cell>
          <cell r="FE483">
            <v>735</v>
          </cell>
          <cell r="FF483">
            <v>171436.81</v>
          </cell>
          <cell r="FG483">
            <v>285</v>
          </cell>
          <cell r="FH483">
            <v>37678.379999999997</v>
          </cell>
          <cell r="FI483">
            <v>-562</v>
          </cell>
          <cell r="FJ483">
            <v>132911.42000000001</v>
          </cell>
          <cell r="FK483">
            <v>991054.18</v>
          </cell>
          <cell r="FL483">
            <v>115799.14</v>
          </cell>
          <cell r="FM483">
            <v>132911.42000000001</v>
          </cell>
          <cell r="FN483">
            <v>166820.44</v>
          </cell>
          <cell r="FO483">
            <v>991054.18</v>
          </cell>
          <cell r="FP483">
            <v>1879726.5</v>
          </cell>
          <cell r="FQ483">
            <v>11.6844</v>
          </cell>
          <cell r="FR483">
            <v>13.411099999999999</v>
          </cell>
          <cell r="FS483">
            <v>16.832599999999999</v>
          </cell>
          <cell r="FT483">
            <v>7.0708000000000002</v>
          </cell>
          <cell r="FU483">
            <v>312</v>
          </cell>
          <cell r="FV483">
            <v>0</v>
          </cell>
          <cell r="FW483">
            <v>0</v>
          </cell>
          <cell r="FX483">
            <v>0</v>
          </cell>
          <cell r="FY483">
            <v>1089</v>
          </cell>
          <cell r="FZ483">
            <v>0</v>
          </cell>
          <cell r="GA483">
            <v>198</v>
          </cell>
          <cell r="GB483">
            <v>0</v>
          </cell>
          <cell r="GC483">
            <v>15963.28</v>
          </cell>
          <cell r="GD483">
            <v>25495.87</v>
          </cell>
          <cell r="GE483">
            <v>52345</v>
          </cell>
          <cell r="GF483">
            <v>945</v>
          </cell>
          <cell r="GG483">
            <v>2923708.2</v>
          </cell>
          <cell r="GH483">
            <v>0</v>
          </cell>
          <cell r="GI483">
            <v>0</v>
          </cell>
          <cell r="GJ483">
            <v>171436.81</v>
          </cell>
          <cell r="GK483">
            <v>17143.68</v>
          </cell>
          <cell r="GL483">
            <v>48464.88</v>
          </cell>
          <cell r="GM483">
            <v>3880.12</v>
          </cell>
          <cell r="GN483">
            <v>0</v>
          </cell>
          <cell r="GO483">
            <v>48464.88</v>
          </cell>
          <cell r="GP483">
            <v>10786.5</v>
          </cell>
          <cell r="GQ483">
            <v>10786.5</v>
          </cell>
          <cell r="GR483">
            <v>37678.379999999997</v>
          </cell>
          <cell r="GS483">
            <v>10786.5</v>
          </cell>
          <cell r="GT483">
            <v>29552.04</v>
          </cell>
          <cell r="GU483">
            <v>29.24</v>
          </cell>
          <cell r="GV483">
            <v>2923.71</v>
          </cell>
          <cell r="GW483">
            <v>0.01</v>
          </cell>
          <cell r="GX483">
            <v>0</v>
          </cell>
          <cell r="GY483">
            <v>0</v>
          </cell>
          <cell r="GZ483">
            <v>0</v>
          </cell>
          <cell r="HA483">
            <v>0</v>
          </cell>
          <cell r="HB483">
            <v>0</v>
          </cell>
          <cell r="HC483">
            <v>0</v>
          </cell>
          <cell r="HF483">
            <v>0</v>
          </cell>
          <cell r="HG483">
            <v>0</v>
          </cell>
          <cell r="HH483">
            <v>0</v>
          </cell>
          <cell r="HI483">
            <v>-6827</v>
          </cell>
          <cell r="HJ483">
            <v>1615</v>
          </cell>
          <cell r="HL483">
            <v>4</v>
          </cell>
          <cell r="HM483">
            <v>2011</v>
          </cell>
          <cell r="HN483">
            <v>0</v>
          </cell>
          <cell r="HO483">
            <v>0</v>
          </cell>
          <cell r="HP483">
            <v>112316.59</v>
          </cell>
          <cell r="HQ483">
            <v>5.8151764999999997</v>
          </cell>
          <cell r="HR483">
            <v>19011</v>
          </cell>
        </row>
        <row r="484">
          <cell r="A484" t="str">
            <v>1951350Q1 2012BHC Baseline</v>
          </cell>
          <cell r="B484" t="str">
            <v>Citi</v>
          </cell>
          <cell r="C484" t="str">
            <v>Q1 2012</v>
          </cell>
          <cell r="D484" t="str">
            <v>BHC Baseline</v>
          </cell>
          <cell r="E484" t="str">
            <v>BHC</v>
          </cell>
          <cell r="F484" t="str">
            <v>CITIGROUP</v>
          </cell>
          <cell r="G484">
            <v>1951350</v>
          </cell>
          <cell r="H484" t="str">
            <v>Projected</v>
          </cell>
          <cell r="I484">
            <v>40927</v>
          </cell>
          <cell r="J484">
            <v>40927.576990740738</v>
          </cell>
          <cell r="K484" t="str">
            <v>Citi's baseline plan centers on a continued, though modest, global recovery. The scenario assumes that strains within the Eurozone lead to a European recession in late 2011/early 2012 and contribute to slowing growth in emerging economies. Citi</v>
          </cell>
          <cell r="L484">
            <v>653.73</v>
          </cell>
          <cell r="M484">
            <v>485.72</v>
          </cell>
          <cell r="N484">
            <v>318.73</v>
          </cell>
          <cell r="O484">
            <v>166.99</v>
          </cell>
          <cell r="P484">
            <v>273.55</v>
          </cell>
          <cell r="Q484">
            <v>273.55</v>
          </cell>
          <cell r="R484">
            <v>0</v>
          </cell>
          <cell r="S484">
            <v>0</v>
          </cell>
          <cell r="T484">
            <v>99.81</v>
          </cell>
          <cell r="U484">
            <v>1.39</v>
          </cell>
          <cell r="V484">
            <v>33.33</v>
          </cell>
          <cell r="W484">
            <v>65.09</v>
          </cell>
          <cell r="X484">
            <v>1960.55</v>
          </cell>
          <cell r="Y484">
            <v>706.4</v>
          </cell>
          <cell r="Z484">
            <v>0</v>
          </cell>
          <cell r="AA484">
            <v>28.56</v>
          </cell>
          <cell r="AB484">
            <v>677.84</v>
          </cell>
          <cell r="AC484">
            <v>145.82</v>
          </cell>
          <cell r="AD484">
            <v>0</v>
          </cell>
          <cell r="AE484">
            <v>2.5</v>
          </cell>
          <cell r="AF484">
            <v>0</v>
          </cell>
          <cell r="AG484">
            <v>22.77</v>
          </cell>
          <cell r="AH484">
            <v>120.55</v>
          </cell>
          <cell r="AI484">
            <v>4325.58</v>
          </cell>
          <cell r="AJ484">
            <v>0</v>
          </cell>
          <cell r="AK484">
            <v>0</v>
          </cell>
          <cell r="AL484">
            <v>0</v>
          </cell>
          <cell r="AM484">
            <v>0</v>
          </cell>
          <cell r="AN484">
            <v>0</v>
          </cell>
          <cell r="AO484">
            <v>0</v>
          </cell>
          <cell r="AP484">
            <v>0</v>
          </cell>
          <cell r="AQ484">
            <v>0</v>
          </cell>
          <cell r="AR484">
            <v>0</v>
          </cell>
          <cell r="AS484">
            <v>0</v>
          </cell>
          <cell r="AT484">
            <v>4325.58</v>
          </cell>
          <cell r="AU484">
            <v>30663.03</v>
          </cell>
          <cell r="AV484">
            <v>3277.74</v>
          </cell>
          <cell r="AW484">
            <v>4325.58</v>
          </cell>
          <cell r="AX484">
            <v>0</v>
          </cell>
          <cell r="AY484">
            <v>29615.19</v>
          </cell>
          <cell r="AZ484">
            <v>12214.24</v>
          </cell>
          <cell r="BA484">
            <v>8092.82</v>
          </cell>
          <cell r="BB484">
            <v>12990.96</v>
          </cell>
          <cell r="BC484">
            <v>7316.1</v>
          </cell>
          <cell r="BD484">
            <v>7316.1</v>
          </cell>
          <cell r="BE484">
            <v>3277.74</v>
          </cell>
          <cell r="BF484">
            <v>0</v>
          </cell>
          <cell r="BG484">
            <v>0</v>
          </cell>
          <cell r="BH484">
            <v>0</v>
          </cell>
          <cell r="BI484">
            <v>0</v>
          </cell>
          <cell r="BJ484">
            <v>0</v>
          </cell>
          <cell r="BK484">
            <v>0</v>
          </cell>
          <cell r="BL484">
            <v>4038.36</v>
          </cell>
          <cell r="BM484">
            <v>1005.5</v>
          </cell>
          <cell r="BN484">
            <v>3032.86</v>
          </cell>
          <cell r="BO484">
            <v>-0.32</v>
          </cell>
          <cell r="BP484">
            <v>3032.54</v>
          </cell>
          <cell r="BQ484">
            <v>23.22</v>
          </cell>
          <cell r="BR484">
            <v>3009.32</v>
          </cell>
          <cell r="BS484">
            <v>24.898720999999998</v>
          </cell>
          <cell r="BT484">
            <v>1278.24</v>
          </cell>
          <cell r="BU484">
            <v>0</v>
          </cell>
          <cell r="BV484">
            <v>111.29</v>
          </cell>
          <cell r="BW484">
            <v>1166.95</v>
          </cell>
          <cell r="BX484" t="str">
            <v>Operational Risk Expense</v>
          </cell>
          <cell r="BY484">
            <v>10245.84</v>
          </cell>
          <cell r="BZ484">
            <v>284022.02</v>
          </cell>
          <cell r="CA484">
            <v>294267.86</v>
          </cell>
          <cell r="CB484">
            <v>221807.11</v>
          </cell>
          <cell r="CC484">
            <v>116262.92</v>
          </cell>
          <cell r="CD484">
            <v>36647.839999999997</v>
          </cell>
          <cell r="CE484">
            <v>13534.15</v>
          </cell>
          <cell r="CF484">
            <v>23113.69</v>
          </cell>
          <cell r="CG484">
            <v>8805.2000000000007</v>
          </cell>
          <cell r="CH484">
            <v>1230.81</v>
          </cell>
          <cell r="CI484">
            <v>2299.33</v>
          </cell>
          <cell r="CJ484">
            <v>5275.05</v>
          </cell>
          <cell r="CK484">
            <v>1128.28</v>
          </cell>
          <cell r="CL484">
            <v>3.01</v>
          </cell>
          <cell r="CM484">
            <v>60088.14</v>
          </cell>
          <cell r="CN484">
            <v>128990.98</v>
          </cell>
          <cell r="CO484">
            <v>115634.69</v>
          </cell>
          <cell r="CP484">
            <v>5422.69</v>
          </cell>
          <cell r="CQ484">
            <v>7933.59</v>
          </cell>
          <cell r="CR484">
            <v>152840.95999999999</v>
          </cell>
          <cell r="CS484">
            <v>39941.46</v>
          </cell>
          <cell r="CT484">
            <v>721.88</v>
          </cell>
          <cell r="CU484">
            <v>2996.37</v>
          </cell>
          <cell r="CV484">
            <v>36223.21</v>
          </cell>
          <cell r="CW484">
            <v>123306.11</v>
          </cell>
          <cell r="CX484">
            <v>5187.49</v>
          </cell>
          <cell r="CY484">
            <v>1291.3499999999999</v>
          </cell>
          <cell r="CZ484">
            <v>21732.97</v>
          </cell>
          <cell r="DA484">
            <v>52365.51</v>
          </cell>
          <cell r="DB484">
            <v>42728.78</v>
          </cell>
          <cell r="DC484">
            <v>666886.61</v>
          </cell>
          <cell r="DD484">
            <v>2706.48</v>
          </cell>
          <cell r="DE484">
            <v>29615.19</v>
          </cell>
          <cell r="DF484">
            <v>634564.93999999994</v>
          </cell>
          <cell r="DG484">
            <v>323847.38</v>
          </cell>
          <cell r="DH484">
            <v>25541.57</v>
          </cell>
          <cell r="DI484">
            <v>2512.33</v>
          </cell>
          <cell r="DJ484">
            <v>2368.7199999999998</v>
          </cell>
          <cell r="DK484">
            <v>4191.2700000000004</v>
          </cell>
          <cell r="DL484">
            <v>34613.879999999997</v>
          </cell>
          <cell r="DM484">
            <v>673110.87</v>
          </cell>
          <cell r="DN484">
            <v>1960404.9</v>
          </cell>
          <cell r="DO484">
            <v>882500</v>
          </cell>
          <cell r="DP484">
            <v>154888.91</v>
          </cell>
          <cell r="DQ484">
            <v>9296.09</v>
          </cell>
          <cell r="DR484">
            <v>731270.26</v>
          </cell>
          <cell r="DS484">
            <v>1135</v>
          </cell>
          <cell r="DT484">
            <v>1777955.3</v>
          </cell>
          <cell r="DU484">
            <v>312</v>
          </cell>
          <cell r="DV484">
            <v>294</v>
          </cell>
          <cell r="DW484">
            <v>105297</v>
          </cell>
          <cell r="DX484">
            <v>93418</v>
          </cell>
          <cell r="DY484">
            <v>-17752.32</v>
          </cell>
          <cell r="DZ484">
            <v>-1089</v>
          </cell>
          <cell r="EA484">
            <v>180479.68</v>
          </cell>
          <cell r="EB484">
            <v>1970</v>
          </cell>
          <cell r="EC484">
            <v>182449.68</v>
          </cell>
          <cell r="ED484">
            <v>371494.67</v>
          </cell>
          <cell r="EE484">
            <v>177619.79</v>
          </cell>
          <cell r="EF484">
            <v>0</v>
          </cell>
          <cell r="EG484">
            <v>177619.79</v>
          </cell>
          <cell r="EH484">
            <v>3009.32</v>
          </cell>
          <cell r="EI484">
            <v>0</v>
          </cell>
          <cell r="EJ484">
            <v>0</v>
          </cell>
          <cell r="EK484">
            <v>0</v>
          </cell>
          <cell r="EL484">
            <v>0</v>
          </cell>
          <cell r="EM484">
            <v>0</v>
          </cell>
          <cell r="EN484">
            <v>0</v>
          </cell>
          <cell r="EO484">
            <v>0</v>
          </cell>
          <cell r="EP484">
            <v>4</v>
          </cell>
          <cell r="EQ484">
            <v>29.67</v>
          </cell>
          <cell r="ER484">
            <v>-115.77</v>
          </cell>
          <cell r="ES484">
            <v>0</v>
          </cell>
          <cell r="ET484">
            <v>0</v>
          </cell>
          <cell r="EU484">
            <v>180479.68</v>
          </cell>
          <cell r="EV484">
            <v>180479.68</v>
          </cell>
          <cell r="EW484">
            <v>-589.08000000000004</v>
          </cell>
          <cell r="EX484">
            <v>0</v>
          </cell>
          <cell r="EY484">
            <v>-6930.28</v>
          </cell>
          <cell r="EZ484">
            <v>0</v>
          </cell>
          <cell r="FA484">
            <v>837</v>
          </cell>
          <cell r="FB484">
            <v>9180.7099999999991</v>
          </cell>
          <cell r="FC484">
            <v>0</v>
          </cell>
          <cell r="FD484">
            <v>29698.93</v>
          </cell>
          <cell r="FE484">
            <v>735</v>
          </cell>
          <cell r="FF484">
            <v>167582.81</v>
          </cell>
          <cell r="FG484">
            <v>285</v>
          </cell>
          <cell r="FH484">
            <v>37123.24</v>
          </cell>
          <cell r="FI484">
            <v>-562</v>
          </cell>
          <cell r="FJ484">
            <v>129612.58</v>
          </cell>
          <cell r="FK484">
            <v>975102.96</v>
          </cell>
          <cell r="FL484">
            <v>119282.86</v>
          </cell>
          <cell r="FM484">
            <v>129612.58</v>
          </cell>
          <cell r="FN484">
            <v>164900.47</v>
          </cell>
          <cell r="FO484">
            <v>975102.96</v>
          </cell>
          <cell r="FP484">
            <v>1892593.2</v>
          </cell>
          <cell r="FQ484">
            <v>12.232799999999999</v>
          </cell>
          <cell r="FR484">
            <v>13.292199999999999</v>
          </cell>
          <cell r="FS484">
            <v>16.911100000000001</v>
          </cell>
          <cell r="FT484">
            <v>6.8483999999999998</v>
          </cell>
          <cell r="FU484">
            <v>312</v>
          </cell>
          <cell r="FV484">
            <v>0</v>
          </cell>
          <cell r="FW484">
            <v>0</v>
          </cell>
          <cell r="FX484">
            <v>0</v>
          </cell>
          <cell r="FY484">
            <v>1089</v>
          </cell>
          <cell r="FZ484">
            <v>0</v>
          </cell>
          <cell r="GA484">
            <v>198</v>
          </cell>
          <cell r="GB484">
            <v>0</v>
          </cell>
          <cell r="GC484">
            <v>9180.7099999999991</v>
          </cell>
          <cell r="GD484">
            <v>25541.439999999999</v>
          </cell>
          <cell r="GE484">
            <v>52245</v>
          </cell>
          <cell r="GF484">
            <v>945</v>
          </cell>
          <cell r="GG484">
            <v>2967309.9</v>
          </cell>
          <cell r="GH484">
            <v>0</v>
          </cell>
          <cell r="GI484">
            <v>0</v>
          </cell>
          <cell r="GJ484">
            <v>167582.81</v>
          </cell>
          <cell r="GK484">
            <v>16758.28</v>
          </cell>
          <cell r="GL484">
            <v>48324.73</v>
          </cell>
          <cell r="GM484">
            <v>3920.27</v>
          </cell>
          <cell r="GN484">
            <v>0</v>
          </cell>
          <cell r="GO484">
            <v>48324.73</v>
          </cell>
          <cell r="GP484">
            <v>11201.49</v>
          </cell>
          <cell r="GQ484">
            <v>11201.49</v>
          </cell>
          <cell r="GR484">
            <v>37123.24</v>
          </cell>
          <cell r="GS484">
            <v>11201.49</v>
          </cell>
          <cell r="GT484">
            <v>30689.02</v>
          </cell>
          <cell r="GU484">
            <v>29.67</v>
          </cell>
          <cell r="GV484">
            <v>2967.31</v>
          </cell>
          <cell r="GW484">
            <v>0.01</v>
          </cell>
          <cell r="GX484">
            <v>0</v>
          </cell>
          <cell r="GY484">
            <v>0</v>
          </cell>
          <cell r="GZ484">
            <v>0</v>
          </cell>
          <cell r="HA484">
            <v>0</v>
          </cell>
          <cell r="HB484">
            <v>0</v>
          </cell>
          <cell r="HC484">
            <v>0</v>
          </cell>
          <cell r="HF484">
            <v>0</v>
          </cell>
          <cell r="HG484">
            <v>0</v>
          </cell>
          <cell r="HH484">
            <v>0</v>
          </cell>
          <cell r="HI484">
            <v>-6827</v>
          </cell>
          <cell r="HJ484">
            <v>1615</v>
          </cell>
          <cell r="HL484">
            <v>1</v>
          </cell>
          <cell r="HM484">
            <v>2012</v>
          </cell>
          <cell r="HN484">
            <v>0</v>
          </cell>
          <cell r="HO484">
            <v>0</v>
          </cell>
          <cell r="HP484">
            <v>115607.45</v>
          </cell>
          <cell r="HQ484">
            <v>5.9952936000000001</v>
          </cell>
          <cell r="HR484">
            <v>19011</v>
          </cell>
        </row>
        <row r="485">
          <cell r="A485" t="str">
            <v>1951350Q2 2012BHC Baseline</v>
          </cell>
          <cell r="B485" t="str">
            <v>Citi</v>
          </cell>
          <cell r="C485" t="str">
            <v>Q2 2012</v>
          </cell>
          <cell r="D485" t="str">
            <v>BHC Baseline</v>
          </cell>
          <cell r="E485" t="str">
            <v>BHC</v>
          </cell>
          <cell r="F485" t="str">
            <v>CITIGROUP</v>
          </cell>
          <cell r="G485">
            <v>1951350</v>
          </cell>
          <cell r="H485" t="str">
            <v>Projected</v>
          </cell>
          <cell r="I485">
            <v>40927</v>
          </cell>
          <cell r="J485">
            <v>40927.576990740738</v>
          </cell>
          <cell r="K485" t="str">
            <v>Citi's baseline plan centers on a continued, though modest, global recovery. The scenario assumes that strains within the Eurozone lead to a European recession in late 2011/early 2012 and contribute to slowing growth in emerging economies. Citi</v>
          </cell>
          <cell r="L485">
            <v>623.02</v>
          </cell>
          <cell r="M485">
            <v>462.9</v>
          </cell>
          <cell r="N485">
            <v>303.76</v>
          </cell>
          <cell r="O485">
            <v>159.13999999999999</v>
          </cell>
          <cell r="P485">
            <v>260.69</v>
          </cell>
          <cell r="Q485">
            <v>260.69</v>
          </cell>
          <cell r="R485">
            <v>0</v>
          </cell>
          <cell r="S485">
            <v>0</v>
          </cell>
          <cell r="T485">
            <v>95.12</v>
          </cell>
          <cell r="U485">
            <v>1.33</v>
          </cell>
          <cell r="V485">
            <v>31.76</v>
          </cell>
          <cell r="W485">
            <v>62.03</v>
          </cell>
          <cell r="X485">
            <v>1868.42</v>
          </cell>
          <cell r="Y485">
            <v>675.94</v>
          </cell>
          <cell r="Z485">
            <v>0</v>
          </cell>
          <cell r="AA485">
            <v>29.95</v>
          </cell>
          <cell r="AB485">
            <v>645.99</v>
          </cell>
          <cell r="AC485">
            <v>138.97</v>
          </cell>
          <cell r="AD485">
            <v>0</v>
          </cell>
          <cell r="AE485">
            <v>2.38</v>
          </cell>
          <cell r="AF485">
            <v>0</v>
          </cell>
          <cell r="AG485">
            <v>21.7</v>
          </cell>
          <cell r="AH485">
            <v>114.89</v>
          </cell>
          <cell r="AI485">
            <v>4125.07</v>
          </cell>
          <cell r="AJ485">
            <v>0</v>
          </cell>
          <cell r="AK485">
            <v>0</v>
          </cell>
          <cell r="AL485">
            <v>0</v>
          </cell>
          <cell r="AM485">
            <v>0</v>
          </cell>
          <cell r="AN485">
            <v>0</v>
          </cell>
          <cell r="AO485">
            <v>0</v>
          </cell>
          <cell r="AP485">
            <v>0</v>
          </cell>
          <cell r="AQ485">
            <v>0</v>
          </cell>
          <cell r="AR485">
            <v>0</v>
          </cell>
          <cell r="AS485">
            <v>0</v>
          </cell>
          <cell r="AT485">
            <v>4125.07</v>
          </cell>
          <cell r="AU485">
            <v>29615.19</v>
          </cell>
          <cell r="AV485">
            <v>3024.79</v>
          </cell>
          <cell r="AW485">
            <v>4125.07</v>
          </cell>
          <cell r="AX485">
            <v>0</v>
          </cell>
          <cell r="AY485">
            <v>28514.92</v>
          </cell>
          <cell r="AZ485">
            <v>12270.72</v>
          </cell>
          <cell r="BA485">
            <v>7571.9</v>
          </cell>
          <cell r="BB485">
            <v>12725.68</v>
          </cell>
          <cell r="BC485">
            <v>7116.95</v>
          </cell>
          <cell r="BD485">
            <v>7116.95</v>
          </cell>
          <cell r="BE485">
            <v>3024.79</v>
          </cell>
          <cell r="BF485">
            <v>0</v>
          </cell>
          <cell r="BG485">
            <v>0</v>
          </cell>
          <cell r="BH485">
            <v>0</v>
          </cell>
          <cell r="BI485">
            <v>0</v>
          </cell>
          <cell r="BJ485">
            <v>0</v>
          </cell>
          <cell r="BK485">
            <v>0</v>
          </cell>
          <cell r="BL485">
            <v>4092.15</v>
          </cell>
          <cell r="BM485">
            <v>1019.95</v>
          </cell>
          <cell r="BN485">
            <v>3072.21</v>
          </cell>
          <cell r="BO485">
            <v>-0.15</v>
          </cell>
          <cell r="BP485">
            <v>3072.06</v>
          </cell>
          <cell r="BQ485">
            <v>25.52</v>
          </cell>
          <cell r="BR485">
            <v>3046.54</v>
          </cell>
          <cell r="BS485">
            <v>24.924551000000001</v>
          </cell>
          <cell r="BT485">
            <v>1166.95</v>
          </cell>
          <cell r="BU485">
            <v>0</v>
          </cell>
          <cell r="BV485">
            <v>141.27000000000001</v>
          </cell>
          <cell r="BW485">
            <v>1025.68</v>
          </cell>
          <cell r="BX485" t="str">
            <v>Operational Risk Expense</v>
          </cell>
          <cell r="BY485">
            <v>9589.2000000000007</v>
          </cell>
          <cell r="BZ485">
            <v>281582.45</v>
          </cell>
          <cell r="CA485">
            <v>291171.65000000002</v>
          </cell>
          <cell r="CB485">
            <v>218817.08</v>
          </cell>
          <cell r="CC485">
            <v>113235.41</v>
          </cell>
          <cell r="CD485">
            <v>35445.089999999997</v>
          </cell>
          <cell r="CE485">
            <v>12707.34</v>
          </cell>
          <cell r="CF485">
            <v>22737.75</v>
          </cell>
          <cell r="CG485">
            <v>8912.6299999999992</v>
          </cell>
          <cell r="CH485">
            <v>1245.83</v>
          </cell>
          <cell r="CI485">
            <v>2327.39</v>
          </cell>
          <cell r="CJ485">
            <v>5339.41</v>
          </cell>
          <cell r="CK485">
            <v>1146.4100000000001</v>
          </cell>
          <cell r="CL485">
            <v>3.03</v>
          </cell>
          <cell r="CM485">
            <v>61220.92</v>
          </cell>
          <cell r="CN485">
            <v>131068.33</v>
          </cell>
          <cell r="CO485">
            <v>117366.26</v>
          </cell>
          <cell r="CP485">
            <v>5579.29</v>
          </cell>
          <cell r="CQ485">
            <v>8122.78</v>
          </cell>
          <cell r="CR485">
            <v>154006.74</v>
          </cell>
          <cell r="CS485">
            <v>39662.239999999998</v>
          </cell>
          <cell r="CT485">
            <v>673.86</v>
          </cell>
          <cell r="CU485">
            <v>2911.66</v>
          </cell>
          <cell r="CV485">
            <v>36076.71</v>
          </cell>
          <cell r="CW485">
            <v>122867.4</v>
          </cell>
          <cell r="CX485">
            <v>5221.62</v>
          </cell>
          <cell r="CY485">
            <v>1299.8499999999999</v>
          </cell>
          <cell r="CZ485">
            <v>17147.150000000001</v>
          </cell>
          <cell r="DA485">
            <v>57303.29</v>
          </cell>
          <cell r="DB485">
            <v>41895.49</v>
          </cell>
          <cell r="DC485">
            <v>666421.78</v>
          </cell>
          <cell r="DD485">
            <v>2755.09</v>
          </cell>
          <cell r="DE485">
            <v>28514.92</v>
          </cell>
          <cell r="DF485">
            <v>635151.78</v>
          </cell>
          <cell r="DG485">
            <v>322860.64</v>
          </cell>
          <cell r="DH485">
            <v>25510.99</v>
          </cell>
          <cell r="DI485">
            <v>2571.44</v>
          </cell>
          <cell r="DJ485">
            <v>2268.1799999999998</v>
          </cell>
          <cell r="DK485">
            <v>4115.5600000000004</v>
          </cell>
          <cell r="DL485">
            <v>34466.17</v>
          </cell>
          <cell r="DM485">
            <v>653416.34</v>
          </cell>
          <cell r="DN485">
            <v>1937066.6</v>
          </cell>
          <cell r="DO485">
            <v>882400</v>
          </cell>
          <cell r="DP485">
            <v>154746.06</v>
          </cell>
          <cell r="DQ485">
            <v>9296.09</v>
          </cell>
          <cell r="DR485">
            <v>705367.89</v>
          </cell>
          <cell r="DS485">
            <v>1135</v>
          </cell>
          <cell r="DT485">
            <v>1751810.1</v>
          </cell>
          <cell r="DU485">
            <v>312</v>
          </cell>
          <cell r="DV485">
            <v>294</v>
          </cell>
          <cell r="DW485">
            <v>105297</v>
          </cell>
          <cell r="DX485">
            <v>96425.919999999998</v>
          </cell>
          <cell r="DY485">
            <v>-17953.38</v>
          </cell>
          <cell r="DZ485">
            <v>-1089</v>
          </cell>
          <cell r="EA485">
            <v>183286.54</v>
          </cell>
          <cell r="EB485">
            <v>1970</v>
          </cell>
          <cell r="EC485">
            <v>185256.54</v>
          </cell>
          <cell r="ED485">
            <v>374046.33</v>
          </cell>
          <cell r="EE485">
            <v>180479.68</v>
          </cell>
          <cell r="EF485">
            <v>0</v>
          </cell>
          <cell r="EG485">
            <v>180479.68</v>
          </cell>
          <cell r="EH485">
            <v>3046.54</v>
          </cell>
          <cell r="EI485">
            <v>0</v>
          </cell>
          <cell r="EJ485">
            <v>0</v>
          </cell>
          <cell r="EK485">
            <v>0</v>
          </cell>
          <cell r="EL485">
            <v>0</v>
          </cell>
          <cell r="EM485">
            <v>0</v>
          </cell>
          <cell r="EN485">
            <v>0</v>
          </cell>
          <cell r="EO485">
            <v>0</v>
          </cell>
          <cell r="EP485">
            <v>8.9499999999999993</v>
          </cell>
          <cell r="EQ485">
            <v>29.67</v>
          </cell>
          <cell r="ER485">
            <v>-201.06</v>
          </cell>
          <cell r="ES485">
            <v>0</v>
          </cell>
          <cell r="ET485">
            <v>0</v>
          </cell>
          <cell r="EU485">
            <v>183286.54</v>
          </cell>
          <cell r="EV485">
            <v>183286.54</v>
          </cell>
          <cell r="EW485">
            <v>-658.93</v>
          </cell>
          <cell r="EX485">
            <v>0</v>
          </cell>
          <cell r="EY485">
            <v>-6836.28</v>
          </cell>
          <cell r="EZ485">
            <v>0</v>
          </cell>
          <cell r="FA485">
            <v>837</v>
          </cell>
          <cell r="FB485">
            <v>9181.5300000000007</v>
          </cell>
          <cell r="FC485">
            <v>0</v>
          </cell>
          <cell r="FD485">
            <v>29598.55</v>
          </cell>
          <cell r="FE485">
            <v>735</v>
          </cell>
          <cell r="FF485">
            <v>170466.72</v>
          </cell>
          <cell r="FG485">
            <v>285</v>
          </cell>
          <cell r="FH485">
            <v>36456.959999999999</v>
          </cell>
          <cell r="FI485">
            <v>-562</v>
          </cell>
          <cell r="FJ485">
            <v>133162.76</v>
          </cell>
          <cell r="FK485">
            <v>971949.15</v>
          </cell>
          <cell r="FL485">
            <v>122832.23</v>
          </cell>
          <cell r="FM485">
            <v>133162.76</v>
          </cell>
          <cell r="FN485">
            <v>167627.73000000001</v>
          </cell>
          <cell r="FO485">
            <v>971949.15</v>
          </cell>
          <cell r="FP485">
            <v>1880015.2</v>
          </cell>
          <cell r="FQ485">
            <v>12.637700000000001</v>
          </cell>
          <cell r="FR485">
            <v>13.7006</v>
          </cell>
          <cell r="FS485">
            <v>17.246600000000001</v>
          </cell>
          <cell r="FT485">
            <v>7.0831</v>
          </cell>
          <cell r="FU485">
            <v>312</v>
          </cell>
          <cell r="FV485">
            <v>0</v>
          </cell>
          <cell r="FW485">
            <v>0</v>
          </cell>
          <cell r="FX485">
            <v>0</v>
          </cell>
          <cell r="FY485">
            <v>1089</v>
          </cell>
          <cell r="FZ485">
            <v>0</v>
          </cell>
          <cell r="GA485">
            <v>198</v>
          </cell>
          <cell r="GB485">
            <v>0</v>
          </cell>
          <cell r="GC485">
            <v>9181.5300000000007</v>
          </cell>
          <cell r="GD485">
            <v>25510.86</v>
          </cell>
          <cell r="GE485">
            <v>52245</v>
          </cell>
          <cell r="GF485">
            <v>945</v>
          </cell>
          <cell r="GG485">
            <v>2967309.9</v>
          </cell>
          <cell r="GH485">
            <v>0</v>
          </cell>
          <cell r="GI485">
            <v>0</v>
          </cell>
          <cell r="GJ485">
            <v>170466.72</v>
          </cell>
          <cell r="GK485">
            <v>17046.669999999998</v>
          </cell>
          <cell r="GL485">
            <v>48284.58</v>
          </cell>
          <cell r="GM485">
            <v>3960.42</v>
          </cell>
          <cell r="GN485">
            <v>0</v>
          </cell>
          <cell r="GO485">
            <v>48284.58</v>
          </cell>
          <cell r="GP485">
            <v>11827.61</v>
          </cell>
          <cell r="GQ485">
            <v>11827.61</v>
          </cell>
          <cell r="GR485">
            <v>36456.959999999999</v>
          </cell>
          <cell r="GS485">
            <v>11827.61</v>
          </cell>
          <cell r="GT485">
            <v>32404.42</v>
          </cell>
          <cell r="GU485">
            <v>29.67</v>
          </cell>
          <cell r="GV485">
            <v>2967.31</v>
          </cell>
          <cell r="GW485">
            <v>0.01</v>
          </cell>
          <cell r="GX485">
            <v>0</v>
          </cell>
          <cell r="GY485">
            <v>0</v>
          </cell>
          <cell r="GZ485">
            <v>0</v>
          </cell>
          <cell r="HA485">
            <v>0</v>
          </cell>
          <cell r="HB485">
            <v>0</v>
          </cell>
          <cell r="HC485">
            <v>0</v>
          </cell>
          <cell r="HF485">
            <v>0</v>
          </cell>
          <cell r="HG485">
            <v>0</v>
          </cell>
          <cell r="HH485">
            <v>0</v>
          </cell>
          <cell r="HI485">
            <v>-6827</v>
          </cell>
          <cell r="HJ485">
            <v>1615</v>
          </cell>
          <cell r="HL485">
            <v>2</v>
          </cell>
          <cell r="HM485">
            <v>2012</v>
          </cell>
          <cell r="HN485">
            <v>0</v>
          </cell>
          <cell r="HO485">
            <v>0</v>
          </cell>
          <cell r="HP485">
            <v>118822.19</v>
          </cell>
          <cell r="HQ485">
            <v>6.2368226</v>
          </cell>
          <cell r="HR485">
            <v>19011</v>
          </cell>
        </row>
        <row r="486">
          <cell r="A486" t="str">
            <v>1951350Q3 2012BHC Baseline</v>
          </cell>
          <cell r="B486" t="str">
            <v>Citi</v>
          </cell>
          <cell r="C486" t="str">
            <v>Q3 2012</v>
          </cell>
          <cell r="D486" t="str">
            <v>BHC Baseline</v>
          </cell>
          <cell r="E486" t="str">
            <v>BHC</v>
          </cell>
          <cell r="F486" t="str">
            <v>CITIGROUP</v>
          </cell>
          <cell r="G486">
            <v>1951350</v>
          </cell>
          <cell r="H486" t="str">
            <v>Projected</v>
          </cell>
          <cell r="I486">
            <v>40927</v>
          </cell>
          <cell r="J486">
            <v>40927.576990740738</v>
          </cell>
          <cell r="K486" t="str">
            <v>Citi's baseline plan centers on a continued, though modest, global recovery. The scenario assumes that strains within the Eurozone lead to a European recession in late 2011/early 2012 and contribute to slowing growth in emerging economies. Citi</v>
          </cell>
          <cell r="L486">
            <v>591.67999999999995</v>
          </cell>
          <cell r="M486">
            <v>439.62</v>
          </cell>
          <cell r="N486">
            <v>288.48</v>
          </cell>
          <cell r="O486">
            <v>151.13999999999999</v>
          </cell>
          <cell r="P486">
            <v>247.58</v>
          </cell>
          <cell r="Q486">
            <v>247.58</v>
          </cell>
          <cell r="R486">
            <v>0</v>
          </cell>
          <cell r="S486">
            <v>0</v>
          </cell>
          <cell r="T486">
            <v>90.34</v>
          </cell>
          <cell r="U486">
            <v>1.26</v>
          </cell>
          <cell r="V486">
            <v>30.17</v>
          </cell>
          <cell r="W486">
            <v>58.91</v>
          </cell>
          <cell r="X486">
            <v>1774.46</v>
          </cell>
          <cell r="Y486">
            <v>637.45000000000005</v>
          </cell>
          <cell r="Z486">
            <v>0</v>
          </cell>
          <cell r="AA486">
            <v>23.95</v>
          </cell>
          <cell r="AB486">
            <v>613.5</v>
          </cell>
          <cell r="AC486">
            <v>131.97999999999999</v>
          </cell>
          <cell r="AD486">
            <v>0</v>
          </cell>
          <cell r="AE486">
            <v>2.2599999999999998</v>
          </cell>
          <cell r="AF486">
            <v>0</v>
          </cell>
          <cell r="AG486">
            <v>20.61</v>
          </cell>
          <cell r="AH486">
            <v>109.11</v>
          </cell>
          <cell r="AI486">
            <v>3913.12</v>
          </cell>
          <cell r="AJ486">
            <v>0</v>
          </cell>
          <cell r="AK486">
            <v>0</v>
          </cell>
          <cell r="AL486">
            <v>0</v>
          </cell>
          <cell r="AM486">
            <v>0</v>
          </cell>
          <cell r="AN486">
            <v>0</v>
          </cell>
          <cell r="AO486">
            <v>0</v>
          </cell>
          <cell r="AP486">
            <v>0</v>
          </cell>
          <cell r="AQ486">
            <v>0</v>
          </cell>
          <cell r="AR486">
            <v>0</v>
          </cell>
          <cell r="AS486">
            <v>0</v>
          </cell>
          <cell r="AT486">
            <v>3913.12</v>
          </cell>
          <cell r="AU486">
            <v>28514.92</v>
          </cell>
          <cell r="AV486">
            <v>3215.36</v>
          </cell>
          <cell r="AW486">
            <v>3913.12</v>
          </cell>
          <cell r="AX486">
            <v>0</v>
          </cell>
          <cell r="AY486">
            <v>27817.16</v>
          </cell>
          <cell r="AZ486">
            <v>12487.32</v>
          </cell>
          <cell r="BA486">
            <v>7376.08</v>
          </cell>
          <cell r="BB486">
            <v>12591.69</v>
          </cell>
          <cell r="BC486">
            <v>7271.71</v>
          </cell>
          <cell r="BD486">
            <v>7271.71</v>
          </cell>
          <cell r="BE486">
            <v>3215.36</v>
          </cell>
          <cell r="BF486">
            <v>0</v>
          </cell>
          <cell r="BG486">
            <v>0</v>
          </cell>
          <cell r="BH486">
            <v>0</v>
          </cell>
          <cell r="BI486">
            <v>0</v>
          </cell>
          <cell r="BJ486">
            <v>0</v>
          </cell>
          <cell r="BK486">
            <v>0</v>
          </cell>
          <cell r="BL486">
            <v>4056.34</v>
          </cell>
          <cell r="BM486">
            <v>707.49</v>
          </cell>
          <cell r="BN486">
            <v>3348.85</v>
          </cell>
          <cell r="BO486">
            <v>-0.11</v>
          </cell>
          <cell r="BP486">
            <v>3348.74</v>
          </cell>
          <cell r="BQ486">
            <v>26.64</v>
          </cell>
          <cell r="BR486">
            <v>3322.11</v>
          </cell>
          <cell r="BS486">
            <v>17.441585</v>
          </cell>
          <cell r="BT486">
            <v>1025.68</v>
          </cell>
          <cell r="BU486">
            <v>0</v>
          </cell>
          <cell r="BV486">
            <v>127.09</v>
          </cell>
          <cell r="BW486">
            <v>898.59</v>
          </cell>
          <cell r="BX486" t="str">
            <v>Operational Risk Expense</v>
          </cell>
          <cell r="BY486">
            <v>8958.7199999999993</v>
          </cell>
          <cell r="BZ486">
            <v>279189.52</v>
          </cell>
          <cell r="CA486">
            <v>288148.24</v>
          </cell>
          <cell r="CB486">
            <v>214574.12</v>
          </cell>
          <cell r="CC486">
            <v>108343.66</v>
          </cell>
          <cell r="CD486">
            <v>34395.199999999997</v>
          </cell>
          <cell r="CE486">
            <v>11947.58</v>
          </cell>
          <cell r="CF486">
            <v>22447.62</v>
          </cell>
          <cell r="CG486">
            <v>9078.52</v>
          </cell>
          <cell r="CH486">
            <v>1269.02</v>
          </cell>
          <cell r="CI486">
            <v>2370.71</v>
          </cell>
          <cell r="CJ486">
            <v>5438.8</v>
          </cell>
          <cell r="CK486">
            <v>1172.97</v>
          </cell>
          <cell r="CL486">
            <v>3.07</v>
          </cell>
          <cell r="CM486">
            <v>62753.67</v>
          </cell>
          <cell r="CN486">
            <v>133290.25</v>
          </cell>
          <cell r="CO486">
            <v>119176.87</v>
          </cell>
          <cell r="CP486">
            <v>5773.34</v>
          </cell>
          <cell r="CQ486">
            <v>8340.0300000000007</v>
          </cell>
          <cell r="CR486">
            <v>155602.42000000001</v>
          </cell>
          <cell r="CS486">
            <v>39899.949999999997</v>
          </cell>
          <cell r="CT486">
            <v>638.03</v>
          </cell>
          <cell r="CU486">
            <v>2836.29</v>
          </cell>
          <cell r="CV486">
            <v>36425.629999999997</v>
          </cell>
          <cell r="CW486">
            <v>122607.23</v>
          </cell>
          <cell r="CX486">
            <v>5283.87</v>
          </cell>
          <cell r="CY486">
            <v>1315.35</v>
          </cell>
          <cell r="CZ486">
            <v>11423.67</v>
          </cell>
          <cell r="DA486">
            <v>61767.42</v>
          </cell>
          <cell r="DB486">
            <v>42816.92</v>
          </cell>
          <cell r="DC486">
            <v>665973.97</v>
          </cell>
          <cell r="DD486">
            <v>2763.45</v>
          </cell>
          <cell r="DE486">
            <v>27817.16</v>
          </cell>
          <cell r="DF486">
            <v>635393.37</v>
          </cell>
          <cell r="DG486">
            <v>324415.88</v>
          </cell>
          <cell r="DH486">
            <v>25481.38</v>
          </cell>
          <cell r="DI486">
            <v>2601.9</v>
          </cell>
          <cell r="DJ486">
            <v>2167.86</v>
          </cell>
          <cell r="DK486">
            <v>4042.29</v>
          </cell>
          <cell r="DL486">
            <v>34293.43</v>
          </cell>
          <cell r="DM486">
            <v>655746.02</v>
          </cell>
          <cell r="DN486">
            <v>1937996.9</v>
          </cell>
          <cell r="DO486">
            <v>893100</v>
          </cell>
          <cell r="DP486">
            <v>156166.62</v>
          </cell>
          <cell r="DQ486">
            <v>8705.56</v>
          </cell>
          <cell r="DR486">
            <v>692615.02</v>
          </cell>
          <cell r="DS486">
            <v>1135</v>
          </cell>
          <cell r="DT486">
            <v>1750587.2</v>
          </cell>
          <cell r="DU486">
            <v>312</v>
          </cell>
          <cell r="DV486">
            <v>294</v>
          </cell>
          <cell r="DW486">
            <v>105297</v>
          </cell>
          <cell r="DX486">
            <v>99714.74</v>
          </cell>
          <cell r="DY486">
            <v>-18175.04</v>
          </cell>
          <cell r="DZ486">
            <v>-2002.96</v>
          </cell>
          <cell r="EA486">
            <v>185439.74</v>
          </cell>
          <cell r="EB486">
            <v>1970</v>
          </cell>
          <cell r="EC486">
            <v>187409.74</v>
          </cell>
          <cell r="ED486">
            <v>376850.55</v>
          </cell>
          <cell r="EE486">
            <v>183286.54</v>
          </cell>
          <cell r="EF486">
            <v>0</v>
          </cell>
          <cell r="EG486">
            <v>183286.54</v>
          </cell>
          <cell r="EH486">
            <v>3322.11</v>
          </cell>
          <cell r="EI486">
            <v>0</v>
          </cell>
          <cell r="EJ486">
            <v>0</v>
          </cell>
          <cell r="EK486">
            <v>0</v>
          </cell>
          <cell r="EL486">
            <v>0</v>
          </cell>
          <cell r="EM486">
            <v>0</v>
          </cell>
          <cell r="EN486">
            <v>913.96</v>
          </cell>
          <cell r="EO486">
            <v>0</v>
          </cell>
          <cell r="EP486">
            <v>4</v>
          </cell>
          <cell r="EQ486">
            <v>29.28</v>
          </cell>
          <cell r="ER486">
            <v>-221.66</v>
          </cell>
          <cell r="ES486">
            <v>0</v>
          </cell>
          <cell r="ET486">
            <v>0</v>
          </cell>
          <cell r="EU486">
            <v>185439.74</v>
          </cell>
          <cell r="EV486">
            <v>185439.74</v>
          </cell>
          <cell r="EW486">
            <v>-728.78</v>
          </cell>
          <cell r="EX486">
            <v>0</v>
          </cell>
          <cell r="EY486">
            <v>-6762.58</v>
          </cell>
          <cell r="EZ486">
            <v>0</v>
          </cell>
          <cell r="FA486">
            <v>837</v>
          </cell>
          <cell r="FB486">
            <v>8590.07</v>
          </cell>
          <cell r="FC486">
            <v>0</v>
          </cell>
          <cell r="FD486">
            <v>29498.73</v>
          </cell>
          <cell r="FE486">
            <v>735</v>
          </cell>
          <cell r="FF486">
            <v>172124.43</v>
          </cell>
          <cell r="FG486">
            <v>285</v>
          </cell>
          <cell r="FH486">
            <v>36249.199999999997</v>
          </cell>
          <cell r="FI486">
            <v>-562</v>
          </cell>
          <cell r="FJ486">
            <v>135028.24</v>
          </cell>
          <cell r="FK486">
            <v>974597.41</v>
          </cell>
          <cell r="FL486">
            <v>125289.17</v>
          </cell>
          <cell r="FM486">
            <v>135028.24</v>
          </cell>
          <cell r="FN486">
            <v>168732.61</v>
          </cell>
          <cell r="FO486">
            <v>974597.41</v>
          </cell>
          <cell r="FP486">
            <v>1869118.8</v>
          </cell>
          <cell r="FQ486">
            <v>12.855499999999999</v>
          </cell>
          <cell r="FR486">
            <v>13.854799999999999</v>
          </cell>
          <cell r="FS486">
            <v>17.313099999999999</v>
          </cell>
          <cell r="FT486">
            <v>7.2241999999999997</v>
          </cell>
          <cell r="FU486">
            <v>312</v>
          </cell>
          <cell r="FV486">
            <v>0</v>
          </cell>
          <cell r="FW486">
            <v>0</v>
          </cell>
          <cell r="FX486">
            <v>0</v>
          </cell>
          <cell r="FY486">
            <v>2002.96</v>
          </cell>
          <cell r="FZ486">
            <v>0</v>
          </cell>
          <cell r="GA486">
            <v>198</v>
          </cell>
          <cell r="GB486">
            <v>0</v>
          </cell>
          <cell r="GC486">
            <v>8590.07</v>
          </cell>
          <cell r="GD486">
            <v>25481.25</v>
          </cell>
          <cell r="GE486">
            <v>52645</v>
          </cell>
          <cell r="GF486">
            <v>945</v>
          </cell>
          <cell r="GG486">
            <v>2943039</v>
          </cell>
          <cell r="GH486">
            <v>0</v>
          </cell>
          <cell r="GI486">
            <v>0</v>
          </cell>
          <cell r="GJ486">
            <v>172124.43</v>
          </cell>
          <cell r="GK486">
            <v>17212.439999999999</v>
          </cell>
          <cell r="GL486">
            <v>48644.43</v>
          </cell>
          <cell r="GM486">
            <v>4000.57</v>
          </cell>
          <cell r="GN486">
            <v>0</v>
          </cell>
          <cell r="GO486">
            <v>48644.43</v>
          </cell>
          <cell r="GP486">
            <v>12395.23</v>
          </cell>
          <cell r="GQ486">
            <v>12395.23</v>
          </cell>
          <cell r="GR486">
            <v>36249.199999999997</v>
          </cell>
          <cell r="GS486">
            <v>12395.23</v>
          </cell>
          <cell r="GT486">
            <v>33959.54</v>
          </cell>
          <cell r="GU486">
            <v>29.28</v>
          </cell>
          <cell r="GV486">
            <v>2943.04</v>
          </cell>
          <cell r="GW486">
            <v>0.01</v>
          </cell>
          <cell r="GX486">
            <v>0</v>
          </cell>
          <cell r="GY486">
            <v>0</v>
          </cell>
          <cell r="GZ486">
            <v>0</v>
          </cell>
          <cell r="HA486">
            <v>0</v>
          </cell>
          <cell r="HB486">
            <v>913.96</v>
          </cell>
          <cell r="HC486">
            <v>913.96</v>
          </cell>
          <cell r="HF486">
            <v>0</v>
          </cell>
          <cell r="HG486">
            <v>0</v>
          </cell>
          <cell r="HH486">
            <v>0</v>
          </cell>
          <cell r="HI486">
            <v>-6827</v>
          </cell>
          <cell r="HJ486">
            <v>1615</v>
          </cell>
          <cell r="HL486">
            <v>3</v>
          </cell>
          <cell r="HM486">
            <v>2012</v>
          </cell>
          <cell r="HN486">
            <v>0</v>
          </cell>
          <cell r="HO486">
            <v>0</v>
          </cell>
          <cell r="HP486">
            <v>121914.21</v>
          </cell>
          <cell r="HQ486">
            <v>6.3953135999999997</v>
          </cell>
          <cell r="HR486">
            <v>19011</v>
          </cell>
        </row>
        <row r="487">
          <cell r="A487" t="str">
            <v>1951350Q4 2012BHC Baseline</v>
          </cell>
          <cell r="B487" t="str">
            <v>Citi</v>
          </cell>
          <cell r="C487" t="str">
            <v>Q4 2012</v>
          </cell>
          <cell r="D487" t="str">
            <v>BHC Baseline</v>
          </cell>
          <cell r="E487" t="str">
            <v>BHC</v>
          </cell>
          <cell r="F487" t="str">
            <v>CITIGROUP</v>
          </cell>
          <cell r="G487">
            <v>1951350</v>
          </cell>
          <cell r="H487" t="str">
            <v>Projected</v>
          </cell>
          <cell r="I487">
            <v>40927</v>
          </cell>
          <cell r="J487">
            <v>40927.576990740738</v>
          </cell>
          <cell r="K487" t="str">
            <v>Citi's baseline plan centers on a continued, though modest, global recovery. The scenario assumes that strains within the Eurozone lead to a European recession in late 2011/early 2012 and contribute to slowing growth in emerging economies. Citi</v>
          </cell>
          <cell r="L487">
            <v>566.65</v>
          </cell>
          <cell r="M487">
            <v>421.02</v>
          </cell>
          <cell r="N487">
            <v>276.27999999999997</v>
          </cell>
          <cell r="O487">
            <v>144.75</v>
          </cell>
          <cell r="P487">
            <v>237.11</v>
          </cell>
          <cell r="Q487">
            <v>237.11</v>
          </cell>
          <cell r="R487">
            <v>0</v>
          </cell>
          <cell r="S487">
            <v>0</v>
          </cell>
          <cell r="T487">
            <v>86.52</v>
          </cell>
          <cell r="U487">
            <v>1.21</v>
          </cell>
          <cell r="V487">
            <v>28.89</v>
          </cell>
          <cell r="W487">
            <v>56.42</v>
          </cell>
          <cell r="X487">
            <v>1699.39</v>
          </cell>
          <cell r="Y487">
            <v>612.80999999999995</v>
          </cell>
          <cell r="Z487">
            <v>0</v>
          </cell>
          <cell r="AA487">
            <v>25.26</v>
          </cell>
          <cell r="AB487">
            <v>587.54999999999995</v>
          </cell>
          <cell r="AC487">
            <v>126.4</v>
          </cell>
          <cell r="AD487">
            <v>0</v>
          </cell>
          <cell r="AE487">
            <v>2.16</v>
          </cell>
          <cell r="AF487">
            <v>0</v>
          </cell>
          <cell r="AG487">
            <v>19.739999999999998</v>
          </cell>
          <cell r="AH487">
            <v>104.49</v>
          </cell>
          <cell r="AI487">
            <v>3749.9</v>
          </cell>
          <cell r="AJ487">
            <v>0</v>
          </cell>
          <cell r="AK487">
            <v>0</v>
          </cell>
          <cell r="AL487">
            <v>0</v>
          </cell>
          <cell r="AM487">
            <v>0</v>
          </cell>
          <cell r="AN487">
            <v>0</v>
          </cell>
          <cell r="AO487">
            <v>0</v>
          </cell>
          <cell r="AP487">
            <v>0</v>
          </cell>
          <cell r="AQ487">
            <v>0</v>
          </cell>
          <cell r="AR487">
            <v>0</v>
          </cell>
          <cell r="AS487">
            <v>0</v>
          </cell>
          <cell r="AT487">
            <v>3749.9</v>
          </cell>
          <cell r="AU487">
            <v>27817.16</v>
          </cell>
          <cell r="AV487">
            <v>3035.53</v>
          </cell>
          <cell r="AW487">
            <v>3749.9</v>
          </cell>
          <cell r="AX487">
            <v>0</v>
          </cell>
          <cell r="AY487">
            <v>27102.79</v>
          </cell>
          <cell r="AZ487">
            <v>12668.07</v>
          </cell>
          <cell r="BA487">
            <v>7479.61</v>
          </cell>
          <cell r="BB487">
            <v>12300.39</v>
          </cell>
          <cell r="BC487">
            <v>7847.28</v>
          </cell>
          <cell r="BD487">
            <v>7847.28</v>
          </cell>
          <cell r="BE487">
            <v>3035.53</v>
          </cell>
          <cell r="BF487">
            <v>0</v>
          </cell>
          <cell r="BG487">
            <v>0</v>
          </cell>
          <cell r="BH487">
            <v>0</v>
          </cell>
          <cell r="BI487">
            <v>0</v>
          </cell>
          <cell r="BJ487">
            <v>0</v>
          </cell>
          <cell r="BK487">
            <v>0</v>
          </cell>
          <cell r="BL487">
            <v>4811.75</v>
          </cell>
          <cell r="BM487">
            <v>1060.8599999999999</v>
          </cell>
          <cell r="BN487">
            <v>3750.89</v>
          </cell>
          <cell r="BO487">
            <v>-0.11</v>
          </cell>
          <cell r="BP487">
            <v>3750.78</v>
          </cell>
          <cell r="BQ487">
            <v>25.4</v>
          </cell>
          <cell r="BR487">
            <v>3725.38</v>
          </cell>
          <cell r="BS487">
            <v>22.047280000000001</v>
          </cell>
          <cell r="BT487">
            <v>898.59</v>
          </cell>
          <cell r="BU487">
            <v>0</v>
          </cell>
          <cell r="BV487">
            <v>105.81</v>
          </cell>
          <cell r="BW487">
            <v>792.78</v>
          </cell>
          <cell r="BX487" t="str">
            <v>Operational Risk Expense</v>
          </cell>
          <cell r="BY487">
            <v>8353.35</v>
          </cell>
          <cell r="BZ487">
            <v>268935.40999999997</v>
          </cell>
          <cell r="CA487">
            <v>277288.77</v>
          </cell>
          <cell r="CB487">
            <v>220082.08</v>
          </cell>
          <cell r="CC487">
            <v>113214.19</v>
          </cell>
          <cell r="CD487">
            <v>33448.559999999998</v>
          </cell>
          <cell r="CE487">
            <v>11261.38</v>
          </cell>
          <cell r="CF487">
            <v>22187.18</v>
          </cell>
          <cell r="CG487">
            <v>9242.52</v>
          </cell>
          <cell r="CH487">
            <v>1291.94</v>
          </cell>
          <cell r="CI487">
            <v>2413.5300000000002</v>
          </cell>
          <cell r="CJ487">
            <v>5537.05</v>
          </cell>
          <cell r="CK487">
            <v>1194.24</v>
          </cell>
          <cell r="CL487">
            <v>3.12</v>
          </cell>
          <cell r="CM487">
            <v>64173.68</v>
          </cell>
          <cell r="CN487">
            <v>135487.91</v>
          </cell>
          <cell r="CO487">
            <v>121006.11</v>
          </cell>
          <cell r="CP487">
            <v>5945.95</v>
          </cell>
          <cell r="CQ487">
            <v>8535.85</v>
          </cell>
          <cell r="CR487">
            <v>160654.68</v>
          </cell>
          <cell r="CS487">
            <v>40031.199999999997</v>
          </cell>
          <cell r="CT487">
            <v>610.09</v>
          </cell>
          <cell r="CU487">
            <v>2751.93</v>
          </cell>
          <cell r="CV487">
            <v>36669.18</v>
          </cell>
          <cell r="CW487">
            <v>119759.48</v>
          </cell>
          <cell r="CX487">
            <v>5378.78</v>
          </cell>
          <cell r="CY487">
            <v>1338.97</v>
          </cell>
          <cell r="CZ487">
            <v>11457.93</v>
          </cell>
          <cell r="DA487">
            <v>64646.01</v>
          </cell>
          <cell r="DB487">
            <v>36937.800000000003</v>
          </cell>
          <cell r="DC487">
            <v>676015.35</v>
          </cell>
          <cell r="DD487">
            <v>2834.71</v>
          </cell>
          <cell r="DE487">
            <v>27102.79</v>
          </cell>
          <cell r="DF487">
            <v>646077.85</v>
          </cell>
          <cell r="DG487">
            <v>314926.84000000003</v>
          </cell>
          <cell r="DH487">
            <v>25449.39</v>
          </cell>
          <cell r="DI487">
            <v>2604.2600000000002</v>
          </cell>
          <cell r="DJ487">
            <v>2067.66</v>
          </cell>
          <cell r="DK487">
            <v>3958.57</v>
          </cell>
          <cell r="DL487">
            <v>34079.879999999997</v>
          </cell>
          <cell r="DM487">
            <v>651990.29</v>
          </cell>
          <cell r="DN487">
            <v>1924363.6</v>
          </cell>
          <cell r="DO487">
            <v>907800</v>
          </cell>
          <cell r="DP487">
            <v>150998.63</v>
          </cell>
          <cell r="DQ487">
            <v>8254.8799999999992</v>
          </cell>
          <cell r="DR487">
            <v>668286.87</v>
          </cell>
          <cell r="DS487">
            <v>1135</v>
          </cell>
          <cell r="DT487">
            <v>1735340.4</v>
          </cell>
          <cell r="DU487">
            <v>312</v>
          </cell>
          <cell r="DV487">
            <v>294</v>
          </cell>
          <cell r="DW487">
            <v>105297</v>
          </cell>
          <cell r="DX487">
            <v>103401</v>
          </cell>
          <cell r="DY487">
            <v>-18348.36</v>
          </cell>
          <cell r="DZ487">
            <v>-3902.39</v>
          </cell>
          <cell r="EA487">
            <v>187053.25</v>
          </cell>
          <cell r="EB487">
            <v>1970</v>
          </cell>
          <cell r="EC487">
            <v>189023.25</v>
          </cell>
          <cell r="ED487">
            <v>380001.39</v>
          </cell>
          <cell r="EE487">
            <v>185439.74</v>
          </cell>
          <cell r="EF487">
            <v>0</v>
          </cell>
          <cell r="EG487">
            <v>185439.74</v>
          </cell>
          <cell r="EH487">
            <v>3725.38</v>
          </cell>
          <cell r="EI487">
            <v>0</v>
          </cell>
          <cell r="EJ487">
            <v>0</v>
          </cell>
          <cell r="EK487">
            <v>0</v>
          </cell>
          <cell r="EL487">
            <v>0</v>
          </cell>
          <cell r="EM487">
            <v>0</v>
          </cell>
          <cell r="EN487">
            <v>1899.43</v>
          </cell>
          <cell r="EO487">
            <v>0</v>
          </cell>
          <cell r="EP487">
            <v>8.9499999999999993</v>
          </cell>
          <cell r="EQ487">
            <v>30.18</v>
          </cell>
          <cell r="ER487">
            <v>-173.32</v>
          </cell>
          <cell r="ES487">
            <v>0</v>
          </cell>
          <cell r="ET487">
            <v>0</v>
          </cell>
          <cell r="EU487">
            <v>187053.25</v>
          </cell>
          <cell r="EV487">
            <v>187053.25</v>
          </cell>
          <cell r="EW487">
            <v>-741.48</v>
          </cell>
          <cell r="EX487">
            <v>0</v>
          </cell>
          <cell r="EY487">
            <v>-6700.08</v>
          </cell>
          <cell r="EZ487">
            <v>0</v>
          </cell>
          <cell r="FA487">
            <v>837</v>
          </cell>
          <cell r="FB487">
            <v>8140.75</v>
          </cell>
          <cell r="FC487">
            <v>0</v>
          </cell>
          <cell r="FD487">
            <v>29383.25</v>
          </cell>
          <cell r="FE487">
            <v>735</v>
          </cell>
          <cell r="FF487">
            <v>173354.3</v>
          </cell>
          <cell r="FG487">
            <v>285</v>
          </cell>
          <cell r="FH487">
            <v>35508.050000000003</v>
          </cell>
          <cell r="FI487">
            <v>-562</v>
          </cell>
          <cell r="FJ487">
            <v>136999.25</v>
          </cell>
          <cell r="FK487">
            <v>970110.76</v>
          </cell>
          <cell r="FL487">
            <v>127709.5</v>
          </cell>
          <cell r="FM487">
            <v>136999.25</v>
          </cell>
          <cell r="FN487">
            <v>170432.19</v>
          </cell>
          <cell r="FO487">
            <v>970110.76</v>
          </cell>
          <cell r="FP487">
            <v>1863624</v>
          </cell>
          <cell r="FQ487">
            <v>13.164400000000001</v>
          </cell>
          <cell r="FR487">
            <v>14.122</v>
          </cell>
          <cell r="FS487">
            <v>17.568300000000001</v>
          </cell>
          <cell r="FT487">
            <v>7.3512000000000004</v>
          </cell>
          <cell r="FU487">
            <v>312</v>
          </cell>
          <cell r="FV487">
            <v>0</v>
          </cell>
          <cell r="FW487">
            <v>0</v>
          </cell>
          <cell r="FX487">
            <v>0</v>
          </cell>
          <cell r="FY487">
            <v>3902.39</v>
          </cell>
          <cell r="FZ487">
            <v>0</v>
          </cell>
          <cell r="GA487">
            <v>198</v>
          </cell>
          <cell r="GB487">
            <v>0</v>
          </cell>
          <cell r="GC487">
            <v>8140.75</v>
          </cell>
          <cell r="GD487">
            <v>25449.26</v>
          </cell>
          <cell r="GE487">
            <v>52445</v>
          </cell>
          <cell r="GF487">
            <v>945</v>
          </cell>
          <cell r="GG487">
            <v>3009354.6</v>
          </cell>
          <cell r="GH487">
            <v>0</v>
          </cell>
          <cell r="GI487">
            <v>0</v>
          </cell>
          <cell r="GJ487">
            <v>173354.3</v>
          </cell>
          <cell r="GK487">
            <v>17335.43</v>
          </cell>
          <cell r="GL487">
            <v>48437.13</v>
          </cell>
          <cell r="GM487">
            <v>4007.87</v>
          </cell>
          <cell r="GN487">
            <v>0</v>
          </cell>
          <cell r="GO487">
            <v>48437.13</v>
          </cell>
          <cell r="GP487">
            <v>12929.08</v>
          </cell>
          <cell r="GQ487">
            <v>12929.08</v>
          </cell>
          <cell r="GR487">
            <v>35508.050000000003</v>
          </cell>
          <cell r="GS487">
            <v>12929.08</v>
          </cell>
          <cell r="GT487">
            <v>35422.129999999997</v>
          </cell>
          <cell r="GU487">
            <v>30.18</v>
          </cell>
          <cell r="GV487">
            <v>3009.35</v>
          </cell>
          <cell r="GW487">
            <v>0.01</v>
          </cell>
          <cell r="GX487">
            <v>0</v>
          </cell>
          <cell r="GY487">
            <v>0</v>
          </cell>
          <cell r="GZ487">
            <v>0</v>
          </cell>
          <cell r="HA487">
            <v>0</v>
          </cell>
          <cell r="HB487">
            <v>1899.43</v>
          </cell>
          <cell r="HC487">
            <v>1899.43</v>
          </cell>
          <cell r="HF487">
            <v>0</v>
          </cell>
          <cell r="HG487">
            <v>0</v>
          </cell>
          <cell r="HH487">
            <v>0</v>
          </cell>
          <cell r="HI487">
            <v>-6827</v>
          </cell>
          <cell r="HJ487">
            <v>1615</v>
          </cell>
          <cell r="HL487">
            <v>4</v>
          </cell>
          <cell r="HM487">
            <v>2012</v>
          </cell>
          <cell r="HN487">
            <v>0</v>
          </cell>
          <cell r="HO487">
            <v>0</v>
          </cell>
          <cell r="HP487">
            <v>126016.38</v>
          </cell>
          <cell r="HQ487">
            <v>6.6573605999999996</v>
          </cell>
          <cell r="HR487">
            <v>19011</v>
          </cell>
        </row>
        <row r="488">
          <cell r="A488" t="str">
            <v>1951350Q1 2013BHC Baseline</v>
          </cell>
          <cell r="B488" t="str">
            <v>Citi</v>
          </cell>
          <cell r="C488" t="str">
            <v>Q1 2013</v>
          </cell>
          <cell r="D488" t="str">
            <v>BHC Baseline</v>
          </cell>
          <cell r="E488" t="str">
            <v>BHC</v>
          </cell>
          <cell r="F488" t="str">
            <v>CITIGROUP</v>
          </cell>
          <cell r="G488">
            <v>1951350</v>
          </cell>
          <cell r="H488" t="str">
            <v>Projected</v>
          </cell>
          <cell r="I488">
            <v>40927</v>
          </cell>
          <cell r="J488">
            <v>40927.576990740738</v>
          </cell>
          <cell r="K488" t="str">
            <v>Citi's baseline plan centers on a continued, though modest, global recovery. The scenario assumes that strains within the Eurozone lead to a European recession in late 2011/early 2012 and contribute to slowing growth in emerging economies. Citi</v>
          </cell>
          <cell r="L488">
            <v>544.16</v>
          </cell>
          <cell r="M488">
            <v>404.31</v>
          </cell>
          <cell r="N488">
            <v>265.31</v>
          </cell>
          <cell r="O488">
            <v>139</v>
          </cell>
          <cell r="P488">
            <v>227.7</v>
          </cell>
          <cell r="Q488">
            <v>227.7</v>
          </cell>
          <cell r="R488">
            <v>0</v>
          </cell>
          <cell r="S488">
            <v>0</v>
          </cell>
          <cell r="T488">
            <v>83.09</v>
          </cell>
          <cell r="U488">
            <v>1.1599999999999999</v>
          </cell>
          <cell r="V488">
            <v>27.74</v>
          </cell>
          <cell r="W488">
            <v>54.18</v>
          </cell>
          <cell r="X488">
            <v>1631.95</v>
          </cell>
          <cell r="Y488">
            <v>589.29</v>
          </cell>
          <cell r="Z488">
            <v>0</v>
          </cell>
          <cell r="AA488">
            <v>25.06</v>
          </cell>
          <cell r="AB488">
            <v>564.23</v>
          </cell>
          <cell r="AC488">
            <v>121.38</v>
          </cell>
          <cell r="AD488">
            <v>0</v>
          </cell>
          <cell r="AE488">
            <v>2.08</v>
          </cell>
          <cell r="AF488">
            <v>0</v>
          </cell>
          <cell r="AG488">
            <v>18.96</v>
          </cell>
          <cell r="AH488">
            <v>100.35</v>
          </cell>
          <cell r="AI488">
            <v>3601.87</v>
          </cell>
          <cell r="AJ488">
            <v>0</v>
          </cell>
          <cell r="AK488">
            <v>0</v>
          </cell>
          <cell r="AL488">
            <v>0</v>
          </cell>
          <cell r="AM488">
            <v>0</v>
          </cell>
          <cell r="AN488">
            <v>0</v>
          </cell>
          <cell r="AO488">
            <v>0</v>
          </cell>
          <cell r="AP488">
            <v>0</v>
          </cell>
          <cell r="AQ488">
            <v>0</v>
          </cell>
          <cell r="AR488">
            <v>0</v>
          </cell>
          <cell r="AS488">
            <v>0</v>
          </cell>
          <cell r="AT488">
            <v>3601.87</v>
          </cell>
          <cell r="AU488">
            <v>27102.79</v>
          </cell>
          <cell r="AV488">
            <v>2918.78</v>
          </cell>
          <cell r="AW488">
            <v>3601.87</v>
          </cell>
          <cell r="AX488">
            <v>0</v>
          </cell>
          <cell r="AY488">
            <v>26419.7</v>
          </cell>
          <cell r="AZ488">
            <v>13461.66</v>
          </cell>
          <cell r="BA488">
            <v>7999.74</v>
          </cell>
          <cell r="BB488">
            <v>13008.32</v>
          </cell>
          <cell r="BC488">
            <v>8453.08</v>
          </cell>
          <cell r="BD488">
            <v>8453.08</v>
          </cell>
          <cell r="BE488">
            <v>2918.78</v>
          </cell>
          <cell r="BF488">
            <v>0</v>
          </cell>
          <cell r="BG488">
            <v>0</v>
          </cell>
          <cell r="BH488">
            <v>0</v>
          </cell>
          <cell r="BI488">
            <v>0</v>
          </cell>
          <cell r="BJ488">
            <v>0</v>
          </cell>
          <cell r="BK488">
            <v>0</v>
          </cell>
          <cell r="BL488">
            <v>5534.3</v>
          </cell>
          <cell r="BM488">
            <v>1543.08</v>
          </cell>
          <cell r="BN488">
            <v>3991.22</v>
          </cell>
          <cell r="BO488">
            <v>0</v>
          </cell>
          <cell r="BP488">
            <v>3991.22</v>
          </cell>
          <cell r="BQ488">
            <v>19.36</v>
          </cell>
          <cell r="BR488">
            <v>3971.85</v>
          </cell>
          <cell r="BS488">
            <v>27.882117000000001</v>
          </cell>
          <cell r="BT488">
            <v>792.78</v>
          </cell>
          <cell r="BU488">
            <v>0</v>
          </cell>
          <cell r="BV488">
            <v>87.55</v>
          </cell>
          <cell r="BW488">
            <v>705.23</v>
          </cell>
          <cell r="BX488" t="str">
            <v>Operational Risk Expense</v>
          </cell>
          <cell r="BY488">
            <v>8013.45</v>
          </cell>
          <cell r="BZ488">
            <v>270888.82</v>
          </cell>
          <cell r="CA488">
            <v>278902.28000000003</v>
          </cell>
          <cell r="CB488">
            <v>227061.58</v>
          </cell>
          <cell r="CC488">
            <v>118324.61</v>
          </cell>
          <cell r="CD488">
            <v>33617.019999999997</v>
          </cell>
          <cell r="CE488">
            <v>10761.51</v>
          </cell>
          <cell r="CF488">
            <v>22855.51</v>
          </cell>
          <cell r="CG488">
            <v>9082.15</v>
          </cell>
          <cell r="CH488">
            <v>1269.53</v>
          </cell>
          <cell r="CI488">
            <v>2371.65</v>
          </cell>
          <cell r="CJ488">
            <v>5440.97</v>
          </cell>
          <cell r="CK488">
            <v>1157.1300000000001</v>
          </cell>
          <cell r="CL488">
            <v>3.13</v>
          </cell>
          <cell r="CM488">
            <v>66034.67</v>
          </cell>
          <cell r="CN488">
            <v>138660.45000000001</v>
          </cell>
          <cell r="CO488">
            <v>123690.4</v>
          </cell>
          <cell r="CP488">
            <v>6169.37</v>
          </cell>
          <cell r="CQ488">
            <v>8800.67</v>
          </cell>
          <cell r="CR488">
            <v>159145.82</v>
          </cell>
          <cell r="CS488">
            <v>39601.199999999997</v>
          </cell>
          <cell r="CT488">
            <v>588.96</v>
          </cell>
          <cell r="CU488">
            <v>2689.96</v>
          </cell>
          <cell r="CV488">
            <v>36322.28</v>
          </cell>
          <cell r="CW488">
            <v>114074.15</v>
          </cell>
          <cell r="CX488">
            <v>5395.09</v>
          </cell>
          <cell r="CY488">
            <v>1343.03</v>
          </cell>
          <cell r="CZ488">
            <v>11715.28</v>
          </cell>
          <cell r="DA488">
            <v>67529.66</v>
          </cell>
          <cell r="DB488">
            <v>28091.08</v>
          </cell>
          <cell r="DC488">
            <v>678543.18</v>
          </cell>
          <cell r="DD488">
            <v>2763.45</v>
          </cell>
          <cell r="DE488">
            <v>26419.7</v>
          </cell>
          <cell r="DF488">
            <v>649360.04</v>
          </cell>
          <cell r="DG488">
            <v>320514.19</v>
          </cell>
          <cell r="DH488">
            <v>25449.39</v>
          </cell>
          <cell r="DI488">
            <v>2604.2600000000002</v>
          </cell>
          <cell r="DJ488">
            <v>1969.77</v>
          </cell>
          <cell r="DK488">
            <v>3829.63</v>
          </cell>
          <cell r="DL488">
            <v>33853.050000000003</v>
          </cell>
          <cell r="DM488">
            <v>649629.18000000005</v>
          </cell>
          <cell r="DN488">
            <v>1932258.7</v>
          </cell>
          <cell r="DO488">
            <v>911131.73</v>
          </cell>
          <cell r="DP488">
            <v>154650.73000000001</v>
          </cell>
          <cell r="DQ488">
            <v>8254.8799999999992</v>
          </cell>
          <cell r="DR488">
            <v>666575.64</v>
          </cell>
          <cell r="DS488">
            <v>1135</v>
          </cell>
          <cell r="DT488">
            <v>1740613</v>
          </cell>
          <cell r="DU488">
            <v>312</v>
          </cell>
          <cell r="DV488">
            <v>294</v>
          </cell>
          <cell r="DW488">
            <v>105297</v>
          </cell>
          <cell r="DX488">
            <v>107338.85</v>
          </cell>
          <cell r="DY488">
            <v>-18546.09</v>
          </cell>
          <cell r="DZ488">
            <v>-5020</v>
          </cell>
          <cell r="EA488">
            <v>189675.75</v>
          </cell>
          <cell r="EB488">
            <v>1970</v>
          </cell>
          <cell r="EC488">
            <v>191645.75</v>
          </cell>
          <cell r="ED488">
            <v>384027.79</v>
          </cell>
          <cell r="EE488">
            <v>187053.25</v>
          </cell>
          <cell r="EF488">
            <v>0</v>
          </cell>
          <cell r="EG488">
            <v>187053.25</v>
          </cell>
          <cell r="EH488">
            <v>3971.85</v>
          </cell>
          <cell r="EI488">
            <v>0</v>
          </cell>
          <cell r="EJ488">
            <v>0</v>
          </cell>
          <cell r="EK488">
            <v>0</v>
          </cell>
          <cell r="EL488">
            <v>0</v>
          </cell>
          <cell r="EM488">
            <v>0</v>
          </cell>
          <cell r="EN488">
            <v>1117.6099999999999</v>
          </cell>
          <cell r="EO488">
            <v>0</v>
          </cell>
          <cell r="EP488">
            <v>4</v>
          </cell>
          <cell r="EQ488">
            <v>30</v>
          </cell>
          <cell r="ER488">
            <v>-197.73</v>
          </cell>
          <cell r="ES488">
            <v>0</v>
          </cell>
          <cell r="ET488">
            <v>0</v>
          </cell>
          <cell r="EU488">
            <v>189675.75</v>
          </cell>
          <cell r="EV488">
            <v>189675.75</v>
          </cell>
          <cell r="EW488">
            <v>-835.76</v>
          </cell>
          <cell r="EX488">
            <v>0</v>
          </cell>
          <cell r="EY488">
            <v>-6644.78</v>
          </cell>
          <cell r="EZ488">
            <v>0</v>
          </cell>
          <cell r="FA488">
            <v>837</v>
          </cell>
          <cell r="FB488">
            <v>5878.38</v>
          </cell>
          <cell r="FC488">
            <v>0</v>
          </cell>
          <cell r="FD488">
            <v>29254.31</v>
          </cell>
          <cell r="FE488">
            <v>735</v>
          </cell>
          <cell r="FF488">
            <v>173882.36</v>
          </cell>
          <cell r="FG488">
            <v>285</v>
          </cell>
          <cell r="FH488">
            <v>34319.82</v>
          </cell>
          <cell r="FI488">
            <v>-562</v>
          </cell>
          <cell r="FJ488">
            <v>138715.54</v>
          </cell>
          <cell r="FK488">
            <v>968691.82</v>
          </cell>
          <cell r="FL488">
            <v>131688.16</v>
          </cell>
          <cell r="FM488">
            <v>138715.54</v>
          </cell>
          <cell r="FN488">
            <v>173805.71</v>
          </cell>
          <cell r="FO488">
            <v>968691.82</v>
          </cell>
          <cell r="FP488">
            <v>1862072.1</v>
          </cell>
          <cell r="FQ488">
            <v>13.5944</v>
          </cell>
          <cell r="FR488">
            <v>14.319900000000001</v>
          </cell>
          <cell r="FS488">
            <v>17.942299999999999</v>
          </cell>
          <cell r="FT488">
            <v>7.4494999999999996</v>
          </cell>
          <cell r="FU488">
            <v>312</v>
          </cell>
          <cell r="FV488">
            <v>0</v>
          </cell>
          <cell r="FW488">
            <v>0</v>
          </cell>
          <cell r="FX488">
            <v>0</v>
          </cell>
          <cell r="FY488">
            <v>5020</v>
          </cell>
          <cell r="FZ488">
            <v>0</v>
          </cell>
          <cell r="GA488">
            <v>198</v>
          </cell>
          <cell r="GB488">
            <v>0</v>
          </cell>
          <cell r="GC488">
            <v>5878.38</v>
          </cell>
          <cell r="GD488">
            <v>25449.26</v>
          </cell>
          <cell r="GE488">
            <v>51745</v>
          </cell>
          <cell r="GF488">
            <v>945</v>
          </cell>
          <cell r="GG488">
            <v>3005940.6</v>
          </cell>
          <cell r="GH488">
            <v>0</v>
          </cell>
          <cell r="GI488">
            <v>0</v>
          </cell>
          <cell r="GJ488">
            <v>173882.36</v>
          </cell>
          <cell r="GK488">
            <v>17388.240000000002</v>
          </cell>
          <cell r="GL488">
            <v>47737.13</v>
          </cell>
          <cell r="GM488">
            <v>4007.87</v>
          </cell>
          <cell r="GN488">
            <v>0</v>
          </cell>
          <cell r="GO488">
            <v>47737.13</v>
          </cell>
          <cell r="GP488">
            <v>13417.31</v>
          </cell>
          <cell r="GQ488">
            <v>13417.31</v>
          </cell>
          <cell r="GR488">
            <v>34319.82</v>
          </cell>
          <cell r="GS488">
            <v>13417.31</v>
          </cell>
          <cell r="GT488">
            <v>36759.74</v>
          </cell>
          <cell r="GU488">
            <v>30</v>
          </cell>
          <cell r="GV488">
            <v>3005.94</v>
          </cell>
          <cell r="GW488">
            <v>0.01</v>
          </cell>
          <cell r="GX488">
            <v>0</v>
          </cell>
          <cell r="GY488">
            <v>0</v>
          </cell>
          <cell r="GZ488">
            <v>0</v>
          </cell>
          <cell r="HA488">
            <v>0</v>
          </cell>
          <cell r="HB488">
            <v>1117.6099999999999</v>
          </cell>
          <cell r="HC488">
            <v>1117.6099999999999</v>
          </cell>
          <cell r="HF488">
            <v>0</v>
          </cell>
          <cell r="HG488">
            <v>0</v>
          </cell>
          <cell r="HH488">
            <v>0</v>
          </cell>
          <cell r="HI488">
            <v>-6827</v>
          </cell>
          <cell r="HJ488">
            <v>1615</v>
          </cell>
          <cell r="HL488">
            <v>1</v>
          </cell>
          <cell r="HM488">
            <v>2013</v>
          </cell>
          <cell r="HN488">
            <v>0</v>
          </cell>
          <cell r="HO488">
            <v>0</v>
          </cell>
          <cell r="HP488">
            <v>130881.06</v>
          </cell>
          <cell r="HQ488">
            <v>6.8848171999999996</v>
          </cell>
          <cell r="HR488">
            <v>19011</v>
          </cell>
        </row>
        <row r="489">
          <cell r="A489" t="str">
            <v>1951350Q2 2013BHC Baseline</v>
          </cell>
          <cell r="B489" t="str">
            <v>Citi</v>
          </cell>
          <cell r="C489" t="str">
            <v>Q2 2013</v>
          </cell>
          <cell r="D489" t="str">
            <v>BHC Baseline</v>
          </cell>
          <cell r="E489" t="str">
            <v>BHC</v>
          </cell>
          <cell r="F489" t="str">
            <v>CITIGROUP</v>
          </cell>
          <cell r="G489">
            <v>1951350</v>
          </cell>
          <cell r="H489" t="str">
            <v>Projected</v>
          </cell>
          <cell r="I489">
            <v>40927</v>
          </cell>
          <cell r="J489">
            <v>40927.576990740738</v>
          </cell>
          <cell r="K489" t="str">
            <v>Citi's baseline plan centers on a continued, though modest, global recovery. The scenario assumes that strains within the Eurozone lead to a European recession in late 2011/early 2012 and contribute to slowing growth in emerging economies. Citi</v>
          </cell>
          <cell r="L489">
            <v>537.80999999999995</v>
          </cell>
          <cell r="M489">
            <v>399.59</v>
          </cell>
          <cell r="N489">
            <v>262.20999999999998</v>
          </cell>
          <cell r="O489">
            <v>137.38</v>
          </cell>
          <cell r="P489">
            <v>225.04</v>
          </cell>
          <cell r="Q489">
            <v>225.04</v>
          </cell>
          <cell r="R489">
            <v>0</v>
          </cell>
          <cell r="S489">
            <v>0</v>
          </cell>
          <cell r="T489">
            <v>82.11</v>
          </cell>
          <cell r="U489">
            <v>1.1499999999999999</v>
          </cell>
          <cell r="V489">
            <v>27.42</v>
          </cell>
          <cell r="W489">
            <v>53.55</v>
          </cell>
          <cell r="X489">
            <v>1612.88</v>
          </cell>
          <cell r="Y489">
            <v>582.70000000000005</v>
          </cell>
          <cell r="Z489">
            <v>0</v>
          </cell>
          <cell r="AA489">
            <v>25.06</v>
          </cell>
          <cell r="AB489">
            <v>557.64</v>
          </cell>
          <cell r="AC489">
            <v>119.96</v>
          </cell>
          <cell r="AD489">
            <v>0</v>
          </cell>
          <cell r="AE489">
            <v>2.0499999999999998</v>
          </cell>
          <cell r="AF489">
            <v>0</v>
          </cell>
          <cell r="AG489">
            <v>18.73</v>
          </cell>
          <cell r="AH489">
            <v>99.18</v>
          </cell>
          <cell r="AI489">
            <v>3560.09</v>
          </cell>
          <cell r="AJ489">
            <v>0</v>
          </cell>
          <cell r="AK489">
            <v>0</v>
          </cell>
          <cell r="AL489">
            <v>0</v>
          </cell>
          <cell r="AM489">
            <v>0</v>
          </cell>
          <cell r="AN489">
            <v>0</v>
          </cell>
          <cell r="AO489">
            <v>0</v>
          </cell>
          <cell r="AP489">
            <v>0</v>
          </cell>
          <cell r="AQ489">
            <v>0</v>
          </cell>
          <cell r="AR489">
            <v>0</v>
          </cell>
          <cell r="AS489">
            <v>0</v>
          </cell>
          <cell r="AT489">
            <v>3560.09</v>
          </cell>
          <cell r="AU489">
            <v>26419.7</v>
          </cell>
          <cell r="AV489">
            <v>2786.15</v>
          </cell>
          <cell r="AW489">
            <v>3560.09</v>
          </cell>
          <cell r="AX489">
            <v>0</v>
          </cell>
          <cell r="AY489">
            <v>25645.759999999998</v>
          </cell>
          <cell r="AZ489">
            <v>13907.47</v>
          </cell>
          <cell r="BA489">
            <v>7797.29</v>
          </cell>
          <cell r="BB489">
            <v>12872.41</v>
          </cell>
          <cell r="BC489">
            <v>8832.36</v>
          </cell>
          <cell r="BD489">
            <v>8832.36</v>
          </cell>
          <cell r="BE489">
            <v>2786.15</v>
          </cell>
          <cell r="BF489">
            <v>0</v>
          </cell>
          <cell r="BG489">
            <v>0</v>
          </cell>
          <cell r="BH489">
            <v>0</v>
          </cell>
          <cell r="BI489">
            <v>0</v>
          </cell>
          <cell r="BJ489">
            <v>0</v>
          </cell>
          <cell r="BK489">
            <v>0</v>
          </cell>
          <cell r="BL489">
            <v>6046.2</v>
          </cell>
          <cell r="BM489">
            <v>1693.12</v>
          </cell>
          <cell r="BN489">
            <v>4353.08</v>
          </cell>
          <cell r="BO489">
            <v>0</v>
          </cell>
          <cell r="BP489">
            <v>4353.08</v>
          </cell>
          <cell r="BQ489">
            <v>19.36</v>
          </cell>
          <cell r="BR489">
            <v>4333.72</v>
          </cell>
          <cell r="BS489">
            <v>28.003043000000002</v>
          </cell>
          <cell r="BT489">
            <v>705.23</v>
          </cell>
          <cell r="BU489">
            <v>0</v>
          </cell>
          <cell r="BV489">
            <v>75.31</v>
          </cell>
          <cell r="BW489">
            <v>629.92999999999995</v>
          </cell>
          <cell r="BX489" t="str">
            <v>Operational Risk Expense</v>
          </cell>
          <cell r="BY489">
            <v>7673.56</v>
          </cell>
          <cell r="BZ489">
            <v>272208.86</v>
          </cell>
          <cell r="CA489">
            <v>279882.42</v>
          </cell>
          <cell r="CB489">
            <v>229501.5</v>
          </cell>
          <cell r="CC489">
            <v>118957.3</v>
          </cell>
          <cell r="CD489">
            <v>33025.03</v>
          </cell>
          <cell r="CE489">
            <v>10240.83</v>
          </cell>
          <cell r="CF489">
            <v>22784.2</v>
          </cell>
          <cell r="CG489">
            <v>9347.99</v>
          </cell>
          <cell r="CH489">
            <v>1306.69</v>
          </cell>
          <cell r="CI489">
            <v>2441.0700000000002</v>
          </cell>
          <cell r="CJ489">
            <v>5600.23</v>
          </cell>
          <cell r="CK489">
            <v>1193.81</v>
          </cell>
          <cell r="CL489">
            <v>3.21</v>
          </cell>
          <cell r="CM489">
            <v>68167.97</v>
          </cell>
          <cell r="CN489">
            <v>141912.78</v>
          </cell>
          <cell r="CO489">
            <v>126447.38</v>
          </cell>
          <cell r="CP489">
            <v>6392.79</v>
          </cell>
          <cell r="CQ489">
            <v>9072.6</v>
          </cell>
          <cell r="CR489">
            <v>160680.32000000001</v>
          </cell>
          <cell r="CS489">
            <v>39589.97</v>
          </cell>
          <cell r="CT489">
            <v>570.21</v>
          </cell>
          <cell r="CU489">
            <v>2628.22</v>
          </cell>
          <cell r="CV489">
            <v>36391.53</v>
          </cell>
          <cell r="CW489">
            <v>124599.43</v>
          </cell>
          <cell r="CX489">
            <v>5534.22</v>
          </cell>
          <cell r="CY489">
            <v>1377.67</v>
          </cell>
          <cell r="CZ489">
            <v>11761.11</v>
          </cell>
          <cell r="DA489">
            <v>69466.61</v>
          </cell>
          <cell r="DB489">
            <v>36459.82</v>
          </cell>
          <cell r="DC489">
            <v>696283.99</v>
          </cell>
          <cell r="DD489">
            <v>2834.71</v>
          </cell>
          <cell r="DE489">
            <v>25645.759999999998</v>
          </cell>
          <cell r="DF489">
            <v>667803.52</v>
          </cell>
          <cell r="DG489">
            <v>325872.27</v>
          </cell>
          <cell r="DH489">
            <v>25449.39</v>
          </cell>
          <cell r="DI489">
            <v>2604.2600000000002</v>
          </cell>
          <cell r="DJ489">
            <v>1871.87</v>
          </cell>
          <cell r="DK489">
            <v>3700.69</v>
          </cell>
          <cell r="DL489">
            <v>33626.22</v>
          </cell>
          <cell r="DM489">
            <v>628274.52</v>
          </cell>
          <cell r="DN489">
            <v>1935459</v>
          </cell>
          <cell r="DO489">
            <v>911737.01</v>
          </cell>
          <cell r="DP489">
            <v>158124.07999999999</v>
          </cell>
          <cell r="DQ489">
            <v>7137.52</v>
          </cell>
          <cell r="DR489">
            <v>663907.81999999995</v>
          </cell>
          <cell r="DS489">
            <v>1135</v>
          </cell>
          <cell r="DT489">
            <v>1740906.4</v>
          </cell>
          <cell r="DU489">
            <v>312</v>
          </cell>
          <cell r="DV489">
            <v>294</v>
          </cell>
          <cell r="DW489">
            <v>105297</v>
          </cell>
          <cell r="DX489">
            <v>111633.61</v>
          </cell>
          <cell r="DY489">
            <v>-18743.62</v>
          </cell>
          <cell r="DZ489">
            <v>-6210.47</v>
          </cell>
          <cell r="EA489">
            <v>192582.52</v>
          </cell>
          <cell r="EB489">
            <v>1970</v>
          </cell>
          <cell r="EC489">
            <v>194552.52</v>
          </cell>
          <cell r="ED489">
            <v>388054.18</v>
          </cell>
          <cell r="EE489">
            <v>189675.75</v>
          </cell>
          <cell r="EF489">
            <v>0</v>
          </cell>
          <cell r="EG489">
            <v>189675.75</v>
          </cell>
          <cell r="EH489">
            <v>4333.72</v>
          </cell>
          <cell r="EI489">
            <v>0</v>
          </cell>
          <cell r="EJ489">
            <v>0</v>
          </cell>
          <cell r="EK489">
            <v>0</v>
          </cell>
          <cell r="EL489">
            <v>0</v>
          </cell>
          <cell r="EM489">
            <v>0</v>
          </cell>
          <cell r="EN489">
            <v>1190.46</v>
          </cell>
          <cell r="EO489">
            <v>0</v>
          </cell>
          <cell r="EP489">
            <v>8.9499999999999993</v>
          </cell>
          <cell r="EQ489">
            <v>30</v>
          </cell>
          <cell r="ER489">
            <v>-197.53</v>
          </cell>
          <cell r="ES489">
            <v>0</v>
          </cell>
          <cell r="ET489">
            <v>0</v>
          </cell>
          <cell r="EU489">
            <v>192582.52</v>
          </cell>
          <cell r="EV489">
            <v>192582.52</v>
          </cell>
          <cell r="EW489">
            <v>-930.04</v>
          </cell>
          <cell r="EX489">
            <v>0</v>
          </cell>
          <cell r="EY489">
            <v>-6589.28</v>
          </cell>
          <cell r="EZ489">
            <v>0</v>
          </cell>
          <cell r="FA489">
            <v>837</v>
          </cell>
          <cell r="FB489">
            <v>5156.92</v>
          </cell>
          <cell r="FC489">
            <v>0</v>
          </cell>
          <cell r="FD489">
            <v>29125.37</v>
          </cell>
          <cell r="FE489">
            <v>735</v>
          </cell>
          <cell r="FF489">
            <v>176235.39</v>
          </cell>
          <cell r="FG489">
            <v>285</v>
          </cell>
          <cell r="FH489">
            <v>33170.03</v>
          </cell>
          <cell r="FI489">
            <v>-562</v>
          </cell>
          <cell r="FJ489">
            <v>142218.37</v>
          </cell>
          <cell r="FK489">
            <v>977231.06</v>
          </cell>
          <cell r="FL489">
            <v>135912.44</v>
          </cell>
          <cell r="FM489">
            <v>142218.37</v>
          </cell>
          <cell r="FN489">
            <v>176269.19</v>
          </cell>
          <cell r="FO489">
            <v>977231.06</v>
          </cell>
          <cell r="FP489">
            <v>1868898.4</v>
          </cell>
          <cell r="FQ489">
            <v>13.9079</v>
          </cell>
          <cell r="FR489">
            <v>14.5532</v>
          </cell>
          <cell r="FS489">
            <v>18.037600000000001</v>
          </cell>
          <cell r="FT489">
            <v>7.6097000000000001</v>
          </cell>
          <cell r="FU489">
            <v>312</v>
          </cell>
          <cell r="FV489">
            <v>0</v>
          </cell>
          <cell r="FW489">
            <v>0</v>
          </cell>
          <cell r="FX489">
            <v>0</v>
          </cell>
          <cell r="FY489">
            <v>6210.47</v>
          </cell>
          <cell r="FZ489">
            <v>0</v>
          </cell>
          <cell r="GA489">
            <v>198</v>
          </cell>
          <cell r="GB489">
            <v>0</v>
          </cell>
          <cell r="GC489">
            <v>5156.92</v>
          </cell>
          <cell r="GD489">
            <v>25449.26</v>
          </cell>
          <cell r="GE489">
            <v>50945</v>
          </cell>
          <cell r="GF489">
            <v>945</v>
          </cell>
          <cell r="GG489">
            <v>2983358</v>
          </cell>
          <cell r="GH489">
            <v>0</v>
          </cell>
          <cell r="GI489">
            <v>0</v>
          </cell>
          <cell r="GJ489">
            <v>176235.39</v>
          </cell>
          <cell r="GK489">
            <v>17623.54</v>
          </cell>
          <cell r="GL489">
            <v>46937.13</v>
          </cell>
          <cell r="GM489">
            <v>4007.87</v>
          </cell>
          <cell r="GN489">
            <v>0</v>
          </cell>
          <cell r="GO489">
            <v>46937.13</v>
          </cell>
          <cell r="GP489">
            <v>13767.1</v>
          </cell>
          <cell r="GQ489">
            <v>13767.1</v>
          </cell>
          <cell r="GR489">
            <v>33170.03</v>
          </cell>
          <cell r="GS489">
            <v>13767.1</v>
          </cell>
          <cell r="GT489">
            <v>37718.080000000002</v>
          </cell>
          <cell r="GU489">
            <v>30</v>
          </cell>
          <cell r="GV489">
            <v>2983.36</v>
          </cell>
          <cell r="GW489">
            <v>0.01</v>
          </cell>
          <cell r="GX489">
            <v>0</v>
          </cell>
          <cell r="GY489">
            <v>0</v>
          </cell>
          <cell r="GZ489">
            <v>0</v>
          </cell>
          <cell r="HA489">
            <v>0</v>
          </cell>
          <cell r="HB489">
            <v>1190.46</v>
          </cell>
          <cell r="HC489">
            <v>1190.46</v>
          </cell>
          <cell r="HF489">
            <v>0</v>
          </cell>
          <cell r="HG489">
            <v>0</v>
          </cell>
          <cell r="HH489">
            <v>0</v>
          </cell>
          <cell r="HI489">
            <v>-6827</v>
          </cell>
          <cell r="HJ489">
            <v>1615</v>
          </cell>
          <cell r="HL489">
            <v>2</v>
          </cell>
          <cell r="HM489">
            <v>2013</v>
          </cell>
          <cell r="HN489">
            <v>0</v>
          </cell>
          <cell r="HO489">
            <v>0</v>
          </cell>
          <cell r="HP489">
            <v>136202.65</v>
          </cell>
          <cell r="HQ489">
            <v>7.1518591000000002</v>
          </cell>
          <cell r="HR489">
            <v>19011</v>
          </cell>
        </row>
        <row r="490">
          <cell r="A490" t="str">
            <v>1951350Q3 2013BHC Baseline</v>
          </cell>
          <cell r="B490" t="str">
            <v>Citi</v>
          </cell>
          <cell r="C490" t="str">
            <v>Q3 2013</v>
          </cell>
          <cell r="D490" t="str">
            <v>BHC Baseline</v>
          </cell>
          <cell r="E490" t="str">
            <v>BHC</v>
          </cell>
          <cell r="F490" t="str">
            <v>CITIGROUP</v>
          </cell>
          <cell r="G490">
            <v>1951350</v>
          </cell>
          <cell r="H490" t="str">
            <v>Projected</v>
          </cell>
          <cell r="I490">
            <v>40927</v>
          </cell>
          <cell r="J490">
            <v>40927.576990740738</v>
          </cell>
          <cell r="K490" t="str">
            <v>Citi's baseline plan centers on a continued, though modest, global recovery. The scenario assumes that strains within the Eurozone lead to a European recession in late 2011/early 2012 and contribute to slowing growth in emerging economies. Citi</v>
          </cell>
          <cell r="L490">
            <v>528.94000000000005</v>
          </cell>
          <cell r="M490">
            <v>393</v>
          </cell>
          <cell r="N490">
            <v>257.89</v>
          </cell>
          <cell r="O490">
            <v>135.11000000000001</v>
          </cell>
          <cell r="P490">
            <v>221.33</v>
          </cell>
          <cell r="Q490">
            <v>221.33</v>
          </cell>
          <cell r="R490">
            <v>0</v>
          </cell>
          <cell r="S490">
            <v>0</v>
          </cell>
          <cell r="T490">
            <v>80.760000000000005</v>
          </cell>
          <cell r="U490">
            <v>1.1299999999999999</v>
          </cell>
          <cell r="V490">
            <v>26.97</v>
          </cell>
          <cell r="W490">
            <v>52.67</v>
          </cell>
          <cell r="X490">
            <v>1586.29</v>
          </cell>
          <cell r="Y490">
            <v>573.5</v>
          </cell>
          <cell r="Z490">
            <v>0</v>
          </cell>
          <cell r="AA490">
            <v>25.06</v>
          </cell>
          <cell r="AB490">
            <v>548.44000000000005</v>
          </cell>
          <cell r="AC490">
            <v>117.99</v>
          </cell>
          <cell r="AD490">
            <v>0</v>
          </cell>
          <cell r="AE490">
            <v>2.02</v>
          </cell>
          <cell r="AF490">
            <v>0</v>
          </cell>
          <cell r="AG490">
            <v>18.43</v>
          </cell>
          <cell r="AH490">
            <v>97.54</v>
          </cell>
          <cell r="AI490">
            <v>3501.8</v>
          </cell>
          <cell r="AJ490">
            <v>0</v>
          </cell>
          <cell r="AK490">
            <v>0</v>
          </cell>
          <cell r="AL490">
            <v>0</v>
          </cell>
          <cell r="AM490">
            <v>0</v>
          </cell>
          <cell r="AN490">
            <v>0</v>
          </cell>
          <cell r="AO490">
            <v>0</v>
          </cell>
          <cell r="AP490">
            <v>0</v>
          </cell>
          <cell r="AQ490">
            <v>0</v>
          </cell>
          <cell r="AR490">
            <v>0</v>
          </cell>
          <cell r="AS490">
            <v>0</v>
          </cell>
          <cell r="AT490">
            <v>3501.8</v>
          </cell>
          <cell r="AU490">
            <v>25645.759999999998</v>
          </cell>
          <cell r="AV490">
            <v>2746.29</v>
          </cell>
          <cell r="AW490">
            <v>3501.8</v>
          </cell>
          <cell r="AX490">
            <v>0</v>
          </cell>
          <cell r="AY490">
            <v>24890.240000000002</v>
          </cell>
          <cell r="AZ490">
            <v>13822.21</v>
          </cell>
          <cell r="BA490">
            <v>7741.25</v>
          </cell>
          <cell r="BB490">
            <v>12736.63</v>
          </cell>
          <cell r="BC490">
            <v>8826.82</v>
          </cell>
          <cell r="BD490">
            <v>8826.82</v>
          </cell>
          <cell r="BE490">
            <v>2746.29</v>
          </cell>
          <cell r="BF490">
            <v>0</v>
          </cell>
          <cell r="BG490">
            <v>0</v>
          </cell>
          <cell r="BH490">
            <v>0</v>
          </cell>
          <cell r="BI490">
            <v>0</v>
          </cell>
          <cell r="BJ490">
            <v>0</v>
          </cell>
          <cell r="BK490">
            <v>0</v>
          </cell>
          <cell r="BL490">
            <v>6080.53</v>
          </cell>
          <cell r="BM490">
            <v>1703.9</v>
          </cell>
          <cell r="BN490">
            <v>4376.63</v>
          </cell>
          <cell r="BO490">
            <v>0</v>
          </cell>
          <cell r="BP490">
            <v>4376.63</v>
          </cell>
          <cell r="BQ490">
            <v>19.36</v>
          </cell>
          <cell r="BR490">
            <v>4357.2700000000004</v>
          </cell>
          <cell r="BS490">
            <v>28.022227999999998</v>
          </cell>
          <cell r="BT490">
            <v>629.92999999999995</v>
          </cell>
          <cell r="BU490">
            <v>0</v>
          </cell>
          <cell r="BV490">
            <v>63.31</v>
          </cell>
          <cell r="BW490">
            <v>566.62</v>
          </cell>
          <cell r="BX490" t="str">
            <v>Operational Risk Expense</v>
          </cell>
          <cell r="BY490">
            <v>7333.66</v>
          </cell>
          <cell r="BZ490">
            <v>274039.14</v>
          </cell>
          <cell r="CA490">
            <v>281372.78999999998</v>
          </cell>
          <cell r="CB490">
            <v>230133.3</v>
          </cell>
          <cell r="CC490">
            <v>117740.87</v>
          </cell>
          <cell r="CD490">
            <v>32457.45</v>
          </cell>
          <cell r="CE490">
            <v>9716.7099999999991</v>
          </cell>
          <cell r="CF490">
            <v>22740.73</v>
          </cell>
          <cell r="CG490">
            <v>9639.1200000000008</v>
          </cell>
          <cell r="CH490">
            <v>1347.38</v>
          </cell>
          <cell r="CI490">
            <v>2517.1</v>
          </cell>
          <cell r="CJ490">
            <v>5774.64</v>
          </cell>
          <cell r="CK490">
            <v>1235.57</v>
          </cell>
          <cell r="CL490">
            <v>3.29</v>
          </cell>
          <cell r="CM490">
            <v>70292.570000000007</v>
          </cell>
          <cell r="CN490">
            <v>145091.35999999999</v>
          </cell>
          <cell r="CO490">
            <v>129098.94</v>
          </cell>
          <cell r="CP490">
            <v>6616.21</v>
          </cell>
          <cell r="CQ490">
            <v>9376.2199999999993</v>
          </cell>
          <cell r="CR490">
            <v>162625.32</v>
          </cell>
          <cell r="CS490">
            <v>39673.01</v>
          </cell>
          <cell r="CT490">
            <v>559.69000000000005</v>
          </cell>
          <cell r="CU490">
            <v>2567.85</v>
          </cell>
          <cell r="CV490">
            <v>36545.47</v>
          </cell>
          <cell r="CW490">
            <v>136833.32999999999</v>
          </cell>
          <cell r="CX490">
            <v>5675.93</v>
          </cell>
          <cell r="CY490">
            <v>1412.94</v>
          </cell>
          <cell r="CZ490">
            <v>11785.68</v>
          </cell>
          <cell r="DA490">
            <v>71865.56</v>
          </cell>
          <cell r="DB490">
            <v>46093.22</v>
          </cell>
          <cell r="DC490">
            <v>714356.33</v>
          </cell>
          <cell r="DD490">
            <v>2907.3</v>
          </cell>
          <cell r="DE490">
            <v>24890.240000000002</v>
          </cell>
          <cell r="DF490">
            <v>686558.79</v>
          </cell>
          <cell r="DG490">
            <v>331396.96000000002</v>
          </cell>
          <cell r="DH490">
            <v>25449.39</v>
          </cell>
          <cell r="DI490">
            <v>2604.2600000000002</v>
          </cell>
          <cell r="DJ490">
            <v>1773.97</v>
          </cell>
          <cell r="DK490">
            <v>3571.76</v>
          </cell>
          <cell r="DL490">
            <v>33399.379999999997</v>
          </cell>
          <cell r="DM490">
            <v>613210.32999999996</v>
          </cell>
          <cell r="DN490">
            <v>1945938.3</v>
          </cell>
          <cell r="DO490">
            <v>917473.83</v>
          </cell>
          <cell r="DP490">
            <v>161731.49</v>
          </cell>
          <cell r="DQ490">
            <v>6219.97</v>
          </cell>
          <cell r="DR490">
            <v>661640.18999999994</v>
          </cell>
          <cell r="DS490">
            <v>1135</v>
          </cell>
          <cell r="DT490">
            <v>1747065.5</v>
          </cell>
          <cell r="DU490">
            <v>1812</v>
          </cell>
          <cell r="DV490">
            <v>294</v>
          </cell>
          <cell r="DW490">
            <v>105297</v>
          </cell>
          <cell r="DX490">
            <v>115956.88</v>
          </cell>
          <cell r="DY490">
            <v>-18946.66</v>
          </cell>
          <cell r="DZ490">
            <v>-7510.45</v>
          </cell>
          <cell r="EA490">
            <v>196902.77</v>
          </cell>
          <cell r="EB490">
            <v>1970</v>
          </cell>
          <cell r="EC490">
            <v>198872.77</v>
          </cell>
          <cell r="ED490">
            <v>392080.57</v>
          </cell>
          <cell r="EE490">
            <v>192582.52</v>
          </cell>
          <cell r="EF490">
            <v>0</v>
          </cell>
          <cell r="EG490">
            <v>192582.52</v>
          </cell>
          <cell r="EH490">
            <v>4357.2700000000004</v>
          </cell>
          <cell r="EI490">
            <v>1500</v>
          </cell>
          <cell r="EJ490">
            <v>0</v>
          </cell>
          <cell r="EK490">
            <v>0</v>
          </cell>
          <cell r="EL490">
            <v>0</v>
          </cell>
          <cell r="EM490">
            <v>0</v>
          </cell>
          <cell r="EN490">
            <v>1299.98</v>
          </cell>
          <cell r="EO490">
            <v>0</v>
          </cell>
          <cell r="EP490">
            <v>4</v>
          </cell>
          <cell r="EQ490">
            <v>30</v>
          </cell>
          <cell r="ER490">
            <v>-203.03</v>
          </cell>
          <cell r="ES490">
            <v>0</v>
          </cell>
          <cell r="ET490">
            <v>0</v>
          </cell>
          <cell r="EU490">
            <v>196902.77</v>
          </cell>
          <cell r="EV490">
            <v>196902.77</v>
          </cell>
          <cell r="EW490">
            <v>-1024.33</v>
          </cell>
          <cell r="EX490">
            <v>0</v>
          </cell>
          <cell r="EY490">
            <v>-6539.28</v>
          </cell>
          <cell r="EZ490">
            <v>0</v>
          </cell>
          <cell r="FA490">
            <v>837</v>
          </cell>
          <cell r="FB490">
            <v>5157.8900000000003</v>
          </cell>
          <cell r="FC490">
            <v>0</v>
          </cell>
          <cell r="FD490">
            <v>28996.44</v>
          </cell>
          <cell r="FE490">
            <v>735</v>
          </cell>
          <cell r="FF490">
            <v>180729.83</v>
          </cell>
          <cell r="FG490">
            <v>285</v>
          </cell>
          <cell r="FH490">
            <v>32018.22</v>
          </cell>
          <cell r="FI490">
            <v>-562</v>
          </cell>
          <cell r="FJ490">
            <v>147864.62</v>
          </cell>
          <cell r="FK490">
            <v>991385.61</v>
          </cell>
          <cell r="FL490">
            <v>140057.73000000001</v>
          </cell>
          <cell r="FM490">
            <v>147864.62</v>
          </cell>
          <cell r="FN490">
            <v>181296.76</v>
          </cell>
          <cell r="FO490">
            <v>991385.61</v>
          </cell>
          <cell r="FP490">
            <v>1877019</v>
          </cell>
          <cell r="FQ490">
            <v>14.1275</v>
          </cell>
          <cell r="FR490">
            <v>14.914899999999999</v>
          </cell>
          <cell r="FS490">
            <v>18.287199999999999</v>
          </cell>
          <cell r="FT490">
            <v>7.8776000000000002</v>
          </cell>
          <cell r="FU490">
            <v>1812</v>
          </cell>
          <cell r="FV490">
            <v>0</v>
          </cell>
          <cell r="FW490">
            <v>0</v>
          </cell>
          <cell r="FX490">
            <v>0</v>
          </cell>
          <cell r="FY490">
            <v>7510.45</v>
          </cell>
          <cell r="FZ490">
            <v>0</v>
          </cell>
          <cell r="GA490">
            <v>198</v>
          </cell>
          <cell r="GB490">
            <v>0</v>
          </cell>
          <cell r="GC490">
            <v>5157.8900000000003</v>
          </cell>
          <cell r="GD490">
            <v>25449.26</v>
          </cell>
          <cell r="GE490">
            <v>50145</v>
          </cell>
          <cell r="GF490">
            <v>945</v>
          </cell>
          <cell r="GG490">
            <v>2961060.7</v>
          </cell>
          <cell r="GH490">
            <v>0</v>
          </cell>
          <cell r="GI490">
            <v>0</v>
          </cell>
          <cell r="GJ490">
            <v>180729.83</v>
          </cell>
          <cell r="GK490">
            <v>18072.98</v>
          </cell>
          <cell r="GL490">
            <v>46137.13</v>
          </cell>
          <cell r="GM490">
            <v>4007.87</v>
          </cell>
          <cell r="GN490">
            <v>0</v>
          </cell>
          <cell r="GO490">
            <v>46137.13</v>
          </cell>
          <cell r="GP490">
            <v>14118.91</v>
          </cell>
          <cell r="GQ490">
            <v>14118.91</v>
          </cell>
          <cell r="GR490">
            <v>32018.22</v>
          </cell>
          <cell r="GS490">
            <v>14118.91</v>
          </cell>
          <cell r="GT490">
            <v>38681.949999999997</v>
          </cell>
          <cell r="GU490">
            <v>30</v>
          </cell>
          <cell r="GV490">
            <v>2961.06</v>
          </cell>
          <cell r="GW490">
            <v>0.01</v>
          </cell>
          <cell r="GX490">
            <v>0</v>
          </cell>
          <cell r="GY490">
            <v>0</v>
          </cell>
          <cell r="GZ490">
            <v>0</v>
          </cell>
          <cell r="HA490">
            <v>0</v>
          </cell>
          <cell r="HB490">
            <v>1299.98</v>
          </cell>
          <cell r="HC490">
            <v>1299.98</v>
          </cell>
          <cell r="HF490">
            <v>0</v>
          </cell>
          <cell r="HG490">
            <v>0</v>
          </cell>
          <cell r="HH490">
            <v>0</v>
          </cell>
          <cell r="HI490">
            <v>-6827</v>
          </cell>
          <cell r="HJ490">
            <v>1615</v>
          </cell>
          <cell r="HL490">
            <v>3</v>
          </cell>
          <cell r="HM490">
            <v>2013</v>
          </cell>
          <cell r="HN490">
            <v>0</v>
          </cell>
          <cell r="HO490">
            <v>0</v>
          </cell>
          <cell r="HP490">
            <v>141552.76</v>
          </cell>
          <cell r="HQ490">
            <v>7.3912366</v>
          </cell>
          <cell r="HR490">
            <v>19011</v>
          </cell>
        </row>
        <row r="491">
          <cell r="A491" t="str">
            <v>1951350Q4 2013BHC Baseline</v>
          </cell>
          <cell r="B491" t="str">
            <v>Citi</v>
          </cell>
          <cell r="C491" t="str">
            <v>Q4 2013</v>
          </cell>
          <cell r="D491" t="str">
            <v>BHC Baseline</v>
          </cell>
          <cell r="E491" t="str">
            <v>BHC</v>
          </cell>
          <cell r="F491" t="str">
            <v>CITIGROUP</v>
          </cell>
          <cell r="G491">
            <v>1951350</v>
          </cell>
          <cell r="H491" t="str">
            <v>Projected</v>
          </cell>
          <cell r="I491">
            <v>40927</v>
          </cell>
          <cell r="J491">
            <v>40927.576990740738</v>
          </cell>
          <cell r="K491" t="str">
            <v>Citi's baseline plan centers on a continued, though modest, global recovery. The scenario assumes that strains within the Eurozone lead to a European recession in late 2011/early 2012 and contribute to slowing growth in emerging economies. Citi</v>
          </cell>
          <cell r="L491">
            <v>531.30999999999995</v>
          </cell>
          <cell r="M491">
            <v>394.76</v>
          </cell>
          <cell r="N491">
            <v>259.04000000000002</v>
          </cell>
          <cell r="O491">
            <v>135.72</v>
          </cell>
          <cell r="P491">
            <v>222.32</v>
          </cell>
          <cell r="Q491">
            <v>222.32</v>
          </cell>
          <cell r="R491">
            <v>0</v>
          </cell>
          <cell r="S491">
            <v>0</v>
          </cell>
          <cell r="T491">
            <v>81.12</v>
          </cell>
          <cell r="U491">
            <v>1.1299999999999999</v>
          </cell>
          <cell r="V491">
            <v>27.09</v>
          </cell>
          <cell r="W491">
            <v>52.9</v>
          </cell>
          <cell r="X491">
            <v>1593.4</v>
          </cell>
          <cell r="Y491">
            <v>575.96</v>
          </cell>
          <cell r="Z491">
            <v>0</v>
          </cell>
          <cell r="AA491">
            <v>25.06</v>
          </cell>
          <cell r="AB491">
            <v>550.9</v>
          </cell>
          <cell r="AC491">
            <v>118.51</v>
          </cell>
          <cell r="AD491">
            <v>0</v>
          </cell>
          <cell r="AE491">
            <v>2.0299999999999998</v>
          </cell>
          <cell r="AF491">
            <v>0</v>
          </cell>
          <cell r="AG491">
            <v>18.510000000000002</v>
          </cell>
          <cell r="AH491">
            <v>97.98</v>
          </cell>
          <cell r="AI491">
            <v>3517.38</v>
          </cell>
          <cell r="AJ491">
            <v>0</v>
          </cell>
          <cell r="AK491">
            <v>0</v>
          </cell>
          <cell r="AL491">
            <v>0</v>
          </cell>
          <cell r="AM491">
            <v>0</v>
          </cell>
          <cell r="AN491">
            <v>0</v>
          </cell>
          <cell r="AO491">
            <v>0</v>
          </cell>
          <cell r="AP491">
            <v>0</v>
          </cell>
          <cell r="AQ491">
            <v>0</v>
          </cell>
          <cell r="AR491">
            <v>0</v>
          </cell>
          <cell r="AS491">
            <v>0</v>
          </cell>
          <cell r="AT491">
            <v>3517.38</v>
          </cell>
          <cell r="AU491">
            <v>24890.240000000002</v>
          </cell>
          <cell r="AV491">
            <v>2794.54</v>
          </cell>
          <cell r="AW491">
            <v>3517.38</v>
          </cell>
          <cell r="AX491">
            <v>0</v>
          </cell>
          <cell r="AY491">
            <v>24167.4</v>
          </cell>
          <cell r="AZ491">
            <v>13752.3</v>
          </cell>
          <cell r="BA491">
            <v>7990.5</v>
          </cell>
          <cell r="BB491">
            <v>12432.93</v>
          </cell>
          <cell r="BC491">
            <v>9309.8799999999992</v>
          </cell>
          <cell r="BD491">
            <v>9309.8799999999992</v>
          </cell>
          <cell r="BE491">
            <v>2794.54</v>
          </cell>
          <cell r="BF491">
            <v>0</v>
          </cell>
          <cell r="BG491">
            <v>0</v>
          </cell>
          <cell r="BH491">
            <v>0</v>
          </cell>
          <cell r="BI491">
            <v>0</v>
          </cell>
          <cell r="BJ491">
            <v>0</v>
          </cell>
          <cell r="BK491">
            <v>0</v>
          </cell>
          <cell r="BL491">
            <v>6515.34</v>
          </cell>
          <cell r="BM491">
            <v>1830.97</v>
          </cell>
          <cell r="BN491">
            <v>4684.37</v>
          </cell>
          <cell r="BO491">
            <v>0</v>
          </cell>
          <cell r="BP491">
            <v>4684.37</v>
          </cell>
          <cell r="BQ491">
            <v>19.36</v>
          </cell>
          <cell r="BR491">
            <v>4665.01</v>
          </cell>
          <cell r="BS491">
            <v>28.102447000000002</v>
          </cell>
          <cell r="BT491">
            <v>566.62</v>
          </cell>
          <cell r="BU491">
            <v>0</v>
          </cell>
          <cell r="BV491">
            <v>47.78</v>
          </cell>
          <cell r="BW491">
            <v>518.84</v>
          </cell>
          <cell r="BX491" t="str">
            <v>Operational Risk Expense</v>
          </cell>
          <cell r="BY491">
            <v>6993.76</v>
          </cell>
          <cell r="BZ491">
            <v>276748.76</v>
          </cell>
          <cell r="CA491">
            <v>283742.52</v>
          </cell>
          <cell r="CB491">
            <v>229684.25</v>
          </cell>
          <cell r="CC491">
            <v>115290.89</v>
          </cell>
          <cell r="CD491">
            <v>31960.75</v>
          </cell>
          <cell r="CE491">
            <v>9209.3799999999992</v>
          </cell>
          <cell r="CF491">
            <v>22751.37</v>
          </cell>
          <cell r="CG491">
            <v>9994.23</v>
          </cell>
          <cell r="CH491">
            <v>1397.02</v>
          </cell>
          <cell r="CI491">
            <v>2609.83</v>
          </cell>
          <cell r="CJ491">
            <v>5987.38</v>
          </cell>
          <cell r="CK491">
            <v>1287.49</v>
          </cell>
          <cell r="CL491">
            <v>3.39</v>
          </cell>
          <cell r="CM491">
            <v>72434.990000000005</v>
          </cell>
          <cell r="CN491">
            <v>147980.6</v>
          </cell>
          <cell r="CO491">
            <v>131510.28</v>
          </cell>
          <cell r="CP491">
            <v>6839.63</v>
          </cell>
          <cell r="CQ491">
            <v>9630.69</v>
          </cell>
          <cell r="CR491">
            <v>168226.75</v>
          </cell>
          <cell r="CS491">
            <v>39647.18</v>
          </cell>
          <cell r="CT491">
            <v>553.33000000000004</v>
          </cell>
          <cell r="CU491">
            <v>2507.7600000000002</v>
          </cell>
          <cell r="CV491">
            <v>36586.1</v>
          </cell>
          <cell r="CW491">
            <v>149938.15</v>
          </cell>
          <cell r="CX491">
            <v>5842.16</v>
          </cell>
          <cell r="CY491">
            <v>1454.32</v>
          </cell>
          <cell r="CZ491">
            <v>11731.3</v>
          </cell>
          <cell r="DA491">
            <v>75137.78</v>
          </cell>
          <cell r="DB491">
            <v>55772.6</v>
          </cell>
          <cell r="DC491">
            <v>735476.93</v>
          </cell>
          <cell r="DD491">
            <v>2992.44</v>
          </cell>
          <cell r="DE491">
            <v>24167.4</v>
          </cell>
          <cell r="DF491">
            <v>708317.09</v>
          </cell>
          <cell r="DG491">
            <v>337256.64</v>
          </cell>
          <cell r="DH491">
            <v>25449.39</v>
          </cell>
          <cell r="DI491">
            <v>2604.2600000000002</v>
          </cell>
          <cell r="DJ491">
            <v>1676.08</v>
          </cell>
          <cell r="DK491">
            <v>3442.82</v>
          </cell>
          <cell r="DL491">
            <v>33172.550000000003</v>
          </cell>
          <cell r="DM491">
            <v>597920.96</v>
          </cell>
          <cell r="DN491">
            <v>1960409.8</v>
          </cell>
          <cell r="DO491">
            <v>925719.72</v>
          </cell>
          <cell r="DP491">
            <v>165607.01999999999</v>
          </cell>
          <cell r="DQ491">
            <v>6219.97</v>
          </cell>
          <cell r="DR491">
            <v>659417.76</v>
          </cell>
          <cell r="DS491">
            <v>1135</v>
          </cell>
          <cell r="DT491">
            <v>1756964.5</v>
          </cell>
          <cell r="DU491">
            <v>3312</v>
          </cell>
          <cell r="DV491">
            <v>294</v>
          </cell>
          <cell r="DW491">
            <v>105297</v>
          </cell>
          <cell r="DX491">
            <v>120549.19</v>
          </cell>
          <cell r="DY491">
            <v>-19158.89</v>
          </cell>
          <cell r="DZ491">
            <v>-8818.02</v>
          </cell>
          <cell r="EA491">
            <v>201475.27</v>
          </cell>
          <cell r="EB491">
            <v>1970</v>
          </cell>
          <cell r="EC491">
            <v>203445.27</v>
          </cell>
          <cell r="ED491">
            <v>396106.97</v>
          </cell>
          <cell r="EE491">
            <v>196902.77</v>
          </cell>
          <cell r="EF491">
            <v>0</v>
          </cell>
          <cell r="EG491">
            <v>196902.77</v>
          </cell>
          <cell r="EH491">
            <v>4665.01</v>
          </cell>
          <cell r="EI491">
            <v>1500</v>
          </cell>
          <cell r="EJ491">
            <v>0</v>
          </cell>
          <cell r="EK491">
            <v>0</v>
          </cell>
          <cell r="EL491">
            <v>0</v>
          </cell>
          <cell r="EM491">
            <v>0</v>
          </cell>
          <cell r="EN491">
            <v>1307.57</v>
          </cell>
          <cell r="EO491">
            <v>0</v>
          </cell>
          <cell r="EP491">
            <v>42.7</v>
          </cell>
          <cell r="EQ491">
            <v>30</v>
          </cell>
          <cell r="ER491">
            <v>-212.23</v>
          </cell>
          <cell r="ES491">
            <v>0</v>
          </cell>
          <cell r="ET491">
            <v>0</v>
          </cell>
          <cell r="EU491">
            <v>201475.27</v>
          </cell>
          <cell r="EV491">
            <v>201475.27</v>
          </cell>
          <cell r="EW491">
            <v>-1118.6099999999999</v>
          </cell>
          <cell r="EX491">
            <v>0</v>
          </cell>
          <cell r="EY491">
            <v>-6498.48</v>
          </cell>
          <cell r="EZ491">
            <v>0</v>
          </cell>
          <cell r="FA491">
            <v>837</v>
          </cell>
          <cell r="FB491">
            <v>4565.71</v>
          </cell>
          <cell r="FC491">
            <v>0</v>
          </cell>
          <cell r="FD491">
            <v>28867.5</v>
          </cell>
          <cell r="FE491">
            <v>735</v>
          </cell>
          <cell r="FF491">
            <v>184892.57</v>
          </cell>
          <cell r="FG491">
            <v>285</v>
          </cell>
          <cell r="FH491">
            <v>30942.720000000001</v>
          </cell>
          <cell r="FI491">
            <v>-562</v>
          </cell>
          <cell r="FJ491">
            <v>153102.85</v>
          </cell>
          <cell r="FK491">
            <v>1003302.6</v>
          </cell>
          <cell r="FL491">
            <v>144388.14000000001</v>
          </cell>
          <cell r="FM491">
            <v>153102.85</v>
          </cell>
          <cell r="FN491">
            <v>185921.86</v>
          </cell>
          <cell r="FO491">
            <v>1003302.6</v>
          </cell>
          <cell r="FP491">
            <v>1890698.8</v>
          </cell>
          <cell r="FQ491">
            <v>14.391299999999999</v>
          </cell>
          <cell r="FR491">
            <v>15.2599</v>
          </cell>
          <cell r="FS491">
            <v>18.530999999999999</v>
          </cell>
          <cell r="FT491">
            <v>8.0976999999999997</v>
          </cell>
          <cell r="FU491">
            <v>3312</v>
          </cell>
          <cell r="FV491">
            <v>0</v>
          </cell>
          <cell r="FW491">
            <v>0</v>
          </cell>
          <cell r="FX491">
            <v>0</v>
          </cell>
          <cell r="FY491">
            <v>8818.02</v>
          </cell>
          <cell r="FZ491">
            <v>0</v>
          </cell>
          <cell r="GA491">
            <v>198</v>
          </cell>
          <cell r="GB491">
            <v>0</v>
          </cell>
          <cell r="GC491">
            <v>4565.71</v>
          </cell>
          <cell r="GD491">
            <v>25449.26</v>
          </cell>
          <cell r="GE491">
            <v>49245</v>
          </cell>
          <cell r="GF491">
            <v>945</v>
          </cell>
          <cell r="GG491">
            <v>2940650.4</v>
          </cell>
          <cell r="GH491">
            <v>0</v>
          </cell>
          <cell r="GI491">
            <v>0</v>
          </cell>
          <cell r="GJ491">
            <v>184892.57</v>
          </cell>
          <cell r="GK491">
            <v>18489.259999999998</v>
          </cell>
          <cell r="GL491">
            <v>45237.13</v>
          </cell>
          <cell r="GM491">
            <v>4007.87</v>
          </cell>
          <cell r="GN491">
            <v>0</v>
          </cell>
          <cell r="GO491">
            <v>45237.13</v>
          </cell>
          <cell r="GP491">
            <v>14294.41</v>
          </cell>
          <cell r="GQ491">
            <v>14294.41</v>
          </cell>
          <cell r="GR491">
            <v>30942.720000000001</v>
          </cell>
          <cell r="GS491">
            <v>14294.41</v>
          </cell>
          <cell r="GT491">
            <v>39162.769999999997</v>
          </cell>
          <cell r="GU491">
            <v>30</v>
          </cell>
          <cell r="GV491">
            <v>2940.65</v>
          </cell>
          <cell r="GW491">
            <v>0.01</v>
          </cell>
          <cell r="GX491">
            <v>0</v>
          </cell>
          <cell r="GY491">
            <v>0</v>
          </cell>
          <cell r="GZ491">
            <v>0</v>
          </cell>
          <cell r="HA491">
            <v>0</v>
          </cell>
          <cell r="HB491">
            <v>1307.57</v>
          </cell>
          <cell r="HC491">
            <v>1307.57</v>
          </cell>
          <cell r="HF491">
            <v>0</v>
          </cell>
          <cell r="HG491">
            <v>0</v>
          </cell>
          <cell r="HH491">
            <v>0</v>
          </cell>
          <cell r="HI491">
            <v>-6827</v>
          </cell>
          <cell r="HJ491">
            <v>1615</v>
          </cell>
          <cell r="HL491">
            <v>4</v>
          </cell>
          <cell r="HM491">
            <v>2013</v>
          </cell>
          <cell r="HN491">
            <v>0</v>
          </cell>
          <cell r="HO491">
            <v>0</v>
          </cell>
          <cell r="HP491">
            <v>147271.9</v>
          </cell>
          <cell r="HQ491">
            <v>7.6312952000000003</v>
          </cell>
          <cell r="HR491">
            <v>19011</v>
          </cell>
        </row>
        <row r="492">
          <cell r="A492" t="str">
            <v>1951350Q3 2011BHC Stress</v>
          </cell>
          <cell r="B492" t="str">
            <v>Citi</v>
          </cell>
          <cell r="C492" t="str">
            <v>Q3 2011</v>
          </cell>
          <cell r="D492" t="str">
            <v>BHC Stress</v>
          </cell>
          <cell r="E492" t="str">
            <v>BHC</v>
          </cell>
          <cell r="F492" t="str">
            <v>CITIGROUP</v>
          </cell>
          <cell r="G492">
            <v>1951350</v>
          </cell>
          <cell r="H492" t="str">
            <v>Actual</v>
          </cell>
          <cell r="I492">
            <v>40927</v>
          </cell>
          <cell r="J492">
            <v>40927.579513888886</v>
          </cell>
          <cell r="K492"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2">
            <v>720</v>
          </cell>
          <cell r="M492">
            <v>551</v>
          </cell>
          <cell r="N492">
            <v>358</v>
          </cell>
          <cell r="O492">
            <v>193</v>
          </cell>
          <cell r="P492">
            <v>258</v>
          </cell>
          <cell r="Q492">
            <v>258</v>
          </cell>
          <cell r="R492">
            <v>0</v>
          </cell>
          <cell r="S492">
            <v>0</v>
          </cell>
          <cell r="T492">
            <v>92</v>
          </cell>
          <cell r="U492">
            <v>1</v>
          </cell>
          <cell r="V492">
            <v>12</v>
          </cell>
          <cell r="W492">
            <v>79</v>
          </cell>
          <cell r="X492">
            <v>2245</v>
          </cell>
          <cell r="Y492">
            <v>852</v>
          </cell>
          <cell r="Z492">
            <v>86</v>
          </cell>
          <cell r="AA492">
            <v>38</v>
          </cell>
          <cell r="AB492">
            <v>728</v>
          </cell>
          <cell r="AC492">
            <v>120</v>
          </cell>
          <cell r="AD492">
            <v>0</v>
          </cell>
          <cell r="AE492">
            <v>-1</v>
          </cell>
          <cell r="AF492">
            <v>0</v>
          </cell>
          <cell r="AG492">
            <v>20</v>
          </cell>
          <cell r="AH492">
            <v>101</v>
          </cell>
          <cell r="AI492">
            <v>4839</v>
          </cell>
          <cell r="AJ492">
            <v>0</v>
          </cell>
          <cell r="AK492">
            <v>0</v>
          </cell>
          <cell r="AL492">
            <v>0</v>
          </cell>
          <cell r="AM492">
            <v>0</v>
          </cell>
          <cell r="AN492">
            <v>0</v>
          </cell>
          <cell r="AO492">
            <v>0</v>
          </cell>
          <cell r="AP492">
            <v>0</v>
          </cell>
          <cell r="AQ492">
            <v>0</v>
          </cell>
          <cell r="AR492">
            <v>0</v>
          </cell>
          <cell r="AS492">
            <v>-1605.66</v>
          </cell>
          <cell r="AT492">
            <v>4839</v>
          </cell>
          <cell r="AU492">
            <v>34362</v>
          </cell>
          <cell r="AV492">
            <v>3049</v>
          </cell>
          <cell r="AW492">
            <v>4839</v>
          </cell>
          <cell r="AX492">
            <v>-520</v>
          </cell>
          <cell r="AY492">
            <v>32052</v>
          </cell>
          <cell r="AZ492">
            <v>12734.06</v>
          </cell>
          <cell r="BA492">
            <v>6771.63</v>
          </cell>
          <cell r="BB492">
            <v>13663.35</v>
          </cell>
          <cell r="BC492">
            <v>5842.34</v>
          </cell>
          <cell r="BD492">
            <v>5842.34</v>
          </cell>
          <cell r="BE492">
            <v>3049</v>
          </cell>
          <cell r="BF492">
            <v>0</v>
          </cell>
          <cell r="BG492">
            <v>-1605.66</v>
          </cell>
          <cell r="BH492">
            <v>0</v>
          </cell>
          <cell r="BI492">
            <v>-255</v>
          </cell>
          <cell r="BJ492">
            <v>876</v>
          </cell>
          <cell r="BK492">
            <v>42.66</v>
          </cell>
          <cell r="BL492">
            <v>5020</v>
          </cell>
          <cell r="BM492">
            <v>1278</v>
          </cell>
          <cell r="BN492">
            <v>3742</v>
          </cell>
          <cell r="BO492">
            <v>1</v>
          </cell>
          <cell r="BP492">
            <v>3743</v>
          </cell>
          <cell r="BQ492">
            <v>-28</v>
          </cell>
          <cell r="BR492">
            <v>3771</v>
          </cell>
          <cell r="BS492">
            <v>25.458167</v>
          </cell>
          <cell r="BT492">
            <v>1001</v>
          </cell>
          <cell r="BU492">
            <v>301</v>
          </cell>
          <cell r="BV492">
            <v>226</v>
          </cell>
          <cell r="BW492">
            <v>1076</v>
          </cell>
          <cell r="BX492" t="str">
            <v>Operational Risk Expense</v>
          </cell>
          <cell r="BY492">
            <v>12866</v>
          </cell>
          <cell r="BZ492">
            <v>258361</v>
          </cell>
          <cell r="CA492">
            <v>271227</v>
          </cell>
          <cell r="CB492">
            <v>228264</v>
          </cell>
          <cell r="CC492">
            <v>114030</v>
          </cell>
          <cell r="CD492">
            <v>45731</v>
          </cell>
          <cell r="CE492">
            <v>17781</v>
          </cell>
          <cell r="CF492">
            <v>27950</v>
          </cell>
          <cell r="CG492">
            <v>9386</v>
          </cell>
          <cell r="CH492">
            <v>1312</v>
          </cell>
          <cell r="CI492">
            <v>2451</v>
          </cell>
          <cell r="CJ492">
            <v>5623</v>
          </cell>
          <cell r="CK492">
            <v>2029</v>
          </cell>
          <cell r="CL492">
            <v>3</v>
          </cell>
          <cell r="CM492">
            <v>59114</v>
          </cell>
          <cell r="CN492">
            <v>130600</v>
          </cell>
          <cell r="CO492">
            <v>117455.15</v>
          </cell>
          <cell r="CP492">
            <v>5167.8500000000004</v>
          </cell>
          <cell r="CQ492">
            <v>7977</v>
          </cell>
          <cell r="CR492">
            <v>145956</v>
          </cell>
          <cell r="CS492">
            <v>48660</v>
          </cell>
          <cell r="CT492">
            <v>5192</v>
          </cell>
          <cell r="CU492">
            <v>3910.05</v>
          </cell>
          <cell r="CV492">
            <v>39557.949999999997</v>
          </cell>
          <cell r="CW492">
            <v>112725</v>
          </cell>
          <cell r="CX492">
            <v>5170</v>
          </cell>
          <cell r="CY492">
            <v>1287</v>
          </cell>
          <cell r="CZ492">
            <v>21557</v>
          </cell>
          <cell r="DA492">
            <v>44269</v>
          </cell>
          <cell r="DB492">
            <v>40442</v>
          </cell>
          <cell r="DC492">
            <v>666205</v>
          </cell>
          <cell r="DD492">
            <v>1860</v>
          </cell>
          <cell r="DE492">
            <v>32052</v>
          </cell>
          <cell r="DF492">
            <v>632293</v>
          </cell>
          <cell r="DG492">
            <v>320637</v>
          </cell>
          <cell r="DH492">
            <v>25496</v>
          </cell>
          <cell r="DI492">
            <v>2852</v>
          </cell>
          <cell r="DJ492">
            <v>2412</v>
          </cell>
          <cell r="DK492">
            <v>4388</v>
          </cell>
          <cell r="DL492">
            <v>35148</v>
          </cell>
          <cell r="DM492">
            <v>676687</v>
          </cell>
          <cell r="DN492">
            <v>1935992</v>
          </cell>
          <cell r="DO492">
            <v>851281</v>
          </cell>
          <cell r="DP492">
            <v>148851</v>
          </cell>
          <cell r="DQ492">
            <v>16089</v>
          </cell>
          <cell r="DR492">
            <v>740429</v>
          </cell>
          <cell r="DS492">
            <v>1135</v>
          </cell>
          <cell r="DT492">
            <v>1756650</v>
          </cell>
          <cell r="DU492">
            <v>312</v>
          </cell>
          <cell r="DV492">
            <v>294</v>
          </cell>
          <cell r="DW492">
            <v>105297</v>
          </cell>
          <cell r="DX492">
            <v>89602</v>
          </cell>
          <cell r="DY492">
            <v>-17044</v>
          </cell>
          <cell r="DZ492">
            <v>-1089</v>
          </cell>
          <cell r="EA492">
            <v>177372</v>
          </cell>
          <cell r="EB492">
            <v>1970</v>
          </cell>
          <cell r="EC492">
            <v>179342</v>
          </cell>
          <cell r="ED492">
            <v>360369</v>
          </cell>
          <cell r="EE492">
            <v>176364</v>
          </cell>
          <cell r="EF492">
            <v>0</v>
          </cell>
          <cell r="EG492">
            <v>176364</v>
          </cell>
          <cell r="EH492">
            <v>3771</v>
          </cell>
          <cell r="EI492">
            <v>0</v>
          </cell>
          <cell r="EJ492">
            <v>0</v>
          </cell>
          <cell r="EK492">
            <v>1875</v>
          </cell>
          <cell r="EL492">
            <v>0</v>
          </cell>
          <cell r="EM492">
            <v>-2</v>
          </cell>
          <cell r="EN492">
            <v>0</v>
          </cell>
          <cell r="EO492">
            <v>0</v>
          </cell>
          <cell r="EP492">
            <v>4</v>
          </cell>
          <cell r="EQ492">
            <v>22</v>
          </cell>
          <cell r="ER492">
            <v>-4822</v>
          </cell>
          <cell r="ES492">
            <v>0</v>
          </cell>
          <cell r="ET492">
            <v>212</v>
          </cell>
          <cell r="EU492">
            <v>177372</v>
          </cell>
          <cell r="EV492">
            <v>177372</v>
          </cell>
          <cell r="EW492">
            <v>-98</v>
          </cell>
          <cell r="EX492">
            <v>0</v>
          </cell>
          <cell r="EY492">
            <v>-7024</v>
          </cell>
          <cell r="EZ492">
            <v>0</v>
          </cell>
          <cell r="FA492">
            <v>606</v>
          </cell>
          <cell r="FB492">
            <v>16159</v>
          </cell>
          <cell r="FC492">
            <v>0</v>
          </cell>
          <cell r="FD492">
            <v>29884</v>
          </cell>
          <cell r="FE492">
            <v>1239</v>
          </cell>
          <cell r="FF492">
            <v>170136</v>
          </cell>
          <cell r="FG492">
            <v>285</v>
          </cell>
          <cell r="FH492">
            <v>36925.360000000001</v>
          </cell>
          <cell r="FI492">
            <v>-560</v>
          </cell>
          <cell r="FJ492">
            <v>132366</v>
          </cell>
          <cell r="FK492">
            <v>984338</v>
          </cell>
          <cell r="FL492">
            <v>115289</v>
          </cell>
          <cell r="FM492">
            <v>132366</v>
          </cell>
          <cell r="FN492">
            <v>166297</v>
          </cell>
          <cell r="FO492">
            <v>984338</v>
          </cell>
          <cell r="FP492">
            <v>1887405</v>
          </cell>
          <cell r="FQ492">
            <v>11.712300000000001</v>
          </cell>
          <cell r="FR492">
            <v>13.4472</v>
          </cell>
          <cell r="FS492">
            <v>16.894300000000001</v>
          </cell>
          <cell r="FT492">
            <v>7.0130999999999997</v>
          </cell>
          <cell r="FU492">
            <v>312</v>
          </cell>
          <cell r="FV492">
            <v>0</v>
          </cell>
          <cell r="FW492">
            <v>0</v>
          </cell>
          <cell r="FX492">
            <v>0</v>
          </cell>
          <cell r="FY492">
            <v>1089</v>
          </cell>
          <cell r="FZ492">
            <v>0</v>
          </cell>
          <cell r="GA492">
            <v>198</v>
          </cell>
          <cell r="GB492">
            <v>0</v>
          </cell>
          <cell r="GC492">
            <v>15961</v>
          </cell>
          <cell r="GD492">
            <v>25496</v>
          </cell>
          <cell r="GE492">
            <v>51361</v>
          </cell>
          <cell r="GF492">
            <v>945</v>
          </cell>
          <cell r="GG492">
            <v>2923708.2</v>
          </cell>
          <cell r="GH492">
            <v>0</v>
          </cell>
          <cell r="GI492">
            <v>0</v>
          </cell>
          <cell r="GJ492">
            <v>170136</v>
          </cell>
          <cell r="GK492">
            <v>17013.599999999999</v>
          </cell>
          <cell r="GL492">
            <v>47948</v>
          </cell>
          <cell r="GM492">
            <v>3413</v>
          </cell>
          <cell r="GN492">
            <v>0</v>
          </cell>
          <cell r="GO492">
            <v>47948</v>
          </cell>
          <cell r="GP492">
            <v>11022.64</v>
          </cell>
          <cell r="GQ492">
            <v>11022.64</v>
          </cell>
          <cell r="GR492">
            <v>36925.360000000001</v>
          </cell>
          <cell r="GS492">
            <v>11022.64</v>
          </cell>
          <cell r="GT492">
            <v>30199</v>
          </cell>
          <cell r="GU492">
            <v>22</v>
          </cell>
          <cell r="GV492">
            <v>2923.71</v>
          </cell>
          <cell r="GW492">
            <v>7.5246899999999997E-3</v>
          </cell>
          <cell r="GX492">
            <v>0</v>
          </cell>
          <cell r="GY492">
            <v>1875</v>
          </cell>
          <cell r="GZ492">
            <v>1875</v>
          </cell>
          <cell r="HA492">
            <v>0</v>
          </cell>
          <cell r="HB492">
            <v>0</v>
          </cell>
          <cell r="HC492">
            <v>0</v>
          </cell>
          <cell r="HF492">
            <v>0</v>
          </cell>
          <cell r="HG492">
            <v>0</v>
          </cell>
          <cell r="HH492">
            <v>0</v>
          </cell>
          <cell r="HI492">
            <v>-6827</v>
          </cell>
          <cell r="HJ492">
            <v>1615</v>
          </cell>
          <cell r="HL492">
            <v>3</v>
          </cell>
          <cell r="HM492">
            <v>2011</v>
          </cell>
          <cell r="HN492">
            <v>0</v>
          </cell>
          <cell r="HO492">
            <v>621</v>
          </cell>
          <cell r="HP492">
            <v>112481</v>
          </cell>
          <cell r="HQ492">
            <v>5.9085589000000001</v>
          </cell>
          <cell r="HR492">
            <v>19011</v>
          </cell>
        </row>
        <row r="493">
          <cell r="A493" t="str">
            <v>1951350Q4 2011BHC Stress</v>
          </cell>
          <cell r="B493" t="str">
            <v>Citi</v>
          </cell>
          <cell r="C493" t="str">
            <v>Q4 2011</v>
          </cell>
          <cell r="D493" t="str">
            <v>BHC Stress</v>
          </cell>
          <cell r="E493" t="str">
            <v>BHC</v>
          </cell>
          <cell r="F493" t="str">
            <v>CITIGROUP</v>
          </cell>
          <cell r="G493">
            <v>1951350</v>
          </cell>
          <cell r="H493" t="str">
            <v>Projected</v>
          </cell>
          <cell r="I493">
            <v>40927</v>
          </cell>
          <cell r="J493">
            <v>40927.579513888886</v>
          </cell>
          <cell r="K493"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3">
            <v>696.25</v>
          </cell>
          <cell r="M493">
            <v>514.77</v>
          </cell>
          <cell r="N493">
            <v>337.61</v>
          </cell>
          <cell r="O493">
            <v>177.16</v>
          </cell>
          <cell r="P493">
            <v>289.74</v>
          </cell>
          <cell r="Q493">
            <v>289.75</v>
          </cell>
          <cell r="R493">
            <v>0</v>
          </cell>
          <cell r="S493">
            <v>-0.01</v>
          </cell>
          <cell r="T493">
            <v>105.73</v>
          </cell>
          <cell r="U493">
            <v>1.48</v>
          </cell>
          <cell r="V493">
            <v>35.299999999999997</v>
          </cell>
          <cell r="W493">
            <v>68.95</v>
          </cell>
          <cell r="X493">
            <v>2077.98</v>
          </cell>
          <cell r="Y493">
            <v>816.44</v>
          </cell>
          <cell r="Z493">
            <v>69.31</v>
          </cell>
          <cell r="AA493">
            <v>26.15</v>
          </cell>
          <cell r="AB493">
            <v>720.98</v>
          </cell>
          <cell r="AC493">
            <v>154.46</v>
          </cell>
          <cell r="AD493">
            <v>0</v>
          </cell>
          <cell r="AE493">
            <v>2.64</v>
          </cell>
          <cell r="AF493">
            <v>0</v>
          </cell>
          <cell r="AG493">
            <v>24.12</v>
          </cell>
          <cell r="AH493">
            <v>127.69</v>
          </cell>
          <cell r="AI493">
            <v>4655.37</v>
          </cell>
          <cell r="AJ493">
            <v>0</v>
          </cell>
          <cell r="AK493">
            <v>0</v>
          </cell>
          <cell r="AL493">
            <v>0</v>
          </cell>
          <cell r="AM493">
            <v>0</v>
          </cell>
          <cell r="AN493">
            <v>2089.56</v>
          </cell>
          <cell r="AO493">
            <v>615</v>
          </cell>
          <cell r="AP493">
            <v>2377</v>
          </cell>
          <cell r="AQ493">
            <v>3010</v>
          </cell>
          <cell r="AR493">
            <v>8091.56</v>
          </cell>
          <cell r="AS493">
            <v>736.26</v>
          </cell>
          <cell r="AT493">
            <v>13483.19</v>
          </cell>
          <cell r="AU493">
            <v>32052</v>
          </cell>
          <cell r="AV493">
            <v>3266.4</v>
          </cell>
          <cell r="AW493">
            <v>4655.37</v>
          </cell>
          <cell r="AX493">
            <v>0</v>
          </cell>
          <cell r="AY493">
            <v>30663.03</v>
          </cell>
          <cell r="AZ493">
            <v>12203.33</v>
          </cell>
          <cell r="BA493">
            <v>6360.04</v>
          </cell>
          <cell r="BB493">
            <v>14167.35</v>
          </cell>
          <cell r="BC493">
            <v>4396.0200000000004</v>
          </cell>
          <cell r="BD493">
            <v>4396.0200000000004</v>
          </cell>
          <cell r="BE493">
            <v>3266.4</v>
          </cell>
          <cell r="BF493">
            <v>8091.56</v>
          </cell>
          <cell r="BG493">
            <v>736.26</v>
          </cell>
          <cell r="BH493">
            <v>0</v>
          </cell>
          <cell r="BI493">
            <v>0</v>
          </cell>
          <cell r="BJ493">
            <v>0</v>
          </cell>
          <cell r="BK493">
            <v>0</v>
          </cell>
          <cell r="BL493">
            <v>-7698.2</v>
          </cell>
          <cell r="BM493">
            <v>-3458.28</v>
          </cell>
          <cell r="BN493">
            <v>-4239.92</v>
          </cell>
          <cell r="BO493">
            <v>-34.79</v>
          </cell>
          <cell r="BP493">
            <v>-4274.71</v>
          </cell>
          <cell r="BQ493">
            <v>29.62</v>
          </cell>
          <cell r="BR493">
            <v>-4304.33</v>
          </cell>
          <cell r="BS493">
            <v>44.923228999999999</v>
          </cell>
          <cell r="BT493">
            <v>1076</v>
          </cell>
          <cell r="BU493">
            <v>561</v>
          </cell>
          <cell r="BV493">
            <v>142.01</v>
          </cell>
          <cell r="BW493">
            <v>1494.99</v>
          </cell>
          <cell r="BX493" t="str">
            <v>Operational Risk Expense</v>
          </cell>
          <cell r="BY493">
            <v>12041.26</v>
          </cell>
          <cell r="BZ493">
            <v>302194.65000000002</v>
          </cell>
          <cell r="CA493">
            <v>314235.90000000002</v>
          </cell>
          <cell r="CB493">
            <v>224235.85</v>
          </cell>
          <cell r="CC493">
            <v>116840.18</v>
          </cell>
          <cell r="CD493">
            <v>37975.71</v>
          </cell>
          <cell r="CE493">
            <v>14377.25</v>
          </cell>
          <cell r="CF493">
            <v>23598.46</v>
          </cell>
          <cell r="CG493">
            <v>9227.0499999999993</v>
          </cell>
          <cell r="CH493">
            <v>1289.78</v>
          </cell>
          <cell r="CI493">
            <v>2409.4899999999998</v>
          </cell>
          <cell r="CJ493">
            <v>5527.77</v>
          </cell>
          <cell r="CK493">
            <v>1200.49</v>
          </cell>
          <cell r="CL493">
            <v>3.08</v>
          </cell>
          <cell r="CM493">
            <v>60189.83</v>
          </cell>
          <cell r="CN493">
            <v>125862.71</v>
          </cell>
          <cell r="CO493">
            <v>112666.41</v>
          </cell>
          <cell r="CP493">
            <v>5507.06</v>
          </cell>
          <cell r="CQ493">
            <v>7689.24</v>
          </cell>
          <cell r="CR493">
            <v>156980.59</v>
          </cell>
          <cell r="CS493">
            <v>39963.32</v>
          </cell>
          <cell r="CT493">
            <v>703.21</v>
          </cell>
          <cell r="CU493">
            <v>3079.66</v>
          </cell>
          <cell r="CV493">
            <v>36180.449999999997</v>
          </cell>
          <cell r="CW493">
            <v>115255.89</v>
          </cell>
          <cell r="CX493">
            <v>5314.53</v>
          </cell>
          <cell r="CY493">
            <v>1322.98</v>
          </cell>
          <cell r="CZ493">
            <v>21472.3</v>
          </cell>
          <cell r="DA493">
            <v>45171.05</v>
          </cell>
          <cell r="DB493">
            <v>41975.03</v>
          </cell>
          <cell r="DC493">
            <v>662298.36</v>
          </cell>
          <cell r="DD493">
            <v>2722.18</v>
          </cell>
          <cell r="DE493">
            <v>30663.03</v>
          </cell>
          <cell r="DF493">
            <v>628913.15</v>
          </cell>
          <cell r="DG493">
            <v>322598.61</v>
          </cell>
          <cell r="DH493">
            <v>25927.13</v>
          </cell>
          <cell r="DI493">
            <v>2593.59</v>
          </cell>
          <cell r="DJ493">
            <v>2487.3200000000002</v>
          </cell>
          <cell r="DK493">
            <v>4760.38</v>
          </cell>
          <cell r="DL493">
            <v>35768.43</v>
          </cell>
          <cell r="DM493">
            <v>684750.7</v>
          </cell>
          <cell r="DN493">
            <v>1986266.8</v>
          </cell>
          <cell r="DO493">
            <v>886775.28</v>
          </cell>
          <cell r="DP493">
            <v>156038.54</v>
          </cell>
          <cell r="DQ493">
            <v>16077.42</v>
          </cell>
          <cell r="DR493">
            <v>752648.37</v>
          </cell>
          <cell r="DS493">
            <v>1135</v>
          </cell>
          <cell r="DT493">
            <v>1811539.6</v>
          </cell>
          <cell r="DU493">
            <v>312</v>
          </cell>
          <cell r="DV493">
            <v>294</v>
          </cell>
          <cell r="DW493">
            <v>105297</v>
          </cell>
          <cell r="DX493">
            <v>85259.49</v>
          </cell>
          <cell r="DY493">
            <v>-17316.29</v>
          </cell>
          <cell r="DZ493">
            <v>-1089</v>
          </cell>
          <cell r="EA493">
            <v>172757.19</v>
          </cell>
          <cell r="EB493">
            <v>1970</v>
          </cell>
          <cell r="EC493">
            <v>174727.19</v>
          </cell>
          <cell r="ED493">
            <v>359408.99</v>
          </cell>
          <cell r="EE493">
            <v>177372</v>
          </cell>
          <cell r="EF493">
            <v>0</v>
          </cell>
          <cell r="EG493">
            <v>177372</v>
          </cell>
          <cell r="EH493">
            <v>-4304.33</v>
          </cell>
          <cell r="EI493">
            <v>0</v>
          </cell>
          <cell r="EJ493">
            <v>0</v>
          </cell>
          <cell r="EK493">
            <v>0</v>
          </cell>
          <cell r="EL493">
            <v>0</v>
          </cell>
          <cell r="EM493">
            <v>0</v>
          </cell>
          <cell r="EN493">
            <v>0</v>
          </cell>
          <cell r="EO493">
            <v>0</v>
          </cell>
          <cell r="EP493">
            <v>8.9499999999999993</v>
          </cell>
          <cell r="EQ493">
            <v>29.24</v>
          </cell>
          <cell r="ER493">
            <v>-272.29000000000002</v>
          </cell>
          <cell r="ES493">
            <v>0</v>
          </cell>
          <cell r="ET493">
            <v>0</v>
          </cell>
          <cell r="EU493">
            <v>172757.19</v>
          </cell>
          <cell r="EV493">
            <v>172757.19</v>
          </cell>
          <cell r="EW493">
            <v>-519.23</v>
          </cell>
          <cell r="EX493">
            <v>0</v>
          </cell>
          <cell r="EY493">
            <v>-8613.92</v>
          </cell>
          <cell r="EZ493">
            <v>0</v>
          </cell>
          <cell r="FA493">
            <v>837</v>
          </cell>
          <cell r="FB493">
            <v>15963.28</v>
          </cell>
          <cell r="FC493">
            <v>0</v>
          </cell>
          <cell r="FD493">
            <v>30234.79</v>
          </cell>
          <cell r="FE493">
            <v>735</v>
          </cell>
          <cell r="FF493">
            <v>167720.82999999999</v>
          </cell>
          <cell r="FG493">
            <v>285</v>
          </cell>
          <cell r="FH493">
            <v>43076.33</v>
          </cell>
          <cell r="FI493">
            <v>-562</v>
          </cell>
          <cell r="FJ493">
            <v>123797.5</v>
          </cell>
          <cell r="FK493">
            <v>996818.2</v>
          </cell>
          <cell r="FL493">
            <v>106685.21</v>
          </cell>
          <cell r="FM493">
            <v>123797.5</v>
          </cell>
          <cell r="FN493">
            <v>157778.56</v>
          </cell>
          <cell r="FO493">
            <v>996818.2</v>
          </cell>
          <cell r="FP493">
            <v>1886730.6</v>
          </cell>
          <cell r="FQ493">
            <v>10.7026</v>
          </cell>
          <cell r="FR493">
            <v>12.4193</v>
          </cell>
          <cell r="FS493">
            <v>15.828200000000001</v>
          </cell>
          <cell r="FT493">
            <v>6.5614999999999997</v>
          </cell>
          <cell r="FU493">
            <v>312</v>
          </cell>
          <cell r="FV493">
            <v>0</v>
          </cell>
          <cell r="FW493">
            <v>0</v>
          </cell>
          <cell r="FX493">
            <v>0</v>
          </cell>
          <cell r="FY493">
            <v>1089</v>
          </cell>
          <cell r="FZ493">
            <v>0</v>
          </cell>
          <cell r="GA493">
            <v>198</v>
          </cell>
          <cell r="GB493">
            <v>0</v>
          </cell>
          <cell r="GC493">
            <v>15963.28</v>
          </cell>
          <cell r="GD493">
            <v>25927</v>
          </cell>
          <cell r="GE493">
            <v>56008.79</v>
          </cell>
          <cell r="GF493">
            <v>945</v>
          </cell>
          <cell r="GG493">
            <v>2923708.2</v>
          </cell>
          <cell r="GH493">
            <v>0</v>
          </cell>
          <cell r="GI493">
            <v>0</v>
          </cell>
          <cell r="GJ493">
            <v>167720.82999999999</v>
          </cell>
          <cell r="GK493">
            <v>16772.080000000002</v>
          </cell>
          <cell r="GL493">
            <v>51222.01</v>
          </cell>
          <cell r="GM493">
            <v>4786.78</v>
          </cell>
          <cell r="GN493">
            <v>0</v>
          </cell>
          <cell r="GO493">
            <v>51222.01</v>
          </cell>
          <cell r="GP493">
            <v>8145.68</v>
          </cell>
          <cell r="GQ493">
            <v>8145.68</v>
          </cell>
          <cell r="GR493">
            <v>43076.33</v>
          </cell>
          <cell r="GS493">
            <v>8145.68</v>
          </cell>
          <cell r="GT493">
            <v>22316.93</v>
          </cell>
          <cell r="GU493">
            <v>29.24</v>
          </cell>
          <cell r="GV493">
            <v>2923.71</v>
          </cell>
          <cell r="GW493">
            <v>0.01</v>
          </cell>
          <cell r="GX493">
            <v>0</v>
          </cell>
          <cell r="GY493">
            <v>0</v>
          </cell>
          <cell r="GZ493">
            <v>0</v>
          </cell>
          <cell r="HA493">
            <v>0</v>
          </cell>
          <cell r="HB493">
            <v>0</v>
          </cell>
          <cell r="HC493">
            <v>0</v>
          </cell>
          <cell r="HF493">
            <v>0</v>
          </cell>
          <cell r="HG493">
            <v>0</v>
          </cell>
          <cell r="HH493">
            <v>0</v>
          </cell>
          <cell r="HI493">
            <v>-6827</v>
          </cell>
          <cell r="HJ493">
            <v>1615</v>
          </cell>
          <cell r="HL493">
            <v>4</v>
          </cell>
          <cell r="HM493">
            <v>2011</v>
          </cell>
          <cell r="HN493">
            <v>0</v>
          </cell>
          <cell r="HO493">
            <v>0</v>
          </cell>
          <cell r="HP493">
            <v>102611.86</v>
          </cell>
          <cell r="HQ493">
            <v>5.2538160999999999</v>
          </cell>
          <cell r="HR493">
            <v>19011</v>
          </cell>
        </row>
        <row r="494">
          <cell r="A494" t="str">
            <v>1951350Q1 2012BHC Stress</v>
          </cell>
          <cell r="B494" t="str">
            <v>Citi</v>
          </cell>
          <cell r="C494" t="str">
            <v>Q1 2012</v>
          </cell>
          <cell r="D494" t="str">
            <v>BHC Stress</v>
          </cell>
          <cell r="E494" t="str">
            <v>BHC</v>
          </cell>
          <cell r="F494" t="str">
            <v>CITIGROUP</v>
          </cell>
          <cell r="G494">
            <v>1951350</v>
          </cell>
          <cell r="H494" t="str">
            <v>Projected</v>
          </cell>
          <cell r="I494">
            <v>40927</v>
          </cell>
          <cell r="J494">
            <v>40927.579513888886</v>
          </cell>
          <cell r="K494"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4">
            <v>645.71</v>
          </cell>
          <cell r="M494">
            <v>453.6</v>
          </cell>
          <cell r="N494">
            <v>291.92</v>
          </cell>
          <cell r="O494">
            <v>161.69</v>
          </cell>
          <cell r="P494">
            <v>584.49</v>
          </cell>
          <cell r="Q494">
            <v>551.67999999999995</v>
          </cell>
          <cell r="R494">
            <v>28.94</v>
          </cell>
          <cell r="S494">
            <v>3.87</v>
          </cell>
          <cell r="T494">
            <v>124.81</v>
          </cell>
          <cell r="U494">
            <v>1.41</v>
          </cell>
          <cell r="V494">
            <v>30.75</v>
          </cell>
          <cell r="W494">
            <v>92.65</v>
          </cell>
          <cell r="X494">
            <v>1874.1</v>
          </cell>
          <cell r="Y494">
            <v>731.89</v>
          </cell>
          <cell r="Z494">
            <v>1.68</v>
          </cell>
          <cell r="AA494">
            <v>32.65</v>
          </cell>
          <cell r="AB494">
            <v>697.56</v>
          </cell>
          <cell r="AC494">
            <v>210.51</v>
          </cell>
          <cell r="AD494">
            <v>6.49</v>
          </cell>
          <cell r="AE494">
            <v>3.92</v>
          </cell>
          <cell r="AF494">
            <v>0</v>
          </cell>
          <cell r="AG494">
            <v>46.13</v>
          </cell>
          <cell r="AH494">
            <v>153.97</v>
          </cell>
          <cell r="AI494">
            <v>4625.12</v>
          </cell>
          <cell r="AJ494">
            <v>0</v>
          </cell>
          <cell r="AK494">
            <v>64.61</v>
          </cell>
          <cell r="AL494">
            <v>154.44</v>
          </cell>
          <cell r="AM494">
            <v>219.06</v>
          </cell>
          <cell r="AN494">
            <v>0</v>
          </cell>
          <cell r="AO494">
            <v>0</v>
          </cell>
          <cell r="AP494">
            <v>0</v>
          </cell>
          <cell r="AQ494">
            <v>0</v>
          </cell>
          <cell r="AR494">
            <v>0</v>
          </cell>
          <cell r="AS494">
            <v>18.34</v>
          </cell>
          <cell r="AT494">
            <v>4862.5200000000004</v>
          </cell>
          <cell r="AU494">
            <v>30663.03</v>
          </cell>
          <cell r="AV494">
            <v>4704.9399999999996</v>
          </cell>
          <cell r="AW494">
            <v>4625.12</v>
          </cell>
          <cell r="AX494">
            <v>0</v>
          </cell>
          <cell r="AY494">
            <v>30742.85</v>
          </cell>
          <cell r="AZ494">
            <v>11771.93</v>
          </cell>
          <cell r="BA494">
            <v>7594.77</v>
          </cell>
          <cell r="BB494">
            <v>13416.58</v>
          </cell>
          <cell r="BC494">
            <v>5950.11</v>
          </cell>
          <cell r="BD494">
            <v>5950.11</v>
          </cell>
          <cell r="BE494">
            <v>4704.9399999999996</v>
          </cell>
          <cell r="BF494">
            <v>0</v>
          </cell>
          <cell r="BG494">
            <v>18.34</v>
          </cell>
          <cell r="BH494">
            <v>0</v>
          </cell>
          <cell r="BI494">
            <v>-64.61</v>
          </cell>
          <cell r="BJ494">
            <v>-154.44</v>
          </cell>
          <cell r="BK494">
            <v>0</v>
          </cell>
          <cell r="BL494">
            <v>1007.77</v>
          </cell>
          <cell r="BM494">
            <v>900</v>
          </cell>
          <cell r="BN494">
            <v>107.77</v>
          </cell>
          <cell r="BO494">
            <v>-0.32</v>
          </cell>
          <cell r="BP494">
            <v>107.46</v>
          </cell>
          <cell r="BQ494">
            <v>11.22</v>
          </cell>
          <cell r="BR494">
            <v>96.24</v>
          </cell>
          <cell r="BS494">
            <v>89.306092000000007</v>
          </cell>
          <cell r="BT494">
            <v>1494.99</v>
          </cell>
          <cell r="BU494">
            <v>113</v>
          </cell>
          <cell r="BV494">
            <v>118.29</v>
          </cell>
          <cell r="BW494">
            <v>1489.7</v>
          </cell>
          <cell r="BX494" t="str">
            <v>Operational Risk Expense</v>
          </cell>
          <cell r="BY494">
            <v>10245.84</v>
          </cell>
          <cell r="BZ494">
            <v>286927.18</v>
          </cell>
          <cell r="CA494">
            <v>297173.02</v>
          </cell>
          <cell r="CB494">
            <v>222194.69</v>
          </cell>
          <cell r="CC494">
            <v>117024.12</v>
          </cell>
          <cell r="CD494">
            <v>36680.9</v>
          </cell>
          <cell r="CE494">
            <v>13516.38</v>
          </cell>
          <cell r="CF494">
            <v>23164.52</v>
          </cell>
          <cell r="CG494">
            <v>9261.57</v>
          </cell>
          <cell r="CH494">
            <v>1294.6099999999999</v>
          </cell>
          <cell r="CI494">
            <v>2418.5100000000002</v>
          </cell>
          <cell r="CJ494">
            <v>5548.46</v>
          </cell>
          <cell r="CK494">
            <v>1226.94</v>
          </cell>
          <cell r="CL494">
            <v>3.01</v>
          </cell>
          <cell r="CM494">
            <v>59225.1</v>
          </cell>
          <cell r="CN494">
            <v>121749.08</v>
          </cell>
          <cell r="CO494">
            <v>108619.64</v>
          </cell>
          <cell r="CP494">
            <v>5338.33</v>
          </cell>
          <cell r="CQ494">
            <v>7791.12</v>
          </cell>
          <cell r="CR494">
            <v>150295.14000000001</v>
          </cell>
          <cell r="CS494">
            <v>38952.769999999997</v>
          </cell>
          <cell r="CT494">
            <v>652.46</v>
          </cell>
          <cell r="CU494">
            <v>2990.52</v>
          </cell>
          <cell r="CV494">
            <v>35309.800000000003</v>
          </cell>
          <cell r="CW494">
            <v>120717.23</v>
          </cell>
          <cell r="CX494">
            <v>5187.49</v>
          </cell>
          <cell r="CY494">
            <v>1291.3499999999999</v>
          </cell>
          <cell r="CZ494">
            <v>20754.84</v>
          </cell>
          <cell r="DA494">
            <v>50591.34</v>
          </cell>
          <cell r="DB494">
            <v>42892.21</v>
          </cell>
          <cell r="DC494">
            <v>653908.91</v>
          </cell>
          <cell r="DD494">
            <v>2706.48</v>
          </cell>
          <cell r="DE494">
            <v>30742.47</v>
          </cell>
          <cell r="DF494">
            <v>620459.96</v>
          </cell>
          <cell r="DG494">
            <v>317843.77</v>
          </cell>
          <cell r="DH494">
            <v>25972.7</v>
          </cell>
          <cell r="DI494">
            <v>2489.8000000000002</v>
          </cell>
          <cell r="DJ494">
            <v>2368.7199999999998</v>
          </cell>
          <cell r="DK494">
            <v>4599.87</v>
          </cell>
          <cell r="DL494">
            <v>35431.089999999997</v>
          </cell>
          <cell r="DM494">
            <v>701337.54</v>
          </cell>
          <cell r="DN494">
            <v>1972245.4</v>
          </cell>
          <cell r="DO494">
            <v>893701.12</v>
          </cell>
          <cell r="DP494">
            <v>153965.91</v>
          </cell>
          <cell r="DQ494">
            <v>9296.09</v>
          </cell>
          <cell r="DR494">
            <v>741299.79</v>
          </cell>
          <cell r="DS494">
            <v>1135</v>
          </cell>
          <cell r="DT494">
            <v>1798262.9</v>
          </cell>
          <cell r="DU494">
            <v>312</v>
          </cell>
          <cell r="DV494">
            <v>294</v>
          </cell>
          <cell r="DW494">
            <v>105297</v>
          </cell>
          <cell r="DX494">
            <v>85322.05</v>
          </cell>
          <cell r="DY494">
            <v>-18123.580000000002</v>
          </cell>
          <cell r="DZ494">
            <v>-1089</v>
          </cell>
          <cell r="EA494">
            <v>172012.47</v>
          </cell>
          <cell r="EB494">
            <v>1970</v>
          </cell>
          <cell r="EC494">
            <v>173982.47</v>
          </cell>
          <cell r="ED494">
            <v>346917.68</v>
          </cell>
          <cell r="EE494">
            <v>172757.19</v>
          </cell>
          <cell r="EF494">
            <v>0</v>
          </cell>
          <cell r="EG494">
            <v>172757.19</v>
          </cell>
          <cell r="EH494">
            <v>96.24</v>
          </cell>
          <cell r="EI494">
            <v>0</v>
          </cell>
          <cell r="EJ494">
            <v>0</v>
          </cell>
          <cell r="EK494">
            <v>0</v>
          </cell>
          <cell r="EL494">
            <v>0</v>
          </cell>
          <cell r="EM494">
            <v>0</v>
          </cell>
          <cell r="EN494">
            <v>0</v>
          </cell>
          <cell r="EO494">
            <v>0</v>
          </cell>
          <cell r="EP494">
            <v>4</v>
          </cell>
          <cell r="EQ494">
            <v>29.67</v>
          </cell>
          <cell r="ER494">
            <v>-807.29</v>
          </cell>
          <cell r="ES494">
            <v>0</v>
          </cell>
          <cell r="ET494">
            <v>0</v>
          </cell>
          <cell r="EU494">
            <v>172012.47</v>
          </cell>
          <cell r="EV494">
            <v>172012.47</v>
          </cell>
          <cell r="EW494">
            <v>-784.41</v>
          </cell>
          <cell r="EX494">
            <v>0</v>
          </cell>
          <cell r="EY494">
            <v>-9003.7999999999993</v>
          </cell>
          <cell r="EZ494">
            <v>0</v>
          </cell>
          <cell r="FA494">
            <v>837</v>
          </cell>
          <cell r="FB494">
            <v>9180.7099999999991</v>
          </cell>
          <cell r="FC494">
            <v>0</v>
          </cell>
          <cell r="FD494">
            <v>30127.81</v>
          </cell>
          <cell r="FE494">
            <v>735</v>
          </cell>
          <cell r="FF494">
            <v>160955.59</v>
          </cell>
          <cell r="FG494">
            <v>285</v>
          </cell>
          <cell r="FH494">
            <v>42842.07</v>
          </cell>
          <cell r="FI494">
            <v>-562</v>
          </cell>
          <cell r="FJ494">
            <v>117266.52</v>
          </cell>
          <cell r="FK494">
            <v>968916.25</v>
          </cell>
          <cell r="FL494">
            <v>106936.81</v>
          </cell>
          <cell r="FM494">
            <v>117266.52</v>
          </cell>
          <cell r="FN494">
            <v>152477.07999999999</v>
          </cell>
          <cell r="FO494">
            <v>968916.25</v>
          </cell>
          <cell r="FP494">
            <v>1905198.6</v>
          </cell>
          <cell r="FQ494">
            <v>11.0367</v>
          </cell>
          <cell r="FR494">
            <v>12.1029</v>
          </cell>
          <cell r="FS494">
            <v>15.7369</v>
          </cell>
          <cell r="FT494">
            <v>6.1551</v>
          </cell>
          <cell r="FU494">
            <v>312</v>
          </cell>
          <cell r="FV494">
            <v>0</v>
          </cell>
          <cell r="FW494">
            <v>0</v>
          </cell>
          <cell r="FX494">
            <v>0</v>
          </cell>
          <cell r="FY494">
            <v>1089</v>
          </cell>
          <cell r="FZ494">
            <v>0</v>
          </cell>
          <cell r="GA494">
            <v>198</v>
          </cell>
          <cell r="GB494">
            <v>0</v>
          </cell>
          <cell r="GC494">
            <v>9180.7099999999991</v>
          </cell>
          <cell r="GD494">
            <v>25972.57</v>
          </cell>
          <cell r="GE494">
            <v>56008.79</v>
          </cell>
          <cell r="GF494">
            <v>945</v>
          </cell>
          <cell r="GG494">
            <v>2967309.9</v>
          </cell>
          <cell r="GH494">
            <v>0</v>
          </cell>
          <cell r="GI494">
            <v>0</v>
          </cell>
          <cell r="GJ494">
            <v>160955.59</v>
          </cell>
          <cell r="GK494">
            <v>16095.56</v>
          </cell>
          <cell r="GL494">
            <v>51069.58</v>
          </cell>
          <cell r="GM494">
            <v>4939.21</v>
          </cell>
          <cell r="GN494">
            <v>0</v>
          </cell>
          <cell r="GO494">
            <v>51069.58</v>
          </cell>
          <cell r="GP494">
            <v>8227.51</v>
          </cell>
          <cell r="GQ494">
            <v>8227.51</v>
          </cell>
          <cell r="GR494">
            <v>42842.07</v>
          </cell>
          <cell r="GS494">
            <v>8227.51</v>
          </cell>
          <cell r="GT494">
            <v>22541.14</v>
          </cell>
          <cell r="GU494">
            <v>29.67</v>
          </cell>
          <cell r="GV494">
            <v>2967.31</v>
          </cell>
          <cell r="GW494">
            <v>0.01</v>
          </cell>
          <cell r="GX494">
            <v>0</v>
          </cell>
          <cell r="GY494">
            <v>0</v>
          </cell>
          <cell r="GZ494">
            <v>0</v>
          </cell>
          <cell r="HA494">
            <v>0</v>
          </cell>
          <cell r="HB494">
            <v>0</v>
          </cell>
          <cell r="HC494">
            <v>0</v>
          </cell>
          <cell r="HF494">
            <v>0</v>
          </cell>
          <cell r="HG494">
            <v>0</v>
          </cell>
          <cell r="HH494">
            <v>0</v>
          </cell>
          <cell r="HI494">
            <v>-6827</v>
          </cell>
          <cell r="HJ494">
            <v>1615</v>
          </cell>
          <cell r="HL494">
            <v>1</v>
          </cell>
          <cell r="HM494">
            <v>2012</v>
          </cell>
          <cell r="HN494">
            <v>0</v>
          </cell>
          <cell r="HO494">
            <v>-219.05</v>
          </cell>
          <cell r="HP494">
            <v>102907.97</v>
          </cell>
          <cell r="HQ494">
            <v>5.306438</v>
          </cell>
          <cell r="HR494">
            <v>19011</v>
          </cell>
        </row>
        <row r="495">
          <cell r="A495" t="str">
            <v>1951350Q2 2012BHC Stress</v>
          </cell>
          <cell r="B495" t="str">
            <v>Citi</v>
          </cell>
          <cell r="C495" t="str">
            <v>Q2 2012</v>
          </cell>
          <cell r="D495" t="str">
            <v>BHC Stress</v>
          </cell>
          <cell r="E495" t="str">
            <v>BHC</v>
          </cell>
          <cell r="F495" t="str">
            <v>CITIGROUP</v>
          </cell>
          <cell r="G495">
            <v>1951350</v>
          </cell>
          <cell r="H495" t="str">
            <v>Projected</v>
          </cell>
          <cell r="I495">
            <v>40927</v>
          </cell>
          <cell r="J495">
            <v>40927.579513888886</v>
          </cell>
          <cell r="K495"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5">
            <v>696.48</v>
          </cell>
          <cell r="M495">
            <v>448.96</v>
          </cell>
          <cell r="N495">
            <v>283.81</v>
          </cell>
          <cell r="O495">
            <v>165.14</v>
          </cell>
          <cell r="P495">
            <v>845.3</v>
          </cell>
          <cell r="Q495">
            <v>779.85</v>
          </cell>
          <cell r="R495">
            <v>53.55</v>
          </cell>
          <cell r="S495">
            <v>11.89</v>
          </cell>
          <cell r="T495">
            <v>148.09</v>
          </cell>
          <cell r="U495">
            <v>1.59</v>
          </cell>
          <cell r="V495">
            <v>30.23</v>
          </cell>
          <cell r="W495">
            <v>116.27</v>
          </cell>
          <cell r="X495">
            <v>1917.66</v>
          </cell>
          <cell r="Y495">
            <v>742.33</v>
          </cell>
          <cell r="Z495">
            <v>1.39</v>
          </cell>
          <cell r="AA495">
            <v>35.01</v>
          </cell>
          <cell r="AB495">
            <v>705.93</v>
          </cell>
          <cell r="AC495">
            <v>276.68</v>
          </cell>
          <cell r="AD495">
            <v>10.88</v>
          </cell>
          <cell r="AE495">
            <v>5.31</v>
          </cell>
          <cell r="AF495">
            <v>0</v>
          </cell>
          <cell r="AG495">
            <v>73.83</v>
          </cell>
          <cell r="AH495">
            <v>186.65</v>
          </cell>
          <cell r="AI495">
            <v>5075.49</v>
          </cell>
          <cell r="AJ495">
            <v>0</v>
          </cell>
          <cell r="AK495">
            <v>28.38</v>
          </cell>
          <cell r="AL495">
            <v>112.19</v>
          </cell>
          <cell r="AM495">
            <v>140.57</v>
          </cell>
          <cell r="AN495">
            <v>0</v>
          </cell>
          <cell r="AO495">
            <v>0</v>
          </cell>
          <cell r="AP495">
            <v>0</v>
          </cell>
          <cell r="AQ495">
            <v>0</v>
          </cell>
          <cell r="AR495">
            <v>0</v>
          </cell>
          <cell r="AS495">
            <v>12.54</v>
          </cell>
          <cell r="AT495">
            <v>5228.6000000000004</v>
          </cell>
          <cell r="AU495">
            <v>30742.85</v>
          </cell>
          <cell r="AV495">
            <v>5273.09</v>
          </cell>
          <cell r="AW495">
            <v>5075.49</v>
          </cell>
          <cell r="AX495">
            <v>0</v>
          </cell>
          <cell r="AY495">
            <v>30940.45</v>
          </cell>
          <cell r="AZ495">
            <v>11708.1</v>
          </cell>
          <cell r="BA495">
            <v>6985.84</v>
          </cell>
          <cell r="BB495">
            <v>13030.76</v>
          </cell>
          <cell r="BC495">
            <v>5663.18</v>
          </cell>
          <cell r="BD495">
            <v>5663.18</v>
          </cell>
          <cell r="BE495">
            <v>5273.09</v>
          </cell>
          <cell r="BF495">
            <v>0</v>
          </cell>
          <cell r="BG495">
            <v>12.54</v>
          </cell>
          <cell r="BH495">
            <v>0</v>
          </cell>
          <cell r="BI495">
            <v>-28.38</v>
          </cell>
          <cell r="BJ495">
            <v>-112.19</v>
          </cell>
          <cell r="BK495">
            <v>0</v>
          </cell>
          <cell r="BL495">
            <v>236.99</v>
          </cell>
          <cell r="BM495">
            <v>900</v>
          </cell>
          <cell r="BN495">
            <v>-663.01</v>
          </cell>
          <cell r="BO495">
            <v>-0.15</v>
          </cell>
          <cell r="BP495">
            <v>-663.16</v>
          </cell>
          <cell r="BQ495">
            <v>25.52</v>
          </cell>
          <cell r="BR495">
            <v>-688.68</v>
          </cell>
          <cell r="BS495">
            <v>379.76285999999999</v>
          </cell>
          <cell r="BT495">
            <v>1489.7</v>
          </cell>
          <cell r="BU495">
            <v>57</v>
          </cell>
          <cell r="BV495">
            <v>152.85</v>
          </cell>
          <cell r="BW495">
            <v>1393.85</v>
          </cell>
          <cell r="BX495" t="str">
            <v>Operational Risk Expense</v>
          </cell>
          <cell r="BY495">
            <v>9589.2000000000007</v>
          </cell>
          <cell r="BZ495">
            <v>287519.23</v>
          </cell>
          <cell r="CA495">
            <v>297108.43</v>
          </cell>
          <cell r="CB495">
            <v>216676.91</v>
          </cell>
          <cell r="CC495">
            <v>112751.01</v>
          </cell>
          <cell r="CD495">
            <v>35374.74</v>
          </cell>
          <cell r="CE495">
            <v>12671.52</v>
          </cell>
          <cell r="CF495">
            <v>22703.23</v>
          </cell>
          <cell r="CG495">
            <v>9291.35</v>
          </cell>
          <cell r="CH495">
            <v>1298.77</v>
          </cell>
          <cell r="CI495">
            <v>2426.2800000000002</v>
          </cell>
          <cell r="CJ495">
            <v>5566.3</v>
          </cell>
          <cell r="CK495">
            <v>1228.28</v>
          </cell>
          <cell r="CL495">
            <v>3.03</v>
          </cell>
          <cell r="CM495">
            <v>59256.78</v>
          </cell>
          <cell r="CN495">
            <v>120215.4</v>
          </cell>
          <cell r="CO495">
            <v>106991.17</v>
          </cell>
          <cell r="CP495">
            <v>5370</v>
          </cell>
          <cell r="CQ495">
            <v>7854.23</v>
          </cell>
          <cell r="CR495">
            <v>149351.65</v>
          </cell>
          <cell r="CS495">
            <v>37894.400000000001</v>
          </cell>
          <cell r="CT495">
            <v>609.13</v>
          </cell>
          <cell r="CU495">
            <v>2899.93</v>
          </cell>
          <cell r="CV495">
            <v>34385.35</v>
          </cell>
          <cell r="CW495">
            <v>118196.3</v>
          </cell>
          <cell r="CX495">
            <v>5221.62</v>
          </cell>
          <cell r="CY495">
            <v>1299.8499999999999</v>
          </cell>
          <cell r="CZ495">
            <v>15720.3</v>
          </cell>
          <cell r="DA495">
            <v>52795.71</v>
          </cell>
          <cell r="DB495">
            <v>43158.82</v>
          </cell>
          <cell r="DC495">
            <v>642334.67000000004</v>
          </cell>
          <cell r="DD495">
            <v>2755.09</v>
          </cell>
          <cell r="DE495">
            <v>30940.45</v>
          </cell>
          <cell r="DF495">
            <v>608639.12</v>
          </cell>
          <cell r="DG495">
            <v>316140.18</v>
          </cell>
          <cell r="DH495">
            <v>25942.12</v>
          </cell>
          <cell r="DI495">
            <v>2536.37</v>
          </cell>
          <cell r="DJ495">
            <v>2268.1799999999998</v>
          </cell>
          <cell r="DK495">
            <v>4511.62</v>
          </cell>
          <cell r="DL495">
            <v>35258.300000000003</v>
          </cell>
          <cell r="DM495">
            <v>690414.05</v>
          </cell>
          <cell r="DN495">
            <v>1947560.1</v>
          </cell>
          <cell r="DO495">
            <v>895019.16</v>
          </cell>
          <cell r="DP495">
            <v>153430.54</v>
          </cell>
          <cell r="DQ495">
            <v>9296.09</v>
          </cell>
          <cell r="DR495">
            <v>717247.12</v>
          </cell>
          <cell r="DS495">
            <v>1135</v>
          </cell>
          <cell r="DT495">
            <v>1774992.9</v>
          </cell>
          <cell r="DU495">
            <v>312</v>
          </cell>
          <cell r="DV495">
            <v>294</v>
          </cell>
          <cell r="DW495">
            <v>105297</v>
          </cell>
          <cell r="DX495">
            <v>84594.75</v>
          </cell>
          <cell r="DY495">
            <v>-18811.59</v>
          </cell>
          <cell r="DZ495">
            <v>-1089</v>
          </cell>
          <cell r="EA495">
            <v>170597.16</v>
          </cell>
          <cell r="EB495">
            <v>1970</v>
          </cell>
          <cell r="EC495">
            <v>172567.16</v>
          </cell>
          <cell r="ED495">
            <v>344379.75</v>
          </cell>
          <cell r="EE495">
            <v>172012.47</v>
          </cell>
          <cell r="EF495">
            <v>0</v>
          </cell>
          <cell r="EG495">
            <v>172012.47</v>
          </cell>
          <cell r="EH495">
            <v>-688.68</v>
          </cell>
          <cell r="EI495">
            <v>0</v>
          </cell>
          <cell r="EJ495">
            <v>0</v>
          </cell>
          <cell r="EK495">
            <v>0</v>
          </cell>
          <cell r="EL495">
            <v>0</v>
          </cell>
          <cell r="EM495">
            <v>0</v>
          </cell>
          <cell r="EN495">
            <v>0</v>
          </cell>
          <cell r="EO495">
            <v>0</v>
          </cell>
          <cell r="EP495">
            <v>8.9499999999999993</v>
          </cell>
          <cell r="EQ495">
            <v>29.67</v>
          </cell>
          <cell r="ER495">
            <v>-688.01</v>
          </cell>
          <cell r="ES495">
            <v>0</v>
          </cell>
          <cell r="ET495">
            <v>0</v>
          </cell>
          <cell r="EU495">
            <v>170597.16</v>
          </cell>
          <cell r="EV495">
            <v>170597.16</v>
          </cell>
          <cell r="EW495">
            <v>-1186.79</v>
          </cell>
          <cell r="EX495">
            <v>0</v>
          </cell>
          <cell r="EY495">
            <v>-9064.2199999999993</v>
          </cell>
          <cell r="EZ495">
            <v>0</v>
          </cell>
          <cell r="FA495">
            <v>837</v>
          </cell>
          <cell r="FB495">
            <v>9181.5300000000007</v>
          </cell>
          <cell r="FC495">
            <v>0</v>
          </cell>
          <cell r="FD495">
            <v>30026.18</v>
          </cell>
          <cell r="FE495">
            <v>735</v>
          </cell>
          <cell r="FF495">
            <v>160105.53</v>
          </cell>
          <cell r="FG495">
            <v>285</v>
          </cell>
          <cell r="FH495">
            <v>42405.16</v>
          </cell>
          <cell r="FI495">
            <v>-562</v>
          </cell>
          <cell r="FJ495">
            <v>116853.37</v>
          </cell>
          <cell r="FK495">
            <v>954264.81</v>
          </cell>
          <cell r="FL495">
            <v>106522.84</v>
          </cell>
          <cell r="FM495">
            <v>116853.37</v>
          </cell>
          <cell r="FN495">
            <v>151097.28</v>
          </cell>
          <cell r="FO495">
            <v>954264.81</v>
          </cell>
          <cell r="FP495">
            <v>1886383.7</v>
          </cell>
          <cell r="FQ495">
            <v>11.162800000000001</v>
          </cell>
          <cell r="FR495">
            <v>12.2454</v>
          </cell>
          <cell r="FS495">
            <v>15.8339</v>
          </cell>
          <cell r="FT495">
            <v>6.1946000000000003</v>
          </cell>
          <cell r="FU495">
            <v>312</v>
          </cell>
          <cell r="FV495">
            <v>0</v>
          </cell>
          <cell r="FW495">
            <v>0</v>
          </cell>
          <cell r="FX495">
            <v>0</v>
          </cell>
          <cell r="FY495">
            <v>1089</v>
          </cell>
          <cell r="FZ495">
            <v>0</v>
          </cell>
          <cell r="GA495">
            <v>198</v>
          </cell>
          <cell r="GB495">
            <v>0</v>
          </cell>
          <cell r="GC495">
            <v>9181.5300000000007</v>
          </cell>
          <cell r="GD495">
            <v>25941.99</v>
          </cell>
          <cell r="GE495">
            <v>56008.79</v>
          </cell>
          <cell r="GF495">
            <v>945</v>
          </cell>
          <cell r="GG495">
            <v>2967309.9</v>
          </cell>
          <cell r="GH495">
            <v>0</v>
          </cell>
          <cell r="GI495">
            <v>0</v>
          </cell>
          <cell r="GJ495">
            <v>160105.53</v>
          </cell>
          <cell r="GK495">
            <v>16010.55</v>
          </cell>
          <cell r="GL495">
            <v>50838.29</v>
          </cell>
          <cell r="GM495">
            <v>5170.5</v>
          </cell>
          <cell r="GN495">
            <v>0</v>
          </cell>
          <cell r="GO495">
            <v>50838.29</v>
          </cell>
          <cell r="GP495">
            <v>8433.1299999999992</v>
          </cell>
          <cell r="GQ495">
            <v>8433.1299999999992</v>
          </cell>
          <cell r="GR495">
            <v>42405.16</v>
          </cell>
          <cell r="GS495">
            <v>8433.1299999999992</v>
          </cell>
          <cell r="GT495">
            <v>23104.47</v>
          </cell>
          <cell r="GU495">
            <v>29.67</v>
          </cell>
          <cell r="GV495">
            <v>2967.31</v>
          </cell>
          <cell r="GW495">
            <v>0.01</v>
          </cell>
          <cell r="GX495">
            <v>0</v>
          </cell>
          <cell r="GY495">
            <v>0</v>
          </cell>
          <cell r="GZ495">
            <v>0</v>
          </cell>
          <cell r="HA495">
            <v>0</v>
          </cell>
          <cell r="HB495">
            <v>0</v>
          </cell>
          <cell r="HC495">
            <v>0</v>
          </cell>
          <cell r="HF495">
            <v>0</v>
          </cell>
          <cell r="HG495">
            <v>0</v>
          </cell>
          <cell r="HH495">
            <v>0</v>
          </cell>
          <cell r="HI495">
            <v>-6827</v>
          </cell>
          <cell r="HJ495">
            <v>1615</v>
          </cell>
          <cell r="HL495">
            <v>2</v>
          </cell>
          <cell r="HM495">
            <v>2012</v>
          </cell>
          <cell r="HN495">
            <v>0</v>
          </cell>
          <cell r="HO495">
            <v>-140.57</v>
          </cell>
          <cell r="HP495">
            <v>102400.03</v>
          </cell>
          <cell r="HQ495">
            <v>5.3477120999999999</v>
          </cell>
          <cell r="HR495">
            <v>19011</v>
          </cell>
        </row>
        <row r="496">
          <cell r="A496" t="str">
            <v>1951350Q3 2012BHC Stress</v>
          </cell>
          <cell r="B496" t="str">
            <v>Citi</v>
          </cell>
          <cell r="C496" t="str">
            <v>Q3 2012</v>
          </cell>
          <cell r="D496" t="str">
            <v>BHC Stress</v>
          </cell>
          <cell r="E496" t="str">
            <v>BHC</v>
          </cell>
          <cell r="F496" t="str">
            <v>CITIGROUP</v>
          </cell>
          <cell r="G496">
            <v>1951350</v>
          </cell>
          <cell r="H496" t="str">
            <v>Projected</v>
          </cell>
          <cell r="I496">
            <v>40927</v>
          </cell>
          <cell r="J496">
            <v>40927.579513888886</v>
          </cell>
          <cell r="K496"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6">
            <v>726.9</v>
          </cell>
          <cell r="M496">
            <v>459.04</v>
          </cell>
          <cell r="N496">
            <v>277.95999999999998</v>
          </cell>
          <cell r="O496">
            <v>181.08</v>
          </cell>
          <cell r="P496">
            <v>733.42</v>
          </cell>
          <cell r="Q496">
            <v>675.42</v>
          </cell>
          <cell r="R496">
            <v>43.82</v>
          </cell>
          <cell r="S496">
            <v>14.18</v>
          </cell>
          <cell r="T496">
            <v>130.86000000000001</v>
          </cell>
          <cell r="U496">
            <v>1.43</v>
          </cell>
          <cell r="V496">
            <v>28.61</v>
          </cell>
          <cell r="W496">
            <v>100.82</v>
          </cell>
          <cell r="X496">
            <v>2152.9299999999998</v>
          </cell>
          <cell r="Y496">
            <v>711.73</v>
          </cell>
          <cell r="Z496">
            <v>1.24</v>
          </cell>
          <cell r="AA496">
            <v>28.03</v>
          </cell>
          <cell r="AB496">
            <v>682.46</v>
          </cell>
          <cell r="AC496">
            <v>243.08</v>
          </cell>
          <cell r="AD496">
            <v>8.65</v>
          </cell>
          <cell r="AE496">
            <v>4.5999999999999996</v>
          </cell>
          <cell r="AF496">
            <v>0</v>
          </cell>
          <cell r="AG496">
            <v>64.319999999999993</v>
          </cell>
          <cell r="AH496">
            <v>165.52</v>
          </cell>
          <cell r="AI496">
            <v>5157.97</v>
          </cell>
          <cell r="AJ496">
            <v>0</v>
          </cell>
          <cell r="AK496">
            <v>46.8</v>
          </cell>
          <cell r="AL496">
            <v>174.91</v>
          </cell>
          <cell r="AM496">
            <v>221.71</v>
          </cell>
          <cell r="AN496">
            <v>0</v>
          </cell>
          <cell r="AO496">
            <v>0</v>
          </cell>
          <cell r="AP496">
            <v>0</v>
          </cell>
          <cell r="AQ496">
            <v>0</v>
          </cell>
          <cell r="AR496">
            <v>0</v>
          </cell>
          <cell r="AS496">
            <v>7.96</v>
          </cell>
          <cell r="AT496">
            <v>5387.64</v>
          </cell>
          <cell r="AU496">
            <v>30940.45</v>
          </cell>
          <cell r="AV496">
            <v>5247.02</v>
          </cell>
          <cell r="AW496">
            <v>5157.97</v>
          </cell>
          <cell r="AX496">
            <v>0</v>
          </cell>
          <cell r="AY496">
            <v>31029.5</v>
          </cell>
          <cell r="AZ496">
            <v>11747.93</v>
          </cell>
          <cell r="BA496">
            <v>6802.33</v>
          </cell>
          <cell r="BB496">
            <v>12811.74</v>
          </cell>
          <cell r="BC496">
            <v>5738.51</v>
          </cell>
          <cell r="BD496">
            <v>5738.51</v>
          </cell>
          <cell r="BE496">
            <v>5247.02</v>
          </cell>
          <cell r="BF496">
            <v>0</v>
          </cell>
          <cell r="BG496">
            <v>7.96</v>
          </cell>
          <cell r="BH496">
            <v>0</v>
          </cell>
          <cell r="BI496">
            <v>-46.8</v>
          </cell>
          <cell r="BJ496">
            <v>-174.91</v>
          </cell>
          <cell r="BK496">
            <v>0</v>
          </cell>
          <cell r="BL496">
            <v>261.83</v>
          </cell>
          <cell r="BM496">
            <v>900</v>
          </cell>
          <cell r="BN496">
            <v>-638.16999999999996</v>
          </cell>
          <cell r="BO496">
            <v>-0.11</v>
          </cell>
          <cell r="BP496">
            <v>-638.29</v>
          </cell>
          <cell r="BQ496">
            <v>26.64</v>
          </cell>
          <cell r="BR496">
            <v>-664.92</v>
          </cell>
          <cell r="BS496">
            <v>343.73448000000002</v>
          </cell>
          <cell r="BT496">
            <v>1393.85</v>
          </cell>
          <cell r="BU496">
            <v>34</v>
          </cell>
          <cell r="BV496">
            <v>140.77000000000001</v>
          </cell>
          <cell r="BW496">
            <v>1287.08</v>
          </cell>
          <cell r="BX496" t="str">
            <v>Operational Risk Expense</v>
          </cell>
          <cell r="BY496">
            <v>8958.7199999999993</v>
          </cell>
          <cell r="BZ496">
            <v>285703.48</v>
          </cell>
          <cell r="CA496">
            <v>294662.2</v>
          </cell>
          <cell r="CB496">
            <v>209120.6</v>
          </cell>
          <cell r="CC496">
            <v>106097.98</v>
          </cell>
          <cell r="CD496">
            <v>34156</v>
          </cell>
          <cell r="CE496">
            <v>11887.18</v>
          </cell>
          <cell r="CF496">
            <v>22268.83</v>
          </cell>
          <cell r="CG496">
            <v>9370.85</v>
          </cell>
          <cell r="CH496">
            <v>1309.8800000000001</v>
          </cell>
          <cell r="CI496">
            <v>2447.04</v>
          </cell>
          <cell r="CJ496">
            <v>5613.92</v>
          </cell>
          <cell r="CK496">
            <v>1236.1600000000001</v>
          </cell>
          <cell r="CL496">
            <v>3.07</v>
          </cell>
          <cell r="CM496">
            <v>59492.71</v>
          </cell>
          <cell r="CN496">
            <v>118918.38</v>
          </cell>
          <cell r="CO496">
            <v>105580.43</v>
          </cell>
          <cell r="CP496">
            <v>5406.94</v>
          </cell>
          <cell r="CQ496">
            <v>7931.02</v>
          </cell>
          <cell r="CR496">
            <v>149665.06</v>
          </cell>
          <cell r="CS496">
            <v>37544.68</v>
          </cell>
          <cell r="CT496">
            <v>577.4</v>
          </cell>
          <cell r="CU496">
            <v>2819.66</v>
          </cell>
          <cell r="CV496">
            <v>34147.620000000003</v>
          </cell>
          <cell r="CW496">
            <v>113946.81</v>
          </cell>
          <cell r="CX496">
            <v>5283.87</v>
          </cell>
          <cell r="CY496">
            <v>1315.35</v>
          </cell>
          <cell r="CZ496">
            <v>9573.59</v>
          </cell>
          <cell r="DA496">
            <v>54190.52</v>
          </cell>
          <cell r="DB496">
            <v>43583.48</v>
          </cell>
          <cell r="DC496">
            <v>629195.54</v>
          </cell>
          <cell r="DD496">
            <v>2763.45</v>
          </cell>
          <cell r="DE496">
            <v>31029.05</v>
          </cell>
          <cell r="DF496">
            <v>595403.05000000005</v>
          </cell>
          <cell r="DG496">
            <v>315080.28000000003</v>
          </cell>
          <cell r="DH496">
            <v>25912.52</v>
          </cell>
          <cell r="DI496">
            <v>2558.87</v>
          </cell>
          <cell r="DJ496">
            <v>2167.86</v>
          </cell>
          <cell r="DK496">
            <v>4430.3900000000003</v>
          </cell>
          <cell r="DL496">
            <v>35069.629999999997</v>
          </cell>
          <cell r="DM496">
            <v>703719.81</v>
          </cell>
          <cell r="DN496">
            <v>1943935</v>
          </cell>
          <cell r="DO496">
            <v>906085.17</v>
          </cell>
          <cell r="DP496">
            <v>153435.59</v>
          </cell>
          <cell r="DQ496">
            <v>8705.56</v>
          </cell>
          <cell r="DR496">
            <v>705171.15</v>
          </cell>
          <cell r="DS496">
            <v>1135</v>
          </cell>
          <cell r="DT496">
            <v>1773397.5</v>
          </cell>
          <cell r="DU496">
            <v>312</v>
          </cell>
          <cell r="DV496">
            <v>294</v>
          </cell>
          <cell r="DW496">
            <v>105297</v>
          </cell>
          <cell r="DX496">
            <v>83896.55</v>
          </cell>
          <cell r="DY496">
            <v>-19229.080000000002</v>
          </cell>
          <cell r="DZ496">
            <v>-2002.96</v>
          </cell>
          <cell r="EA496">
            <v>168567.5</v>
          </cell>
          <cell r="EB496">
            <v>1970</v>
          </cell>
          <cell r="EC496">
            <v>170537.5</v>
          </cell>
          <cell r="ED496">
            <v>343076.42</v>
          </cell>
          <cell r="EE496">
            <v>170597.16</v>
          </cell>
          <cell r="EF496">
            <v>0</v>
          </cell>
          <cell r="EG496">
            <v>170597.16</v>
          </cell>
          <cell r="EH496">
            <v>-664.92</v>
          </cell>
          <cell r="EI496">
            <v>0</v>
          </cell>
          <cell r="EJ496">
            <v>0</v>
          </cell>
          <cell r="EK496">
            <v>0</v>
          </cell>
          <cell r="EL496">
            <v>0</v>
          </cell>
          <cell r="EM496">
            <v>0</v>
          </cell>
          <cell r="EN496">
            <v>913.96</v>
          </cell>
          <cell r="EO496">
            <v>0</v>
          </cell>
          <cell r="EP496">
            <v>4</v>
          </cell>
          <cell r="EQ496">
            <v>29.28</v>
          </cell>
          <cell r="ER496">
            <v>-417.49</v>
          </cell>
          <cell r="ES496">
            <v>0</v>
          </cell>
          <cell r="ET496">
            <v>0</v>
          </cell>
          <cell r="EU496">
            <v>168567.5</v>
          </cell>
          <cell r="EV496">
            <v>168567.5</v>
          </cell>
          <cell r="EW496">
            <v>-1193.33</v>
          </cell>
          <cell r="EX496">
            <v>0</v>
          </cell>
          <cell r="EY496">
            <v>-9249.66</v>
          </cell>
          <cell r="EZ496">
            <v>0</v>
          </cell>
          <cell r="FA496">
            <v>837</v>
          </cell>
          <cell r="FB496">
            <v>8590.07</v>
          </cell>
          <cell r="FC496">
            <v>0</v>
          </cell>
          <cell r="FD496">
            <v>29925.56</v>
          </cell>
          <cell r="FE496">
            <v>735</v>
          </cell>
          <cell r="FF496">
            <v>157777</v>
          </cell>
          <cell r="FG496">
            <v>285</v>
          </cell>
          <cell r="FH496">
            <v>42244.85</v>
          </cell>
          <cell r="FI496">
            <v>-562</v>
          </cell>
          <cell r="FJ496">
            <v>114685.16</v>
          </cell>
          <cell r="FK496">
            <v>946391.56</v>
          </cell>
          <cell r="FL496">
            <v>104946.09</v>
          </cell>
          <cell r="FM496">
            <v>114685.16</v>
          </cell>
          <cell r="FN496">
            <v>148036.95000000001</v>
          </cell>
          <cell r="FO496">
            <v>946391.56</v>
          </cell>
          <cell r="FP496">
            <v>1872489.5</v>
          </cell>
          <cell r="FQ496">
            <v>11.0891</v>
          </cell>
          <cell r="FR496">
            <v>12.1182</v>
          </cell>
          <cell r="FS496">
            <v>15.642300000000001</v>
          </cell>
          <cell r="FT496">
            <v>6.1246999999999998</v>
          </cell>
          <cell r="FU496">
            <v>312</v>
          </cell>
          <cell r="FV496">
            <v>0</v>
          </cell>
          <cell r="FW496">
            <v>0</v>
          </cell>
          <cell r="FX496">
            <v>0</v>
          </cell>
          <cell r="FY496">
            <v>2002.96</v>
          </cell>
          <cell r="FZ496">
            <v>0</v>
          </cell>
          <cell r="GA496">
            <v>198</v>
          </cell>
          <cell r="GB496">
            <v>0</v>
          </cell>
          <cell r="GC496">
            <v>8590.07</v>
          </cell>
          <cell r="GD496">
            <v>25912.39</v>
          </cell>
          <cell r="GE496">
            <v>56008.79</v>
          </cell>
          <cell r="GF496">
            <v>945</v>
          </cell>
          <cell r="GG496">
            <v>2943039</v>
          </cell>
          <cell r="GH496">
            <v>0</v>
          </cell>
          <cell r="GI496">
            <v>0</v>
          </cell>
          <cell r="GJ496">
            <v>157777</v>
          </cell>
          <cell r="GK496">
            <v>15777.7</v>
          </cell>
          <cell r="GL496">
            <v>50834.53</v>
          </cell>
          <cell r="GM496">
            <v>5174.26</v>
          </cell>
          <cell r="GN496">
            <v>0</v>
          </cell>
          <cell r="GO496">
            <v>50834.53</v>
          </cell>
          <cell r="GP496">
            <v>8589.69</v>
          </cell>
          <cell r="GQ496">
            <v>8589.69</v>
          </cell>
          <cell r="GR496">
            <v>42244.85</v>
          </cell>
          <cell r="GS496">
            <v>8589.69</v>
          </cell>
          <cell r="GT496">
            <v>23533.39</v>
          </cell>
          <cell r="GU496">
            <v>29.28</v>
          </cell>
          <cell r="GV496">
            <v>2943.04</v>
          </cell>
          <cell r="GW496">
            <v>0.01</v>
          </cell>
          <cell r="GX496">
            <v>0</v>
          </cell>
          <cell r="GY496">
            <v>0</v>
          </cell>
          <cell r="GZ496">
            <v>0</v>
          </cell>
          <cell r="HA496">
            <v>0</v>
          </cell>
          <cell r="HB496">
            <v>913.96</v>
          </cell>
          <cell r="HC496">
            <v>913.96</v>
          </cell>
          <cell r="HF496">
            <v>0</v>
          </cell>
          <cell r="HG496">
            <v>0</v>
          </cell>
          <cell r="HH496">
            <v>0</v>
          </cell>
          <cell r="HI496">
            <v>-6827</v>
          </cell>
          <cell r="HJ496">
            <v>1615</v>
          </cell>
          <cell r="HL496">
            <v>3</v>
          </cell>
          <cell r="HM496">
            <v>2012</v>
          </cell>
          <cell r="HN496">
            <v>0</v>
          </cell>
          <cell r="HO496">
            <v>-221.71</v>
          </cell>
          <cell r="HP496">
            <v>101913</v>
          </cell>
          <cell r="HQ496">
            <v>5.3317835000000002</v>
          </cell>
          <cell r="HR496">
            <v>19011</v>
          </cell>
        </row>
        <row r="497">
          <cell r="A497" t="str">
            <v>1951350Q4 2012BHC Stress</v>
          </cell>
          <cell r="B497" t="str">
            <v>Citi</v>
          </cell>
          <cell r="C497" t="str">
            <v>Q4 2012</v>
          </cell>
          <cell r="D497" t="str">
            <v>BHC Stress</v>
          </cell>
          <cell r="E497" t="str">
            <v>BHC</v>
          </cell>
          <cell r="F497" t="str">
            <v>CITIGROUP</v>
          </cell>
          <cell r="G497">
            <v>1951350</v>
          </cell>
          <cell r="H497" t="str">
            <v>Projected</v>
          </cell>
          <cell r="I497">
            <v>40927</v>
          </cell>
          <cell r="J497">
            <v>40927.579513888886</v>
          </cell>
          <cell r="K497"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7">
            <v>757.52</v>
          </cell>
          <cell r="M497">
            <v>483.3</v>
          </cell>
          <cell r="N497">
            <v>281.33999999999997</v>
          </cell>
          <cell r="O497">
            <v>201.97</v>
          </cell>
          <cell r="P497">
            <v>656.08</v>
          </cell>
          <cell r="Q497">
            <v>608.35</v>
          </cell>
          <cell r="R497">
            <v>34.6</v>
          </cell>
          <cell r="S497">
            <v>13.12</v>
          </cell>
          <cell r="T497">
            <v>119.06</v>
          </cell>
          <cell r="U497">
            <v>1.39</v>
          </cell>
          <cell r="V497">
            <v>27.65</v>
          </cell>
          <cell r="W497">
            <v>90.02</v>
          </cell>
          <cell r="X497">
            <v>2251.83</v>
          </cell>
          <cell r="Y497">
            <v>701.6</v>
          </cell>
          <cell r="Z497">
            <v>1.07</v>
          </cell>
          <cell r="AA497">
            <v>30.36</v>
          </cell>
          <cell r="AB497">
            <v>670.17</v>
          </cell>
          <cell r="AC497">
            <v>220.28</v>
          </cell>
          <cell r="AD497">
            <v>6.75</v>
          </cell>
          <cell r="AE497">
            <v>4.18</v>
          </cell>
          <cell r="AF497">
            <v>0</v>
          </cell>
          <cell r="AG497">
            <v>58.58</v>
          </cell>
          <cell r="AH497">
            <v>150.77000000000001</v>
          </cell>
          <cell r="AI497">
            <v>5189.68</v>
          </cell>
          <cell r="AJ497">
            <v>0</v>
          </cell>
          <cell r="AK497">
            <v>61.66</v>
          </cell>
          <cell r="AL497">
            <v>149</v>
          </cell>
          <cell r="AM497">
            <v>210.67</v>
          </cell>
          <cell r="AN497">
            <v>0</v>
          </cell>
          <cell r="AO497">
            <v>0</v>
          </cell>
          <cell r="AP497">
            <v>0</v>
          </cell>
          <cell r="AQ497">
            <v>0</v>
          </cell>
          <cell r="AR497">
            <v>0</v>
          </cell>
          <cell r="AS497">
            <v>4.18</v>
          </cell>
          <cell r="AT497">
            <v>5404.53</v>
          </cell>
          <cell r="AU497">
            <v>31029.5</v>
          </cell>
          <cell r="AV497">
            <v>5368.96</v>
          </cell>
          <cell r="AW497">
            <v>5189.68</v>
          </cell>
          <cell r="AX497">
            <v>0</v>
          </cell>
          <cell r="AY497">
            <v>31208.78</v>
          </cell>
          <cell r="AZ497">
            <v>11735.27</v>
          </cell>
          <cell r="BA497">
            <v>6618.66</v>
          </cell>
          <cell r="BB497">
            <v>12553.11</v>
          </cell>
          <cell r="BC497">
            <v>5800.82</v>
          </cell>
          <cell r="BD497">
            <v>5800.82</v>
          </cell>
          <cell r="BE497">
            <v>5368.96</v>
          </cell>
          <cell r="BF497">
            <v>0</v>
          </cell>
          <cell r="BG497">
            <v>4.18</v>
          </cell>
          <cell r="BH497">
            <v>0</v>
          </cell>
          <cell r="BI497">
            <v>-61.66</v>
          </cell>
          <cell r="BJ497">
            <v>-149</v>
          </cell>
          <cell r="BK497">
            <v>0</v>
          </cell>
          <cell r="BL497">
            <v>217.01</v>
          </cell>
          <cell r="BM497">
            <v>800</v>
          </cell>
          <cell r="BN497">
            <v>-582.99</v>
          </cell>
          <cell r="BO497">
            <v>-0.11</v>
          </cell>
          <cell r="BP497">
            <v>-583.1</v>
          </cell>
          <cell r="BQ497">
            <v>25.4</v>
          </cell>
          <cell r="BR497">
            <v>-608.5</v>
          </cell>
          <cell r="BS497">
            <v>368.64661000000001</v>
          </cell>
          <cell r="BT497">
            <v>1287.08</v>
          </cell>
          <cell r="BU497">
            <v>23</v>
          </cell>
          <cell r="BV497">
            <v>118.62</v>
          </cell>
          <cell r="BW497">
            <v>1191.47</v>
          </cell>
          <cell r="BX497" t="str">
            <v>Operational Risk Expense</v>
          </cell>
          <cell r="BY497">
            <v>8353.35</v>
          </cell>
          <cell r="BZ497">
            <v>281760.88</v>
          </cell>
          <cell r="CA497">
            <v>290114.23</v>
          </cell>
          <cell r="CB497">
            <v>202836.24</v>
          </cell>
          <cell r="CC497">
            <v>100516.97</v>
          </cell>
          <cell r="CD497">
            <v>33043.440000000002</v>
          </cell>
          <cell r="CE497">
            <v>11187.69</v>
          </cell>
          <cell r="CF497">
            <v>21855.75</v>
          </cell>
          <cell r="CG497">
            <v>9471.52</v>
          </cell>
          <cell r="CH497">
            <v>1323.95</v>
          </cell>
          <cell r="CI497">
            <v>2473.33</v>
          </cell>
          <cell r="CJ497">
            <v>5674.23</v>
          </cell>
          <cell r="CK497">
            <v>1243.74</v>
          </cell>
          <cell r="CL497">
            <v>3.12</v>
          </cell>
          <cell r="CM497">
            <v>59801.18</v>
          </cell>
          <cell r="CN497">
            <v>117214.68</v>
          </cell>
          <cell r="CO497">
            <v>103783.03999999999</v>
          </cell>
          <cell r="CP497">
            <v>5449.03</v>
          </cell>
          <cell r="CQ497">
            <v>7982.61</v>
          </cell>
          <cell r="CR497">
            <v>153548.53</v>
          </cell>
          <cell r="CS497">
            <v>37314.339999999997</v>
          </cell>
          <cell r="CT497">
            <v>551.54999999999995</v>
          </cell>
          <cell r="CU497">
            <v>2730.39</v>
          </cell>
          <cell r="CV497">
            <v>34032.410000000003</v>
          </cell>
          <cell r="CW497">
            <v>115488.2</v>
          </cell>
          <cell r="CX497">
            <v>5378.78</v>
          </cell>
          <cell r="CY497">
            <v>1338.97</v>
          </cell>
          <cell r="CZ497">
            <v>9124.7800000000007</v>
          </cell>
          <cell r="DA497">
            <v>55297.04</v>
          </cell>
          <cell r="DB497">
            <v>44348.63</v>
          </cell>
          <cell r="DC497">
            <v>626401.99</v>
          </cell>
          <cell r="DD497">
            <v>2834.71</v>
          </cell>
          <cell r="DE497">
            <v>31208.78</v>
          </cell>
          <cell r="DF497">
            <v>592358.5</v>
          </cell>
          <cell r="DG497">
            <v>316940.06</v>
          </cell>
          <cell r="DH497">
            <v>25880.52</v>
          </cell>
          <cell r="DI497">
            <v>2557.0500000000002</v>
          </cell>
          <cell r="DJ497">
            <v>2067.66</v>
          </cell>
          <cell r="DK497">
            <v>4342.49</v>
          </cell>
          <cell r="DL497">
            <v>34847.730000000003</v>
          </cell>
          <cell r="DM497">
            <v>708320.58</v>
          </cell>
          <cell r="DN497">
            <v>1942581.1</v>
          </cell>
          <cell r="DO497">
            <v>921562.89</v>
          </cell>
          <cell r="DP497">
            <v>155988.16</v>
          </cell>
          <cell r="DQ497">
            <v>8254.8799999999992</v>
          </cell>
          <cell r="DR497">
            <v>688790.09</v>
          </cell>
          <cell r="DS497">
            <v>1135</v>
          </cell>
          <cell r="DT497">
            <v>1774596</v>
          </cell>
          <cell r="DU497">
            <v>312</v>
          </cell>
          <cell r="DV497">
            <v>294</v>
          </cell>
          <cell r="DW497">
            <v>105297</v>
          </cell>
          <cell r="DX497">
            <v>83248.92</v>
          </cell>
          <cell r="DY497">
            <v>-19234.45</v>
          </cell>
          <cell r="DZ497">
            <v>-3902.39</v>
          </cell>
          <cell r="EA497">
            <v>166015.07999999999</v>
          </cell>
          <cell r="EB497">
            <v>1970</v>
          </cell>
          <cell r="EC497">
            <v>167985.08</v>
          </cell>
          <cell r="ED497">
            <v>341460.06</v>
          </cell>
          <cell r="EE497">
            <v>168567.5</v>
          </cell>
          <cell r="EF497">
            <v>0</v>
          </cell>
          <cell r="EG497">
            <v>168567.5</v>
          </cell>
          <cell r="EH497">
            <v>-608.5</v>
          </cell>
          <cell r="EI497">
            <v>0</v>
          </cell>
          <cell r="EJ497">
            <v>0</v>
          </cell>
          <cell r="EK497">
            <v>0</v>
          </cell>
          <cell r="EL497">
            <v>0</v>
          </cell>
          <cell r="EM497">
            <v>0</v>
          </cell>
          <cell r="EN497">
            <v>1899.43</v>
          </cell>
          <cell r="EO497">
            <v>0</v>
          </cell>
          <cell r="EP497">
            <v>8.9499999999999993</v>
          </cell>
          <cell r="EQ497">
            <v>30.18</v>
          </cell>
          <cell r="ER497">
            <v>-5.37</v>
          </cell>
          <cell r="ES497">
            <v>0</v>
          </cell>
          <cell r="ET497">
            <v>0</v>
          </cell>
          <cell r="EU497">
            <v>166015.07999999999</v>
          </cell>
          <cell r="EV497">
            <v>166015.07999999999</v>
          </cell>
          <cell r="EW497">
            <v>-780.15</v>
          </cell>
          <cell r="EX497">
            <v>0</v>
          </cell>
          <cell r="EY497">
            <v>-9445.09</v>
          </cell>
          <cell r="EZ497">
            <v>0</v>
          </cell>
          <cell r="FA497">
            <v>837</v>
          </cell>
          <cell r="FB497">
            <v>8140.75</v>
          </cell>
          <cell r="FC497">
            <v>0</v>
          </cell>
          <cell r="FD497">
            <v>29809.66</v>
          </cell>
          <cell r="FE497">
            <v>735</v>
          </cell>
          <cell r="FF497">
            <v>154673.41</v>
          </cell>
          <cell r="FG497">
            <v>285</v>
          </cell>
          <cell r="FH497">
            <v>42225.84</v>
          </cell>
          <cell r="FI497">
            <v>-562</v>
          </cell>
          <cell r="FJ497">
            <v>111600.57</v>
          </cell>
          <cell r="FK497">
            <v>947537.01</v>
          </cell>
          <cell r="FL497">
            <v>102310.83</v>
          </cell>
          <cell r="FM497">
            <v>111600.57</v>
          </cell>
          <cell r="FN497">
            <v>144751.34</v>
          </cell>
          <cell r="FO497">
            <v>947537.01</v>
          </cell>
          <cell r="FP497">
            <v>1870134.9</v>
          </cell>
          <cell r="FQ497">
            <v>10.797599999999999</v>
          </cell>
          <cell r="FR497">
            <v>11.778</v>
          </cell>
          <cell r="FS497">
            <v>15.2766</v>
          </cell>
          <cell r="FT497">
            <v>5.9675000000000002</v>
          </cell>
          <cell r="FU497">
            <v>312</v>
          </cell>
          <cell r="FV497">
            <v>0</v>
          </cell>
          <cell r="FW497">
            <v>0</v>
          </cell>
          <cell r="FX497">
            <v>0</v>
          </cell>
          <cell r="FY497">
            <v>3902.39</v>
          </cell>
          <cell r="FZ497">
            <v>0</v>
          </cell>
          <cell r="GA497">
            <v>198</v>
          </cell>
          <cell r="GB497">
            <v>0</v>
          </cell>
          <cell r="GC497">
            <v>8140.75</v>
          </cell>
          <cell r="GD497">
            <v>25880.39</v>
          </cell>
          <cell r="GE497">
            <v>56008.79</v>
          </cell>
          <cell r="GF497">
            <v>945</v>
          </cell>
          <cell r="GG497">
            <v>3009354.6</v>
          </cell>
          <cell r="GH497">
            <v>0</v>
          </cell>
          <cell r="GI497">
            <v>0</v>
          </cell>
          <cell r="GJ497">
            <v>154673.41</v>
          </cell>
          <cell r="GK497">
            <v>15467.34</v>
          </cell>
          <cell r="GL497">
            <v>51072.03</v>
          </cell>
          <cell r="GM497">
            <v>4936.76</v>
          </cell>
          <cell r="GN497">
            <v>0</v>
          </cell>
          <cell r="GO497">
            <v>51072.03</v>
          </cell>
          <cell r="GP497">
            <v>8846.19</v>
          </cell>
          <cell r="GQ497">
            <v>8846.19</v>
          </cell>
          <cell r="GR497">
            <v>42225.84</v>
          </cell>
          <cell r="GS497">
            <v>8846.19</v>
          </cell>
          <cell r="GT497">
            <v>24236.14</v>
          </cell>
          <cell r="GU497">
            <v>30.18</v>
          </cell>
          <cell r="GV497">
            <v>3009.35</v>
          </cell>
          <cell r="GW497">
            <v>0.01</v>
          </cell>
          <cell r="GX497">
            <v>0</v>
          </cell>
          <cell r="GY497">
            <v>0</v>
          </cell>
          <cell r="GZ497">
            <v>0</v>
          </cell>
          <cell r="HA497">
            <v>0</v>
          </cell>
          <cell r="HB497">
            <v>1899.43</v>
          </cell>
          <cell r="HC497">
            <v>1899.43</v>
          </cell>
          <cell r="HF497">
            <v>0</v>
          </cell>
          <cell r="HG497">
            <v>0</v>
          </cell>
          <cell r="HH497">
            <v>0</v>
          </cell>
          <cell r="HI497">
            <v>-6827</v>
          </cell>
          <cell r="HJ497">
            <v>1615</v>
          </cell>
          <cell r="HL497">
            <v>4</v>
          </cell>
          <cell r="HM497">
            <v>2012</v>
          </cell>
          <cell r="HN497">
            <v>0</v>
          </cell>
          <cell r="HO497">
            <v>-210.66</v>
          </cell>
          <cell r="HP497">
            <v>101485.45</v>
          </cell>
          <cell r="HQ497">
            <v>5.3125666000000002</v>
          </cell>
          <cell r="HR497">
            <v>19011</v>
          </cell>
        </row>
        <row r="498">
          <cell r="A498" t="str">
            <v>1951350Q1 2013BHC Stress</v>
          </cell>
          <cell r="B498" t="str">
            <v>Citi</v>
          </cell>
          <cell r="C498" t="str">
            <v>Q1 2013</v>
          </cell>
          <cell r="D498" t="str">
            <v>BHC Stress</v>
          </cell>
          <cell r="E498" t="str">
            <v>BHC</v>
          </cell>
          <cell r="F498" t="str">
            <v>CITIGROUP</v>
          </cell>
          <cell r="G498">
            <v>1951350</v>
          </cell>
          <cell r="H498" t="str">
            <v>Projected</v>
          </cell>
          <cell r="I498">
            <v>40927</v>
          </cell>
          <cell r="J498">
            <v>40927.579513888886</v>
          </cell>
          <cell r="K498"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8">
            <v>790.35</v>
          </cell>
          <cell r="M498">
            <v>632.47</v>
          </cell>
          <cell r="N498">
            <v>368.19</v>
          </cell>
          <cell r="O498">
            <v>264.27999999999997</v>
          </cell>
          <cell r="P498">
            <v>552.14</v>
          </cell>
          <cell r="Q498">
            <v>511.83</v>
          </cell>
          <cell r="R498">
            <v>26.1</v>
          </cell>
          <cell r="S498">
            <v>14.22</v>
          </cell>
          <cell r="T498">
            <v>107.1</v>
          </cell>
          <cell r="U498">
            <v>1.28</v>
          </cell>
          <cell r="V498">
            <v>26.82</v>
          </cell>
          <cell r="W498">
            <v>79</v>
          </cell>
          <cell r="X498">
            <v>2196.3000000000002</v>
          </cell>
          <cell r="Y498">
            <v>711.28</v>
          </cell>
          <cell r="Z498">
            <v>0.69</v>
          </cell>
          <cell r="AA498">
            <v>34.159999999999997</v>
          </cell>
          <cell r="AB498">
            <v>676.42</v>
          </cell>
          <cell r="AC498">
            <v>193.49</v>
          </cell>
          <cell r="AD498">
            <v>5.32</v>
          </cell>
          <cell r="AE498">
            <v>3.68</v>
          </cell>
          <cell r="AF498">
            <v>0</v>
          </cell>
          <cell r="AG498">
            <v>49.58</v>
          </cell>
          <cell r="AH498">
            <v>134.91999999999999</v>
          </cell>
          <cell r="AI498">
            <v>5183.13</v>
          </cell>
          <cell r="AJ498">
            <v>0</v>
          </cell>
          <cell r="AK498">
            <v>75.78</v>
          </cell>
          <cell r="AL498">
            <v>42.61</v>
          </cell>
          <cell r="AM498">
            <v>118.39</v>
          </cell>
          <cell r="AN498">
            <v>0</v>
          </cell>
          <cell r="AO498">
            <v>0</v>
          </cell>
          <cell r="AP498">
            <v>0</v>
          </cell>
          <cell r="AQ498">
            <v>0</v>
          </cell>
          <cell r="AR498">
            <v>0</v>
          </cell>
          <cell r="AS498">
            <v>-0.7</v>
          </cell>
          <cell r="AT498">
            <v>5300.82</v>
          </cell>
          <cell r="AU498">
            <v>31208.78</v>
          </cell>
          <cell r="AV498">
            <v>5355.79</v>
          </cell>
          <cell r="AW498">
            <v>5183.13</v>
          </cell>
          <cell r="AX498">
            <v>0</v>
          </cell>
          <cell r="AY498">
            <v>31381.439999999999</v>
          </cell>
          <cell r="AZ498">
            <v>12250.03</v>
          </cell>
          <cell r="BA498">
            <v>6732.76</v>
          </cell>
          <cell r="BB498">
            <v>12928.49</v>
          </cell>
          <cell r="BC498">
            <v>6054.3</v>
          </cell>
          <cell r="BD498">
            <v>6054.3</v>
          </cell>
          <cell r="BE498">
            <v>5355.79</v>
          </cell>
          <cell r="BF498">
            <v>0</v>
          </cell>
          <cell r="BG498">
            <v>-0.7</v>
          </cell>
          <cell r="BH498">
            <v>0</v>
          </cell>
          <cell r="BI498">
            <v>-75.78</v>
          </cell>
          <cell r="BJ498">
            <v>-42.61</v>
          </cell>
          <cell r="BK498">
            <v>0</v>
          </cell>
          <cell r="BL498">
            <v>580.82000000000005</v>
          </cell>
          <cell r="BM498">
            <v>979.63</v>
          </cell>
          <cell r="BN498">
            <v>-398.81</v>
          </cell>
          <cell r="BO498">
            <v>0</v>
          </cell>
          <cell r="BP498">
            <v>-398.81</v>
          </cell>
          <cell r="BQ498">
            <v>19.36</v>
          </cell>
          <cell r="BR498">
            <v>-418.18</v>
          </cell>
          <cell r="BS498">
            <v>168.66327000000001</v>
          </cell>
          <cell r="BT498">
            <v>1191.47</v>
          </cell>
          <cell r="BU498">
            <v>0</v>
          </cell>
          <cell r="BV498">
            <v>98.38</v>
          </cell>
          <cell r="BW498">
            <v>1093.0899999999999</v>
          </cell>
          <cell r="BX498" t="str">
            <v>Operational Risk Expense</v>
          </cell>
          <cell r="BY498">
            <v>8013.45</v>
          </cell>
          <cell r="BZ498">
            <v>284585.64</v>
          </cell>
          <cell r="CA498">
            <v>292599.09000000003</v>
          </cell>
          <cell r="CB498">
            <v>201508</v>
          </cell>
          <cell r="CC498">
            <v>100438.76</v>
          </cell>
          <cell r="CD498">
            <v>31854.7</v>
          </cell>
          <cell r="CE498">
            <v>10383.75</v>
          </cell>
          <cell r="CF498">
            <v>21470.95</v>
          </cell>
          <cell r="CG498">
            <v>9018.84</v>
          </cell>
          <cell r="CH498">
            <v>1260.68</v>
          </cell>
          <cell r="CI498">
            <v>2355.12</v>
          </cell>
          <cell r="CJ498">
            <v>5403.04</v>
          </cell>
          <cell r="CK498">
            <v>1143.45</v>
          </cell>
          <cell r="CL498">
            <v>3.13</v>
          </cell>
          <cell r="CM498">
            <v>60192.56</v>
          </cell>
          <cell r="CN498">
            <v>117606.32</v>
          </cell>
          <cell r="CO498">
            <v>104041.69</v>
          </cell>
          <cell r="CP498">
            <v>5503.59</v>
          </cell>
          <cell r="CQ498">
            <v>8061.04</v>
          </cell>
          <cell r="CR498">
            <v>150594.82</v>
          </cell>
          <cell r="CS498">
            <v>37195.93</v>
          </cell>
          <cell r="CT498">
            <v>524.04999999999995</v>
          </cell>
          <cell r="CU498">
            <v>2644.52</v>
          </cell>
          <cell r="CV498">
            <v>34027.360000000001</v>
          </cell>
          <cell r="CW498">
            <v>115846.11</v>
          </cell>
          <cell r="CX498">
            <v>5395.09</v>
          </cell>
          <cell r="CY498">
            <v>1343.03</v>
          </cell>
          <cell r="CZ498">
            <v>9084.91</v>
          </cell>
          <cell r="DA498">
            <v>56406.43</v>
          </cell>
          <cell r="DB498">
            <v>43616.639999999999</v>
          </cell>
          <cell r="DC498">
            <v>622751.17000000004</v>
          </cell>
          <cell r="DD498">
            <v>2763.45</v>
          </cell>
          <cell r="DE498">
            <v>31381.01</v>
          </cell>
          <cell r="DF498">
            <v>588606.71</v>
          </cell>
          <cell r="DG498">
            <v>322220.01</v>
          </cell>
          <cell r="DH498">
            <v>25880.52</v>
          </cell>
          <cell r="DI498">
            <v>2557.75</v>
          </cell>
          <cell r="DJ498">
            <v>1969.77</v>
          </cell>
          <cell r="DK498">
            <v>4193.62</v>
          </cell>
          <cell r="DL498">
            <v>34601.660000000003</v>
          </cell>
          <cell r="DM498">
            <v>713550.69</v>
          </cell>
          <cell r="DN498">
            <v>1951578.2</v>
          </cell>
          <cell r="DO498">
            <v>926709.54</v>
          </cell>
          <cell r="DP498">
            <v>160322.32</v>
          </cell>
          <cell r="DQ498">
            <v>8254.8799999999992</v>
          </cell>
          <cell r="DR498">
            <v>689504.93</v>
          </cell>
          <cell r="DS498">
            <v>1135</v>
          </cell>
          <cell r="DT498">
            <v>1784791.7</v>
          </cell>
          <cell r="DU498">
            <v>312</v>
          </cell>
          <cell r="DV498">
            <v>294</v>
          </cell>
          <cell r="DW498">
            <v>105297</v>
          </cell>
          <cell r="DX498">
            <v>82796.740000000005</v>
          </cell>
          <cell r="DY498">
            <v>-18863.23</v>
          </cell>
          <cell r="DZ498">
            <v>-5020</v>
          </cell>
          <cell r="EA498">
            <v>164816.51</v>
          </cell>
          <cell r="EB498">
            <v>1970</v>
          </cell>
          <cell r="EC498">
            <v>166786.51</v>
          </cell>
          <cell r="ED498">
            <v>344162.37</v>
          </cell>
          <cell r="EE498">
            <v>166015.07999999999</v>
          </cell>
          <cell r="EF498">
            <v>0</v>
          </cell>
          <cell r="EG498">
            <v>166015.07999999999</v>
          </cell>
          <cell r="EH498">
            <v>-418.18</v>
          </cell>
          <cell r="EI498">
            <v>0</v>
          </cell>
          <cell r="EJ498">
            <v>0</v>
          </cell>
          <cell r="EK498">
            <v>0</v>
          </cell>
          <cell r="EL498">
            <v>0</v>
          </cell>
          <cell r="EM498">
            <v>0</v>
          </cell>
          <cell r="EN498">
            <v>1117.6099999999999</v>
          </cell>
          <cell r="EO498">
            <v>0</v>
          </cell>
          <cell r="EP498">
            <v>4</v>
          </cell>
          <cell r="EQ498">
            <v>30</v>
          </cell>
          <cell r="ER498">
            <v>371.22</v>
          </cell>
          <cell r="ES498">
            <v>0</v>
          </cell>
          <cell r="ET498">
            <v>0</v>
          </cell>
          <cell r="EU498">
            <v>164816.51</v>
          </cell>
          <cell r="EV498">
            <v>164816.51</v>
          </cell>
          <cell r="EW498">
            <v>-208.48</v>
          </cell>
          <cell r="EX498">
            <v>0</v>
          </cell>
          <cell r="EY498">
            <v>-9486.7999999999993</v>
          </cell>
          <cell r="EZ498">
            <v>0</v>
          </cell>
          <cell r="FA498">
            <v>837</v>
          </cell>
          <cell r="FB498">
            <v>5878.38</v>
          </cell>
          <cell r="FC498">
            <v>0</v>
          </cell>
          <cell r="FD498">
            <v>29660.16</v>
          </cell>
          <cell r="FE498">
            <v>735</v>
          </cell>
          <cell r="FF498">
            <v>150832.01</v>
          </cell>
          <cell r="FG498">
            <v>285</v>
          </cell>
          <cell r="FH498">
            <v>42443.16</v>
          </cell>
          <cell r="FI498">
            <v>-562</v>
          </cell>
          <cell r="FJ498">
            <v>107541.84</v>
          </cell>
          <cell r="FK498">
            <v>945841.78</v>
          </cell>
          <cell r="FL498">
            <v>100514.46</v>
          </cell>
          <cell r="FM498">
            <v>107541.84</v>
          </cell>
          <cell r="FN498">
            <v>142346.38</v>
          </cell>
          <cell r="FO498">
            <v>945841.78</v>
          </cell>
          <cell r="FP498">
            <v>1873888.6</v>
          </cell>
          <cell r="FQ498">
            <v>10.627000000000001</v>
          </cell>
          <cell r="FR498">
            <v>11.37</v>
          </cell>
          <cell r="FS498">
            <v>15.0497</v>
          </cell>
          <cell r="FT498">
            <v>5.7389999999999999</v>
          </cell>
          <cell r="FU498">
            <v>312</v>
          </cell>
          <cell r="FV498">
            <v>0</v>
          </cell>
          <cell r="FW498">
            <v>0</v>
          </cell>
          <cell r="FX498">
            <v>0</v>
          </cell>
          <cell r="FY498">
            <v>5020</v>
          </cell>
          <cell r="FZ498">
            <v>0</v>
          </cell>
          <cell r="GA498">
            <v>198</v>
          </cell>
          <cell r="GB498">
            <v>0</v>
          </cell>
          <cell r="GC498">
            <v>5878.38</v>
          </cell>
          <cell r="GD498">
            <v>25880.39</v>
          </cell>
          <cell r="GE498">
            <v>56008.79</v>
          </cell>
          <cell r="GF498">
            <v>945</v>
          </cell>
          <cell r="GG498">
            <v>3005940.6</v>
          </cell>
          <cell r="GH498">
            <v>0</v>
          </cell>
          <cell r="GI498">
            <v>0</v>
          </cell>
          <cell r="GJ498">
            <v>150832.01</v>
          </cell>
          <cell r="GK498">
            <v>15083.2</v>
          </cell>
          <cell r="GL498">
            <v>51454.82</v>
          </cell>
          <cell r="GM498">
            <v>4553.97</v>
          </cell>
          <cell r="GN498">
            <v>0</v>
          </cell>
          <cell r="GO498">
            <v>51454.82</v>
          </cell>
          <cell r="GP498">
            <v>9011.66</v>
          </cell>
          <cell r="GQ498">
            <v>9011.66</v>
          </cell>
          <cell r="GR498">
            <v>42443.16</v>
          </cell>
          <cell r="GS498">
            <v>9011.66</v>
          </cell>
          <cell r="GT498">
            <v>24689.48</v>
          </cell>
          <cell r="GU498">
            <v>30</v>
          </cell>
          <cell r="GV498">
            <v>3005.94</v>
          </cell>
          <cell r="GW498">
            <v>0.01</v>
          </cell>
          <cell r="GX498">
            <v>0</v>
          </cell>
          <cell r="GY498">
            <v>0</v>
          </cell>
          <cell r="GZ498">
            <v>0</v>
          </cell>
          <cell r="HA498">
            <v>0</v>
          </cell>
          <cell r="HB498">
            <v>1117.6099999999999</v>
          </cell>
          <cell r="HC498">
            <v>1117.6099999999999</v>
          </cell>
          <cell r="HF498">
            <v>0</v>
          </cell>
          <cell r="HG498">
            <v>0</v>
          </cell>
          <cell r="HH498">
            <v>0</v>
          </cell>
          <cell r="HI498">
            <v>-6827</v>
          </cell>
          <cell r="HJ498">
            <v>1615</v>
          </cell>
          <cell r="HL498">
            <v>1</v>
          </cell>
          <cell r="HM498">
            <v>2013</v>
          </cell>
          <cell r="HN498">
            <v>0</v>
          </cell>
          <cell r="HO498">
            <v>-118.39</v>
          </cell>
          <cell r="HP498">
            <v>101280.04</v>
          </cell>
          <cell r="HQ498">
            <v>5.2762820000000001</v>
          </cell>
          <cell r="HR498">
            <v>19011</v>
          </cell>
        </row>
        <row r="499">
          <cell r="A499" t="str">
            <v>1951350Q2 2013BHC Stress</v>
          </cell>
          <cell r="B499" t="str">
            <v>Citi</v>
          </cell>
          <cell r="C499" t="str">
            <v>Q2 2013</v>
          </cell>
          <cell r="D499" t="str">
            <v>BHC Stress</v>
          </cell>
          <cell r="E499" t="str">
            <v>BHC</v>
          </cell>
          <cell r="F499" t="str">
            <v>CITIGROUP</v>
          </cell>
          <cell r="G499">
            <v>1951350</v>
          </cell>
          <cell r="H499" t="str">
            <v>Projected</v>
          </cell>
          <cell r="I499">
            <v>40927</v>
          </cell>
          <cell r="J499">
            <v>40927.579513888886</v>
          </cell>
          <cell r="K499" t="str">
            <v xml:space="preserve">For the Capital Plan, the Citi Adverse Scenario reflects an environment where the financial system undergoes a period of severe instability/disruption. The market and credit risk stresses are consistent with the Double Dip Scenario, as used in </v>
          </cell>
          <cell r="L499">
            <v>840.33</v>
          </cell>
          <cell r="M499">
            <v>586.20000000000005</v>
          </cell>
          <cell r="N499">
            <v>324.63</v>
          </cell>
          <cell r="O499">
            <v>261.58</v>
          </cell>
          <cell r="P499">
            <v>488.95</v>
          </cell>
          <cell r="Q499">
            <v>454.12</v>
          </cell>
          <cell r="R499">
            <v>21.15</v>
          </cell>
          <cell r="S499">
            <v>13.67</v>
          </cell>
          <cell r="T499">
            <v>101.44</v>
          </cell>
          <cell r="U499">
            <v>1.26</v>
          </cell>
          <cell r="V499">
            <v>26.49</v>
          </cell>
          <cell r="W499">
            <v>73.680000000000007</v>
          </cell>
          <cell r="X499">
            <v>2199.86</v>
          </cell>
          <cell r="Y499">
            <v>714.94</v>
          </cell>
          <cell r="Z499">
            <v>0.64</v>
          </cell>
          <cell r="AA499">
            <v>35.14</v>
          </cell>
          <cell r="AB499">
            <v>679.16</v>
          </cell>
          <cell r="AC499">
            <v>179.2</v>
          </cell>
          <cell r="AD499">
            <v>3.98</v>
          </cell>
          <cell r="AE499">
            <v>3.37</v>
          </cell>
          <cell r="AF499">
            <v>0</v>
          </cell>
          <cell r="AG499">
            <v>45.02</v>
          </cell>
          <cell r="AH499">
            <v>126.82</v>
          </cell>
          <cell r="AI499">
            <v>5110.92</v>
          </cell>
          <cell r="AJ499">
            <v>0</v>
          </cell>
          <cell r="AK499">
            <v>86.9</v>
          </cell>
          <cell r="AL499">
            <v>17.46</v>
          </cell>
          <cell r="AM499">
            <v>104.36</v>
          </cell>
          <cell r="AN499">
            <v>0</v>
          </cell>
          <cell r="AO499">
            <v>0</v>
          </cell>
          <cell r="AP499">
            <v>0</v>
          </cell>
          <cell r="AQ499">
            <v>0</v>
          </cell>
          <cell r="AR499">
            <v>0</v>
          </cell>
          <cell r="AS499">
            <v>-1.93</v>
          </cell>
          <cell r="AT499">
            <v>5213.3599999999997</v>
          </cell>
          <cell r="AU499">
            <v>31381.439999999999</v>
          </cell>
          <cell r="AV499">
            <v>5254.37</v>
          </cell>
          <cell r="AW499">
            <v>5110.92</v>
          </cell>
          <cell r="AX499">
            <v>0</v>
          </cell>
          <cell r="AY499">
            <v>31524.89</v>
          </cell>
          <cell r="AZ499">
            <v>12432.85</v>
          </cell>
          <cell r="BA499">
            <v>6655.04</v>
          </cell>
          <cell r="BB499">
            <v>12912.18</v>
          </cell>
          <cell r="BC499">
            <v>6175.7</v>
          </cell>
          <cell r="BD499">
            <v>6175.7</v>
          </cell>
          <cell r="BE499">
            <v>5254.37</v>
          </cell>
          <cell r="BF499">
            <v>0</v>
          </cell>
          <cell r="BG499">
            <v>-1.93</v>
          </cell>
          <cell r="BH499">
            <v>0</v>
          </cell>
          <cell r="BI499">
            <v>-86.9</v>
          </cell>
          <cell r="BJ499">
            <v>-17.46</v>
          </cell>
          <cell r="BK499">
            <v>0</v>
          </cell>
          <cell r="BL499">
            <v>818.89</v>
          </cell>
          <cell r="BM499">
            <v>939.86</v>
          </cell>
          <cell r="BN499">
            <v>-120.96</v>
          </cell>
          <cell r="BO499">
            <v>0</v>
          </cell>
          <cell r="BP499">
            <v>-120.96</v>
          </cell>
          <cell r="BQ499">
            <v>19.36</v>
          </cell>
          <cell r="BR499">
            <v>-140.33000000000001</v>
          </cell>
          <cell r="BS499">
            <v>114.77244</v>
          </cell>
          <cell r="BT499">
            <v>1093.0899999999999</v>
          </cell>
          <cell r="BU499">
            <v>0</v>
          </cell>
          <cell r="BV499">
            <v>87.42</v>
          </cell>
          <cell r="BW499">
            <v>1005.67</v>
          </cell>
          <cell r="BX499" t="str">
            <v>Operational Risk Expense</v>
          </cell>
          <cell r="BY499">
            <v>7673.56</v>
          </cell>
          <cell r="BZ499">
            <v>286962.21999999997</v>
          </cell>
          <cell r="CA499">
            <v>294635.77</v>
          </cell>
          <cell r="CB499">
            <v>200016.6</v>
          </cell>
          <cell r="CC499">
            <v>98849.1</v>
          </cell>
          <cell r="CD499">
            <v>30747.119999999999</v>
          </cell>
          <cell r="CE499">
            <v>9654.09</v>
          </cell>
          <cell r="CF499">
            <v>21093.03</v>
          </cell>
          <cell r="CG499">
            <v>9236.2000000000007</v>
          </cell>
          <cell r="CH499">
            <v>1291.06</v>
          </cell>
          <cell r="CI499">
            <v>2411.88</v>
          </cell>
          <cell r="CJ499">
            <v>5533.26</v>
          </cell>
          <cell r="CK499">
            <v>1169.6400000000001</v>
          </cell>
          <cell r="CL499">
            <v>3.21</v>
          </cell>
          <cell r="CM499">
            <v>61180.97</v>
          </cell>
          <cell r="CN499">
            <v>120700.28</v>
          </cell>
          <cell r="CO499">
            <v>106983.39</v>
          </cell>
          <cell r="CP499">
            <v>5573.81</v>
          </cell>
          <cell r="CQ499">
            <v>8143.08</v>
          </cell>
          <cell r="CR499">
            <v>150498.57999999999</v>
          </cell>
          <cell r="CS499">
            <v>36651.230000000003</v>
          </cell>
          <cell r="CT499">
            <v>504.78</v>
          </cell>
          <cell r="CU499">
            <v>2555.85</v>
          </cell>
          <cell r="CV499">
            <v>33590.6</v>
          </cell>
          <cell r="CW499">
            <v>122405.78</v>
          </cell>
          <cell r="CX499">
            <v>5534.22</v>
          </cell>
          <cell r="CY499">
            <v>1377.67</v>
          </cell>
          <cell r="CZ499">
            <v>9192.18</v>
          </cell>
          <cell r="DA499">
            <v>56807.57</v>
          </cell>
          <cell r="DB499">
            <v>49494.14</v>
          </cell>
          <cell r="DC499">
            <v>630272.48</v>
          </cell>
          <cell r="DD499">
            <v>2834.71</v>
          </cell>
          <cell r="DE499">
            <v>31524.61</v>
          </cell>
          <cell r="DF499">
            <v>595913.16</v>
          </cell>
          <cell r="DG499">
            <v>326656.27</v>
          </cell>
          <cell r="DH499">
            <v>25880.52</v>
          </cell>
          <cell r="DI499">
            <v>2559.6799999999998</v>
          </cell>
          <cell r="DJ499">
            <v>1871.87</v>
          </cell>
          <cell r="DK499">
            <v>4045.98</v>
          </cell>
          <cell r="DL499">
            <v>34358.06</v>
          </cell>
          <cell r="DM499">
            <v>699536.43</v>
          </cell>
          <cell r="DN499">
            <v>1951099.7</v>
          </cell>
          <cell r="DO499">
            <v>925693.21</v>
          </cell>
          <cell r="DP499">
            <v>163079.94</v>
          </cell>
          <cell r="DQ499">
            <v>7137.52</v>
          </cell>
          <cell r="DR499">
            <v>689427.97</v>
          </cell>
          <cell r="DS499">
            <v>1135</v>
          </cell>
          <cell r="DT499">
            <v>1785338.6</v>
          </cell>
          <cell r="DU499">
            <v>312</v>
          </cell>
          <cell r="DV499">
            <v>294</v>
          </cell>
          <cell r="DW499">
            <v>105297</v>
          </cell>
          <cell r="DX499">
            <v>82617.47</v>
          </cell>
          <cell r="DY499">
            <v>-18518.95</v>
          </cell>
          <cell r="DZ499">
            <v>-6210.47</v>
          </cell>
          <cell r="EA499">
            <v>163791.04999999999</v>
          </cell>
          <cell r="EB499">
            <v>1970</v>
          </cell>
          <cell r="EC499">
            <v>165761.04999999999</v>
          </cell>
          <cell r="ED499">
            <v>351120.67</v>
          </cell>
          <cell r="EE499">
            <v>164816.51</v>
          </cell>
          <cell r="EF499">
            <v>0</v>
          </cell>
          <cell r="EG499">
            <v>164816.51</v>
          </cell>
          <cell r="EH499">
            <v>-140.33000000000001</v>
          </cell>
          <cell r="EI499">
            <v>0</v>
          </cell>
          <cell r="EJ499">
            <v>0</v>
          </cell>
          <cell r="EK499">
            <v>0</v>
          </cell>
          <cell r="EL499">
            <v>0</v>
          </cell>
          <cell r="EM499">
            <v>0</v>
          </cell>
          <cell r="EN499">
            <v>1190.46</v>
          </cell>
          <cell r="EO499">
            <v>0</v>
          </cell>
          <cell r="EP499">
            <v>8.9499999999999993</v>
          </cell>
          <cell r="EQ499">
            <v>30</v>
          </cell>
          <cell r="ER499">
            <v>344.28</v>
          </cell>
          <cell r="ES499">
            <v>0</v>
          </cell>
          <cell r="ET499">
            <v>0</v>
          </cell>
          <cell r="EU499">
            <v>163791.04999999999</v>
          </cell>
          <cell r="EV499">
            <v>163791.04999999999</v>
          </cell>
          <cell r="EW499">
            <v>261.27</v>
          </cell>
          <cell r="EX499">
            <v>0</v>
          </cell>
          <cell r="EY499">
            <v>-9453.52</v>
          </cell>
          <cell r="EZ499">
            <v>0</v>
          </cell>
          <cell r="FA499">
            <v>837</v>
          </cell>
          <cell r="FB499">
            <v>5156.92</v>
          </cell>
          <cell r="FC499">
            <v>0</v>
          </cell>
          <cell r="FD499">
            <v>29510.78</v>
          </cell>
          <cell r="FE499">
            <v>735</v>
          </cell>
          <cell r="FF499">
            <v>148731.44</v>
          </cell>
          <cell r="FG499">
            <v>285</v>
          </cell>
          <cell r="FH499">
            <v>42651.79</v>
          </cell>
          <cell r="FI499">
            <v>-562</v>
          </cell>
          <cell r="FJ499">
            <v>105232.65</v>
          </cell>
          <cell r="FK499">
            <v>949808.7</v>
          </cell>
          <cell r="FL499">
            <v>98926.720000000001</v>
          </cell>
          <cell r="FM499">
            <v>105232.65</v>
          </cell>
          <cell r="FN499">
            <v>138940.69</v>
          </cell>
          <cell r="FO499">
            <v>949808.7</v>
          </cell>
          <cell r="FP499">
            <v>1878088.7</v>
          </cell>
          <cell r="FQ499">
            <v>10.4154</v>
          </cell>
          <cell r="FR499">
            <v>11.0794</v>
          </cell>
          <cell r="FS499">
            <v>14.628299999999999</v>
          </cell>
          <cell r="FT499">
            <v>5.6032000000000002</v>
          </cell>
          <cell r="FU499">
            <v>312</v>
          </cell>
          <cell r="FV499">
            <v>0</v>
          </cell>
          <cell r="FW499">
            <v>0</v>
          </cell>
          <cell r="FX499">
            <v>0</v>
          </cell>
          <cell r="FY499">
            <v>6210.47</v>
          </cell>
          <cell r="FZ499">
            <v>0</v>
          </cell>
          <cell r="GA499">
            <v>198</v>
          </cell>
          <cell r="GB499">
            <v>0</v>
          </cell>
          <cell r="GC499">
            <v>5156.92</v>
          </cell>
          <cell r="GD499">
            <v>25880.39</v>
          </cell>
          <cell r="GE499">
            <v>56008.79</v>
          </cell>
          <cell r="GF499">
            <v>945</v>
          </cell>
          <cell r="GG499">
            <v>2983358</v>
          </cell>
          <cell r="GH499">
            <v>0</v>
          </cell>
          <cell r="GI499">
            <v>0</v>
          </cell>
          <cell r="GJ499">
            <v>148731.44</v>
          </cell>
          <cell r="GK499">
            <v>14873.14</v>
          </cell>
          <cell r="GL499">
            <v>51779.03</v>
          </cell>
          <cell r="GM499">
            <v>4229.76</v>
          </cell>
          <cell r="GN499">
            <v>0</v>
          </cell>
          <cell r="GO499">
            <v>51779.03</v>
          </cell>
          <cell r="GP499">
            <v>9127.25</v>
          </cell>
          <cell r="GQ499">
            <v>9127.25</v>
          </cell>
          <cell r="GR499">
            <v>42651.79</v>
          </cell>
          <cell r="GS499">
            <v>9127.25</v>
          </cell>
          <cell r="GT499">
            <v>25006.16</v>
          </cell>
          <cell r="GU499">
            <v>30</v>
          </cell>
          <cell r="GV499">
            <v>2983.36</v>
          </cell>
          <cell r="GW499">
            <v>0.01</v>
          </cell>
          <cell r="GX499">
            <v>0</v>
          </cell>
          <cell r="GY499">
            <v>0</v>
          </cell>
          <cell r="GZ499">
            <v>0</v>
          </cell>
          <cell r="HA499">
            <v>0</v>
          </cell>
          <cell r="HB499">
            <v>1190.46</v>
          </cell>
          <cell r="HC499">
            <v>1190.46</v>
          </cell>
          <cell r="HF499">
            <v>0</v>
          </cell>
          <cell r="HG499">
            <v>0</v>
          </cell>
          <cell r="HH499">
            <v>0</v>
          </cell>
          <cell r="HI499">
            <v>-6827</v>
          </cell>
          <cell r="HJ499">
            <v>1615</v>
          </cell>
          <cell r="HL499">
            <v>2</v>
          </cell>
          <cell r="HM499">
            <v>2013</v>
          </cell>
          <cell r="HN499">
            <v>0</v>
          </cell>
          <cell r="HO499">
            <v>-104.36</v>
          </cell>
          <cell r="HP499">
            <v>101346.3</v>
          </cell>
          <cell r="HQ499">
            <v>5.2803747000000003</v>
          </cell>
          <cell r="HR499">
            <v>19011</v>
          </cell>
        </row>
        <row r="500">
          <cell r="A500" t="str">
            <v>1951350Q3 2013BHC Stress</v>
          </cell>
          <cell r="B500" t="str">
            <v>Citi</v>
          </cell>
          <cell r="C500" t="str">
            <v>Q3 2013</v>
          </cell>
          <cell r="D500" t="str">
            <v>BHC Stress</v>
          </cell>
          <cell r="E500" t="str">
            <v>BHC</v>
          </cell>
          <cell r="F500" t="str">
            <v>CITIGROUP</v>
          </cell>
          <cell r="G500">
            <v>1951350</v>
          </cell>
          <cell r="H500" t="str">
            <v>Projected</v>
          </cell>
          <cell r="I500">
            <v>40927</v>
          </cell>
          <cell r="J500">
            <v>40927.579513888886</v>
          </cell>
          <cell r="K500" t="str">
            <v xml:space="preserve">For the Capital Plan, the Citi Adverse Scenario reflects an environment where the financial system undergoes a period of severe instability/disruption. The market and credit risk stresses are consistent with the Double Dip Scenario, as used in </v>
          </cell>
          <cell r="L500">
            <v>833.45</v>
          </cell>
          <cell r="M500">
            <v>528.4</v>
          </cell>
          <cell r="N500">
            <v>285.23</v>
          </cell>
          <cell r="O500">
            <v>243.16</v>
          </cell>
          <cell r="P500">
            <v>429.67</v>
          </cell>
          <cell r="Q500">
            <v>403.24</v>
          </cell>
          <cell r="R500">
            <v>15.63</v>
          </cell>
          <cell r="S500">
            <v>10.79</v>
          </cell>
          <cell r="T500">
            <v>95.4</v>
          </cell>
          <cell r="U500">
            <v>1.22</v>
          </cell>
          <cell r="V500">
            <v>26.04</v>
          </cell>
          <cell r="W500">
            <v>68.14</v>
          </cell>
          <cell r="X500">
            <v>2132.34</v>
          </cell>
          <cell r="Y500">
            <v>696.75</v>
          </cell>
          <cell r="Z500">
            <v>0.62</v>
          </cell>
          <cell r="AA500">
            <v>33.11</v>
          </cell>
          <cell r="AB500">
            <v>663.02</v>
          </cell>
          <cell r="AC500">
            <v>165.76</v>
          </cell>
          <cell r="AD500">
            <v>2.95</v>
          </cell>
          <cell r="AE500">
            <v>3.02</v>
          </cell>
          <cell r="AF500">
            <v>0</v>
          </cell>
          <cell r="AG500">
            <v>40.96</v>
          </cell>
          <cell r="AH500">
            <v>118.82</v>
          </cell>
          <cell r="AI500">
            <v>4881.75</v>
          </cell>
          <cell r="AJ500">
            <v>0</v>
          </cell>
          <cell r="AK500">
            <v>99.99</v>
          </cell>
          <cell r="AL500">
            <v>15.97</v>
          </cell>
          <cell r="AM500">
            <v>115.96</v>
          </cell>
          <cell r="AN500">
            <v>0</v>
          </cell>
          <cell r="AO500">
            <v>0</v>
          </cell>
          <cell r="AP500">
            <v>0</v>
          </cell>
          <cell r="AQ500">
            <v>0</v>
          </cell>
          <cell r="AR500">
            <v>0</v>
          </cell>
          <cell r="AS500">
            <v>-2.61</v>
          </cell>
          <cell r="AT500">
            <v>4995.1000000000004</v>
          </cell>
          <cell r="AU500">
            <v>31524.89</v>
          </cell>
          <cell r="AV500">
            <v>5011.1000000000004</v>
          </cell>
          <cell r="AW500">
            <v>4881.75</v>
          </cell>
          <cell r="AX500">
            <v>0</v>
          </cell>
          <cell r="AY500">
            <v>31654.240000000002</v>
          </cell>
          <cell r="AZ500">
            <v>12233.41</v>
          </cell>
          <cell r="BA500">
            <v>6633.51</v>
          </cell>
          <cell r="BB500">
            <v>12815.92</v>
          </cell>
          <cell r="BC500">
            <v>6051</v>
          </cell>
          <cell r="BD500">
            <v>6051</v>
          </cell>
          <cell r="BE500">
            <v>5011.1000000000004</v>
          </cell>
          <cell r="BF500">
            <v>0</v>
          </cell>
          <cell r="BG500">
            <v>-2.61</v>
          </cell>
          <cell r="BH500">
            <v>0</v>
          </cell>
          <cell r="BI500">
            <v>-99.99</v>
          </cell>
          <cell r="BJ500">
            <v>-15.97</v>
          </cell>
          <cell r="BK500">
            <v>0</v>
          </cell>
          <cell r="BL500">
            <v>926.55</v>
          </cell>
          <cell r="BM500">
            <v>962.86</v>
          </cell>
          <cell r="BN500">
            <v>-36.31</v>
          </cell>
          <cell r="BO500">
            <v>0</v>
          </cell>
          <cell r="BP500">
            <v>-36.31</v>
          </cell>
          <cell r="BQ500">
            <v>19.36</v>
          </cell>
          <cell r="BR500">
            <v>-55.67</v>
          </cell>
          <cell r="BS500">
            <v>103.91884</v>
          </cell>
          <cell r="BT500">
            <v>1005.67</v>
          </cell>
          <cell r="BU500">
            <v>0</v>
          </cell>
          <cell r="BV500">
            <v>80.19</v>
          </cell>
          <cell r="BW500">
            <v>925.47</v>
          </cell>
          <cell r="BX500" t="str">
            <v>Operational Risk Expense</v>
          </cell>
          <cell r="BY500">
            <v>7333.66</v>
          </cell>
          <cell r="BZ500">
            <v>287893.81</v>
          </cell>
          <cell r="CA500">
            <v>295227.46999999997</v>
          </cell>
          <cell r="CB500">
            <v>197576.28</v>
          </cell>
          <cell r="CC500">
            <v>96112.67</v>
          </cell>
          <cell r="CD500">
            <v>29677.19</v>
          </cell>
          <cell r="CE500">
            <v>8949.68</v>
          </cell>
          <cell r="CF500">
            <v>20727.509999999998</v>
          </cell>
          <cell r="CG500">
            <v>9475.68</v>
          </cell>
          <cell r="CH500">
            <v>1324.54</v>
          </cell>
          <cell r="CI500">
            <v>2474.42</v>
          </cell>
          <cell r="CJ500">
            <v>5676.72</v>
          </cell>
          <cell r="CK500">
            <v>1200.24</v>
          </cell>
          <cell r="CL500">
            <v>3.29</v>
          </cell>
          <cell r="CM500">
            <v>62307.46</v>
          </cell>
          <cell r="CN500">
            <v>123732.08</v>
          </cell>
          <cell r="CO500">
            <v>109833.34</v>
          </cell>
          <cell r="CP500">
            <v>5659.12</v>
          </cell>
          <cell r="CQ500">
            <v>8239.6200000000008</v>
          </cell>
          <cell r="CR500">
            <v>152251.46</v>
          </cell>
          <cell r="CS500">
            <v>36556.699999999997</v>
          </cell>
          <cell r="CT500">
            <v>497.1</v>
          </cell>
          <cell r="CU500">
            <v>2478.5300000000002</v>
          </cell>
          <cell r="CV500">
            <v>33581.07</v>
          </cell>
          <cell r="CW500">
            <v>133466.54</v>
          </cell>
          <cell r="CX500">
            <v>5675.93</v>
          </cell>
          <cell r="CY500">
            <v>1412.94</v>
          </cell>
          <cell r="CZ500">
            <v>9274.2900000000009</v>
          </cell>
          <cell r="DA500">
            <v>57922.85</v>
          </cell>
          <cell r="DB500">
            <v>59180.54</v>
          </cell>
          <cell r="DC500">
            <v>643583.06999999995</v>
          </cell>
          <cell r="DD500">
            <v>2907.3</v>
          </cell>
          <cell r="DE500">
            <v>31654.42</v>
          </cell>
          <cell r="DF500">
            <v>609021.35</v>
          </cell>
          <cell r="DG500">
            <v>331084.56</v>
          </cell>
          <cell r="DH500">
            <v>25880.52</v>
          </cell>
          <cell r="DI500">
            <v>2562.29</v>
          </cell>
          <cell r="DJ500">
            <v>1773.97</v>
          </cell>
          <cell r="DK500">
            <v>3899.02</v>
          </cell>
          <cell r="DL500">
            <v>34115.81</v>
          </cell>
          <cell r="DM500">
            <v>686500</v>
          </cell>
          <cell r="DN500">
            <v>1955949.2</v>
          </cell>
          <cell r="DO500">
            <v>930775.57</v>
          </cell>
          <cell r="DP500">
            <v>165748.88</v>
          </cell>
          <cell r="DQ500">
            <v>6219.97</v>
          </cell>
          <cell r="DR500">
            <v>687171.3</v>
          </cell>
          <cell r="DS500">
            <v>1135</v>
          </cell>
          <cell r="DT500">
            <v>1789915.7</v>
          </cell>
          <cell r="DU500">
            <v>1812</v>
          </cell>
          <cell r="DV500">
            <v>294</v>
          </cell>
          <cell r="DW500">
            <v>105297</v>
          </cell>
          <cell r="DX500">
            <v>82527.789999999994</v>
          </cell>
          <cell r="DY500">
            <v>-18356.89</v>
          </cell>
          <cell r="DZ500">
            <v>-7510.45</v>
          </cell>
          <cell r="EA500">
            <v>164063.46</v>
          </cell>
          <cell r="EB500">
            <v>1970</v>
          </cell>
          <cell r="EC500">
            <v>166033.46</v>
          </cell>
          <cell r="ED500">
            <v>357663.56</v>
          </cell>
          <cell r="EE500">
            <v>163791.04999999999</v>
          </cell>
          <cell r="EF500">
            <v>0</v>
          </cell>
          <cell r="EG500">
            <v>163791.04999999999</v>
          </cell>
          <cell r="EH500">
            <v>-55.67</v>
          </cell>
          <cell r="EI500">
            <v>1500</v>
          </cell>
          <cell r="EJ500">
            <v>0</v>
          </cell>
          <cell r="EK500">
            <v>0</v>
          </cell>
          <cell r="EL500">
            <v>0</v>
          </cell>
          <cell r="EM500">
            <v>0</v>
          </cell>
          <cell r="EN500">
            <v>1299.98</v>
          </cell>
          <cell r="EO500">
            <v>0</v>
          </cell>
          <cell r="EP500">
            <v>4</v>
          </cell>
          <cell r="EQ500">
            <v>30</v>
          </cell>
          <cell r="ER500">
            <v>162.06</v>
          </cell>
          <cell r="ES500">
            <v>0</v>
          </cell>
          <cell r="ET500">
            <v>0</v>
          </cell>
          <cell r="EU500">
            <v>164063.46</v>
          </cell>
          <cell r="EV500">
            <v>164063.46</v>
          </cell>
          <cell r="EW500">
            <v>421.5</v>
          </cell>
          <cell r="EX500">
            <v>0</v>
          </cell>
          <cell r="EY500">
            <v>-9292.93</v>
          </cell>
          <cell r="EZ500">
            <v>0</v>
          </cell>
          <cell r="FA500">
            <v>837</v>
          </cell>
          <cell r="FB500">
            <v>5157.8900000000003</v>
          </cell>
          <cell r="FC500">
            <v>0</v>
          </cell>
          <cell r="FD500">
            <v>29361.48</v>
          </cell>
          <cell r="FE500">
            <v>735</v>
          </cell>
          <cell r="FF500">
            <v>148833.31</v>
          </cell>
          <cell r="FG500">
            <v>285</v>
          </cell>
          <cell r="FH500">
            <v>42632.99</v>
          </cell>
          <cell r="FI500">
            <v>-562</v>
          </cell>
          <cell r="FJ500">
            <v>105353.31</v>
          </cell>
          <cell r="FK500">
            <v>956995.51</v>
          </cell>
          <cell r="FL500">
            <v>97546.42</v>
          </cell>
          <cell r="FM500">
            <v>105353.31</v>
          </cell>
          <cell r="FN500">
            <v>138355.57999999999</v>
          </cell>
          <cell r="FO500">
            <v>956995.51</v>
          </cell>
          <cell r="FP500">
            <v>1880442.3</v>
          </cell>
          <cell r="FQ500">
            <v>10.193</v>
          </cell>
          <cell r="FR500">
            <v>11.008800000000001</v>
          </cell>
          <cell r="FS500">
            <v>14.4573</v>
          </cell>
          <cell r="FT500">
            <v>5.6025999999999998</v>
          </cell>
          <cell r="FU500">
            <v>1812</v>
          </cell>
          <cell r="FV500">
            <v>0</v>
          </cell>
          <cell r="FW500">
            <v>0</v>
          </cell>
          <cell r="FX500">
            <v>0</v>
          </cell>
          <cell r="FY500">
            <v>7510.45</v>
          </cell>
          <cell r="FZ500">
            <v>0</v>
          </cell>
          <cell r="GA500">
            <v>198</v>
          </cell>
          <cell r="GB500">
            <v>0</v>
          </cell>
          <cell r="GC500">
            <v>5157.8900000000003</v>
          </cell>
          <cell r="GD500">
            <v>25880.39</v>
          </cell>
          <cell r="GE500">
            <v>56008.79</v>
          </cell>
          <cell r="GF500">
            <v>945</v>
          </cell>
          <cell r="GG500">
            <v>2961060.7</v>
          </cell>
          <cell r="GH500">
            <v>0</v>
          </cell>
          <cell r="GI500">
            <v>0</v>
          </cell>
          <cell r="GJ500">
            <v>148833.31</v>
          </cell>
          <cell r="GK500">
            <v>14883.33</v>
          </cell>
          <cell r="GL500">
            <v>51925.33</v>
          </cell>
          <cell r="GM500">
            <v>4083.47</v>
          </cell>
          <cell r="GN500">
            <v>0</v>
          </cell>
          <cell r="GO500">
            <v>51925.33</v>
          </cell>
          <cell r="GP500">
            <v>9292.34</v>
          </cell>
          <cell r="GQ500">
            <v>9292.34</v>
          </cell>
          <cell r="GR500">
            <v>42632.99</v>
          </cell>
          <cell r="GS500">
            <v>9292.34</v>
          </cell>
          <cell r="GT500">
            <v>25458.45</v>
          </cell>
          <cell r="GU500">
            <v>30</v>
          </cell>
          <cell r="GV500">
            <v>2961.06</v>
          </cell>
          <cell r="GW500">
            <v>0.01</v>
          </cell>
          <cell r="GX500">
            <v>0</v>
          </cell>
          <cell r="GY500">
            <v>0</v>
          </cell>
          <cell r="GZ500">
            <v>0</v>
          </cell>
          <cell r="HA500">
            <v>0</v>
          </cell>
          <cell r="HB500">
            <v>1299.98</v>
          </cell>
          <cell r="HC500">
            <v>1299.98</v>
          </cell>
          <cell r="HF500">
            <v>0</v>
          </cell>
          <cell r="HG500">
            <v>0</v>
          </cell>
          <cell r="HH500">
            <v>0</v>
          </cell>
          <cell r="HI500">
            <v>-6827</v>
          </cell>
          <cell r="HJ500">
            <v>1615</v>
          </cell>
          <cell r="HL500">
            <v>3</v>
          </cell>
          <cell r="HM500">
            <v>2013</v>
          </cell>
          <cell r="HN500">
            <v>0</v>
          </cell>
          <cell r="HO500">
            <v>-115.96</v>
          </cell>
          <cell r="HP500">
            <v>101501.48</v>
          </cell>
          <cell r="HQ500">
            <v>5.2744600000000004</v>
          </cell>
          <cell r="HR500">
            <v>19011</v>
          </cell>
        </row>
        <row r="501">
          <cell r="A501" t="str">
            <v>1951350Q4 2013BHC Stress</v>
          </cell>
          <cell r="B501" t="str">
            <v>Citi</v>
          </cell>
          <cell r="C501" t="str">
            <v>Q4 2013</v>
          </cell>
          <cell r="D501" t="str">
            <v>BHC Stress</v>
          </cell>
          <cell r="E501" t="str">
            <v>BHC</v>
          </cell>
          <cell r="F501" t="str">
            <v>CITIGROUP</v>
          </cell>
          <cell r="G501">
            <v>1951350</v>
          </cell>
          <cell r="H501" t="str">
            <v>Projected</v>
          </cell>
          <cell r="I501">
            <v>40927</v>
          </cell>
          <cell r="J501">
            <v>40927.579513888886</v>
          </cell>
          <cell r="K501" t="str">
            <v xml:space="preserve">For the Capital Plan, the Citi Adverse Scenario reflects an environment where the financial system undergoes a period of severe instability/disruption. The market and credit risk stresses are consistent with the Double Dip Scenario, as used in </v>
          </cell>
          <cell r="L501">
            <v>814.51</v>
          </cell>
          <cell r="M501">
            <v>534.12</v>
          </cell>
          <cell r="N501">
            <v>305.5</v>
          </cell>
          <cell r="O501">
            <v>228.62</v>
          </cell>
          <cell r="P501">
            <v>391.89</v>
          </cell>
          <cell r="Q501">
            <v>371.45</v>
          </cell>
          <cell r="R501">
            <v>11.97</v>
          </cell>
          <cell r="S501">
            <v>8.4600000000000009</v>
          </cell>
          <cell r="T501">
            <v>92.39</v>
          </cell>
          <cell r="U501">
            <v>1.21</v>
          </cell>
          <cell r="V501">
            <v>26.15</v>
          </cell>
          <cell r="W501">
            <v>65.03</v>
          </cell>
          <cell r="X501">
            <v>2257.94</v>
          </cell>
          <cell r="Y501">
            <v>678.68</v>
          </cell>
          <cell r="Z501">
            <v>0.61</v>
          </cell>
          <cell r="AA501">
            <v>33.090000000000003</v>
          </cell>
          <cell r="AB501">
            <v>644.98</v>
          </cell>
          <cell r="AC501">
            <v>157.6</v>
          </cell>
          <cell r="AD501">
            <v>2.1800000000000002</v>
          </cell>
          <cell r="AE501">
            <v>2.75</v>
          </cell>
          <cell r="AF501">
            <v>0</v>
          </cell>
          <cell r="AG501">
            <v>37.85</v>
          </cell>
          <cell r="AH501">
            <v>114.82</v>
          </cell>
          <cell r="AI501">
            <v>4927.13</v>
          </cell>
          <cell r="AJ501">
            <v>0</v>
          </cell>
          <cell r="AK501">
            <v>108.26</v>
          </cell>
          <cell r="AL501">
            <v>13.77</v>
          </cell>
          <cell r="AM501">
            <v>122.03</v>
          </cell>
          <cell r="AN501">
            <v>0</v>
          </cell>
          <cell r="AO501">
            <v>0</v>
          </cell>
          <cell r="AP501">
            <v>0</v>
          </cell>
          <cell r="AQ501">
            <v>0</v>
          </cell>
          <cell r="AR501">
            <v>0</v>
          </cell>
          <cell r="AS501">
            <v>-0.62</v>
          </cell>
          <cell r="AT501">
            <v>5048.54</v>
          </cell>
          <cell r="AU501">
            <v>31654.240000000002</v>
          </cell>
          <cell r="AV501">
            <v>5020.4799999999996</v>
          </cell>
          <cell r="AW501">
            <v>4927.13</v>
          </cell>
          <cell r="AX501">
            <v>0</v>
          </cell>
          <cell r="AY501">
            <v>31747.58</v>
          </cell>
          <cell r="AZ501">
            <v>12082.27</v>
          </cell>
          <cell r="BA501">
            <v>6867.28</v>
          </cell>
          <cell r="BB501">
            <v>12539.53</v>
          </cell>
          <cell r="BC501">
            <v>6410.02</v>
          </cell>
          <cell r="BD501">
            <v>6410.02</v>
          </cell>
          <cell r="BE501">
            <v>5020.4799999999996</v>
          </cell>
          <cell r="BF501">
            <v>0</v>
          </cell>
          <cell r="BG501">
            <v>-0.62</v>
          </cell>
          <cell r="BH501">
            <v>0</v>
          </cell>
          <cell r="BI501">
            <v>-108.26</v>
          </cell>
          <cell r="BJ501">
            <v>-13.77</v>
          </cell>
          <cell r="BK501">
            <v>0</v>
          </cell>
          <cell r="BL501">
            <v>1268.1400000000001</v>
          </cell>
          <cell r="BM501">
            <v>853.54</v>
          </cell>
          <cell r="BN501">
            <v>414.6</v>
          </cell>
          <cell r="BO501">
            <v>0</v>
          </cell>
          <cell r="BP501">
            <v>414.6</v>
          </cell>
          <cell r="BQ501">
            <v>19.36</v>
          </cell>
          <cell r="BR501">
            <v>395.23</v>
          </cell>
          <cell r="BS501">
            <v>67.306449000000001</v>
          </cell>
          <cell r="BT501">
            <v>925.47</v>
          </cell>
          <cell r="BU501">
            <v>0</v>
          </cell>
          <cell r="BV501">
            <v>76.319999999999993</v>
          </cell>
          <cell r="BW501">
            <v>849.16</v>
          </cell>
          <cell r="BX501" t="str">
            <v>Operational Risk Expense</v>
          </cell>
          <cell r="BY501">
            <v>6993.76</v>
          </cell>
          <cell r="BZ501">
            <v>290177.34999999998</v>
          </cell>
          <cell r="CA501">
            <v>297171.11</v>
          </cell>
          <cell r="CB501">
            <v>193972.93</v>
          </cell>
          <cell r="CC501">
            <v>92538.82</v>
          </cell>
          <cell r="CD501">
            <v>28705.56</v>
          </cell>
          <cell r="CE501">
            <v>8312.44</v>
          </cell>
          <cell r="CF501">
            <v>20393.12</v>
          </cell>
          <cell r="CG501">
            <v>9627.07</v>
          </cell>
          <cell r="CH501">
            <v>1345.7</v>
          </cell>
          <cell r="CI501">
            <v>2513.9499999999998</v>
          </cell>
          <cell r="CJ501">
            <v>5767.42</v>
          </cell>
          <cell r="CK501">
            <v>1208.1199999999999</v>
          </cell>
          <cell r="CL501">
            <v>3.39</v>
          </cell>
          <cell r="CM501">
            <v>63098.09</v>
          </cell>
          <cell r="CN501">
            <v>122510.21</v>
          </cell>
          <cell r="CO501">
            <v>108492.21</v>
          </cell>
          <cell r="CP501">
            <v>5730.6</v>
          </cell>
          <cell r="CQ501">
            <v>8287.4</v>
          </cell>
          <cell r="CR501">
            <v>158301.23000000001</v>
          </cell>
          <cell r="CS501">
            <v>36480.28</v>
          </cell>
          <cell r="CT501">
            <v>493.38</v>
          </cell>
          <cell r="CU501">
            <v>2395.48</v>
          </cell>
          <cell r="CV501">
            <v>33591.410000000003</v>
          </cell>
          <cell r="CW501">
            <v>138773.99</v>
          </cell>
          <cell r="CX501">
            <v>5842.16</v>
          </cell>
          <cell r="CY501">
            <v>1454.32</v>
          </cell>
          <cell r="CZ501">
            <v>8727.65</v>
          </cell>
          <cell r="DA501">
            <v>59425.87</v>
          </cell>
          <cell r="DB501">
            <v>63323.99</v>
          </cell>
          <cell r="DC501">
            <v>650038.63</v>
          </cell>
          <cell r="DD501">
            <v>2992.44</v>
          </cell>
          <cell r="DE501">
            <v>31747.59</v>
          </cell>
          <cell r="DF501">
            <v>615298.6</v>
          </cell>
          <cell r="DG501">
            <v>337819.01</v>
          </cell>
          <cell r="DH501">
            <v>25880.52</v>
          </cell>
          <cell r="DI501">
            <v>2562.91</v>
          </cell>
          <cell r="DJ501">
            <v>1676.08</v>
          </cell>
          <cell r="DK501">
            <v>3750.07</v>
          </cell>
          <cell r="DL501">
            <v>33869.589999999997</v>
          </cell>
          <cell r="DM501">
            <v>684418.34</v>
          </cell>
          <cell r="DN501">
            <v>1968576.6</v>
          </cell>
          <cell r="DO501">
            <v>938387.95</v>
          </cell>
          <cell r="DP501">
            <v>171053.48</v>
          </cell>
          <cell r="DQ501">
            <v>6219.97</v>
          </cell>
          <cell r="DR501">
            <v>686323.55</v>
          </cell>
          <cell r="DS501">
            <v>1135</v>
          </cell>
          <cell r="DT501">
            <v>1801985</v>
          </cell>
          <cell r="DU501">
            <v>3312</v>
          </cell>
          <cell r="DV501">
            <v>294</v>
          </cell>
          <cell r="DW501">
            <v>105297</v>
          </cell>
          <cell r="DX501">
            <v>82850.33</v>
          </cell>
          <cell r="DY501">
            <v>-18313.599999999999</v>
          </cell>
          <cell r="DZ501">
            <v>-8818.02</v>
          </cell>
          <cell r="EA501">
            <v>164621.70000000001</v>
          </cell>
          <cell r="EB501">
            <v>1970</v>
          </cell>
          <cell r="EC501">
            <v>166591.70000000001</v>
          </cell>
          <cell r="ED501">
            <v>359868.23</v>
          </cell>
          <cell r="EE501">
            <v>164063.46</v>
          </cell>
          <cell r="EF501">
            <v>0</v>
          </cell>
          <cell r="EG501">
            <v>164063.46</v>
          </cell>
          <cell r="EH501">
            <v>395.23</v>
          </cell>
          <cell r="EI501">
            <v>1500</v>
          </cell>
          <cell r="EJ501">
            <v>0</v>
          </cell>
          <cell r="EK501">
            <v>0</v>
          </cell>
          <cell r="EL501">
            <v>0</v>
          </cell>
          <cell r="EM501">
            <v>0</v>
          </cell>
          <cell r="EN501">
            <v>1307.57</v>
          </cell>
          <cell r="EO501">
            <v>0</v>
          </cell>
          <cell r="EP501">
            <v>42.7</v>
          </cell>
          <cell r="EQ501">
            <v>30</v>
          </cell>
          <cell r="ER501">
            <v>43.28</v>
          </cell>
          <cell r="ES501">
            <v>0</v>
          </cell>
          <cell r="ET501">
            <v>0</v>
          </cell>
          <cell r="EU501">
            <v>164621.70000000001</v>
          </cell>
          <cell r="EV501">
            <v>164621.70000000001</v>
          </cell>
          <cell r="EW501">
            <v>478.21</v>
          </cell>
          <cell r="EX501">
            <v>0</v>
          </cell>
          <cell r="EY501">
            <v>-9147.61</v>
          </cell>
          <cell r="EZ501">
            <v>0</v>
          </cell>
          <cell r="FA501">
            <v>837</v>
          </cell>
          <cell r="FB501">
            <v>4565.71</v>
          </cell>
          <cell r="FC501">
            <v>0</v>
          </cell>
          <cell r="FD501">
            <v>29211.97</v>
          </cell>
          <cell r="FE501">
            <v>735</v>
          </cell>
          <cell r="FF501">
            <v>148746.84</v>
          </cell>
          <cell r="FG501">
            <v>285</v>
          </cell>
          <cell r="FH501">
            <v>42682.8</v>
          </cell>
          <cell r="FI501">
            <v>-562</v>
          </cell>
          <cell r="FJ501">
            <v>105217.04</v>
          </cell>
          <cell r="FK501">
            <v>963458.55</v>
          </cell>
          <cell r="FL501">
            <v>96502.33</v>
          </cell>
          <cell r="FM501">
            <v>105217.04</v>
          </cell>
          <cell r="FN501">
            <v>137538</v>
          </cell>
          <cell r="FO501">
            <v>963458.55</v>
          </cell>
          <cell r="FP501">
            <v>1889280.5</v>
          </cell>
          <cell r="FQ501">
            <v>10.0162</v>
          </cell>
          <cell r="FR501">
            <v>10.9208</v>
          </cell>
          <cell r="FS501">
            <v>14.275399999999999</v>
          </cell>
          <cell r="FT501">
            <v>5.5692000000000004</v>
          </cell>
          <cell r="FU501">
            <v>3312</v>
          </cell>
          <cell r="FV501">
            <v>0</v>
          </cell>
          <cell r="FW501">
            <v>0</v>
          </cell>
          <cell r="FX501">
            <v>0</v>
          </cell>
          <cell r="FY501">
            <v>8818.02</v>
          </cell>
          <cell r="FZ501">
            <v>0</v>
          </cell>
          <cell r="GA501">
            <v>198</v>
          </cell>
          <cell r="GB501">
            <v>0</v>
          </cell>
          <cell r="GC501">
            <v>4565.71</v>
          </cell>
          <cell r="GD501">
            <v>25880.39</v>
          </cell>
          <cell r="GE501">
            <v>56008.79</v>
          </cell>
          <cell r="GF501">
            <v>945</v>
          </cell>
          <cell r="GG501">
            <v>2940650.4</v>
          </cell>
          <cell r="GH501">
            <v>0</v>
          </cell>
          <cell r="GI501">
            <v>0</v>
          </cell>
          <cell r="GJ501">
            <v>148746.84</v>
          </cell>
          <cell r="GK501">
            <v>14874.68</v>
          </cell>
          <cell r="GL501">
            <v>52012.12</v>
          </cell>
          <cell r="GM501">
            <v>3996.67</v>
          </cell>
          <cell r="GN501">
            <v>0</v>
          </cell>
          <cell r="GO501">
            <v>52012.12</v>
          </cell>
          <cell r="GP501">
            <v>9329.32</v>
          </cell>
          <cell r="GQ501">
            <v>9329.32</v>
          </cell>
          <cell r="GR501">
            <v>42682.8</v>
          </cell>
          <cell r="GS501">
            <v>9329.32</v>
          </cell>
          <cell r="GT501">
            <v>25559.79</v>
          </cell>
          <cell r="GU501">
            <v>30</v>
          </cell>
          <cell r="GV501">
            <v>2940.65</v>
          </cell>
          <cell r="GW501">
            <v>0.01</v>
          </cell>
          <cell r="GX501">
            <v>0</v>
          </cell>
          <cell r="GY501">
            <v>0</v>
          </cell>
          <cell r="GZ501">
            <v>0</v>
          </cell>
          <cell r="HA501">
            <v>0</v>
          </cell>
          <cell r="HB501">
            <v>1307.57</v>
          </cell>
          <cell r="HC501">
            <v>1307.57</v>
          </cell>
          <cell r="HF501">
            <v>0</v>
          </cell>
          <cell r="HG501">
            <v>0</v>
          </cell>
          <cell r="HH501">
            <v>0</v>
          </cell>
          <cell r="HI501">
            <v>-6827</v>
          </cell>
          <cell r="HJ501">
            <v>1615</v>
          </cell>
          <cell r="HL501">
            <v>4</v>
          </cell>
          <cell r="HM501">
            <v>2013</v>
          </cell>
          <cell r="HN501">
            <v>0</v>
          </cell>
          <cell r="HO501">
            <v>-122.03</v>
          </cell>
          <cell r="HP501">
            <v>102070.86</v>
          </cell>
          <cell r="HQ501">
            <v>5.2687989999999996</v>
          </cell>
          <cell r="HR501">
            <v>19011</v>
          </cell>
        </row>
        <row r="502">
          <cell r="A502" t="str">
            <v>1951350Q3 2011Supervisory Baseline</v>
          </cell>
          <cell r="B502" t="str">
            <v>Citi</v>
          </cell>
          <cell r="C502" t="str">
            <v>Q3 2011</v>
          </cell>
          <cell r="D502" t="str">
            <v>Supervisory Baseline</v>
          </cell>
          <cell r="E502" t="str">
            <v>BHC</v>
          </cell>
          <cell r="F502" t="str">
            <v>CITIGROUP</v>
          </cell>
          <cell r="G502">
            <v>1951350</v>
          </cell>
          <cell r="H502" t="str">
            <v>Actual</v>
          </cell>
          <cell r="I502">
            <v>40927</v>
          </cell>
          <cell r="J502">
            <v>40927.582037037035</v>
          </cell>
          <cell r="K502" t="str">
            <v xml:space="preserve">While this scenario was largely consistent with Citis Baseline scenario, in some instances it is either more conservative or aggressive for certain market factors (see exhibit below). Based upon the information provided by the Federal Reserve, </v>
          </cell>
          <cell r="L502">
            <v>720</v>
          </cell>
          <cell r="M502">
            <v>551</v>
          </cell>
          <cell r="N502">
            <v>358</v>
          </cell>
          <cell r="O502">
            <v>193</v>
          </cell>
          <cell r="P502">
            <v>258</v>
          </cell>
          <cell r="Q502">
            <v>258</v>
          </cell>
          <cell r="R502">
            <v>0</v>
          </cell>
          <cell r="S502">
            <v>0</v>
          </cell>
          <cell r="T502">
            <v>92</v>
          </cell>
          <cell r="U502">
            <v>1</v>
          </cell>
          <cell r="V502">
            <v>12</v>
          </cell>
          <cell r="W502">
            <v>79</v>
          </cell>
          <cell r="X502">
            <v>2245</v>
          </cell>
          <cell r="Y502">
            <v>852</v>
          </cell>
          <cell r="Z502">
            <v>86</v>
          </cell>
          <cell r="AA502">
            <v>38</v>
          </cell>
          <cell r="AB502">
            <v>728</v>
          </cell>
          <cell r="AC502">
            <v>120</v>
          </cell>
          <cell r="AD502">
            <v>0</v>
          </cell>
          <cell r="AE502">
            <v>-1</v>
          </cell>
          <cell r="AF502">
            <v>0</v>
          </cell>
          <cell r="AG502">
            <v>20</v>
          </cell>
          <cell r="AH502">
            <v>101</v>
          </cell>
          <cell r="AI502">
            <v>4839</v>
          </cell>
          <cell r="AJ502">
            <v>0</v>
          </cell>
          <cell r="AK502">
            <v>0</v>
          </cell>
          <cell r="AL502">
            <v>0</v>
          </cell>
          <cell r="AM502">
            <v>0</v>
          </cell>
          <cell r="AN502">
            <v>0</v>
          </cell>
          <cell r="AO502">
            <v>0</v>
          </cell>
          <cell r="AP502">
            <v>0</v>
          </cell>
          <cell r="AQ502">
            <v>0</v>
          </cell>
          <cell r="AR502">
            <v>0</v>
          </cell>
          <cell r="AS502">
            <v>-1605.66</v>
          </cell>
          <cell r="AT502">
            <v>4839</v>
          </cell>
          <cell r="AU502">
            <v>34362</v>
          </cell>
          <cell r="AV502">
            <v>3049</v>
          </cell>
          <cell r="AW502">
            <v>4839</v>
          </cell>
          <cell r="AX502">
            <v>-520</v>
          </cell>
          <cell r="AY502">
            <v>32052</v>
          </cell>
          <cell r="AZ502">
            <v>12734.06</v>
          </cell>
          <cell r="BA502">
            <v>6771.63</v>
          </cell>
          <cell r="BB502">
            <v>13663.35</v>
          </cell>
          <cell r="BC502">
            <v>5842.34</v>
          </cell>
          <cell r="BD502">
            <v>5842.34</v>
          </cell>
          <cell r="BE502">
            <v>3049</v>
          </cell>
          <cell r="BF502">
            <v>0</v>
          </cell>
          <cell r="BG502">
            <v>-1605.66</v>
          </cell>
          <cell r="BH502">
            <v>0</v>
          </cell>
          <cell r="BI502">
            <v>-255</v>
          </cell>
          <cell r="BJ502">
            <v>876</v>
          </cell>
          <cell r="BK502">
            <v>42.66</v>
          </cell>
          <cell r="BL502">
            <v>5020</v>
          </cell>
          <cell r="BM502">
            <v>1278</v>
          </cell>
          <cell r="BN502">
            <v>3742</v>
          </cell>
          <cell r="BO502">
            <v>1</v>
          </cell>
          <cell r="BP502">
            <v>3743</v>
          </cell>
          <cell r="BQ502">
            <v>-28</v>
          </cell>
          <cell r="BR502">
            <v>3771</v>
          </cell>
          <cell r="BS502">
            <v>25.458167</v>
          </cell>
          <cell r="BT502">
            <v>1001</v>
          </cell>
          <cell r="BU502">
            <v>301</v>
          </cell>
          <cell r="BV502">
            <v>226</v>
          </cell>
          <cell r="BW502">
            <v>1076</v>
          </cell>
          <cell r="BX502" t="str">
            <v>Operational Risk Expense</v>
          </cell>
          <cell r="BY502">
            <v>12866</v>
          </cell>
          <cell r="BZ502">
            <v>258361</v>
          </cell>
          <cell r="CA502">
            <v>271227</v>
          </cell>
          <cell r="CB502">
            <v>228264</v>
          </cell>
          <cell r="CC502">
            <v>114030</v>
          </cell>
          <cell r="CD502">
            <v>45731</v>
          </cell>
          <cell r="CE502">
            <v>17781</v>
          </cell>
          <cell r="CF502">
            <v>27950</v>
          </cell>
          <cell r="CG502">
            <v>9386</v>
          </cell>
          <cell r="CH502">
            <v>1312</v>
          </cell>
          <cell r="CI502">
            <v>2451</v>
          </cell>
          <cell r="CJ502">
            <v>5623</v>
          </cell>
          <cell r="CK502">
            <v>2029</v>
          </cell>
          <cell r="CL502">
            <v>3</v>
          </cell>
          <cell r="CM502">
            <v>59114</v>
          </cell>
          <cell r="CN502">
            <v>130600</v>
          </cell>
          <cell r="CO502">
            <v>117455.15</v>
          </cell>
          <cell r="CP502">
            <v>5167.8500000000004</v>
          </cell>
          <cell r="CQ502">
            <v>7977</v>
          </cell>
          <cell r="CR502">
            <v>145956</v>
          </cell>
          <cell r="CS502">
            <v>48660</v>
          </cell>
          <cell r="CT502">
            <v>5192</v>
          </cell>
          <cell r="CU502">
            <v>3910.05</v>
          </cell>
          <cell r="CV502">
            <v>39557.949999999997</v>
          </cell>
          <cell r="CW502">
            <v>112725</v>
          </cell>
          <cell r="CX502">
            <v>5170</v>
          </cell>
          <cell r="CY502">
            <v>1287</v>
          </cell>
          <cell r="CZ502">
            <v>21557</v>
          </cell>
          <cell r="DA502">
            <v>44269</v>
          </cell>
          <cell r="DB502">
            <v>40442</v>
          </cell>
          <cell r="DC502">
            <v>666205</v>
          </cell>
          <cell r="DD502">
            <v>1860</v>
          </cell>
          <cell r="DE502">
            <v>32052</v>
          </cell>
          <cell r="DF502">
            <v>632293</v>
          </cell>
          <cell r="DG502">
            <v>320637</v>
          </cell>
          <cell r="DH502">
            <v>25496</v>
          </cell>
          <cell r="DI502">
            <v>2852</v>
          </cell>
          <cell r="DJ502">
            <v>2412</v>
          </cell>
          <cell r="DK502">
            <v>4388</v>
          </cell>
          <cell r="DL502">
            <v>35148</v>
          </cell>
          <cell r="DM502">
            <v>676687</v>
          </cell>
          <cell r="DN502">
            <v>1935992</v>
          </cell>
          <cell r="DO502">
            <v>851281</v>
          </cell>
          <cell r="DP502">
            <v>148851</v>
          </cell>
          <cell r="DQ502">
            <v>16089</v>
          </cell>
          <cell r="DR502">
            <v>740429</v>
          </cell>
          <cell r="DS502">
            <v>1135</v>
          </cell>
          <cell r="DT502">
            <v>1756650</v>
          </cell>
          <cell r="DU502">
            <v>312</v>
          </cell>
          <cell r="DV502">
            <v>294</v>
          </cell>
          <cell r="DW502">
            <v>105297</v>
          </cell>
          <cell r="DX502">
            <v>89602</v>
          </cell>
          <cell r="DY502">
            <v>-17044</v>
          </cell>
          <cell r="DZ502">
            <v>-1089</v>
          </cell>
          <cell r="EA502">
            <v>177372</v>
          </cell>
          <cell r="EB502">
            <v>1970</v>
          </cell>
          <cell r="EC502">
            <v>179342</v>
          </cell>
          <cell r="ED502">
            <v>360369</v>
          </cell>
          <cell r="EE502">
            <v>176364</v>
          </cell>
          <cell r="EF502">
            <v>0</v>
          </cell>
          <cell r="EG502">
            <v>176364</v>
          </cell>
          <cell r="EH502">
            <v>3771</v>
          </cell>
          <cell r="EI502">
            <v>0</v>
          </cell>
          <cell r="EJ502">
            <v>0</v>
          </cell>
          <cell r="EK502">
            <v>1875</v>
          </cell>
          <cell r="EL502">
            <v>0</v>
          </cell>
          <cell r="EM502">
            <v>-2</v>
          </cell>
          <cell r="EN502">
            <v>0</v>
          </cell>
          <cell r="EO502">
            <v>0</v>
          </cell>
          <cell r="EP502">
            <v>4</v>
          </cell>
          <cell r="EQ502">
            <v>22</v>
          </cell>
          <cell r="ER502">
            <v>-4822</v>
          </cell>
          <cell r="ES502">
            <v>0</v>
          </cell>
          <cell r="ET502">
            <v>212</v>
          </cell>
          <cell r="EU502">
            <v>177372</v>
          </cell>
          <cell r="EV502">
            <v>177372</v>
          </cell>
          <cell r="EW502">
            <v>-98</v>
          </cell>
          <cell r="EX502">
            <v>0</v>
          </cell>
          <cell r="EY502">
            <v>-7024</v>
          </cell>
          <cell r="EZ502">
            <v>0</v>
          </cell>
          <cell r="FA502">
            <v>606</v>
          </cell>
          <cell r="FB502">
            <v>16159</v>
          </cell>
          <cell r="FC502">
            <v>0</v>
          </cell>
          <cell r="FD502">
            <v>29884</v>
          </cell>
          <cell r="FE502">
            <v>1239</v>
          </cell>
          <cell r="FF502">
            <v>170136</v>
          </cell>
          <cell r="FG502">
            <v>285</v>
          </cell>
          <cell r="FH502">
            <v>36925.360000000001</v>
          </cell>
          <cell r="FI502">
            <v>-560</v>
          </cell>
          <cell r="FJ502">
            <v>132366</v>
          </cell>
          <cell r="FK502">
            <v>984338</v>
          </cell>
          <cell r="FL502">
            <v>115289</v>
          </cell>
          <cell r="FM502">
            <v>132366</v>
          </cell>
          <cell r="FN502">
            <v>166297</v>
          </cell>
          <cell r="FO502">
            <v>984338</v>
          </cell>
          <cell r="FP502">
            <v>1887405</v>
          </cell>
          <cell r="FQ502">
            <v>11.712300000000001</v>
          </cell>
          <cell r="FR502">
            <v>13.4472</v>
          </cell>
          <cell r="FS502">
            <v>16.894300000000001</v>
          </cell>
          <cell r="FT502">
            <v>7.0130999999999997</v>
          </cell>
          <cell r="FU502">
            <v>312</v>
          </cell>
          <cell r="FV502">
            <v>0</v>
          </cell>
          <cell r="FW502">
            <v>0</v>
          </cell>
          <cell r="FX502">
            <v>0</v>
          </cell>
          <cell r="FY502">
            <v>1089</v>
          </cell>
          <cell r="FZ502">
            <v>0</v>
          </cell>
          <cell r="GA502">
            <v>198</v>
          </cell>
          <cell r="GB502">
            <v>0</v>
          </cell>
          <cell r="GC502">
            <v>15961</v>
          </cell>
          <cell r="GD502">
            <v>25496</v>
          </cell>
          <cell r="GE502">
            <v>51361</v>
          </cell>
          <cell r="GF502">
            <v>945</v>
          </cell>
          <cell r="GG502">
            <v>2923708.2</v>
          </cell>
          <cell r="GH502">
            <v>0</v>
          </cell>
          <cell r="GI502">
            <v>0</v>
          </cell>
          <cell r="GJ502">
            <v>170136</v>
          </cell>
          <cell r="GK502">
            <v>17013.599999999999</v>
          </cell>
          <cell r="GL502">
            <v>47948</v>
          </cell>
          <cell r="GM502">
            <v>3413</v>
          </cell>
          <cell r="GN502">
            <v>0</v>
          </cell>
          <cell r="GO502">
            <v>47948</v>
          </cell>
          <cell r="GP502">
            <v>11022.64</v>
          </cell>
          <cell r="GQ502">
            <v>11022.64</v>
          </cell>
          <cell r="GR502">
            <v>36925.360000000001</v>
          </cell>
          <cell r="GS502">
            <v>11022.64</v>
          </cell>
          <cell r="GT502">
            <v>30199</v>
          </cell>
          <cell r="GU502">
            <v>22</v>
          </cell>
          <cell r="GV502">
            <v>2923.71</v>
          </cell>
          <cell r="GW502">
            <v>7.5246899999999997E-3</v>
          </cell>
          <cell r="GX502">
            <v>0</v>
          </cell>
          <cell r="GY502">
            <v>1875</v>
          </cell>
          <cell r="GZ502">
            <v>1875</v>
          </cell>
          <cell r="HA502">
            <v>0</v>
          </cell>
          <cell r="HB502">
            <v>0</v>
          </cell>
          <cell r="HC502">
            <v>0</v>
          </cell>
          <cell r="HF502">
            <v>0</v>
          </cell>
          <cell r="HG502">
            <v>0</v>
          </cell>
          <cell r="HH502">
            <v>0</v>
          </cell>
          <cell r="HI502">
            <v>-6827</v>
          </cell>
          <cell r="HJ502">
            <v>1615</v>
          </cell>
          <cell r="HL502">
            <v>3</v>
          </cell>
          <cell r="HM502">
            <v>2011</v>
          </cell>
          <cell r="HN502">
            <v>0</v>
          </cell>
          <cell r="HO502">
            <v>621</v>
          </cell>
          <cell r="HP502">
            <v>112481</v>
          </cell>
          <cell r="HQ502">
            <v>5.9085589000000001</v>
          </cell>
          <cell r="HR502">
            <v>19011</v>
          </cell>
        </row>
        <row r="503">
          <cell r="A503" t="str">
            <v>1951350Q4 2011Supervisory Baseline</v>
          </cell>
          <cell r="B503" t="str">
            <v>Citi</v>
          </cell>
          <cell r="C503" t="str">
            <v>Q4 2011</v>
          </cell>
          <cell r="D503" t="str">
            <v>Supervisory Baseline</v>
          </cell>
          <cell r="E503" t="str">
            <v>BHC</v>
          </cell>
          <cell r="F503" t="str">
            <v>CITIGROUP</v>
          </cell>
          <cell r="G503">
            <v>1951350</v>
          </cell>
          <cell r="H503" t="str">
            <v>Projected</v>
          </cell>
          <cell r="I503">
            <v>40927</v>
          </cell>
          <cell r="J503">
            <v>40927.582037037035</v>
          </cell>
          <cell r="K503" t="str">
            <v xml:space="preserve">While this scenario was largely consistent with Citis Baseline scenario, in some instances it is either more conservative or aggressive for certain market factors (see exhibit below). Based upon the information provided by the Federal Reserve, </v>
          </cell>
          <cell r="L503">
            <v>681.38</v>
          </cell>
          <cell r="M503">
            <v>506.26</v>
          </cell>
          <cell r="N503">
            <v>332.21</v>
          </cell>
          <cell r="O503">
            <v>174.05</v>
          </cell>
          <cell r="P503">
            <v>285.11</v>
          </cell>
          <cell r="Q503">
            <v>285.11</v>
          </cell>
          <cell r="R503">
            <v>0</v>
          </cell>
          <cell r="S503">
            <v>0</v>
          </cell>
          <cell r="T503">
            <v>104.04</v>
          </cell>
          <cell r="U503">
            <v>1.45</v>
          </cell>
          <cell r="V503">
            <v>34.74</v>
          </cell>
          <cell r="W503">
            <v>67.84</v>
          </cell>
          <cell r="X503">
            <v>2043.46</v>
          </cell>
          <cell r="Y503">
            <v>800.01</v>
          </cell>
          <cell r="Z503">
            <v>67.349999999999994</v>
          </cell>
          <cell r="AA503">
            <v>26.15</v>
          </cell>
          <cell r="AB503">
            <v>706.51</v>
          </cell>
          <cell r="AC503">
            <v>151.99</v>
          </cell>
          <cell r="AD503">
            <v>0</v>
          </cell>
          <cell r="AE503">
            <v>2.6</v>
          </cell>
          <cell r="AF503">
            <v>0</v>
          </cell>
          <cell r="AG503">
            <v>23.74</v>
          </cell>
          <cell r="AH503">
            <v>125.65</v>
          </cell>
          <cell r="AI503">
            <v>4572.26</v>
          </cell>
          <cell r="AJ503">
            <v>0</v>
          </cell>
          <cell r="AK503">
            <v>0</v>
          </cell>
          <cell r="AL503">
            <v>0</v>
          </cell>
          <cell r="AM503">
            <v>0</v>
          </cell>
          <cell r="AN503">
            <v>0</v>
          </cell>
          <cell r="AO503">
            <v>0</v>
          </cell>
          <cell r="AP503">
            <v>0</v>
          </cell>
          <cell r="AQ503">
            <v>0</v>
          </cell>
          <cell r="AR503">
            <v>0</v>
          </cell>
          <cell r="AS503">
            <v>703.07</v>
          </cell>
          <cell r="AT503">
            <v>5275.32</v>
          </cell>
          <cell r="AU503">
            <v>32052</v>
          </cell>
          <cell r="AV503">
            <v>2811.92</v>
          </cell>
          <cell r="AW503">
            <v>4572.26</v>
          </cell>
          <cell r="AX503">
            <v>0</v>
          </cell>
          <cell r="AY503">
            <v>30291.66</v>
          </cell>
          <cell r="AZ503">
            <v>12186.52</v>
          </cell>
          <cell r="BA503">
            <v>6315.54</v>
          </cell>
          <cell r="BB503">
            <v>13942.66</v>
          </cell>
          <cell r="BC503">
            <v>4559.3999999999996</v>
          </cell>
          <cell r="BD503">
            <v>4559.3999999999996</v>
          </cell>
          <cell r="BE503">
            <v>2811.92</v>
          </cell>
          <cell r="BF503">
            <v>0</v>
          </cell>
          <cell r="BG503">
            <v>703.07</v>
          </cell>
          <cell r="BH503">
            <v>0</v>
          </cell>
          <cell r="BI503">
            <v>0</v>
          </cell>
          <cell r="BJ503">
            <v>0</v>
          </cell>
          <cell r="BK503">
            <v>0</v>
          </cell>
          <cell r="BL503">
            <v>1044.4100000000001</v>
          </cell>
          <cell r="BM503">
            <v>-147.43</v>
          </cell>
          <cell r="BN503">
            <v>1191.8399999999999</v>
          </cell>
          <cell r="BO503">
            <v>-34.79</v>
          </cell>
          <cell r="BP503">
            <v>1157.06</v>
          </cell>
          <cell r="BQ503">
            <v>29.62</v>
          </cell>
          <cell r="BR503">
            <v>1127.44</v>
          </cell>
          <cell r="BS503">
            <v>-14.116104</v>
          </cell>
          <cell r="BT503">
            <v>1076</v>
          </cell>
          <cell r="BU503">
            <v>335</v>
          </cell>
          <cell r="BV503">
            <v>132.76</v>
          </cell>
          <cell r="BW503">
            <v>1278.24</v>
          </cell>
          <cell r="BX503" t="str">
            <v>Operational Risk Expense</v>
          </cell>
          <cell r="BY503">
            <v>12041.26</v>
          </cell>
          <cell r="BZ503">
            <v>294085.56</v>
          </cell>
          <cell r="CA503">
            <v>306126.81</v>
          </cell>
          <cell r="CB503">
            <v>225426.71</v>
          </cell>
          <cell r="CC503">
            <v>116840.18</v>
          </cell>
          <cell r="CD503">
            <v>37975.71</v>
          </cell>
          <cell r="CE503">
            <v>14377.25</v>
          </cell>
          <cell r="CF503">
            <v>23598.46</v>
          </cell>
          <cell r="CG503">
            <v>9005.26</v>
          </cell>
          <cell r="CH503">
            <v>1258.78</v>
          </cell>
          <cell r="CI503">
            <v>2351.58</v>
          </cell>
          <cell r="CJ503">
            <v>5394.9</v>
          </cell>
          <cell r="CK503">
            <v>1152.55</v>
          </cell>
          <cell r="CL503">
            <v>3.08</v>
          </cell>
          <cell r="CM503">
            <v>61602.48</v>
          </cell>
          <cell r="CN503">
            <v>128700.47</v>
          </cell>
          <cell r="CO503">
            <v>115341.62</v>
          </cell>
          <cell r="CP503">
            <v>5640.73</v>
          </cell>
          <cell r="CQ503">
            <v>7718.13</v>
          </cell>
          <cell r="CR503">
            <v>157827</v>
          </cell>
          <cell r="CS503">
            <v>40163.58</v>
          </cell>
          <cell r="CT503">
            <v>770.06</v>
          </cell>
          <cell r="CU503">
            <v>3080.56</v>
          </cell>
          <cell r="CV503">
            <v>36312.97</v>
          </cell>
          <cell r="CW503">
            <v>126875.11</v>
          </cell>
          <cell r="CX503">
            <v>5314.53</v>
          </cell>
          <cell r="CY503">
            <v>1322.98</v>
          </cell>
          <cell r="CZ503">
            <v>21824.44</v>
          </cell>
          <cell r="DA503">
            <v>50916.59</v>
          </cell>
          <cell r="DB503">
            <v>47496.57</v>
          </cell>
          <cell r="DC503">
            <v>678992.87</v>
          </cell>
          <cell r="DD503">
            <v>2722.18</v>
          </cell>
          <cell r="DE503">
            <v>30291.66</v>
          </cell>
          <cell r="DF503">
            <v>645979.03</v>
          </cell>
          <cell r="DG503">
            <v>327177.28999999998</v>
          </cell>
          <cell r="DH503">
            <v>25496</v>
          </cell>
          <cell r="DI503">
            <v>2597.7800000000002</v>
          </cell>
          <cell r="DJ503">
            <v>2487.3200000000002</v>
          </cell>
          <cell r="DK503">
            <v>4333.43</v>
          </cell>
          <cell r="DL503">
            <v>34914.54</v>
          </cell>
          <cell r="DM503">
            <v>645068.43000000005</v>
          </cell>
          <cell r="DN503">
            <v>1959266.1</v>
          </cell>
          <cell r="DO503">
            <v>873664.54</v>
          </cell>
          <cell r="DP503">
            <v>153789.94</v>
          </cell>
          <cell r="DQ503">
            <v>16077.42</v>
          </cell>
          <cell r="DR503">
            <v>735895.51</v>
          </cell>
          <cell r="DS503">
            <v>1135</v>
          </cell>
          <cell r="DT503">
            <v>1779427.4</v>
          </cell>
          <cell r="DU503">
            <v>312</v>
          </cell>
          <cell r="DV503">
            <v>294</v>
          </cell>
          <cell r="DW503">
            <v>105297</v>
          </cell>
          <cell r="DX503">
            <v>90691.25</v>
          </cell>
          <cell r="DY503">
            <v>-17636.55</v>
          </cell>
          <cell r="DZ503">
            <v>-1089</v>
          </cell>
          <cell r="EA503">
            <v>177868.7</v>
          </cell>
          <cell r="EB503">
            <v>1970</v>
          </cell>
          <cell r="EC503">
            <v>179838.7</v>
          </cell>
          <cell r="ED503">
            <v>366048.43</v>
          </cell>
          <cell r="EE503">
            <v>177372</v>
          </cell>
          <cell r="EF503">
            <v>0</v>
          </cell>
          <cell r="EG503">
            <v>177372</v>
          </cell>
          <cell r="EH503">
            <v>1127.44</v>
          </cell>
          <cell r="EI503">
            <v>0</v>
          </cell>
          <cell r="EJ503">
            <v>0</v>
          </cell>
          <cell r="EK503">
            <v>0</v>
          </cell>
          <cell r="EL503">
            <v>0</v>
          </cell>
          <cell r="EM503">
            <v>0</v>
          </cell>
          <cell r="EN503">
            <v>0</v>
          </cell>
          <cell r="EO503">
            <v>0</v>
          </cell>
          <cell r="EP503">
            <v>8.9499999999999993</v>
          </cell>
          <cell r="EQ503">
            <v>29.24</v>
          </cell>
          <cell r="ER503">
            <v>-592.54999999999995</v>
          </cell>
          <cell r="ES503">
            <v>0</v>
          </cell>
          <cell r="ET503">
            <v>0</v>
          </cell>
          <cell r="EU503">
            <v>177868.7</v>
          </cell>
          <cell r="EV503">
            <v>177868.7</v>
          </cell>
          <cell r="EW503">
            <v>-519.23</v>
          </cell>
          <cell r="EX503">
            <v>0</v>
          </cell>
          <cell r="EY503">
            <v>-7036.58</v>
          </cell>
          <cell r="EZ503">
            <v>0</v>
          </cell>
          <cell r="FA503">
            <v>837</v>
          </cell>
          <cell r="FB503">
            <v>15963.28</v>
          </cell>
          <cell r="FC503">
            <v>0</v>
          </cell>
          <cell r="FD503">
            <v>29804.080000000002</v>
          </cell>
          <cell r="FE503">
            <v>735</v>
          </cell>
          <cell r="FF503">
            <v>171685.71</v>
          </cell>
          <cell r="FG503">
            <v>285</v>
          </cell>
          <cell r="FH503">
            <v>37391.1</v>
          </cell>
          <cell r="FI503">
            <v>-562</v>
          </cell>
          <cell r="FJ503">
            <v>133447.60999999999</v>
          </cell>
          <cell r="FK503">
            <v>987560.33</v>
          </cell>
          <cell r="FL503">
            <v>116335.33</v>
          </cell>
          <cell r="FM503">
            <v>133447.60999999999</v>
          </cell>
          <cell r="FN503">
            <v>167312.95999999999</v>
          </cell>
          <cell r="FO503">
            <v>987560.33</v>
          </cell>
          <cell r="FP503">
            <v>1877768.9</v>
          </cell>
          <cell r="FQ503">
            <v>11.780099999999999</v>
          </cell>
          <cell r="FR503">
            <v>13.5129</v>
          </cell>
          <cell r="FS503">
            <v>16.942</v>
          </cell>
          <cell r="FT503">
            <v>7.1067</v>
          </cell>
          <cell r="FU503">
            <v>312</v>
          </cell>
          <cell r="FV503">
            <v>0</v>
          </cell>
          <cell r="FW503">
            <v>0</v>
          </cell>
          <cell r="FX503">
            <v>0</v>
          </cell>
          <cell r="FY503">
            <v>1089</v>
          </cell>
          <cell r="FZ503">
            <v>0</v>
          </cell>
          <cell r="GA503">
            <v>198</v>
          </cell>
          <cell r="GB503">
            <v>0</v>
          </cell>
          <cell r="GC503">
            <v>15963.28</v>
          </cell>
          <cell r="GD503">
            <v>25495.87</v>
          </cell>
          <cell r="GE503">
            <v>52345</v>
          </cell>
          <cell r="GF503">
            <v>945</v>
          </cell>
          <cell r="GG503">
            <v>2923708.2</v>
          </cell>
          <cell r="GH503">
            <v>0</v>
          </cell>
          <cell r="GI503">
            <v>0</v>
          </cell>
          <cell r="GJ503">
            <v>171685.71</v>
          </cell>
          <cell r="GK503">
            <v>17168.57</v>
          </cell>
          <cell r="GL503">
            <v>48464.88</v>
          </cell>
          <cell r="GM503">
            <v>3880.12</v>
          </cell>
          <cell r="GN503">
            <v>0</v>
          </cell>
          <cell r="GO503">
            <v>48464.88</v>
          </cell>
          <cell r="GP503">
            <v>11073.78</v>
          </cell>
          <cell r="GQ503">
            <v>11073.78</v>
          </cell>
          <cell r="GR503">
            <v>37391.1</v>
          </cell>
          <cell r="GS503">
            <v>11073.78</v>
          </cell>
          <cell r="GT503">
            <v>30339.13</v>
          </cell>
          <cell r="GU503">
            <v>29.24</v>
          </cell>
          <cell r="GV503">
            <v>2923.71</v>
          </cell>
          <cell r="GW503">
            <v>0.01</v>
          </cell>
          <cell r="GX503">
            <v>0</v>
          </cell>
          <cell r="GY503">
            <v>0</v>
          </cell>
          <cell r="GZ503">
            <v>0</v>
          </cell>
          <cell r="HA503">
            <v>0</v>
          </cell>
          <cell r="HB503">
            <v>0</v>
          </cell>
          <cell r="HC503">
            <v>0</v>
          </cell>
          <cell r="HF503">
            <v>0</v>
          </cell>
          <cell r="HG503">
            <v>0</v>
          </cell>
          <cell r="HH503">
            <v>0</v>
          </cell>
          <cell r="HI503">
            <v>-6827</v>
          </cell>
          <cell r="HJ503">
            <v>1615</v>
          </cell>
          <cell r="HL503">
            <v>4</v>
          </cell>
          <cell r="HM503">
            <v>2011</v>
          </cell>
          <cell r="HN503">
            <v>0</v>
          </cell>
          <cell r="HO503">
            <v>0</v>
          </cell>
          <cell r="HP503">
            <v>112565.49</v>
          </cell>
          <cell r="HQ503">
            <v>5.8416423999999996</v>
          </cell>
          <cell r="HR503">
            <v>19011</v>
          </cell>
        </row>
        <row r="504">
          <cell r="A504" t="str">
            <v>1951350Q1 2012Supervisory Baseline</v>
          </cell>
          <cell r="B504" t="str">
            <v>Citi</v>
          </cell>
          <cell r="C504" t="str">
            <v>Q1 2012</v>
          </cell>
          <cell r="D504" t="str">
            <v>Supervisory Baseline</v>
          </cell>
          <cell r="E504" t="str">
            <v>BHC</v>
          </cell>
          <cell r="F504" t="str">
            <v>CITIGROUP</v>
          </cell>
          <cell r="G504">
            <v>1951350</v>
          </cell>
          <cell r="H504" t="str">
            <v>Projected</v>
          </cell>
          <cell r="I504">
            <v>40927</v>
          </cell>
          <cell r="J504">
            <v>40927.582037037035</v>
          </cell>
          <cell r="K504" t="str">
            <v xml:space="preserve">While this scenario was largely consistent with Citis Baseline scenario, in some instances it is either more conservative or aggressive for certain market factors (see exhibit below). Based upon the information provided by the Federal Reserve, </v>
          </cell>
          <cell r="L504">
            <v>644.57000000000005</v>
          </cell>
          <cell r="M504">
            <v>478.91</v>
          </cell>
          <cell r="N504">
            <v>314.27</v>
          </cell>
          <cell r="O504">
            <v>164.65</v>
          </cell>
          <cell r="P504">
            <v>269.70999999999998</v>
          </cell>
          <cell r="Q504">
            <v>269.70999999999998</v>
          </cell>
          <cell r="R504">
            <v>0</v>
          </cell>
          <cell r="S504">
            <v>0</v>
          </cell>
          <cell r="T504">
            <v>98.42</v>
          </cell>
          <cell r="U504">
            <v>1.37</v>
          </cell>
          <cell r="V504">
            <v>32.86</v>
          </cell>
          <cell r="W504">
            <v>64.180000000000007</v>
          </cell>
          <cell r="X504">
            <v>1933.06</v>
          </cell>
          <cell r="Y504">
            <v>696.9</v>
          </cell>
          <cell r="Z504">
            <v>0</v>
          </cell>
          <cell r="AA504">
            <v>28.56</v>
          </cell>
          <cell r="AB504">
            <v>668.34</v>
          </cell>
          <cell r="AC504">
            <v>143.78</v>
          </cell>
          <cell r="AD504">
            <v>0</v>
          </cell>
          <cell r="AE504">
            <v>2.46</v>
          </cell>
          <cell r="AF504">
            <v>0</v>
          </cell>
          <cell r="AG504">
            <v>22.45</v>
          </cell>
          <cell r="AH504">
            <v>118.86</v>
          </cell>
          <cell r="AI504">
            <v>4265.34</v>
          </cell>
          <cell r="AJ504">
            <v>0</v>
          </cell>
          <cell r="AK504">
            <v>0</v>
          </cell>
          <cell r="AL504">
            <v>0</v>
          </cell>
          <cell r="AM504">
            <v>0</v>
          </cell>
          <cell r="AN504">
            <v>0</v>
          </cell>
          <cell r="AO504">
            <v>0</v>
          </cell>
          <cell r="AP504">
            <v>0</v>
          </cell>
          <cell r="AQ504">
            <v>0</v>
          </cell>
          <cell r="AR504">
            <v>0</v>
          </cell>
          <cell r="AS504">
            <v>0</v>
          </cell>
          <cell r="AT504">
            <v>4265.34</v>
          </cell>
          <cell r="AU504">
            <v>30291.66</v>
          </cell>
          <cell r="AV504">
            <v>3194.12</v>
          </cell>
          <cell r="AW504">
            <v>4265.34</v>
          </cell>
          <cell r="AX504">
            <v>0</v>
          </cell>
          <cell r="AY504">
            <v>29220.43</v>
          </cell>
          <cell r="AZ504">
            <v>12299.9</v>
          </cell>
          <cell r="BA504">
            <v>8082.06</v>
          </cell>
          <cell r="BB504">
            <v>12983.15</v>
          </cell>
          <cell r="BC504">
            <v>7398.81</v>
          </cell>
          <cell r="BD504">
            <v>7398.81</v>
          </cell>
          <cell r="BE504">
            <v>3194.12</v>
          </cell>
          <cell r="BF504">
            <v>0</v>
          </cell>
          <cell r="BG504">
            <v>0</v>
          </cell>
          <cell r="BH504">
            <v>0</v>
          </cell>
          <cell r="BI504">
            <v>0</v>
          </cell>
          <cell r="BJ504">
            <v>0</v>
          </cell>
          <cell r="BK504">
            <v>0</v>
          </cell>
          <cell r="BL504">
            <v>4204.6899999999996</v>
          </cell>
          <cell r="BM504">
            <v>1069.45</v>
          </cell>
          <cell r="BN504">
            <v>3135.25</v>
          </cell>
          <cell r="BO504">
            <v>-0.32</v>
          </cell>
          <cell r="BP504">
            <v>3134.93</v>
          </cell>
          <cell r="BQ504">
            <v>23.22</v>
          </cell>
          <cell r="BR504">
            <v>3111.71</v>
          </cell>
          <cell r="BS504">
            <v>25.434692999999999</v>
          </cell>
          <cell r="BT504">
            <v>1278.24</v>
          </cell>
          <cell r="BU504">
            <v>0</v>
          </cell>
          <cell r="BV504">
            <v>111.29</v>
          </cell>
          <cell r="BW504">
            <v>1166.95</v>
          </cell>
          <cell r="BX504" t="str">
            <v>Operational Risk Expense</v>
          </cell>
          <cell r="BY504">
            <v>10245.84</v>
          </cell>
          <cell r="BZ504">
            <v>284022.02</v>
          </cell>
          <cell r="CA504">
            <v>294267.86</v>
          </cell>
          <cell r="CB504">
            <v>221768.38</v>
          </cell>
          <cell r="CC504">
            <v>116262.92</v>
          </cell>
          <cell r="CD504">
            <v>36647.839999999997</v>
          </cell>
          <cell r="CE504">
            <v>13534.15</v>
          </cell>
          <cell r="CF504">
            <v>23113.69</v>
          </cell>
          <cell r="CG504">
            <v>8781.08</v>
          </cell>
          <cell r="CH504">
            <v>1227.44</v>
          </cell>
          <cell r="CI504">
            <v>2293.0300000000002</v>
          </cell>
          <cell r="CJ504">
            <v>5260.6</v>
          </cell>
          <cell r="CK504">
            <v>1123.07</v>
          </cell>
          <cell r="CL504">
            <v>3.01</v>
          </cell>
          <cell r="CM504">
            <v>60073.53</v>
          </cell>
          <cell r="CN504">
            <v>127865.86</v>
          </cell>
          <cell r="CO504">
            <v>114507.18</v>
          </cell>
          <cell r="CP504">
            <v>5425.08</v>
          </cell>
          <cell r="CQ504">
            <v>7933.59</v>
          </cell>
          <cell r="CR504">
            <v>152840.95999999999</v>
          </cell>
          <cell r="CS504">
            <v>39941.46</v>
          </cell>
          <cell r="CT504">
            <v>721.88</v>
          </cell>
          <cell r="CU504">
            <v>2996.37</v>
          </cell>
          <cell r="CV504">
            <v>36223.21</v>
          </cell>
          <cell r="CW504">
            <v>122993.06</v>
          </cell>
          <cell r="CX504">
            <v>5187.49</v>
          </cell>
          <cell r="CY504">
            <v>1291.3499999999999</v>
          </cell>
          <cell r="CZ504">
            <v>21571.53</v>
          </cell>
          <cell r="DA504">
            <v>52306.45</v>
          </cell>
          <cell r="DB504">
            <v>42636.24</v>
          </cell>
          <cell r="DC504">
            <v>665409.72</v>
          </cell>
          <cell r="DD504">
            <v>2706.48</v>
          </cell>
          <cell r="DE504">
            <v>29220.43</v>
          </cell>
          <cell r="DF504">
            <v>633482.81000000006</v>
          </cell>
          <cell r="DG504">
            <v>323847.37</v>
          </cell>
          <cell r="DH504">
            <v>25541.57</v>
          </cell>
          <cell r="DI504">
            <v>2512.33</v>
          </cell>
          <cell r="DJ504">
            <v>2368.7199999999998</v>
          </cell>
          <cell r="DK504">
            <v>4191.2700000000004</v>
          </cell>
          <cell r="DL504">
            <v>34613.879999999997</v>
          </cell>
          <cell r="DM504">
            <v>668061.49</v>
          </cell>
          <cell r="DN504">
            <v>1954273.4</v>
          </cell>
          <cell r="DO504">
            <v>880496.72</v>
          </cell>
          <cell r="DP504">
            <v>154888.9</v>
          </cell>
          <cell r="DQ504">
            <v>9296.09</v>
          </cell>
          <cell r="DR504">
            <v>726790.74</v>
          </cell>
          <cell r="DS504">
            <v>1135</v>
          </cell>
          <cell r="DT504">
            <v>1771472.5</v>
          </cell>
          <cell r="DU504">
            <v>312</v>
          </cell>
          <cell r="DV504">
            <v>294</v>
          </cell>
          <cell r="DW504">
            <v>105297</v>
          </cell>
          <cell r="DX504">
            <v>93769.29</v>
          </cell>
          <cell r="DY504">
            <v>-17752.32</v>
          </cell>
          <cell r="DZ504">
            <v>-1089</v>
          </cell>
          <cell r="EA504">
            <v>180830.97</v>
          </cell>
          <cell r="EB504">
            <v>1970</v>
          </cell>
          <cell r="EC504">
            <v>182800.97</v>
          </cell>
          <cell r="ED504">
            <v>368762.66</v>
          </cell>
          <cell r="EE504">
            <v>177868.7</v>
          </cell>
          <cell r="EF504">
            <v>0</v>
          </cell>
          <cell r="EG504">
            <v>177868.7</v>
          </cell>
          <cell r="EH504">
            <v>3111.71</v>
          </cell>
          <cell r="EI504">
            <v>0</v>
          </cell>
          <cell r="EJ504">
            <v>0</v>
          </cell>
          <cell r="EK504">
            <v>0</v>
          </cell>
          <cell r="EL504">
            <v>0</v>
          </cell>
          <cell r="EM504">
            <v>0</v>
          </cell>
          <cell r="EN504">
            <v>0</v>
          </cell>
          <cell r="EO504">
            <v>0</v>
          </cell>
          <cell r="EP504">
            <v>4</v>
          </cell>
          <cell r="EQ504">
            <v>29.67</v>
          </cell>
          <cell r="ER504">
            <v>-115.77</v>
          </cell>
          <cell r="ES504">
            <v>0</v>
          </cell>
          <cell r="ET504">
            <v>0</v>
          </cell>
          <cell r="EU504">
            <v>180830.97</v>
          </cell>
          <cell r="EV504">
            <v>180830.97</v>
          </cell>
          <cell r="EW504">
            <v>-589.08000000000004</v>
          </cell>
          <cell r="EX504">
            <v>0</v>
          </cell>
          <cell r="EY504">
            <v>-6930.28</v>
          </cell>
          <cell r="EZ504">
            <v>0</v>
          </cell>
          <cell r="FA504">
            <v>837</v>
          </cell>
          <cell r="FB504">
            <v>9180.7099999999991</v>
          </cell>
          <cell r="FC504">
            <v>0</v>
          </cell>
          <cell r="FD504">
            <v>29698.93</v>
          </cell>
          <cell r="FE504">
            <v>735</v>
          </cell>
          <cell r="FF504">
            <v>167934.11</v>
          </cell>
          <cell r="FG504">
            <v>285</v>
          </cell>
          <cell r="FH504">
            <v>37016.49</v>
          </cell>
          <cell r="FI504">
            <v>-562</v>
          </cell>
          <cell r="FJ504">
            <v>130070.61</v>
          </cell>
          <cell r="FK504">
            <v>972565.54</v>
          </cell>
          <cell r="FL504">
            <v>119740.9</v>
          </cell>
          <cell r="FM504">
            <v>130070.61</v>
          </cell>
          <cell r="FN504">
            <v>165326.79</v>
          </cell>
          <cell r="FO504">
            <v>972565.54</v>
          </cell>
          <cell r="FP504">
            <v>1887389.3</v>
          </cell>
          <cell r="FQ504">
            <v>12.3119</v>
          </cell>
          <cell r="FR504">
            <v>13.374000000000001</v>
          </cell>
          <cell r="FS504">
            <v>16.998999999999999</v>
          </cell>
          <cell r="FT504">
            <v>6.8916000000000004</v>
          </cell>
          <cell r="FU504">
            <v>312</v>
          </cell>
          <cell r="FV504">
            <v>0</v>
          </cell>
          <cell r="FW504">
            <v>0</v>
          </cell>
          <cell r="FX504">
            <v>0</v>
          </cell>
          <cell r="FY504">
            <v>1089</v>
          </cell>
          <cell r="FZ504">
            <v>0</v>
          </cell>
          <cell r="GA504">
            <v>198</v>
          </cell>
          <cell r="GB504">
            <v>0</v>
          </cell>
          <cell r="GC504">
            <v>9180.7099999999991</v>
          </cell>
          <cell r="GD504">
            <v>25541.439999999999</v>
          </cell>
          <cell r="GE504">
            <v>52245</v>
          </cell>
          <cell r="GF504">
            <v>945</v>
          </cell>
          <cell r="GG504">
            <v>2967309.9</v>
          </cell>
          <cell r="GH504">
            <v>0</v>
          </cell>
          <cell r="GI504">
            <v>0</v>
          </cell>
          <cell r="GJ504">
            <v>167934.11</v>
          </cell>
          <cell r="GK504">
            <v>16793.41</v>
          </cell>
          <cell r="GL504">
            <v>48324.73</v>
          </cell>
          <cell r="GM504">
            <v>3920.27</v>
          </cell>
          <cell r="GN504">
            <v>0</v>
          </cell>
          <cell r="GO504">
            <v>48324.73</v>
          </cell>
          <cell r="GP504">
            <v>11308.23</v>
          </cell>
          <cell r="GQ504">
            <v>11308.23</v>
          </cell>
          <cell r="GR504">
            <v>37016.49</v>
          </cell>
          <cell r="GS504">
            <v>11308.23</v>
          </cell>
          <cell r="GT504">
            <v>30981.47</v>
          </cell>
          <cell r="GU504">
            <v>29.67</v>
          </cell>
          <cell r="GV504">
            <v>2967.31</v>
          </cell>
          <cell r="GW504">
            <v>0.01</v>
          </cell>
          <cell r="GX504">
            <v>0</v>
          </cell>
          <cell r="GY504">
            <v>0</v>
          </cell>
          <cell r="GZ504">
            <v>0</v>
          </cell>
          <cell r="HA504">
            <v>0</v>
          </cell>
          <cell r="HB504">
            <v>0</v>
          </cell>
          <cell r="HC504">
            <v>0</v>
          </cell>
          <cell r="HF504">
            <v>0</v>
          </cell>
          <cell r="HG504">
            <v>0</v>
          </cell>
          <cell r="HH504">
            <v>0</v>
          </cell>
          <cell r="HI504">
            <v>-6827</v>
          </cell>
          <cell r="HJ504">
            <v>1615</v>
          </cell>
          <cell r="HL504">
            <v>1</v>
          </cell>
          <cell r="HM504">
            <v>2012</v>
          </cell>
          <cell r="HN504">
            <v>0</v>
          </cell>
          <cell r="HO504">
            <v>0</v>
          </cell>
          <cell r="HP504">
            <v>115958.74</v>
          </cell>
          <cell r="HQ504">
            <v>6.0326937000000003</v>
          </cell>
          <cell r="HR504">
            <v>19011</v>
          </cell>
        </row>
        <row r="505">
          <cell r="A505" t="str">
            <v>1951350Q2 2012Supervisory Baseline</v>
          </cell>
          <cell r="B505" t="str">
            <v>Citi</v>
          </cell>
          <cell r="C505" t="str">
            <v>Q2 2012</v>
          </cell>
          <cell r="D505" t="str">
            <v>Supervisory Baseline</v>
          </cell>
          <cell r="E505" t="str">
            <v>BHC</v>
          </cell>
          <cell r="F505" t="str">
            <v>CITIGROUP</v>
          </cell>
          <cell r="G505">
            <v>1951350</v>
          </cell>
          <cell r="H505" t="str">
            <v>Projected</v>
          </cell>
          <cell r="I505">
            <v>40927</v>
          </cell>
          <cell r="J505">
            <v>40927.582037037035</v>
          </cell>
          <cell r="K505" t="str">
            <v xml:space="preserve">While this scenario was largely consistent with Citis Baseline scenario, in some instances it is either more conservative or aggressive for certain market factors (see exhibit below). Based upon the information provided by the Federal Reserve, </v>
          </cell>
          <cell r="L505">
            <v>610.44000000000005</v>
          </cell>
          <cell r="M505">
            <v>453.56</v>
          </cell>
          <cell r="N505">
            <v>297.63</v>
          </cell>
          <cell r="O505">
            <v>155.93</v>
          </cell>
          <cell r="P505">
            <v>255.43</v>
          </cell>
          <cell r="Q505">
            <v>255.43</v>
          </cell>
          <cell r="R505">
            <v>0</v>
          </cell>
          <cell r="S505">
            <v>0</v>
          </cell>
          <cell r="T505">
            <v>93.2</v>
          </cell>
          <cell r="U505">
            <v>1.3</v>
          </cell>
          <cell r="V505">
            <v>31.12</v>
          </cell>
          <cell r="W505">
            <v>60.78</v>
          </cell>
          <cell r="X505">
            <v>1830.71</v>
          </cell>
          <cell r="Y505">
            <v>662.9</v>
          </cell>
          <cell r="Z505">
            <v>0</v>
          </cell>
          <cell r="AA505">
            <v>29.95</v>
          </cell>
          <cell r="AB505">
            <v>632.95000000000005</v>
          </cell>
          <cell r="AC505">
            <v>136.16999999999999</v>
          </cell>
          <cell r="AD505">
            <v>0</v>
          </cell>
          <cell r="AE505">
            <v>2.33</v>
          </cell>
          <cell r="AF505">
            <v>0</v>
          </cell>
          <cell r="AG505">
            <v>21.26</v>
          </cell>
          <cell r="AH505">
            <v>112.57</v>
          </cell>
          <cell r="AI505">
            <v>4042.4</v>
          </cell>
          <cell r="AJ505">
            <v>0</v>
          </cell>
          <cell r="AK505">
            <v>0</v>
          </cell>
          <cell r="AL505">
            <v>0</v>
          </cell>
          <cell r="AM505">
            <v>0</v>
          </cell>
          <cell r="AN505">
            <v>0</v>
          </cell>
          <cell r="AO505">
            <v>0</v>
          </cell>
          <cell r="AP505">
            <v>0</v>
          </cell>
          <cell r="AQ505">
            <v>0</v>
          </cell>
          <cell r="AR505">
            <v>0</v>
          </cell>
          <cell r="AS505">
            <v>0</v>
          </cell>
          <cell r="AT505">
            <v>4042.4</v>
          </cell>
          <cell r="AU505">
            <v>29220.43</v>
          </cell>
          <cell r="AV505">
            <v>2632.24</v>
          </cell>
          <cell r="AW505">
            <v>4042.4</v>
          </cell>
          <cell r="AX505">
            <v>0</v>
          </cell>
          <cell r="AY505">
            <v>27810.26</v>
          </cell>
          <cell r="AZ505">
            <v>12427.47</v>
          </cell>
          <cell r="BA505">
            <v>7563.66</v>
          </cell>
          <cell r="BB505">
            <v>12716.35</v>
          </cell>
          <cell r="BC505">
            <v>7274.78</v>
          </cell>
          <cell r="BD505">
            <v>7274.78</v>
          </cell>
          <cell r="BE505">
            <v>2632.24</v>
          </cell>
          <cell r="BF505">
            <v>0</v>
          </cell>
          <cell r="BG505">
            <v>0</v>
          </cell>
          <cell r="BH505">
            <v>0</v>
          </cell>
          <cell r="BI505">
            <v>0</v>
          </cell>
          <cell r="BJ505">
            <v>0</v>
          </cell>
          <cell r="BK505">
            <v>0</v>
          </cell>
          <cell r="BL505">
            <v>4642.54</v>
          </cell>
          <cell r="BM505">
            <v>1191.97</v>
          </cell>
          <cell r="BN505">
            <v>3450.57</v>
          </cell>
          <cell r="BO505">
            <v>-0.15</v>
          </cell>
          <cell r="BP505">
            <v>3450.42</v>
          </cell>
          <cell r="BQ505">
            <v>25.52</v>
          </cell>
          <cell r="BR505">
            <v>3424.9</v>
          </cell>
          <cell r="BS505">
            <v>25.674954</v>
          </cell>
          <cell r="BT505">
            <v>1166.95</v>
          </cell>
          <cell r="BU505">
            <v>0</v>
          </cell>
          <cell r="BV505">
            <v>141.27000000000001</v>
          </cell>
          <cell r="BW505">
            <v>1025.68</v>
          </cell>
          <cell r="BX505" t="str">
            <v>Operational Risk Expense</v>
          </cell>
          <cell r="BY505">
            <v>9589.2000000000007</v>
          </cell>
          <cell r="BZ505">
            <v>281582.45</v>
          </cell>
          <cell r="CA505">
            <v>291171.65000000002</v>
          </cell>
          <cell r="CB505">
            <v>218819.02</v>
          </cell>
          <cell r="CC505">
            <v>113235.41</v>
          </cell>
          <cell r="CD505">
            <v>35445.089999999997</v>
          </cell>
          <cell r="CE505">
            <v>12707.34</v>
          </cell>
          <cell r="CF505">
            <v>22737.75</v>
          </cell>
          <cell r="CG505">
            <v>8890.77</v>
          </cell>
          <cell r="CH505">
            <v>1242.78</v>
          </cell>
          <cell r="CI505">
            <v>2321.6799999999998</v>
          </cell>
          <cell r="CJ505">
            <v>5326.32</v>
          </cell>
          <cell r="CK505">
            <v>1141.68</v>
          </cell>
          <cell r="CL505">
            <v>3.03</v>
          </cell>
          <cell r="CM505">
            <v>61244.71</v>
          </cell>
          <cell r="CN505">
            <v>130062.64</v>
          </cell>
          <cell r="CO505">
            <v>116357.12</v>
          </cell>
          <cell r="CP505">
            <v>5582.74</v>
          </cell>
          <cell r="CQ505">
            <v>8122.78</v>
          </cell>
          <cell r="CR505">
            <v>154006.74</v>
          </cell>
          <cell r="CS505">
            <v>39662.239999999998</v>
          </cell>
          <cell r="CT505">
            <v>673.86</v>
          </cell>
          <cell r="CU505">
            <v>2911.66</v>
          </cell>
          <cell r="CV505">
            <v>36076.71</v>
          </cell>
          <cell r="CW505">
            <v>123130.59</v>
          </cell>
          <cell r="CX505">
            <v>5221.62</v>
          </cell>
          <cell r="CY505">
            <v>1299.8499999999999</v>
          </cell>
          <cell r="CZ505">
            <v>17000.919999999998</v>
          </cell>
          <cell r="DA505">
            <v>57448.2</v>
          </cell>
          <cell r="DB505">
            <v>42160</v>
          </cell>
          <cell r="DC505">
            <v>665681.22</v>
          </cell>
          <cell r="DD505">
            <v>2755.09</v>
          </cell>
          <cell r="DE505">
            <v>27810.26</v>
          </cell>
          <cell r="DF505">
            <v>635115.86</v>
          </cell>
          <cell r="DG505">
            <v>322860.63</v>
          </cell>
          <cell r="DH505">
            <v>25510.99</v>
          </cell>
          <cell r="DI505">
            <v>2571.44</v>
          </cell>
          <cell r="DJ505">
            <v>2268.1799999999998</v>
          </cell>
          <cell r="DK505">
            <v>4115.5600000000004</v>
          </cell>
          <cell r="DL505">
            <v>34466.17</v>
          </cell>
          <cell r="DM505">
            <v>646797.36</v>
          </cell>
          <cell r="DN505">
            <v>1930411.7</v>
          </cell>
          <cell r="DO505">
            <v>880162.84</v>
          </cell>
          <cell r="DP505">
            <v>154746.04999999999</v>
          </cell>
          <cell r="DQ505">
            <v>9296.09</v>
          </cell>
          <cell r="DR505">
            <v>700220.5</v>
          </cell>
          <cell r="DS505">
            <v>1135</v>
          </cell>
          <cell r="DT505">
            <v>1744425.5</v>
          </cell>
          <cell r="DU505">
            <v>312</v>
          </cell>
          <cell r="DV505">
            <v>294</v>
          </cell>
          <cell r="DW505">
            <v>105297</v>
          </cell>
          <cell r="DX505">
            <v>97155.57</v>
          </cell>
          <cell r="DY505">
            <v>-17953.38</v>
          </cell>
          <cell r="DZ505">
            <v>-1089</v>
          </cell>
          <cell r="EA505">
            <v>184016.19</v>
          </cell>
          <cell r="EB505">
            <v>1970</v>
          </cell>
          <cell r="EC505">
            <v>185986.19</v>
          </cell>
          <cell r="ED505">
            <v>373236</v>
          </cell>
          <cell r="EE505">
            <v>180830.97</v>
          </cell>
          <cell r="EF505">
            <v>0</v>
          </cell>
          <cell r="EG505">
            <v>180830.97</v>
          </cell>
          <cell r="EH505">
            <v>3424.9</v>
          </cell>
          <cell r="EI505">
            <v>0</v>
          </cell>
          <cell r="EJ505">
            <v>0</v>
          </cell>
          <cell r="EK505">
            <v>0</v>
          </cell>
          <cell r="EL505">
            <v>0</v>
          </cell>
          <cell r="EM505">
            <v>0</v>
          </cell>
          <cell r="EN505">
            <v>0</v>
          </cell>
          <cell r="EO505">
            <v>0</v>
          </cell>
          <cell r="EP505">
            <v>8.9499999999999993</v>
          </cell>
          <cell r="EQ505">
            <v>29.67</v>
          </cell>
          <cell r="ER505">
            <v>-201.06</v>
          </cell>
          <cell r="ES505">
            <v>0</v>
          </cell>
          <cell r="ET505">
            <v>0</v>
          </cell>
          <cell r="EU505">
            <v>184016.19</v>
          </cell>
          <cell r="EV505">
            <v>184016.19</v>
          </cell>
          <cell r="EW505">
            <v>-658.93</v>
          </cell>
          <cell r="EX505">
            <v>0</v>
          </cell>
          <cell r="EY505">
            <v>-6836.28</v>
          </cell>
          <cell r="EZ505">
            <v>0</v>
          </cell>
          <cell r="FA505">
            <v>837</v>
          </cell>
          <cell r="FB505">
            <v>9181.5300000000007</v>
          </cell>
          <cell r="FC505">
            <v>0</v>
          </cell>
          <cell r="FD505">
            <v>29598.55</v>
          </cell>
          <cell r="FE505">
            <v>735</v>
          </cell>
          <cell r="FF505">
            <v>171196.37</v>
          </cell>
          <cell r="FG505">
            <v>285</v>
          </cell>
          <cell r="FH505">
            <v>36344.910000000003</v>
          </cell>
          <cell r="FI505">
            <v>-562</v>
          </cell>
          <cell r="FJ505">
            <v>134004.46</v>
          </cell>
          <cell r="FK505">
            <v>970843.46</v>
          </cell>
          <cell r="FL505">
            <v>123673.93</v>
          </cell>
          <cell r="FM505">
            <v>134004.46</v>
          </cell>
          <cell r="FN505">
            <v>168455.61</v>
          </cell>
          <cell r="FO505">
            <v>970843.46</v>
          </cell>
          <cell r="FP505">
            <v>1873734.1</v>
          </cell>
          <cell r="FQ505">
            <v>12.738799999999999</v>
          </cell>
          <cell r="FR505">
            <v>13.802899999999999</v>
          </cell>
          <cell r="FS505">
            <v>17.351500000000001</v>
          </cell>
          <cell r="FT505">
            <v>7.1516999999999999</v>
          </cell>
          <cell r="FU505">
            <v>312</v>
          </cell>
          <cell r="FV505">
            <v>0</v>
          </cell>
          <cell r="FW505">
            <v>0</v>
          </cell>
          <cell r="FX505">
            <v>0</v>
          </cell>
          <cell r="FY505">
            <v>1089</v>
          </cell>
          <cell r="FZ505">
            <v>0</v>
          </cell>
          <cell r="GA505">
            <v>198</v>
          </cell>
          <cell r="GB505">
            <v>0</v>
          </cell>
          <cell r="GC505">
            <v>9181.5300000000007</v>
          </cell>
          <cell r="GD505">
            <v>25510.86</v>
          </cell>
          <cell r="GE505">
            <v>52045</v>
          </cell>
          <cell r="GF505">
            <v>945</v>
          </cell>
          <cell r="GG505">
            <v>2967309.9</v>
          </cell>
          <cell r="GH505">
            <v>0</v>
          </cell>
          <cell r="GI505">
            <v>0</v>
          </cell>
          <cell r="GJ505">
            <v>171196.37</v>
          </cell>
          <cell r="GK505">
            <v>17119.64</v>
          </cell>
          <cell r="GL505">
            <v>48084.58</v>
          </cell>
          <cell r="GM505">
            <v>3960.42</v>
          </cell>
          <cell r="GN505">
            <v>0</v>
          </cell>
          <cell r="GO505">
            <v>48084.58</v>
          </cell>
          <cell r="GP505">
            <v>11739.67</v>
          </cell>
          <cell r="GQ505">
            <v>11739.67</v>
          </cell>
          <cell r="GR505">
            <v>36344.910000000003</v>
          </cell>
          <cell r="GS505">
            <v>11739.67</v>
          </cell>
          <cell r="GT505">
            <v>32163.47</v>
          </cell>
          <cell r="GU505">
            <v>29.67</v>
          </cell>
          <cell r="GV505">
            <v>2967.31</v>
          </cell>
          <cell r="GW505">
            <v>0.01</v>
          </cell>
          <cell r="GX505">
            <v>0</v>
          </cell>
          <cell r="GY505">
            <v>0</v>
          </cell>
          <cell r="GZ505">
            <v>0</v>
          </cell>
          <cell r="HA505">
            <v>0</v>
          </cell>
          <cell r="HB505">
            <v>0</v>
          </cell>
          <cell r="HC505">
            <v>0</v>
          </cell>
          <cell r="HF505">
            <v>0</v>
          </cell>
          <cell r="HG505">
            <v>0</v>
          </cell>
          <cell r="HH505">
            <v>0</v>
          </cell>
          <cell r="HI505">
            <v>-6827</v>
          </cell>
          <cell r="HJ505">
            <v>1615</v>
          </cell>
          <cell r="HL505">
            <v>2</v>
          </cell>
          <cell r="HM505">
            <v>2012</v>
          </cell>
          <cell r="HN505">
            <v>0</v>
          </cell>
          <cell r="HO505">
            <v>0</v>
          </cell>
          <cell r="HP505">
            <v>119751.84</v>
          </cell>
          <cell r="HQ505">
            <v>6.3076518999999998</v>
          </cell>
          <cell r="HR505">
            <v>19011</v>
          </cell>
        </row>
        <row r="506">
          <cell r="A506" t="str">
            <v>1951350Q3 2012Supervisory Baseline</v>
          </cell>
          <cell r="B506" t="str">
            <v>Citi</v>
          </cell>
          <cell r="C506" t="str">
            <v>Q3 2012</v>
          </cell>
          <cell r="D506" t="str">
            <v>Supervisory Baseline</v>
          </cell>
          <cell r="E506" t="str">
            <v>BHC</v>
          </cell>
          <cell r="F506" t="str">
            <v>CITIGROUP</v>
          </cell>
          <cell r="G506">
            <v>1951350</v>
          </cell>
          <cell r="H506" t="str">
            <v>Projected</v>
          </cell>
          <cell r="I506">
            <v>40927</v>
          </cell>
          <cell r="J506">
            <v>40927.582037037035</v>
          </cell>
          <cell r="K506" t="str">
            <v xml:space="preserve">While this scenario was largely consistent with Citis Baseline scenario, in some instances it is either more conservative or aggressive for certain market factors (see exhibit below). Based upon the information provided by the Federal Reserve, </v>
          </cell>
          <cell r="L506">
            <v>580.08000000000004</v>
          </cell>
          <cell r="M506">
            <v>431</v>
          </cell>
          <cell r="N506">
            <v>282.82</v>
          </cell>
          <cell r="O506">
            <v>148.16999999999999</v>
          </cell>
          <cell r="P506">
            <v>242.72</v>
          </cell>
          <cell r="Q506">
            <v>242.72</v>
          </cell>
          <cell r="R506">
            <v>0</v>
          </cell>
          <cell r="S506">
            <v>0</v>
          </cell>
          <cell r="T506">
            <v>88.57</v>
          </cell>
          <cell r="U506">
            <v>1.24</v>
          </cell>
          <cell r="V506">
            <v>29.58</v>
          </cell>
          <cell r="W506">
            <v>57.76</v>
          </cell>
          <cell r="X506">
            <v>1739.65</v>
          </cell>
          <cell r="Y506">
            <v>625.41999999999996</v>
          </cell>
          <cell r="Z506">
            <v>0</v>
          </cell>
          <cell r="AA506">
            <v>23.95</v>
          </cell>
          <cell r="AB506">
            <v>601.47</v>
          </cell>
          <cell r="AC506">
            <v>129.38999999999999</v>
          </cell>
          <cell r="AD506">
            <v>0</v>
          </cell>
          <cell r="AE506">
            <v>2.2200000000000002</v>
          </cell>
          <cell r="AF506">
            <v>0</v>
          </cell>
          <cell r="AG506">
            <v>20.21</v>
          </cell>
          <cell r="AH506">
            <v>106.97</v>
          </cell>
          <cell r="AI506">
            <v>3836.82</v>
          </cell>
          <cell r="AJ506">
            <v>0</v>
          </cell>
          <cell r="AK506">
            <v>0</v>
          </cell>
          <cell r="AL506">
            <v>0</v>
          </cell>
          <cell r="AM506">
            <v>0</v>
          </cell>
          <cell r="AN506">
            <v>0</v>
          </cell>
          <cell r="AO506">
            <v>0</v>
          </cell>
          <cell r="AP506">
            <v>0</v>
          </cell>
          <cell r="AQ506">
            <v>0</v>
          </cell>
          <cell r="AR506">
            <v>0</v>
          </cell>
          <cell r="AS506">
            <v>0</v>
          </cell>
          <cell r="AT506">
            <v>3836.82</v>
          </cell>
          <cell r="AU506">
            <v>27810.26</v>
          </cell>
          <cell r="AV506">
            <v>3469.09</v>
          </cell>
          <cell r="AW506">
            <v>3836.82</v>
          </cell>
          <cell r="AX506">
            <v>0</v>
          </cell>
          <cell r="AY506">
            <v>27442.53</v>
          </cell>
          <cell r="AZ506">
            <v>12712.45</v>
          </cell>
          <cell r="BA506">
            <v>7456.97</v>
          </cell>
          <cell r="BB506">
            <v>12584.45</v>
          </cell>
          <cell r="BC506">
            <v>7584.96</v>
          </cell>
          <cell r="BD506">
            <v>7584.96</v>
          </cell>
          <cell r="BE506">
            <v>3469.09</v>
          </cell>
          <cell r="BF506">
            <v>0</v>
          </cell>
          <cell r="BG506">
            <v>0</v>
          </cell>
          <cell r="BH506">
            <v>0</v>
          </cell>
          <cell r="BI506">
            <v>0</v>
          </cell>
          <cell r="BJ506">
            <v>0</v>
          </cell>
          <cell r="BK506">
            <v>0</v>
          </cell>
          <cell r="BL506">
            <v>4115.88</v>
          </cell>
          <cell r="BM506">
            <v>745.85</v>
          </cell>
          <cell r="BN506">
            <v>3370.03</v>
          </cell>
          <cell r="BO506">
            <v>-0.11</v>
          </cell>
          <cell r="BP506">
            <v>3369.92</v>
          </cell>
          <cell r="BQ506">
            <v>26.64</v>
          </cell>
          <cell r="BR506">
            <v>3343.28</v>
          </cell>
          <cell r="BS506">
            <v>18.121276999999999</v>
          </cell>
          <cell r="BT506">
            <v>1025.68</v>
          </cell>
          <cell r="BU506">
            <v>0</v>
          </cell>
          <cell r="BV506">
            <v>127.09</v>
          </cell>
          <cell r="BW506">
            <v>898.59</v>
          </cell>
          <cell r="BX506" t="str">
            <v>Operational Risk Expense</v>
          </cell>
          <cell r="BY506">
            <v>8958.7199999999993</v>
          </cell>
          <cell r="BZ506">
            <v>279189.52</v>
          </cell>
          <cell r="CA506">
            <v>288148.24</v>
          </cell>
          <cell r="CB506">
            <v>214677.38</v>
          </cell>
          <cell r="CC506">
            <v>108343.66</v>
          </cell>
          <cell r="CD506">
            <v>34395.199999999997</v>
          </cell>
          <cell r="CE506">
            <v>11947.58</v>
          </cell>
          <cell r="CF506">
            <v>22447.62</v>
          </cell>
          <cell r="CG506">
            <v>9063.9599999999991</v>
          </cell>
          <cell r="CH506">
            <v>1266.98</v>
          </cell>
          <cell r="CI506">
            <v>2366.91</v>
          </cell>
          <cell r="CJ506">
            <v>5430.07</v>
          </cell>
          <cell r="CK506">
            <v>1169.82</v>
          </cell>
          <cell r="CL506">
            <v>3.07</v>
          </cell>
          <cell r="CM506">
            <v>62871.49</v>
          </cell>
          <cell r="CN506">
            <v>132655.79</v>
          </cell>
          <cell r="CO506">
            <v>118526.6</v>
          </cell>
          <cell r="CP506">
            <v>5789.16</v>
          </cell>
          <cell r="CQ506">
            <v>8340.0300000000007</v>
          </cell>
          <cell r="CR506">
            <v>155602.42000000001</v>
          </cell>
          <cell r="CS506">
            <v>39899.949999999997</v>
          </cell>
          <cell r="CT506">
            <v>638.03</v>
          </cell>
          <cell r="CU506">
            <v>2836.29</v>
          </cell>
          <cell r="CV506">
            <v>36425.629999999997</v>
          </cell>
          <cell r="CW506">
            <v>122497.41</v>
          </cell>
          <cell r="CX506">
            <v>5283.87</v>
          </cell>
          <cell r="CY506">
            <v>1315.35</v>
          </cell>
          <cell r="CZ506">
            <v>11326.93</v>
          </cell>
          <cell r="DA506">
            <v>61560.22</v>
          </cell>
          <cell r="DB506">
            <v>43011.03</v>
          </cell>
          <cell r="DC506">
            <v>665332.94999999995</v>
          </cell>
          <cell r="DD506">
            <v>2763.45</v>
          </cell>
          <cell r="DE506">
            <v>27442.53</v>
          </cell>
          <cell r="DF506">
            <v>635126.97</v>
          </cell>
          <cell r="DG506">
            <v>324415.87</v>
          </cell>
          <cell r="DH506">
            <v>25481.38</v>
          </cell>
          <cell r="DI506">
            <v>2601.9</v>
          </cell>
          <cell r="DJ506">
            <v>2167.86</v>
          </cell>
          <cell r="DK506">
            <v>4042.29</v>
          </cell>
          <cell r="DL506">
            <v>34293.43</v>
          </cell>
          <cell r="DM506">
            <v>647907.56999999995</v>
          </cell>
          <cell r="DN506">
            <v>1929892.1</v>
          </cell>
          <cell r="DO506">
            <v>890654.33</v>
          </cell>
          <cell r="DP506">
            <v>156166.60999999999</v>
          </cell>
          <cell r="DQ506">
            <v>8705.56</v>
          </cell>
          <cell r="DR506">
            <v>686204.98</v>
          </cell>
          <cell r="DS506">
            <v>1135</v>
          </cell>
          <cell r="DT506">
            <v>1741731.5</v>
          </cell>
          <cell r="DU506">
            <v>312</v>
          </cell>
          <cell r="DV506">
            <v>294</v>
          </cell>
          <cell r="DW506">
            <v>105297</v>
          </cell>
          <cell r="DX506">
            <v>100465.60000000001</v>
          </cell>
          <cell r="DY506">
            <v>-18175.04</v>
          </cell>
          <cell r="DZ506">
            <v>-2002.96</v>
          </cell>
          <cell r="EA506">
            <v>186190.59</v>
          </cell>
          <cell r="EB506">
            <v>1970</v>
          </cell>
          <cell r="EC506">
            <v>188160.59</v>
          </cell>
          <cell r="ED506">
            <v>378964.43</v>
          </cell>
          <cell r="EE506">
            <v>184016.19</v>
          </cell>
          <cell r="EF506">
            <v>0</v>
          </cell>
          <cell r="EG506">
            <v>184016.19</v>
          </cell>
          <cell r="EH506">
            <v>3343.28</v>
          </cell>
          <cell r="EI506">
            <v>0</v>
          </cell>
          <cell r="EJ506">
            <v>0</v>
          </cell>
          <cell r="EK506">
            <v>0</v>
          </cell>
          <cell r="EL506">
            <v>0</v>
          </cell>
          <cell r="EM506">
            <v>0</v>
          </cell>
          <cell r="EN506">
            <v>913.96</v>
          </cell>
          <cell r="EO506">
            <v>0</v>
          </cell>
          <cell r="EP506">
            <v>4</v>
          </cell>
          <cell r="EQ506">
            <v>29.25</v>
          </cell>
          <cell r="ER506">
            <v>-221.66</v>
          </cell>
          <cell r="ES506">
            <v>0</v>
          </cell>
          <cell r="ET506">
            <v>0</v>
          </cell>
          <cell r="EU506">
            <v>186190.59</v>
          </cell>
          <cell r="EV506">
            <v>186190.59</v>
          </cell>
          <cell r="EW506">
            <v>-728.78</v>
          </cell>
          <cell r="EX506">
            <v>0</v>
          </cell>
          <cell r="EY506">
            <v>-6762.58</v>
          </cell>
          <cell r="EZ506">
            <v>0</v>
          </cell>
          <cell r="FA506">
            <v>837</v>
          </cell>
          <cell r="FB506">
            <v>8590.07</v>
          </cell>
          <cell r="FC506">
            <v>0</v>
          </cell>
          <cell r="FD506">
            <v>29498.73</v>
          </cell>
          <cell r="FE506">
            <v>735</v>
          </cell>
          <cell r="FF506">
            <v>172875.29</v>
          </cell>
          <cell r="FG506">
            <v>285</v>
          </cell>
          <cell r="FH506">
            <v>36247.74</v>
          </cell>
          <cell r="FI506">
            <v>-562</v>
          </cell>
          <cell r="FJ506">
            <v>135780.54999999999</v>
          </cell>
          <cell r="FK506">
            <v>974731.64</v>
          </cell>
          <cell r="FL506">
            <v>126041.48</v>
          </cell>
          <cell r="FM506">
            <v>135780.54999999999</v>
          </cell>
          <cell r="FN506">
            <v>169486.6</v>
          </cell>
          <cell r="FO506">
            <v>974731.64</v>
          </cell>
          <cell r="FP506">
            <v>1861740.4</v>
          </cell>
          <cell r="FQ506">
            <v>12.930899999999999</v>
          </cell>
          <cell r="FR506">
            <v>13.93</v>
          </cell>
          <cell r="FS506">
            <v>17.388000000000002</v>
          </cell>
          <cell r="FT506">
            <v>7.2931999999999997</v>
          </cell>
          <cell r="FU506">
            <v>312</v>
          </cell>
          <cell r="FV506">
            <v>0</v>
          </cell>
          <cell r="FW506">
            <v>0</v>
          </cell>
          <cell r="FX506">
            <v>0</v>
          </cell>
          <cell r="FY506">
            <v>2002.96</v>
          </cell>
          <cell r="FZ506">
            <v>0</v>
          </cell>
          <cell r="GA506">
            <v>198</v>
          </cell>
          <cell r="GB506">
            <v>0</v>
          </cell>
          <cell r="GC506">
            <v>8590.07</v>
          </cell>
          <cell r="GD506">
            <v>25481.25</v>
          </cell>
          <cell r="GE506">
            <v>52345</v>
          </cell>
          <cell r="GF506">
            <v>945</v>
          </cell>
          <cell r="GG506">
            <v>2915590.5</v>
          </cell>
          <cell r="GH506">
            <v>0</v>
          </cell>
          <cell r="GI506">
            <v>0</v>
          </cell>
          <cell r="GJ506">
            <v>172875.29</v>
          </cell>
          <cell r="GK506">
            <v>17287.53</v>
          </cell>
          <cell r="GL506">
            <v>48344.43</v>
          </cell>
          <cell r="GM506">
            <v>4000.57</v>
          </cell>
          <cell r="GN506">
            <v>0</v>
          </cell>
          <cell r="GO506">
            <v>48344.43</v>
          </cell>
          <cell r="GP506">
            <v>12096.69</v>
          </cell>
          <cell r="GQ506">
            <v>12096.69</v>
          </cell>
          <cell r="GR506">
            <v>36247.74</v>
          </cell>
          <cell r="GS506">
            <v>12096.69</v>
          </cell>
          <cell r="GT506">
            <v>33141.620000000003</v>
          </cell>
          <cell r="GU506">
            <v>29.25</v>
          </cell>
          <cell r="GV506">
            <v>2915.59</v>
          </cell>
          <cell r="GW506">
            <v>0.01</v>
          </cell>
          <cell r="GX506">
            <v>0</v>
          </cell>
          <cell r="GY506">
            <v>0</v>
          </cell>
          <cell r="GZ506">
            <v>0</v>
          </cell>
          <cell r="HA506">
            <v>0</v>
          </cell>
          <cell r="HB506">
            <v>913.96</v>
          </cell>
          <cell r="HC506">
            <v>913.96</v>
          </cell>
          <cell r="HF506">
            <v>0</v>
          </cell>
          <cell r="HG506">
            <v>0</v>
          </cell>
          <cell r="HH506">
            <v>0</v>
          </cell>
          <cell r="HI506">
            <v>-6827</v>
          </cell>
          <cell r="HJ506">
            <v>1615</v>
          </cell>
          <cell r="HL506">
            <v>3</v>
          </cell>
          <cell r="HM506">
            <v>2012</v>
          </cell>
          <cell r="HN506">
            <v>0</v>
          </cell>
          <cell r="HO506">
            <v>0</v>
          </cell>
          <cell r="HP506">
            <v>122965.07</v>
          </cell>
          <cell r="HQ506">
            <v>6.4779809999999998</v>
          </cell>
          <cell r="HR506">
            <v>19011</v>
          </cell>
        </row>
        <row r="507">
          <cell r="A507" t="str">
            <v>1951350Q4 2012Supervisory Baseline</v>
          </cell>
          <cell r="B507" t="str">
            <v>Citi</v>
          </cell>
          <cell r="C507" t="str">
            <v>Q4 2012</v>
          </cell>
          <cell r="D507" t="str">
            <v>Supervisory Baseline</v>
          </cell>
          <cell r="E507" t="str">
            <v>BHC</v>
          </cell>
          <cell r="F507" t="str">
            <v>CITIGROUP</v>
          </cell>
          <cell r="G507">
            <v>1951350</v>
          </cell>
          <cell r="H507" t="str">
            <v>Projected</v>
          </cell>
          <cell r="I507">
            <v>40927</v>
          </cell>
          <cell r="J507">
            <v>40927.582037037035</v>
          </cell>
          <cell r="K507" t="str">
            <v xml:space="preserve">While this scenario was largely consistent with Citis Baseline scenario, in some instances it is either more conservative or aggressive for certain market factors (see exhibit below). Based upon the information provided by the Federal Reserve, </v>
          </cell>
          <cell r="L507">
            <v>548.88</v>
          </cell>
          <cell r="M507">
            <v>407.82</v>
          </cell>
          <cell r="N507">
            <v>267.61</v>
          </cell>
          <cell r="O507">
            <v>140.19999999999999</v>
          </cell>
          <cell r="P507">
            <v>229.67</v>
          </cell>
          <cell r="Q507">
            <v>229.67</v>
          </cell>
          <cell r="R507">
            <v>0</v>
          </cell>
          <cell r="S507">
            <v>0</v>
          </cell>
          <cell r="T507">
            <v>83.8</v>
          </cell>
          <cell r="U507">
            <v>1.17</v>
          </cell>
          <cell r="V507">
            <v>27.98</v>
          </cell>
          <cell r="W507">
            <v>54.65</v>
          </cell>
          <cell r="X507">
            <v>1646.08</v>
          </cell>
          <cell r="Y507">
            <v>594.38</v>
          </cell>
          <cell r="Z507">
            <v>0</v>
          </cell>
          <cell r="AA507">
            <v>25.26</v>
          </cell>
          <cell r="AB507">
            <v>569.12</v>
          </cell>
          <cell r="AC507">
            <v>122.43</v>
          </cell>
          <cell r="AD507">
            <v>0</v>
          </cell>
          <cell r="AE507">
            <v>2.1</v>
          </cell>
          <cell r="AF507">
            <v>0</v>
          </cell>
          <cell r="AG507">
            <v>19.12</v>
          </cell>
          <cell r="AH507">
            <v>101.22</v>
          </cell>
          <cell r="AI507">
            <v>3633.06</v>
          </cell>
          <cell r="AJ507">
            <v>0</v>
          </cell>
          <cell r="AK507">
            <v>0</v>
          </cell>
          <cell r="AL507">
            <v>0</v>
          </cell>
          <cell r="AM507">
            <v>0</v>
          </cell>
          <cell r="AN507">
            <v>0</v>
          </cell>
          <cell r="AO507">
            <v>0</v>
          </cell>
          <cell r="AP507">
            <v>0</v>
          </cell>
          <cell r="AQ507">
            <v>0</v>
          </cell>
          <cell r="AR507">
            <v>0</v>
          </cell>
          <cell r="AS507">
            <v>0</v>
          </cell>
          <cell r="AT507">
            <v>3633.06</v>
          </cell>
          <cell r="AU507">
            <v>27442.53</v>
          </cell>
          <cell r="AV507">
            <v>2967.33</v>
          </cell>
          <cell r="AW507">
            <v>3633.06</v>
          </cell>
          <cell r="AX507">
            <v>0</v>
          </cell>
          <cell r="AY507">
            <v>26776.79</v>
          </cell>
          <cell r="AZ507">
            <v>12833.46</v>
          </cell>
          <cell r="BA507">
            <v>7525.96</v>
          </cell>
          <cell r="BB507">
            <v>12294.17</v>
          </cell>
          <cell r="BC507">
            <v>8065.25</v>
          </cell>
          <cell r="BD507">
            <v>8065.25</v>
          </cell>
          <cell r="BE507">
            <v>2967.33</v>
          </cell>
          <cell r="BF507">
            <v>0</v>
          </cell>
          <cell r="BG507">
            <v>0</v>
          </cell>
          <cell r="BH507">
            <v>0</v>
          </cell>
          <cell r="BI507">
            <v>0</v>
          </cell>
          <cell r="BJ507">
            <v>0</v>
          </cell>
          <cell r="BK507">
            <v>0</v>
          </cell>
          <cell r="BL507">
            <v>5097.92</v>
          </cell>
          <cell r="BM507">
            <v>1166.69</v>
          </cell>
          <cell r="BN507">
            <v>3931.23</v>
          </cell>
          <cell r="BO507">
            <v>-0.11</v>
          </cell>
          <cell r="BP507">
            <v>3931.12</v>
          </cell>
          <cell r="BQ507">
            <v>25.4</v>
          </cell>
          <cell r="BR507">
            <v>3905.72</v>
          </cell>
          <cell r="BS507">
            <v>22.885608000000001</v>
          </cell>
          <cell r="BT507">
            <v>898.59</v>
          </cell>
          <cell r="BU507">
            <v>0</v>
          </cell>
          <cell r="BV507">
            <v>105.81</v>
          </cell>
          <cell r="BW507">
            <v>792.78</v>
          </cell>
          <cell r="BX507" t="str">
            <v>Operational Risk Expense</v>
          </cell>
          <cell r="BY507">
            <v>8353.35</v>
          </cell>
          <cell r="BZ507">
            <v>268935.40999999997</v>
          </cell>
          <cell r="CA507">
            <v>277288.77</v>
          </cell>
          <cell r="CB507">
            <v>219970.06</v>
          </cell>
          <cell r="CC507">
            <v>113214.19</v>
          </cell>
          <cell r="CD507">
            <v>33448.559999999998</v>
          </cell>
          <cell r="CE507">
            <v>11261.38</v>
          </cell>
          <cell r="CF507">
            <v>22187.18</v>
          </cell>
          <cell r="CG507">
            <v>9212.01</v>
          </cell>
          <cell r="CH507">
            <v>1287.68</v>
          </cell>
          <cell r="CI507">
            <v>2405.56</v>
          </cell>
          <cell r="CJ507">
            <v>5518.76</v>
          </cell>
          <cell r="CK507">
            <v>1187.6400000000001</v>
          </cell>
          <cell r="CL507">
            <v>3.12</v>
          </cell>
          <cell r="CM507">
            <v>64092.18</v>
          </cell>
          <cell r="CN507">
            <v>134420.39000000001</v>
          </cell>
          <cell r="CO507">
            <v>119944.62</v>
          </cell>
          <cell r="CP507">
            <v>5939.92</v>
          </cell>
          <cell r="CQ507">
            <v>8535.85</v>
          </cell>
          <cell r="CR507">
            <v>160654.68</v>
          </cell>
          <cell r="CS507">
            <v>40031.199999999997</v>
          </cell>
          <cell r="CT507">
            <v>610.09</v>
          </cell>
          <cell r="CU507">
            <v>2751.93</v>
          </cell>
          <cell r="CV507">
            <v>36669.18</v>
          </cell>
          <cell r="CW507">
            <v>119450.2</v>
          </cell>
          <cell r="CX507">
            <v>5378.78</v>
          </cell>
          <cell r="CY507">
            <v>1338.97</v>
          </cell>
          <cell r="CZ507">
            <v>11306.7</v>
          </cell>
          <cell r="DA507">
            <v>64751.35</v>
          </cell>
          <cell r="DB507">
            <v>36674.400000000001</v>
          </cell>
          <cell r="DC507">
            <v>674526.53</v>
          </cell>
          <cell r="DD507">
            <v>2834.71</v>
          </cell>
          <cell r="DE507">
            <v>26776.79</v>
          </cell>
          <cell r="DF507">
            <v>644915.02</v>
          </cell>
          <cell r="DG507">
            <v>314926.83</v>
          </cell>
          <cell r="DH507">
            <v>25449.39</v>
          </cell>
          <cell r="DI507">
            <v>2604.2600000000002</v>
          </cell>
          <cell r="DJ507">
            <v>2067.66</v>
          </cell>
          <cell r="DK507">
            <v>3958.57</v>
          </cell>
          <cell r="DL507">
            <v>34079.879999999997</v>
          </cell>
          <cell r="DM507">
            <v>650634.39</v>
          </cell>
          <cell r="DN507">
            <v>1921844.9</v>
          </cell>
          <cell r="DO507">
            <v>905219.92</v>
          </cell>
          <cell r="DP507">
            <v>150998.63</v>
          </cell>
          <cell r="DQ507">
            <v>8254.8799999999992</v>
          </cell>
          <cell r="DR507">
            <v>667417</v>
          </cell>
          <cell r="DS507">
            <v>1135</v>
          </cell>
          <cell r="DT507">
            <v>1731890.4</v>
          </cell>
          <cell r="DU507">
            <v>312</v>
          </cell>
          <cell r="DV507">
            <v>294</v>
          </cell>
          <cell r="DW507">
            <v>105297</v>
          </cell>
          <cell r="DX507">
            <v>104332.21</v>
          </cell>
          <cell r="DY507">
            <v>-18348.36</v>
          </cell>
          <cell r="DZ507">
            <v>-3902.39</v>
          </cell>
          <cell r="EA507">
            <v>187984.47</v>
          </cell>
          <cell r="EB507">
            <v>1970</v>
          </cell>
          <cell r="EC507">
            <v>189954.47</v>
          </cell>
          <cell r="ED507">
            <v>382007.68</v>
          </cell>
          <cell r="EE507">
            <v>186190.59</v>
          </cell>
          <cell r="EF507">
            <v>0</v>
          </cell>
          <cell r="EG507">
            <v>186190.59</v>
          </cell>
          <cell r="EH507">
            <v>3905.72</v>
          </cell>
          <cell r="EI507">
            <v>0</v>
          </cell>
          <cell r="EJ507">
            <v>0</v>
          </cell>
          <cell r="EK507">
            <v>0</v>
          </cell>
          <cell r="EL507">
            <v>0</v>
          </cell>
          <cell r="EM507">
            <v>0</v>
          </cell>
          <cell r="EN507">
            <v>1899.43</v>
          </cell>
          <cell r="EO507">
            <v>0</v>
          </cell>
          <cell r="EP507">
            <v>8.9499999999999993</v>
          </cell>
          <cell r="EQ507">
            <v>30.15</v>
          </cell>
          <cell r="ER507">
            <v>-173.32</v>
          </cell>
          <cell r="ES507">
            <v>0</v>
          </cell>
          <cell r="ET507">
            <v>0</v>
          </cell>
          <cell r="EU507">
            <v>187984.47</v>
          </cell>
          <cell r="EV507">
            <v>187984.47</v>
          </cell>
          <cell r="EW507">
            <v>-741.48</v>
          </cell>
          <cell r="EX507">
            <v>0</v>
          </cell>
          <cell r="EY507">
            <v>-6700.08</v>
          </cell>
          <cell r="EZ507">
            <v>0</v>
          </cell>
          <cell r="FA507">
            <v>837</v>
          </cell>
          <cell r="FB507">
            <v>8140.75</v>
          </cell>
          <cell r="FC507">
            <v>0</v>
          </cell>
          <cell r="FD507">
            <v>29383.25</v>
          </cell>
          <cell r="FE507">
            <v>735</v>
          </cell>
          <cell r="FF507">
            <v>174285.52</v>
          </cell>
          <cell r="FG507">
            <v>285</v>
          </cell>
          <cell r="FH507">
            <v>35615.93</v>
          </cell>
          <cell r="FI507">
            <v>-562</v>
          </cell>
          <cell r="FJ507">
            <v>137822.59</v>
          </cell>
          <cell r="FK507">
            <v>969665.79</v>
          </cell>
          <cell r="FL507">
            <v>128532.84</v>
          </cell>
          <cell r="FM507">
            <v>137822.59</v>
          </cell>
          <cell r="FN507">
            <v>171249.96</v>
          </cell>
          <cell r="FO507">
            <v>969665.79</v>
          </cell>
          <cell r="FP507">
            <v>1858204.3</v>
          </cell>
          <cell r="FQ507">
            <v>13.2554</v>
          </cell>
          <cell r="FR507">
            <v>14.2134</v>
          </cell>
          <cell r="FS507">
            <v>17.660699999999999</v>
          </cell>
          <cell r="FT507">
            <v>7.4169999999999998</v>
          </cell>
          <cell r="FU507">
            <v>312</v>
          </cell>
          <cell r="FV507">
            <v>0</v>
          </cell>
          <cell r="FW507">
            <v>0</v>
          </cell>
          <cell r="FX507">
            <v>0</v>
          </cell>
          <cell r="FY507">
            <v>3902.39</v>
          </cell>
          <cell r="FZ507">
            <v>0</v>
          </cell>
          <cell r="GA507">
            <v>198</v>
          </cell>
          <cell r="GB507">
            <v>0</v>
          </cell>
          <cell r="GC507">
            <v>8140.75</v>
          </cell>
          <cell r="GD507">
            <v>25449.26</v>
          </cell>
          <cell r="GE507">
            <v>52045</v>
          </cell>
          <cell r="GF507">
            <v>945</v>
          </cell>
          <cell r="GG507">
            <v>3003205.9</v>
          </cell>
          <cell r="GH507">
            <v>0</v>
          </cell>
          <cell r="GI507">
            <v>0</v>
          </cell>
          <cell r="GJ507">
            <v>174285.52</v>
          </cell>
          <cell r="GK507">
            <v>17428.55</v>
          </cell>
          <cell r="GL507">
            <v>48037.13</v>
          </cell>
          <cell r="GM507">
            <v>4007.87</v>
          </cell>
          <cell r="GN507">
            <v>0</v>
          </cell>
          <cell r="GO507">
            <v>48037.13</v>
          </cell>
          <cell r="GP507">
            <v>12421.19</v>
          </cell>
          <cell r="GQ507">
            <v>12421.19</v>
          </cell>
          <cell r="GR507">
            <v>35615.93</v>
          </cell>
          <cell r="GS507">
            <v>12421.19</v>
          </cell>
          <cell r="GT507">
            <v>34030.67</v>
          </cell>
          <cell r="GU507">
            <v>30.15</v>
          </cell>
          <cell r="GV507">
            <v>3003.21</v>
          </cell>
          <cell r="GW507">
            <v>0.01</v>
          </cell>
          <cell r="GX507">
            <v>0</v>
          </cell>
          <cell r="GY507">
            <v>0</v>
          </cell>
          <cell r="GZ507">
            <v>0</v>
          </cell>
          <cell r="HA507">
            <v>0</v>
          </cell>
          <cell r="HB507">
            <v>1899.43</v>
          </cell>
          <cell r="HC507">
            <v>1899.43</v>
          </cell>
          <cell r="HF507">
            <v>0</v>
          </cell>
          <cell r="HG507">
            <v>0</v>
          </cell>
          <cell r="HH507">
            <v>0</v>
          </cell>
          <cell r="HI507">
            <v>-6827</v>
          </cell>
          <cell r="HJ507">
            <v>1615</v>
          </cell>
          <cell r="HL507">
            <v>4</v>
          </cell>
          <cell r="HM507">
            <v>2012</v>
          </cell>
          <cell r="HN507">
            <v>0</v>
          </cell>
          <cell r="HO507">
            <v>0</v>
          </cell>
          <cell r="HP507">
            <v>127347.59</v>
          </cell>
          <cell r="HQ507">
            <v>6.7366514999999998</v>
          </cell>
          <cell r="HR507">
            <v>19011</v>
          </cell>
        </row>
        <row r="508">
          <cell r="A508" t="str">
            <v>1951350Q1 2013Supervisory Baseline</v>
          </cell>
          <cell r="B508" t="str">
            <v>Citi</v>
          </cell>
          <cell r="C508" t="str">
            <v>Q1 2013</v>
          </cell>
          <cell r="D508" t="str">
            <v>Supervisory Baseline</v>
          </cell>
          <cell r="E508" t="str">
            <v>BHC</v>
          </cell>
          <cell r="F508" t="str">
            <v>CITIGROUP</v>
          </cell>
          <cell r="G508">
            <v>1951350</v>
          </cell>
          <cell r="H508" t="str">
            <v>Projected</v>
          </cell>
          <cell r="I508">
            <v>40927</v>
          </cell>
          <cell r="J508">
            <v>40927.582037037035</v>
          </cell>
          <cell r="K508" t="str">
            <v xml:space="preserve">While this scenario was largely consistent with Citis Baseline scenario, in some instances it is either more conservative or aggressive for certain market factors (see exhibit below). Based upon the information provided by the Federal Reserve, </v>
          </cell>
          <cell r="L508">
            <v>532.91</v>
          </cell>
          <cell r="M508">
            <v>395.95</v>
          </cell>
          <cell r="N508">
            <v>259.82</v>
          </cell>
          <cell r="O508">
            <v>136.12</v>
          </cell>
          <cell r="P508">
            <v>222.99</v>
          </cell>
          <cell r="Q508">
            <v>222.99</v>
          </cell>
          <cell r="R508">
            <v>0</v>
          </cell>
          <cell r="S508">
            <v>0</v>
          </cell>
          <cell r="T508">
            <v>81.37</v>
          </cell>
          <cell r="U508">
            <v>1.1399999999999999</v>
          </cell>
          <cell r="V508">
            <v>27.17</v>
          </cell>
          <cell r="W508">
            <v>53.06</v>
          </cell>
          <cell r="X508">
            <v>1598.18</v>
          </cell>
          <cell r="Y508">
            <v>577.61</v>
          </cell>
          <cell r="Z508">
            <v>0</v>
          </cell>
          <cell r="AA508">
            <v>25.06</v>
          </cell>
          <cell r="AB508">
            <v>552.55999999999995</v>
          </cell>
          <cell r="AC508">
            <v>118.87</v>
          </cell>
          <cell r="AD508">
            <v>0</v>
          </cell>
          <cell r="AE508">
            <v>2.04</v>
          </cell>
          <cell r="AF508">
            <v>0</v>
          </cell>
          <cell r="AG508">
            <v>18.559999999999999</v>
          </cell>
          <cell r="AH508">
            <v>98.27</v>
          </cell>
          <cell r="AI508">
            <v>3527.88</v>
          </cell>
          <cell r="AJ508">
            <v>0</v>
          </cell>
          <cell r="AK508">
            <v>0</v>
          </cell>
          <cell r="AL508">
            <v>0</v>
          </cell>
          <cell r="AM508">
            <v>0</v>
          </cell>
          <cell r="AN508">
            <v>0</v>
          </cell>
          <cell r="AO508">
            <v>0</v>
          </cell>
          <cell r="AP508">
            <v>0</v>
          </cell>
          <cell r="AQ508">
            <v>0</v>
          </cell>
          <cell r="AR508">
            <v>0</v>
          </cell>
          <cell r="AS508">
            <v>0</v>
          </cell>
          <cell r="AT508">
            <v>3527.88</v>
          </cell>
          <cell r="AU508">
            <v>26776.79</v>
          </cell>
          <cell r="AV508">
            <v>2850.57</v>
          </cell>
          <cell r="AW508">
            <v>3527.88</v>
          </cell>
          <cell r="AX508">
            <v>0</v>
          </cell>
          <cell r="AY508">
            <v>26099.49</v>
          </cell>
          <cell r="AZ508">
            <v>13231.6</v>
          </cell>
          <cell r="BA508">
            <v>7737.39</v>
          </cell>
          <cell r="BB508">
            <v>12928.57</v>
          </cell>
          <cell r="BC508">
            <v>8040.43</v>
          </cell>
          <cell r="BD508">
            <v>8040.43</v>
          </cell>
          <cell r="BE508">
            <v>2850.57</v>
          </cell>
          <cell r="BF508">
            <v>0</v>
          </cell>
          <cell r="BG508">
            <v>0</v>
          </cell>
          <cell r="BH508">
            <v>0</v>
          </cell>
          <cell r="BI508">
            <v>0</v>
          </cell>
          <cell r="BJ508">
            <v>0</v>
          </cell>
          <cell r="BK508">
            <v>0</v>
          </cell>
          <cell r="BL508">
            <v>5189.8599999999997</v>
          </cell>
          <cell r="BM508">
            <v>1399.28</v>
          </cell>
          <cell r="BN508">
            <v>3790.58</v>
          </cell>
          <cell r="BO508">
            <v>0</v>
          </cell>
          <cell r="BP508">
            <v>3790.58</v>
          </cell>
          <cell r="BQ508">
            <v>19.36</v>
          </cell>
          <cell r="BR508">
            <v>3771.22</v>
          </cell>
          <cell r="BS508">
            <v>26.961805999999999</v>
          </cell>
          <cell r="BT508">
            <v>792.78</v>
          </cell>
          <cell r="BU508">
            <v>0</v>
          </cell>
          <cell r="BV508">
            <v>87.55</v>
          </cell>
          <cell r="BW508">
            <v>705.23</v>
          </cell>
          <cell r="BX508" t="str">
            <v>Operational Risk Expense</v>
          </cell>
          <cell r="BY508">
            <v>8013.45</v>
          </cell>
          <cell r="BZ508">
            <v>270888.82</v>
          </cell>
          <cell r="CA508">
            <v>278902.28000000003</v>
          </cell>
          <cell r="CB508">
            <v>226784.28</v>
          </cell>
          <cell r="CC508">
            <v>118324.61</v>
          </cell>
          <cell r="CD508">
            <v>33617.019999999997</v>
          </cell>
          <cell r="CE508">
            <v>10761.51</v>
          </cell>
          <cell r="CF508">
            <v>22855.51</v>
          </cell>
          <cell r="CG508">
            <v>8997.34</v>
          </cell>
          <cell r="CH508">
            <v>1257.67</v>
          </cell>
          <cell r="CI508">
            <v>2349.5100000000002</v>
          </cell>
          <cell r="CJ508">
            <v>5390.16</v>
          </cell>
          <cell r="CK508">
            <v>1138.8</v>
          </cell>
          <cell r="CL508">
            <v>3.13</v>
          </cell>
          <cell r="CM508">
            <v>65842.179999999993</v>
          </cell>
          <cell r="CN508">
            <v>132698.38</v>
          </cell>
          <cell r="CO508">
            <v>117721.36</v>
          </cell>
          <cell r="CP508">
            <v>6176.35</v>
          </cell>
          <cell r="CQ508">
            <v>8800.67</v>
          </cell>
          <cell r="CR508">
            <v>159145.82</v>
          </cell>
          <cell r="CS508">
            <v>39601.199999999997</v>
          </cell>
          <cell r="CT508">
            <v>588.96</v>
          </cell>
          <cell r="CU508">
            <v>2689.96</v>
          </cell>
          <cell r="CV508">
            <v>36322.28</v>
          </cell>
          <cell r="CW508">
            <v>109436.35</v>
          </cell>
          <cell r="CX508">
            <v>5395.09</v>
          </cell>
          <cell r="CY508">
            <v>1343.03</v>
          </cell>
          <cell r="CZ508">
            <v>10869.09</v>
          </cell>
          <cell r="DA508">
            <v>66862.59</v>
          </cell>
          <cell r="DB508">
            <v>24966.54</v>
          </cell>
          <cell r="DC508">
            <v>667666.02</v>
          </cell>
          <cell r="DD508">
            <v>2763.45</v>
          </cell>
          <cell r="DE508">
            <v>26099.49</v>
          </cell>
          <cell r="DF508">
            <v>638803.07999999996</v>
          </cell>
          <cell r="DG508">
            <v>320678.19</v>
          </cell>
          <cell r="DH508">
            <v>25449.39</v>
          </cell>
          <cell r="DI508">
            <v>2604.2600000000002</v>
          </cell>
          <cell r="DJ508">
            <v>1969.77</v>
          </cell>
          <cell r="DK508">
            <v>3829.63</v>
          </cell>
          <cell r="DL508">
            <v>33853.050000000003</v>
          </cell>
          <cell r="DM508">
            <v>657280.63</v>
          </cell>
          <cell r="DN508">
            <v>1929517.2</v>
          </cell>
          <cell r="DO508">
            <v>911548.57</v>
          </cell>
          <cell r="DP508">
            <v>154746.4</v>
          </cell>
          <cell r="DQ508">
            <v>8254.8799999999992</v>
          </cell>
          <cell r="DR508">
            <v>662591.04</v>
          </cell>
          <cell r="DS508">
            <v>1135</v>
          </cell>
          <cell r="DT508">
            <v>1737140.9</v>
          </cell>
          <cell r="DU508">
            <v>312</v>
          </cell>
          <cell r="DV508">
            <v>294</v>
          </cell>
          <cell r="DW508">
            <v>105297</v>
          </cell>
          <cell r="DX508">
            <v>108069.43</v>
          </cell>
          <cell r="DY508">
            <v>-18546.09</v>
          </cell>
          <cell r="DZ508">
            <v>-5020</v>
          </cell>
          <cell r="EA508">
            <v>190406.34</v>
          </cell>
          <cell r="EB508">
            <v>1970</v>
          </cell>
          <cell r="EC508">
            <v>192376.34</v>
          </cell>
          <cell r="ED508">
            <v>372165.99</v>
          </cell>
          <cell r="EE508">
            <v>187984.47</v>
          </cell>
          <cell r="EF508">
            <v>0</v>
          </cell>
          <cell r="EG508">
            <v>187984.47</v>
          </cell>
          <cell r="EH508">
            <v>3771.22</v>
          </cell>
          <cell r="EI508">
            <v>0</v>
          </cell>
          <cell r="EJ508">
            <v>0</v>
          </cell>
          <cell r="EK508">
            <v>0</v>
          </cell>
          <cell r="EL508">
            <v>0</v>
          </cell>
          <cell r="EM508">
            <v>0</v>
          </cell>
          <cell r="EN508">
            <v>1117.6099999999999</v>
          </cell>
          <cell r="EO508">
            <v>0</v>
          </cell>
          <cell r="EP508">
            <v>4</v>
          </cell>
          <cell r="EQ508">
            <v>30</v>
          </cell>
          <cell r="ER508">
            <v>-197.73</v>
          </cell>
          <cell r="ES508">
            <v>0</v>
          </cell>
          <cell r="ET508">
            <v>0</v>
          </cell>
          <cell r="EU508">
            <v>190406.34</v>
          </cell>
          <cell r="EV508">
            <v>190406.34</v>
          </cell>
          <cell r="EW508">
            <v>-835.76</v>
          </cell>
          <cell r="EX508">
            <v>0</v>
          </cell>
          <cell r="EY508">
            <v>-6644.78</v>
          </cell>
          <cell r="EZ508">
            <v>0</v>
          </cell>
          <cell r="FA508">
            <v>837</v>
          </cell>
          <cell r="FB508">
            <v>5878.38</v>
          </cell>
          <cell r="FC508">
            <v>0</v>
          </cell>
          <cell r="FD508">
            <v>29254.31</v>
          </cell>
          <cell r="FE508">
            <v>735</v>
          </cell>
          <cell r="FF508">
            <v>174612.95</v>
          </cell>
          <cell r="FG508">
            <v>285</v>
          </cell>
          <cell r="FH508">
            <v>34587.129999999997</v>
          </cell>
          <cell r="FI508">
            <v>-562</v>
          </cell>
          <cell r="FJ508">
            <v>139178.81</v>
          </cell>
          <cell r="FK508">
            <v>953914.6</v>
          </cell>
          <cell r="FL508">
            <v>132151.43</v>
          </cell>
          <cell r="FM508">
            <v>139178.81</v>
          </cell>
          <cell r="FN508">
            <v>174084.26</v>
          </cell>
          <cell r="FO508">
            <v>953914.6</v>
          </cell>
          <cell r="FP508">
            <v>1859174.6</v>
          </cell>
          <cell r="FQ508">
            <v>13.8536</v>
          </cell>
          <cell r="FR508">
            <v>14.590299999999999</v>
          </cell>
          <cell r="FS508">
            <v>18.249500000000001</v>
          </cell>
          <cell r="FT508">
            <v>7.4861000000000004</v>
          </cell>
          <cell r="FU508">
            <v>312</v>
          </cell>
          <cell r="FV508">
            <v>0</v>
          </cell>
          <cell r="FW508">
            <v>0</v>
          </cell>
          <cell r="FX508">
            <v>0</v>
          </cell>
          <cell r="FY508">
            <v>5020</v>
          </cell>
          <cell r="FZ508">
            <v>0</v>
          </cell>
          <cell r="GA508">
            <v>198</v>
          </cell>
          <cell r="GB508">
            <v>0</v>
          </cell>
          <cell r="GC508">
            <v>5878.38</v>
          </cell>
          <cell r="GD508">
            <v>25449.26</v>
          </cell>
          <cell r="GE508">
            <v>51545</v>
          </cell>
          <cell r="GF508">
            <v>945</v>
          </cell>
          <cell r="GG508">
            <v>2998709.5</v>
          </cell>
          <cell r="GH508">
            <v>0</v>
          </cell>
          <cell r="GI508">
            <v>0</v>
          </cell>
          <cell r="GJ508">
            <v>174612.95</v>
          </cell>
          <cell r="GK508">
            <v>17461.29</v>
          </cell>
          <cell r="GL508">
            <v>47537.13</v>
          </cell>
          <cell r="GM508">
            <v>4007.87</v>
          </cell>
          <cell r="GN508">
            <v>0</v>
          </cell>
          <cell r="GO508">
            <v>47537.13</v>
          </cell>
          <cell r="GP508">
            <v>12949.99</v>
          </cell>
          <cell r="GQ508">
            <v>12949.99</v>
          </cell>
          <cell r="GR508">
            <v>34587.129999999997</v>
          </cell>
          <cell r="GS508">
            <v>12949.99</v>
          </cell>
          <cell r="GT508">
            <v>35479.440000000002</v>
          </cell>
          <cell r="GU508">
            <v>30</v>
          </cell>
          <cell r="GV508">
            <v>2998.71</v>
          </cell>
          <cell r="GW508">
            <v>0.01</v>
          </cell>
          <cell r="GX508">
            <v>0</v>
          </cell>
          <cell r="GY508">
            <v>0</v>
          </cell>
          <cell r="GZ508">
            <v>0</v>
          </cell>
          <cell r="HA508">
            <v>0</v>
          </cell>
          <cell r="HB508">
            <v>1117.6099999999999</v>
          </cell>
          <cell r="HC508">
            <v>1117.6099999999999</v>
          </cell>
          <cell r="HF508">
            <v>0</v>
          </cell>
          <cell r="HG508">
            <v>0</v>
          </cell>
          <cell r="HH508">
            <v>0</v>
          </cell>
          <cell r="HI508">
            <v>-6827</v>
          </cell>
          <cell r="HJ508">
            <v>1615</v>
          </cell>
          <cell r="HL508">
            <v>1</v>
          </cell>
          <cell r="HM508">
            <v>2013</v>
          </cell>
          <cell r="HN508">
            <v>0</v>
          </cell>
          <cell r="HO508">
            <v>0</v>
          </cell>
          <cell r="HP508">
            <v>131811.64000000001</v>
          </cell>
          <cell r="HQ508">
            <v>6.9437829000000004</v>
          </cell>
          <cell r="HR508">
            <v>19011</v>
          </cell>
        </row>
        <row r="509">
          <cell r="A509" t="str">
            <v>1951350Q2 2013Supervisory Baseline</v>
          </cell>
          <cell r="B509" t="str">
            <v>Citi</v>
          </cell>
          <cell r="C509" t="str">
            <v>Q2 2013</v>
          </cell>
          <cell r="D509" t="str">
            <v>Supervisory Baseline</v>
          </cell>
          <cell r="E509" t="str">
            <v>BHC</v>
          </cell>
          <cell r="F509" t="str">
            <v>CITIGROUP</v>
          </cell>
          <cell r="G509">
            <v>1951350</v>
          </cell>
          <cell r="H509" t="str">
            <v>Projected</v>
          </cell>
          <cell r="I509">
            <v>40927</v>
          </cell>
          <cell r="J509">
            <v>40927.582037037035</v>
          </cell>
          <cell r="K509" t="str">
            <v xml:space="preserve">While this scenario was largely consistent with Citis Baseline scenario, in some instances it is either more conservative or aggressive for certain market factors (see exhibit below). Based upon the information provided by the Federal Reserve, </v>
          </cell>
          <cell r="L509">
            <v>579.13</v>
          </cell>
          <cell r="M509">
            <v>430.29</v>
          </cell>
          <cell r="N509">
            <v>282.36</v>
          </cell>
          <cell r="O509">
            <v>147.93</v>
          </cell>
          <cell r="P509">
            <v>242.33</v>
          </cell>
          <cell r="Q509">
            <v>242.33</v>
          </cell>
          <cell r="R509">
            <v>0</v>
          </cell>
          <cell r="S509">
            <v>0</v>
          </cell>
          <cell r="T509">
            <v>88.42</v>
          </cell>
          <cell r="U509">
            <v>1.23</v>
          </cell>
          <cell r="V509">
            <v>29.53</v>
          </cell>
          <cell r="W509">
            <v>57.66</v>
          </cell>
          <cell r="X509">
            <v>1736.81</v>
          </cell>
          <cell r="Y509">
            <v>625.54</v>
          </cell>
          <cell r="Z509">
            <v>0</v>
          </cell>
          <cell r="AA509">
            <v>25.06</v>
          </cell>
          <cell r="AB509">
            <v>600.48</v>
          </cell>
          <cell r="AC509">
            <v>129.18</v>
          </cell>
          <cell r="AD509">
            <v>0</v>
          </cell>
          <cell r="AE509">
            <v>2.21</v>
          </cell>
          <cell r="AF509">
            <v>0</v>
          </cell>
          <cell r="AG509">
            <v>20.170000000000002</v>
          </cell>
          <cell r="AH509">
            <v>106.8</v>
          </cell>
          <cell r="AI509">
            <v>3831.7</v>
          </cell>
          <cell r="AJ509">
            <v>0</v>
          </cell>
          <cell r="AK509">
            <v>0</v>
          </cell>
          <cell r="AL509">
            <v>0</v>
          </cell>
          <cell r="AM509">
            <v>0</v>
          </cell>
          <cell r="AN509">
            <v>0</v>
          </cell>
          <cell r="AO509">
            <v>0</v>
          </cell>
          <cell r="AP509">
            <v>0</v>
          </cell>
          <cell r="AQ509">
            <v>0</v>
          </cell>
          <cell r="AR509">
            <v>0</v>
          </cell>
          <cell r="AS509">
            <v>0</v>
          </cell>
          <cell r="AT509">
            <v>3831.7</v>
          </cell>
          <cell r="AU509">
            <v>26099.49</v>
          </cell>
          <cell r="AV509">
            <v>3062.17</v>
          </cell>
          <cell r="AW509">
            <v>3831.7</v>
          </cell>
          <cell r="AX509">
            <v>0</v>
          </cell>
          <cell r="AY509">
            <v>25329.96</v>
          </cell>
          <cell r="AZ509">
            <v>13656.84</v>
          </cell>
          <cell r="BA509">
            <v>7581.33</v>
          </cell>
          <cell r="BB509">
            <v>12781.84</v>
          </cell>
          <cell r="BC509">
            <v>8456.33</v>
          </cell>
          <cell r="BD509">
            <v>8456.33</v>
          </cell>
          <cell r="BE509">
            <v>3062.17</v>
          </cell>
          <cell r="BF509">
            <v>0</v>
          </cell>
          <cell r="BG509">
            <v>0</v>
          </cell>
          <cell r="BH509">
            <v>0</v>
          </cell>
          <cell r="BI509">
            <v>0</v>
          </cell>
          <cell r="BJ509">
            <v>0</v>
          </cell>
          <cell r="BK509">
            <v>0</v>
          </cell>
          <cell r="BL509">
            <v>5394.16</v>
          </cell>
          <cell r="BM509">
            <v>1457.73</v>
          </cell>
          <cell r="BN509">
            <v>3936.43</v>
          </cell>
          <cell r="BO509">
            <v>0</v>
          </cell>
          <cell r="BP509">
            <v>3936.43</v>
          </cell>
          <cell r="BQ509">
            <v>19.36</v>
          </cell>
          <cell r="BR509">
            <v>3917.06</v>
          </cell>
          <cell r="BS509">
            <v>27.024225999999999</v>
          </cell>
          <cell r="BT509">
            <v>705.23</v>
          </cell>
          <cell r="BU509">
            <v>0</v>
          </cell>
          <cell r="BV509">
            <v>75.31</v>
          </cell>
          <cell r="BW509">
            <v>629.92999999999995</v>
          </cell>
          <cell r="BX509" t="str">
            <v>Operational Risk Expense</v>
          </cell>
          <cell r="BY509">
            <v>7673.56</v>
          </cell>
          <cell r="BZ509">
            <v>272208.86</v>
          </cell>
          <cell r="CA509">
            <v>279882.42</v>
          </cell>
          <cell r="CB509">
            <v>229105.74</v>
          </cell>
          <cell r="CC509">
            <v>118957.3</v>
          </cell>
          <cell r="CD509">
            <v>33025.03</v>
          </cell>
          <cell r="CE509">
            <v>10240.83</v>
          </cell>
          <cell r="CF509">
            <v>22784.2</v>
          </cell>
          <cell r="CG509">
            <v>9213.75</v>
          </cell>
          <cell r="CH509">
            <v>1287.92</v>
          </cell>
          <cell r="CI509">
            <v>2406.02</v>
          </cell>
          <cell r="CJ509">
            <v>5519.81</v>
          </cell>
          <cell r="CK509">
            <v>1164.79</v>
          </cell>
          <cell r="CL509">
            <v>3.21</v>
          </cell>
          <cell r="CM509">
            <v>67906.44</v>
          </cell>
          <cell r="CN509">
            <v>135903.01999999999</v>
          </cell>
          <cell r="CO509">
            <v>120437.74</v>
          </cell>
          <cell r="CP509">
            <v>6392.68</v>
          </cell>
          <cell r="CQ509">
            <v>9072.6</v>
          </cell>
          <cell r="CR509">
            <v>160680.32000000001</v>
          </cell>
          <cell r="CS509">
            <v>39589.97</v>
          </cell>
          <cell r="CT509">
            <v>570.21</v>
          </cell>
          <cell r="CU509">
            <v>2628.22</v>
          </cell>
          <cell r="CV509">
            <v>36391.53</v>
          </cell>
          <cell r="CW509">
            <v>119925.02</v>
          </cell>
          <cell r="CX509">
            <v>5534.22</v>
          </cell>
          <cell r="CY509">
            <v>1377.67</v>
          </cell>
          <cell r="CZ509">
            <v>10911.14</v>
          </cell>
          <cell r="DA509">
            <v>69701.78</v>
          </cell>
          <cell r="DB509">
            <v>32400.21</v>
          </cell>
          <cell r="DC509">
            <v>685204.06</v>
          </cell>
          <cell r="DD509">
            <v>2834.71</v>
          </cell>
          <cell r="DE509">
            <v>25329.96</v>
          </cell>
          <cell r="DF509">
            <v>657039.39</v>
          </cell>
          <cell r="DG509">
            <v>326118.27</v>
          </cell>
          <cell r="DH509">
            <v>25449.39</v>
          </cell>
          <cell r="DI509">
            <v>2604.2600000000002</v>
          </cell>
          <cell r="DJ509">
            <v>1871.87</v>
          </cell>
          <cell r="DK509">
            <v>3700.69</v>
          </cell>
          <cell r="DL509">
            <v>33626.22</v>
          </cell>
          <cell r="DM509">
            <v>636892.49</v>
          </cell>
          <cell r="DN509">
            <v>1933558.8</v>
          </cell>
          <cell r="DO509">
            <v>912387.7</v>
          </cell>
          <cell r="DP509">
            <v>158267.59</v>
          </cell>
          <cell r="DQ509">
            <v>7137.52</v>
          </cell>
          <cell r="DR509">
            <v>660839.25</v>
          </cell>
          <cell r="DS509">
            <v>1135</v>
          </cell>
          <cell r="DT509">
            <v>1738632.1</v>
          </cell>
          <cell r="DU509">
            <v>312</v>
          </cell>
          <cell r="DV509">
            <v>294</v>
          </cell>
          <cell r="DW509">
            <v>105297</v>
          </cell>
          <cell r="DX509">
            <v>111948.73</v>
          </cell>
          <cell r="DY509">
            <v>-18743.62</v>
          </cell>
          <cell r="DZ509">
            <v>-6151.37</v>
          </cell>
          <cell r="EA509">
            <v>192956.74</v>
          </cell>
          <cell r="EB509">
            <v>1970</v>
          </cell>
          <cell r="EC509">
            <v>194926.74</v>
          </cell>
          <cell r="ED509">
            <v>377936.62</v>
          </cell>
          <cell r="EE509">
            <v>190406.34</v>
          </cell>
          <cell r="EF509">
            <v>0</v>
          </cell>
          <cell r="EG509">
            <v>190406.34</v>
          </cell>
          <cell r="EH509">
            <v>3917.06</v>
          </cell>
          <cell r="EI509">
            <v>0</v>
          </cell>
          <cell r="EJ509">
            <v>0</v>
          </cell>
          <cell r="EK509">
            <v>0</v>
          </cell>
          <cell r="EL509">
            <v>0</v>
          </cell>
          <cell r="EM509">
            <v>0</v>
          </cell>
          <cell r="EN509">
            <v>1131.3699999999999</v>
          </cell>
          <cell r="EO509">
            <v>0</v>
          </cell>
          <cell r="EP509">
            <v>8.9499999999999993</v>
          </cell>
          <cell r="EQ509">
            <v>28.81</v>
          </cell>
          <cell r="ER509">
            <v>-197.53</v>
          </cell>
          <cell r="ES509">
            <v>0</v>
          </cell>
          <cell r="ET509">
            <v>0</v>
          </cell>
          <cell r="EU509">
            <v>192956.74</v>
          </cell>
          <cell r="EV509">
            <v>192956.74</v>
          </cell>
          <cell r="EW509">
            <v>-930.04</v>
          </cell>
          <cell r="EX509">
            <v>0</v>
          </cell>
          <cell r="EY509">
            <v>-6589.28</v>
          </cell>
          <cell r="EZ509">
            <v>0</v>
          </cell>
          <cell r="FA509">
            <v>837</v>
          </cell>
          <cell r="FB509">
            <v>5156.92</v>
          </cell>
          <cell r="FC509">
            <v>0</v>
          </cell>
          <cell r="FD509">
            <v>29125.37</v>
          </cell>
          <cell r="FE509">
            <v>735</v>
          </cell>
          <cell r="FF509">
            <v>176609.61</v>
          </cell>
          <cell r="FG509">
            <v>285</v>
          </cell>
          <cell r="FH509">
            <v>33610.1</v>
          </cell>
          <cell r="FI509">
            <v>-562</v>
          </cell>
          <cell r="FJ509">
            <v>142152.51</v>
          </cell>
          <cell r="FK509">
            <v>962005.65</v>
          </cell>
          <cell r="FL509">
            <v>135846.59</v>
          </cell>
          <cell r="FM509">
            <v>142152.51</v>
          </cell>
          <cell r="FN509">
            <v>176013.02</v>
          </cell>
          <cell r="FO509">
            <v>962005.65</v>
          </cell>
          <cell r="FP509">
            <v>1866137.5</v>
          </cell>
          <cell r="FQ509">
            <v>14.1212</v>
          </cell>
          <cell r="FR509">
            <v>14.7767</v>
          </cell>
          <cell r="FS509">
            <v>18.296500000000002</v>
          </cell>
          <cell r="FT509">
            <v>7.6174999999999997</v>
          </cell>
          <cell r="FU509">
            <v>312</v>
          </cell>
          <cell r="FV509">
            <v>0</v>
          </cell>
          <cell r="FW509">
            <v>0</v>
          </cell>
          <cell r="FX509">
            <v>0</v>
          </cell>
          <cell r="FY509">
            <v>6151.37</v>
          </cell>
          <cell r="FZ509">
            <v>0</v>
          </cell>
          <cell r="GA509">
            <v>198</v>
          </cell>
          <cell r="GB509">
            <v>0</v>
          </cell>
          <cell r="GC509">
            <v>5156.92</v>
          </cell>
          <cell r="GD509">
            <v>25449.26</v>
          </cell>
          <cell r="GE509">
            <v>50945</v>
          </cell>
          <cell r="GF509">
            <v>945</v>
          </cell>
          <cell r="GG509">
            <v>2976503.3</v>
          </cell>
          <cell r="GH509">
            <v>0</v>
          </cell>
          <cell r="GI509">
            <v>0</v>
          </cell>
          <cell r="GJ509">
            <v>176609.61</v>
          </cell>
          <cell r="GK509">
            <v>17660.96</v>
          </cell>
          <cell r="GL509">
            <v>46937.13</v>
          </cell>
          <cell r="GM509">
            <v>4007.87</v>
          </cell>
          <cell r="GN509">
            <v>0</v>
          </cell>
          <cell r="GO509">
            <v>46937.13</v>
          </cell>
          <cell r="GP509">
            <v>13327.03</v>
          </cell>
          <cell r="GQ509">
            <v>13327.03</v>
          </cell>
          <cell r="GR509">
            <v>33610.1</v>
          </cell>
          <cell r="GS509">
            <v>13327.03</v>
          </cell>
          <cell r="GT509">
            <v>36512.42</v>
          </cell>
          <cell r="GU509">
            <v>28.81</v>
          </cell>
          <cell r="GV509">
            <v>2976.5</v>
          </cell>
          <cell r="GW509">
            <v>0.01</v>
          </cell>
          <cell r="GX509">
            <v>0</v>
          </cell>
          <cell r="GY509">
            <v>0</v>
          </cell>
          <cell r="GZ509">
            <v>0</v>
          </cell>
          <cell r="HA509">
            <v>0</v>
          </cell>
          <cell r="HB509">
            <v>1131.3699999999999</v>
          </cell>
          <cell r="HC509">
            <v>1131.3699999999999</v>
          </cell>
          <cell r="HF509">
            <v>0</v>
          </cell>
          <cell r="HG509">
            <v>0</v>
          </cell>
          <cell r="HH509">
            <v>0</v>
          </cell>
          <cell r="HI509">
            <v>-6827</v>
          </cell>
          <cell r="HJ509">
            <v>1615</v>
          </cell>
          <cell r="HL509">
            <v>2</v>
          </cell>
          <cell r="HM509">
            <v>2013</v>
          </cell>
          <cell r="HN509">
            <v>0</v>
          </cell>
          <cell r="HO509">
            <v>0</v>
          </cell>
          <cell r="HP509">
            <v>136517.76999999999</v>
          </cell>
          <cell r="HQ509">
            <v>7.1755652000000003</v>
          </cell>
          <cell r="HR509">
            <v>19011</v>
          </cell>
        </row>
        <row r="510">
          <cell r="A510" t="str">
            <v>1951350Q3 2013Supervisory Baseline</v>
          </cell>
          <cell r="B510" t="str">
            <v>Citi</v>
          </cell>
          <cell r="C510" t="str">
            <v>Q3 2013</v>
          </cell>
          <cell r="D510" t="str">
            <v>Supervisory Baseline</v>
          </cell>
          <cell r="E510" t="str">
            <v>BHC</v>
          </cell>
          <cell r="F510" t="str">
            <v>CITIGROUP</v>
          </cell>
          <cell r="G510">
            <v>1951350</v>
          </cell>
          <cell r="H510" t="str">
            <v>Projected</v>
          </cell>
          <cell r="I510">
            <v>40927</v>
          </cell>
          <cell r="J510">
            <v>40927.582037037035</v>
          </cell>
          <cell r="K510" t="str">
            <v xml:space="preserve">While this scenario was largely consistent with Citis Baseline scenario, in some instances it is either more conservative or aggressive for certain market factors (see exhibit below). Based upon the information provided by the Federal Reserve, </v>
          </cell>
          <cell r="L510">
            <v>564.65</v>
          </cell>
          <cell r="M510">
            <v>419.53</v>
          </cell>
          <cell r="N510">
            <v>275.3</v>
          </cell>
          <cell r="O510">
            <v>144.22999999999999</v>
          </cell>
          <cell r="P510">
            <v>236.27</v>
          </cell>
          <cell r="Q510">
            <v>236.27</v>
          </cell>
          <cell r="R510">
            <v>0</v>
          </cell>
          <cell r="S510">
            <v>0</v>
          </cell>
          <cell r="T510">
            <v>86.21</v>
          </cell>
          <cell r="U510">
            <v>1.2</v>
          </cell>
          <cell r="V510">
            <v>28.79</v>
          </cell>
          <cell r="W510">
            <v>56.22</v>
          </cell>
          <cell r="X510">
            <v>1693.38</v>
          </cell>
          <cell r="Y510">
            <v>610.53</v>
          </cell>
          <cell r="Z510">
            <v>0</v>
          </cell>
          <cell r="AA510">
            <v>25.06</v>
          </cell>
          <cell r="AB510">
            <v>585.47</v>
          </cell>
          <cell r="AC510">
            <v>125.95</v>
          </cell>
          <cell r="AD510">
            <v>0</v>
          </cell>
          <cell r="AE510">
            <v>2.16</v>
          </cell>
          <cell r="AF510">
            <v>0</v>
          </cell>
          <cell r="AG510">
            <v>19.670000000000002</v>
          </cell>
          <cell r="AH510">
            <v>104.13</v>
          </cell>
          <cell r="AI510">
            <v>3736.53</v>
          </cell>
          <cell r="AJ510">
            <v>0</v>
          </cell>
          <cell r="AK510">
            <v>0</v>
          </cell>
          <cell r="AL510">
            <v>0</v>
          </cell>
          <cell r="AM510">
            <v>0</v>
          </cell>
          <cell r="AN510">
            <v>0</v>
          </cell>
          <cell r="AO510">
            <v>0</v>
          </cell>
          <cell r="AP510">
            <v>0</v>
          </cell>
          <cell r="AQ510">
            <v>0</v>
          </cell>
          <cell r="AR510">
            <v>0</v>
          </cell>
          <cell r="AS510">
            <v>0</v>
          </cell>
          <cell r="AT510">
            <v>3736.53</v>
          </cell>
          <cell r="AU510">
            <v>25329.96</v>
          </cell>
          <cell r="AV510">
            <v>2983.85</v>
          </cell>
          <cell r="AW510">
            <v>3736.53</v>
          </cell>
          <cell r="AX510">
            <v>0</v>
          </cell>
          <cell r="AY510">
            <v>24577.279999999999</v>
          </cell>
          <cell r="AZ510">
            <v>13590.56</v>
          </cell>
          <cell r="BA510">
            <v>7597.08</v>
          </cell>
          <cell r="BB510">
            <v>12625.34</v>
          </cell>
          <cell r="BC510">
            <v>8562.2999999999993</v>
          </cell>
          <cell r="BD510">
            <v>8562.2999999999993</v>
          </cell>
          <cell r="BE510">
            <v>2983.85</v>
          </cell>
          <cell r="BF510">
            <v>0</v>
          </cell>
          <cell r="BG510">
            <v>0</v>
          </cell>
          <cell r="BH510">
            <v>0</v>
          </cell>
          <cell r="BI510">
            <v>0</v>
          </cell>
          <cell r="BJ510">
            <v>0</v>
          </cell>
          <cell r="BK510">
            <v>0</v>
          </cell>
          <cell r="BL510">
            <v>5578.45</v>
          </cell>
          <cell r="BM510">
            <v>1509.66</v>
          </cell>
          <cell r="BN510">
            <v>4068.79</v>
          </cell>
          <cell r="BO510">
            <v>0</v>
          </cell>
          <cell r="BP510">
            <v>4068.79</v>
          </cell>
          <cell r="BQ510">
            <v>19.36</v>
          </cell>
          <cell r="BR510">
            <v>4049.42</v>
          </cell>
          <cell r="BS510">
            <v>27.062356000000001</v>
          </cell>
          <cell r="BT510">
            <v>629.92999999999995</v>
          </cell>
          <cell r="BU510">
            <v>0</v>
          </cell>
          <cell r="BV510">
            <v>63.31</v>
          </cell>
          <cell r="BW510">
            <v>566.62</v>
          </cell>
          <cell r="BX510" t="str">
            <v>Operational Risk Expense</v>
          </cell>
          <cell r="BY510">
            <v>7333.66</v>
          </cell>
          <cell r="BZ510">
            <v>274039.14</v>
          </cell>
          <cell r="CA510">
            <v>281372.78999999998</v>
          </cell>
          <cell r="CB510">
            <v>229825.2</v>
          </cell>
          <cell r="CC510">
            <v>117740.87</v>
          </cell>
          <cell r="CD510">
            <v>32457.45</v>
          </cell>
          <cell r="CE510">
            <v>9716.7099999999991</v>
          </cell>
          <cell r="CF510">
            <v>22740.73</v>
          </cell>
          <cell r="CG510">
            <v>9533.75</v>
          </cell>
          <cell r="CH510">
            <v>1332.65</v>
          </cell>
          <cell r="CI510">
            <v>2489.58</v>
          </cell>
          <cell r="CJ510">
            <v>5711.51</v>
          </cell>
          <cell r="CK510">
            <v>1212.79</v>
          </cell>
          <cell r="CL510">
            <v>3.29</v>
          </cell>
          <cell r="CM510">
            <v>70089.84</v>
          </cell>
          <cell r="CN510">
            <v>139674</v>
          </cell>
          <cell r="CO510">
            <v>123675.09</v>
          </cell>
          <cell r="CP510">
            <v>6622.69</v>
          </cell>
          <cell r="CQ510">
            <v>9376.2199999999993</v>
          </cell>
          <cell r="CR510">
            <v>162625.32</v>
          </cell>
          <cell r="CS510">
            <v>39673.01</v>
          </cell>
          <cell r="CT510">
            <v>559.69000000000005</v>
          </cell>
          <cell r="CU510">
            <v>2567.85</v>
          </cell>
          <cell r="CV510">
            <v>36545.47</v>
          </cell>
          <cell r="CW510">
            <v>130373.26</v>
          </cell>
          <cell r="CX510">
            <v>5675.93</v>
          </cell>
          <cell r="CY510">
            <v>1412.94</v>
          </cell>
          <cell r="CZ510">
            <v>11019.85</v>
          </cell>
          <cell r="DA510">
            <v>71170.95</v>
          </cell>
          <cell r="DB510">
            <v>41093.599999999999</v>
          </cell>
          <cell r="DC510">
            <v>702170.8</v>
          </cell>
          <cell r="DD510">
            <v>2907.3</v>
          </cell>
          <cell r="DE510">
            <v>24577.279999999999</v>
          </cell>
          <cell r="DF510">
            <v>674686.22</v>
          </cell>
          <cell r="DG510">
            <v>331581.46000000002</v>
          </cell>
          <cell r="DH510">
            <v>25449.39</v>
          </cell>
          <cell r="DI510">
            <v>2604.2600000000002</v>
          </cell>
          <cell r="DJ510">
            <v>1773.97</v>
          </cell>
          <cell r="DK510">
            <v>3571.76</v>
          </cell>
          <cell r="DL510">
            <v>33399.379999999997</v>
          </cell>
          <cell r="DM510">
            <v>625098.21</v>
          </cell>
          <cell r="DN510">
            <v>1946138.1</v>
          </cell>
          <cell r="DO510">
            <v>918414.71</v>
          </cell>
          <cell r="DP510">
            <v>161839.12</v>
          </cell>
          <cell r="DQ510">
            <v>6219.97</v>
          </cell>
          <cell r="DR510">
            <v>660598.85</v>
          </cell>
          <cell r="DS510">
            <v>1135</v>
          </cell>
          <cell r="DT510">
            <v>1747072.7</v>
          </cell>
          <cell r="DU510">
            <v>1812</v>
          </cell>
          <cell r="DV510">
            <v>294</v>
          </cell>
          <cell r="DW510">
            <v>105297</v>
          </cell>
          <cell r="DX510">
            <v>115965.55</v>
          </cell>
          <cell r="DY510">
            <v>-18946.66</v>
          </cell>
          <cell r="DZ510">
            <v>-7326.49</v>
          </cell>
          <cell r="EA510">
            <v>197095.4</v>
          </cell>
          <cell r="EB510">
            <v>1970</v>
          </cell>
          <cell r="EC510">
            <v>199065.4</v>
          </cell>
          <cell r="ED510">
            <v>385570.28</v>
          </cell>
          <cell r="EE510">
            <v>192956.74</v>
          </cell>
          <cell r="EF510">
            <v>0</v>
          </cell>
          <cell r="EG510">
            <v>192956.74</v>
          </cell>
          <cell r="EH510">
            <v>4049.42</v>
          </cell>
          <cell r="EI510">
            <v>1500</v>
          </cell>
          <cell r="EJ510">
            <v>0</v>
          </cell>
          <cell r="EK510">
            <v>0</v>
          </cell>
          <cell r="EL510">
            <v>0</v>
          </cell>
          <cell r="EM510">
            <v>0</v>
          </cell>
          <cell r="EN510">
            <v>1175.1199999999999</v>
          </cell>
          <cell r="EO510">
            <v>0</v>
          </cell>
          <cell r="EP510">
            <v>4</v>
          </cell>
          <cell r="EQ510">
            <v>28.61</v>
          </cell>
          <cell r="ER510">
            <v>-203.03</v>
          </cell>
          <cell r="ES510">
            <v>0</v>
          </cell>
          <cell r="ET510">
            <v>0</v>
          </cell>
          <cell r="EU510">
            <v>197095.4</v>
          </cell>
          <cell r="EV510">
            <v>197095.4</v>
          </cell>
          <cell r="EW510">
            <v>-1024.33</v>
          </cell>
          <cell r="EX510">
            <v>0</v>
          </cell>
          <cell r="EY510">
            <v>-6539.28</v>
          </cell>
          <cell r="EZ510">
            <v>0</v>
          </cell>
          <cell r="FA510">
            <v>837</v>
          </cell>
          <cell r="FB510">
            <v>5157.8900000000003</v>
          </cell>
          <cell r="FC510">
            <v>0</v>
          </cell>
          <cell r="FD510">
            <v>28996.44</v>
          </cell>
          <cell r="FE510">
            <v>735</v>
          </cell>
          <cell r="FF510">
            <v>180922.46</v>
          </cell>
          <cell r="FG510">
            <v>285</v>
          </cell>
          <cell r="FH510">
            <v>32671.919999999998</v>
          </cell>
          <cell r="FI510">
            <v>-562</v>
          </cell>
          <cell r="FJ510">
            <v>147403.54</v>
          </cell>
          <cell r="FK510">
            <v>978018.11</v>
          </cell>
          <cell r="FL510">
            <v>139596.65</v>
          </cell>
          <cell r="FM510">
            <v>147403.54</v>
          </cell>
          <cell r="FN510">
            <v>180668.59</v>
          </cell>
          <cell r="FO510">
            <v>978018.11</v>
          </cell>
          <cell r="FP510">
            <v>1875515.1</v>
          </cell>
          <cell r="FQ510">
            <v>14.273400000000001</v>
          </cell>
          <cell r="FR510">
            <v>15.0717</v>
          </cell>
          <cell r="FS510">
            <v>18.472899999999999</v>
          </cell>
          <cell r="FT510">
            <v>7.8593999999999999</v>
          </cell>
          <cell r="FU510">
            <v>1812</v>
          </cell>
          <cell r="FV510">
            <v>0</v>
          </cell>
          <cell r="FW510">
            <v>0</v>
          </cell>
          <cell r="FX510">
            <v>0</v>
          </cell>
          <cell r="FY510">
            <v>7326.49</v>
          </cell>
          <cell r="FZ510">
            <v>0</v>
          </cell>
          <cell r="GA510">
            <v>198</v>
          </cell>
          <cell r="GB510">
            <v>0</v>
          </cell>
          <cell r="GC510">
            <v>5157.8900000000003</v>
          </cell>
          <cell r="GD510">
            <v>25449.26</v>
          </cell>
          <cell r="GE510">
            <v>50345</v>
          </cell>
          <cell r="GF510">
            <v>945</v>
          </cell>
          <cell r="GG510">
            <v>2956378.1</v>
          </cell>
          <cell r="GH510">
            <v>0</v>
          </cell>
          <cell r="GI510">
            <v>0</v>
          </cell>
          <cell r="GJ510">
            <v>180922.46</v>
          </cell>
          <cell r="GK510">
            <v>18092.25</v>
          </cell>
          <cell r="GL510">
            <v>46337.13</v>
          </cell>
          <cell r="GM510">
            <v>4007.87</v>
          </cell>
          <cell r="GN510">
            <v>0</v>
          </cell>
          <cell r="GO510">
            <v>46337.13</v>
          </cell>
          <cell r="GP510">
            <v>13665.2</v>
          </cell>
          <cell r="GQ510">
            <v>13665.2</v>
          </cell>
          <cell r="GR510">
            <v>32671.919999999998</v>
          </cell>
          <cell r="GS510">
            <v>13665.2</v>
          </cell>
          <cell r="GT510">
            <v>37438.910000000003</v>
          </cell>
          <cell r="GU510">
            <v>28.61</v>
          </cell>
          <cell r="GV510">
            <v>2956.38</v>
          </cell>
          <cell r="GW510">
            <v>0.01</v>
          </cell>
          <cell r="GX510">
            <v>0</v>
          </cell>
          <cell r="GY510">
            <v>0</v>
          </cell>
          <cell r="GZ510">
            <v>0</v>
          </cell>
          <cell r="HA510">
            <v>0</v>
          </cell>
          <cell r="HB510">
            <v>1175.1199999999999</v>
          </cell>
          <cell r="HC510">
            <v>1175.1199999999999</v>
          </cell>
          <cell r="HF510">
            <v>0</v>
          </cell>
          <cell r="HG510">
            <v>0</v>
          </cell>
          <cell r="HH510">
            <v>0</v>
          </cell>
          <cell r="HI510">
            <v>-6827</v>
          </cell>
          <cell r="HJ510">
            <v>1615</v>
          </cell>
          <cell r="HL510">
            <v>3</v>
          </cell>
          <cell r="HM510">
            <v>2013</v>
          </cell>
          <cell r="HN510">
            <v>0</v>
          </cell>
          <cell r="HO510">
            <v>0</v>
          </cell>
          <cell r="HP510">
            <v>141361.43</v>
          </cell>
          <cell r="HQ510">
            <v>7.3804762000000004</v>
          </cell>
          <cell r="HR510">
            <v>19011</v>
          </cell>
        </row>
        <row r="511">
          <cell r="A511" t="str">
            <v>1951350Q4 2013Supervisory Baseline</v>
          </cell>
          <cell r="B511" t="str">
            <v>Citi</v>
          </cell>
          <cell r="C511" t="str">
            <v>Q4 2013</v>
          </cell>
          <cell r="D511" t="str">
            <v>Supervisory Baseline</v>
          </cell>
          <cell r="E511" t="str">
            <v>BHC</v>
          </cell>
          <cell r="F511" t="str">
            <v>CITIGROUP</v>
          </cell>
          <cell r="G511">
            <v>1951350</v>
          </cell>
          <cell r="H511" t="str">
            <v>Projected</v>
          </cell>
          <cell r="I511">
            <v>40927</v>
          </cell>
          <cell r="J511">
            <v>40927.582037037035</v>
          </cell>
          <cell r="K511" t="str">
            <v xml:space="preserve">While this scenario was largely consistent with Citis Baseline scenario, in some instances it is either more conservative or aggressive for certain market factors (see exhibit below). Based upon the information provided by the Federal Reserve, </v>
          </cell>
          <cell r="L511">
            <v>531.30999999999995</v>
          </cell>
          <cell r="M511">
            <v>394.76</v>
          </cell>
          <cell r="N511">
            <v>259.04000000000002</v>
          </cell>
          <cell r="O511">
            <v>135.72</v>
          </cell>
          <cell r="P511">
            <v>222.32</v>
          </cell>
          <cell r="Q511">
            <v>222.32</v>
          </cell>
          <cell r="R511">
            <v>0</v>
          </cell>
          <cell r="S511">
            <v>0</v>
          </cell>
          <cell r="T511">
            <v>81.12</v>
          </cell>
          <cell r="U511">
            <v>1.1299999999999999</v>
          </cell>
          <cell r="V511">
            <v>27.09</v>
          </cell>
          <cell r="W511">
            <v>52.9</v>
          </cell>
          <cell r="X511">
            <v>1593.4</v>
          </cell>
          <cell r="Y511">
            <v>575.96</v>
          </cell>
          <cell r="Z511">
            <v>0</v>
          </cell>
          <cell r="AA511">
            <v>25.06</v>
          </cell>
          <cell r="AB511">
            <v>550.9</v>
          </cell>
          <cell r="AC511">
            <v>118.51</v>
          </cell>
          <cell r="AD511">
            <v>0</v>
          </cell>
          <cell r="AE511">
            <v>2.0299999999999998</v>
          </cell>
          <cell r="AF511">
            <v>0</v>
          </cell>
          <cell r="AG511">
            <v>18.510000000000002</v>
          </cell>
          <cell r="AH511">
            <v>97.98</v>
          </cell>
          <cell r="AI511">
            <v>3517.38</v>
          </cell>
          <cell r="AJ511">
            <v>0</v>
          </cell>
          <cell r="AK511">
            <v>0</v>
          </cell>
          <cell r="AL511">
            <v>0</v>
          </cell>
          <cell r="AM511">
            <v>0</v>
          </cell>
          <cell r="AN511">
            <v>0</v>
          </cell>
          <cell r="AO511">
            <v>0</v>
          </cell>
          <cell r="AP511">
            <v>0</v>
          </cell>
          <cell r="AQ511">
            <v>0</v>
          </cell>
          <cell r="AR511">
            <v>0</v>
          </cell>
          <cell r="AS511">
            <v>0</v>
          </cell>
          <cell r="AT511">
            <v>3517.38</v>
          </cell>
          <cell r="AU511">
            <v>24577.279999999999</v>
          </cell>
          <cell r="AV511">
            <v>2794.54</v>
          </cell>
          <cell r="AW511">
            <v>3517.38</v>
          </cell>
          <cell r="AX511">
            <v>0</v>
          </cell>
          <cell r="AY511">
            <v>23854.44</v>
          </cell>
          <cell r="AZ511">
            <v>13425.8</v>
          </cell>
          <cell r="BA511">
            <v>7832.59</v>
          </cell>
          <cell r="BB511">
            <v>12302.58</v>
          </cell>
          <cell r="BC511">
            <v>8955.7999999999993</v>
          </cell>
          <cell r="BD511">
            <v>8955.7999999999993</v>
          </cell>
          <cell r="BE511">
            <v>2794.54</v>
          </cell>
          <cell r="BF511">
            <v>0</v>
          </cell>
          <cell r="BG511">
            <v>0</v>
          </cell>
          <cell r="BH511">
            <v>0</v>
          </cell>
          <cell r="BI511">
            <v>0</v>
          </cell>
          <cell r="BJ511">
            <v>0</v>
          </cell>
          <cell r="BK511">
            <v>0</v>
          </cell>
          <cell r="BL511">
            <v>6161.27</v>
          </cell>
          <cell r="BM511">
            <v>1676.82</v>
          </cell>
          <cell r="BN511">
            <v>4484.4399999999996</v>
          </cell>
          <cell r="BO511">
            <v>0</v>
          </cell>
          <cell r="BP511">
            <v>4484.4399999999996</v>
          </cell>
          <cell r="BQ511">
            <v>19.36</v>
          </cell>
          <cell r="BR511">
            <v>4465.08</v>
          </cell>
          <cell r="BS511">
            <v>27.215492999999999</v>
          </cell>
          <cell r="BT511">
            <v>566.62</v>
          </cell>
          <cell r="BU511">
            <v>0</v>
          </cell>
          <cell r="BV511">
            <v>47.78</v>
          </cell>
          <cell r="BW511">
            <v>518.84</v>
          </cell>
          <cell r="BX511" t="str">
            <v>Operational Risk Expense</v>
          </cell>
          <cell r="BY511">
            <v>6993.76</v>
          </cell>
          <cell r="BZ511">
            <v>276748.76</v>
          </cell>
          <cell r="CA511">
            <v>283742.52</v>
          </cell>
          <cell r="CB511">
            <v>229446.73</v>
          </cell>
          <cell r="CC511">
            <v>115290.89</v>
          </cell>
          <cell r="CD511">
            <v>31960.75</v>
          </cell>
          <cell r="CE511">
            <v>9209.3799999999992</v>
          </cell>
          <cell r="CF511">
            <v>22751.37</v>
          </cell>
          <cell r="CG511">
            <v>9846.85</v>
          </cell>
          <cell r="CH511">
            <v>1376.42</v>
          </cell>
          <cell r="CI511">
            <v>2571.34</v>
          </cell>
          <cell r="CJ511">
            <v>5899.09</v>
          </cell>
          <cell r="CK511">
            <v>1255.6300000000001</v>
          </cell>
          <cell r="CL511">
            <v>3.39</v>
          </cell>
          <cell r="CM511">
            <v>72344.850000000006</v>
          </cell>
          <cell r="CN511">
            <v>141612.70000000001</v>
          </cell>
          <cell r="CO511">
            <v>125116.02</v>
          </cell>
          <cell r="CP511">
            <v>6865.98</v>
          </cell>
          <cell r="CQ511">
            <v>9630.69</v>
          </cell>
          <cell r="CR511">
            <v>168226.75</v>
          </cell>
          <cell r="CS511">
            <v>39647.18</v>
          </cell>
          <cell r="CT511">
            <v>553.33000000000004</v>
          </cell>
          <cell r="CU511">
            <v>2507.7600000000002</v>
          </cell>
          <cell r="CV511">
            <v>36586.1</v>
          </cell>
          <cell r="CW511">
            <v>143381.41</v>
          </cell>
          <cell r="CX511">
            <v>5842.16</v>
          </cell>
          <cell r="CY511">
            <v>1454.32</v>
          </cell>
          <cell r="CZ511">
            <v>10823.3</v>
          </cell>
          <cell r="DA511">
            <v>75416.399999999994</v>
          </cell>
          <cell r="DB511">
            <v>49845.23</v>
          </cell>
          <cell r="DC511">
            <v>722314.77</v>
          </cell>
          <cell r="DD511">
            <v>2992.44</v>
          </cell>
          <cell r="DE511">
            <v>23854.44</v>
          </cell>
          <cell r="DF511">
            <v>695467.89</v>
          </cell>
          <cell r="DG511">
            <v>337318.14</v>
          </cell>
          <cell r="DH511">
            <v>25449.39</v>
          </cell>
          <cell r="DI511">
            <v>2604.2600000000002</v>
          </cell>
          <cell r="DJ511">
            <v>1676.08</v>
          </cell>
          <cell r="DK511">
            <v>3442.82</v>
          </cell>
          <cell r="DL511">
            <v>33172.550000000003</v>
          </cell>
          <cell r="DM511">
            <v>611716.11</v>
          </cell>
          <cell r="DN511">
            <v>1961417.2</v>
          </cell>
          <cell r="DO511">
            <v>927048.21</v>
          </cell>
          <cell r="DP511">
            <v>165642.9</v>
          </cell>
          <cell r="DQ511">
            <v>6219.97</v>
          </cell>
          <cell r="DR511">
            <v>658973.81999999995</v>
          </cell>
          <cell r="DS511">
            <v>1135</v>
          </cell>
          <cell r="DT511">
            <v>1757884.9</v>
          </cell>
          <cell r="DU511">
            <v>3312</v>
          </cell>
          <cell r="DV511">
            <v>294</v>
          </cell>
          <cell r="DW511">
            <v>105297</v>
          </cell>
          <cell r="DX511">
            <v>120359.52</v>
          </cell>
          <cell r="DY511">
            <v>-19158.89</v>
          </cell>
          <cell r="DZ511">
            <v>-8541.31</v>
          </cell>
          <cell r="EA511">
            <v>201562.31</v>
          </cell>
          <cell r="EB511">
            <v>1970</v>
          </cell>
          <cell r="EC511">
            <v>203532.31</v>
          </cell>
          <cell r="ED511">
            <v>388271.09</v>
          </cell>
          <cell r="EE511">
            <v>197095.4</v>
          </cell>
          <cell r="EF511">
            <v>0</v>
          </cell>
          <cell r="EG511">
            <v>197095.4</v>
          </cell>
          <cell r="EH511">
            <v>4465.08</v>
          </cell>
          <cell r="EI511">
            <v>1500</v>
          </cell>
          <cell r="EJ511">
            <v>0</v>
          </cell>
          <cell r="EK511">
            <v>0</v>
          </cell>
          <cell r="EL511">
            <v>0</v>
          </cell>
          <cell r="EM511">
            <v>0</v>
          </cell>
          <cell r="EN511">
            <v>1214.83</v>
          </cell>
          <cell r="EO511">
            <v>0</v>
          </cell>
          <cell r="EP511">
            <v>42.7</v>
          </cell>
          <cell r="EQ511">
            <v>28.41</v>
          </cell>
          <cell r="ER511">
            <v>-212.23</v>
          </cell>
          <cell r="ES511">
            <v>0</v>
          </cell>
          <cell r="ET511">
            <v>0</v>
          </cell>
          <cell r="EU511">
            <v>201562.31</v>
          </cell>
          <cell r="EV511">
            <v>201562.31</v>
          </cell>
          <cell r="EW511">
            <v>-1118.6099999999999</v>
          </cell>
          <cell r="EX511">
            <v>0</v>
          </cell>
          <cell r="EY511">
            <v>-6498.48</v>
          </cell>
          <cell r="EZ511">
            <v>0</v>
          </cell>
          <cell r="FA511">
            <v>837</v>
          </cell>
          <cell r="FB511">
            <v>4565.71</v>
          </cell>
          <cell r="FC511">
            <v>0</v>
          </cell>
          <cell r="FD511">
            <v>28867.5</v>
          </cell>
          <cell r="FE511">
            <v>735</v>
          </cell>
          <cell r="FF511">
            <v>184979.61</v>
          </cell>
          <cell r="FG511">
            <v>285</v>
          </cell>
          <cell r="FH511">
            <v>31677.22</v>
          </cell>
          <cell r="FI511">
            <v>-562</v>
          </cell>
          <cell r="FJ511">
            <v>152455.39000000001</v>
          </cell>
          <cell r="FK511">
            <v>987862.34</v>
          </cell>
          <cell r="FL511">
            <v>143740.68</v>
          </cell>
          <cell r="FM511">
            <v>152455.39000000001</v>
          </cell>
          <cell r="FN511">
            <v>185081.39</v>
          </cell>
          <cell r="FO511">
            <v>987862.34</v>
          </cell>
          <cell r="FP511">
            <v>1890567.9</v>
          </cell>
          <cell r="FQ511">
            <v>14.550700000000001</v>
          </cell>
          <cell r="FR511">
            <v>15.4329</v>
          </cell>
          <cell r="FS511">
            <v>18.735499999999998</v>
          </cell>
          <cell r="FT511">
            <v>8.0640000000000001</v>
          </cell>
          <cell r="FU511">
            <v>3312</v>
          </cell>
          <cell r="FV511">
            <v>0</v>
          </cell>
          <cell r="FW511">
            <v>0</v>
          </cell>
          <cell r="FX511">
            <v>0</v>
          </cell>
          <cell r="FY511">
            <v>8541.31</v>
          </cell>
          <cell r="FZ511">
            <v>0</v>
          </cell>
          <cell r="GA511">
            <v>198</v>
          </cell>
          <cell r="GB511">
            <v>0</v>
          </cell>
          <cell r="GC511">
            <v>4565.71</v>
          </cell>
          <cell r="GD511">
            <v>25449.26</v>
          </cell>
          <cell r="GE511">
            <v>49545</v>
          </cell>
          <cell r="GF511">
            <v>945</v>
          </cell>
          <cell r="GG511">
            <v>2938031.3</v>
          </cell>
          <cell r="GH511">
            <v>0</v>
          </cell>
          <cell r="GI511">
            <v>0</v>
          </cell>
          <cell r="GJ511">
            <v>184979.61</v>
          </cell>
          <cell r="GK511">
            <v>18497.96</v>
          </cell>
          <cell r="GL511">
            <v>45537.13</v>
          </cell>
          <cell r="GM511">
            <v>4007.87</v>
          </cell>
          <cell r="GN511">
            <v>0</v>
          </cell>
          <cell r="GO511">
            <v>45537.13</v>
          </cell>
          <cell r="GP511">
            <v>13859.91</v>
          </cell>
          <cell r="GQ511">
            <v>13859.91</v>
          </cell>
          <cell r="GR511">
            <v>31677.22</v>
          </cell>
          <cell r="GS511">
            <v>13859.91</v>
          </cell>
          <cell r="GT511">
            <v>37972.35</v>
          </cell>
          <cell r="GU511">
            <v>28.41</v>
          </cell>
          <cell r="GV511">
            <v>2938.03</v>
          </cell>
          <cell r="GW511">
            <v>0.01</v>
          </cell>
          <cell r="GX511">
            <v>0</v>
          </cell>
          <cell r="GY511">
            <v>0</v>
          </cell>
          <cell r="GZ511">
            <v>0</v>
          </cell>
          <cell r="HA511">
            <v>0</v>
          </cell>
          <cell r="HB511">
            <v>1214.83</v>
          </cell>
          <cell r="HC511">
            <v>1214.83</v>
          </cell>
          <cell r="HF511">
            <v>0</v>
          </cell>
          <cell r="HG511">
            <v>0</v>
          </cell>
          <cell r="HH511">
            <v>0</v>
          </cell>
          <cell r="HI511">
            <v>-6827</v>
          </cell>
          <cell r="HJ511">
            <v>1615</v>
          </cell>
          <cell r="HL511">
            <v>4</v>
          </cell>
          <cell r="HM511">
            <v>2013</v>
          </cell>
          <cell r="HN511">
            <v>0</v>
          </cell>
          <cell r="HO511">
            <v>0</v>
          </cell>
          <cell r="HP511">
            <v>146782.23000000001</v>
          </cell>
          <cell r="HQ511">
            <v>7.6019531000000002</v>
          </cell>
          <cell r="HR511">
            <v>19011</v>
          </cell>
        </row>
        <row r="512">
          <cell r="A512" t="str">
            <v>1951350Q3 2011Supervisory Stress</v>
          </cell>
          <cell r="B512" t="str">
            <v>Citi</v>
          </cell>
          <cell r="C512" t="str">
            <v>Q3 2011</v>
          </cell>
          <cell r="D512" t="str">
            <v>Supervisory Stress</v>
          </cell>
          <cell r="E512" t="str">
            <v>BHC</v>
          </cell>
          <cell r="F512" t="str">
            <v>CITIGROUP</v>
          </cell>
          <cell r="G512">
            <v>1951350</v>
          </cell>
          <cell r="H512" t="str">
            <v>Actual</v>
          </cell>
          <cell r="I512">
            <v>40927</v>
          </cell>
          <cell r="J512">
            <v>40927.584710648145</v>
          </cell>
          <cell r="K512" t="str">
            <v>Citi has utilized the parameters specified in the template and, where stresses were not provided for the Supervisory Stress Scenario, Citis economists estimated the likely impact based upon the provided factors. Citi was forced to make substant</v>
          </cell>
          <cell r="L512">
            <v>720</v>
          </cell>
          <cell r="M512">
            <v>551</v>
          </cell>
          <cell r="N512">
            <v>358</v>
          </cell>
          <cell r="O512">
            <v>193</v>
          </cell>
          <cell r="P512">
            <v>258</v>
          </cell>
          <cell r="Q512">
            <v>258</v>
          </cell>
          <cell r="R512">
            <v>0</v>
          </cell>
          <cell r="S512">
            <v>0</v>
          </cell>
          <cell r="T512">
            <v>92</v>
          </cell>
          <cell r="U512">
            <v>1</v>
          </cell>
          <cell r="V512">
            <v>12</v>
          </cell>
          <cell r="W512">
            <v>79</v>
          </cell>
          <cell r="X512">
            <v>2245</v>
          </cell>
          <cell r="Y512">
            <v>852</v>
          </cell>
          <cell r="Z512">
            <v>86</v>
          </cell>
          <cell r="AA512">
            <v>38</v>
          </cell>
          <cell r="AB512">
            <v>728</v>
          </cell>
          <cell r="AC512">
            <v>120</v>
          </cell>
          <cell r="AD512">
            <v>0</v>
          </cell>
          <cell r="AE512">
            <v>-1</v>
          </cell>
          <cell r="AF512">
            <v>0</v>
          </cell>
          <cell r="AG512">
            <v>20</v>
          </cell>
          <cell r="AH512">
            <v>101</v>
          </cell>
          <cell r="AI512">
            <v>4839</v>
          </cell>
          <cell r="AJ512">
            <v>0</v>
          </cell>
          <cell r="AK512">
            <v>0</v>
          </cell>
          <cell r="AL512">
            <v>0</v>
          </cell>
          <cell r="AM512">
            <v>0</v>
          </cell>
          <cell r="AN512">
            <v>0</v>
          </cell>
          <cell r="AO512">
            <v>0</v>
          </cell>
          <cell r="AP512">
            <v>0</v>
          </cell>
          <cell r="AQ512">
            <v>0</v>
          </cell>
          <cell r="AR512">
            <v>0</v>
          </cell>
          <cell r="AS512">
            <v>-1605.66</v>
          </cell>
          <cell r="AT512">
            <v>4839</v>
          </cell>
          <cell r="AU512">
            <v>34362</v>
          </cell>
          <cell r="AV512">
            <v>3049</v>
          </cell>
          <cell r="AW512">
            <v>4839</v>
          </cell>
          <cell r="AX512">
            <v>-520</v>
          </cell>
          <cell r="AY512">
            <v>32052</v>
          </cell>
          <cell r="AZ512">
            <v>12734.06</v>
          </cell>
          <cell r="BA512">
            <v>6771.63</v>
          </cell>
          <cell r="BB512">
            <v>13663.35</v>
          </cell>
          <cell r="BC512">
            <v>5842.34</v>
          </cell>
          <cell r="BD512">
            <v>5842.34</v>
          </cell>
          <cell r="BE512">
            <v>3049</v>
          </cell>
          <cell r="BF512">
            <v>0</v>
          </cell>
          <cell r="BG512">
            <v>-1605.66</v>
          </cell>
          <cell r="BH512">
            <v>0</v>
          </cell>
          <cell r="BI512">
            <v>-255</v>
          </cell>
          <cell r="BJ512">
            <v>876</v>
          </cell>
          <cell r="BK512">
            <v>42.66</v>
          </cell>
          <cell r="BL512">
            <v>5020</v>
          </cell>
          <cell r="BM512">
            <v>1278</v>
          </cell>
          <cell r="BN512">
            <v>3742</v>
          </cell>
          <cell r="BO512">
            <v>1</v>
          </cell>
          <cell r="BP512">
            <v>3743</v>
          </cell>
          <cell r="BQ512">
            <v>-28</v>
          </cell>
          <cell r="BR512">
            <v>3771</v>
          </cell>
          <cell r="BS512">
            <v>25.458167</v>
          </cell>
          <cell r="BT512">
            <v>1001</v>
          </cell>
          <cell r="BU512">
            <v>301</v>
          </cell>
          <cell r="BV512">
            <v>226</v>
          </cell>
          <cell r="BW512">
            <v>1076</v>
          </cell>
          <cell r="BX512" t="str">
            <v>Operational Risk Expense</v>
          </cell>
          <cell r="BY512">
            <v>12866</v>
          </cell>
          <cell r="BZ512">
            <v>258361</v>
          </cell>
          <cell r="CA512">
            <v>271227</v>
          </cell>
          <cell r="CB512">
            <v>228264</v>
          </cell>
          <cell r="CC512">
            <v>114030</v>
          </cell>
          <cell r="CD512">
            <v>45731</v>
          </cell>
          <cell r="CE512">
            <v>17781</v>
          </cell>
          <cell r="CF512">
            <v>27950</v>
          </cell>
          <cell r="CG512">
            <v>9386</v>
          </cell>
          <cell r="CH512">
            <v>1312</v>
          </cell>
          <cell r="CI512">
            <v>2451</v>
          </cell>
          <cell r="CJ512">
            <v>5623</v>
          </cell>
          <cell r="CK512">
            <v>2029</v>
          </cell>
          <cell r="CL512">
            <v>3</v>
          </cell>
          <cell r="CM512">
            <v>59114</v>
          </cell>
          <cell r="CN512">
            <v>130600</v>
          </cell>
          <cell r="CO512">
            <v>117455.15</v>
          </cell>
          <cell r="CP512">
            <v>5167.8500000000004</v>
          </cell>
          <cell r="CQ512">
            <v>7977</v>
          </cell>
          <cell r="CR512">
            <v>145956</v>
          </cell>
          <cell r="CS512">
            <v>48660</v>
          </cell>
          <cell r="CT512">
            <v>5192</v>
          </cell>
          <cell r="CU512">
            <v>3910.05</v>
          </cell>
          <cell r="CV512">
            <v>39557.949999999997</v>
          </cell>
          <cell r="CW512">
            <v>112725</v>
          </cell>
          <cell r="CX512">
            <v>5170</v>
          </cell>
          <cell r="CY512">
            <v>1287</v>
          </cell>
          <cell r="CZ512">
            <v>21557</v>
          </cell>
          <cell r="DA512">
            <v>44269</v>
          </cell>
          <cell r="DB512">
            <v>40442</v>
          </cell>
          <cell r="DC512">
            <v>666205</v>
          </cell>
          <cell r="DD512">
            <v>1860</v>
          </cell>
          <cell r="DE512">
            <v>32052</v>
          </cell>
          <cell r="DF512">
            <v>632293</v>
          </cell>
          <cell r="DG512">
            <v>320637</v>
          </cell>
          <cell r="DH512">
            <v>25496</v>
          </cell>
          <cell r="DI512">
            <v>2852</v>
          </cell>
          <cell r="DJ512">
            <v>2412</v>
          </cell>
          <cell r="DK512">
            <v>4388</v>
          </cell>
          <cell r="DL512">
            <v>35148</v>
          </cell>
          <cell r="DM512">
            <v>676687</v>
          </cell>
          <cell r="DN512">
            <v>1935992</v>
          </cell>
          <cell r="DO512">
            <v>851281</v>
          </cell>
          <cell r="DP512">
            <v>148851</v>
          </cell>
          <cell r="DQ512">
            <v>16089</v>
          </cell>
          <cell r="DR512">
            <v>740429</v>
          </cell>
          <cell r="DS512">
            <v>1135</v>
          </cell>
          <cell r="DT512">
            <v>1756650</v>
          </cell>
          <cell r="DU512">
            <v>312</v>
          </cell>
          <cell r="DV512">
            <v>294</v>
          </cell>
          <cell r="DW512">
            <v>105297</v>
          </cell>
          <cell r="DX512">
            <v>89602</v>
          </cell>
          <cell r="DY512">
            <v>-17044</v>
          </cell>
          <cell r="DZ512">
            <v>-1089</v>
          </cell>
          <cell r="EA512">
            <v>177372</v>
          </cell>
          <cell r="EB512">
            <v>1970</v>
          </cell>
          <cell r="EC512">
            <v>179342</v>
          </cell>
          <cell r="ED512">
            <v>360369</v>
          </cell>
          <cell r="EE512">
            <v>176364</v>
          </cell>
          <cell r="EF512">
            <v>0</v>
          </cell>
          <cell r="EG512">
            <v>176364</v>
          </cell>
          <cell r="EH512">
            <v>3771</v>
          </cell>
          <cell r="EI512">
            <v>0</v>
          </cell>
          <cell r="EJ512">
            <v>0</v>
          </cell>
          <cell r="EK512">
            <v>1875</v>
          </cell>
          <cell r="EL512">
            <v>0</v>
          </cell>
          <cell r="EM512">
            <v>-2</v>
          </cell>
          <cell r="EN512">
            <v>0</v>
          </cell>
          <cell r="EO512">
            <v>0</v>
          </cell>
          <cell r="EP512">
            <v>4</v>
          </cell>
          <cell r="EQ512">
            <v>22</v>
          </cell>
          <cell r="ER512">
            <v>-4822</v>
          </cell>
          <cell r="ES512">
            <v>0</v>
          </cell>
          <cell r="ET512">
            <v>212</v>
          </cell>
          <cell r="EU512">
            <v>177372</v>
          </cell>
          <cell r="EV512">
            <v>177372</v>
          </cell>
          <cell r="EW512">
            <v>-98</v>
          </cell>
          <cell r="EX512">
            <v>0</v>
          </cell>
          <cell r="EY512">
            <v>-7024</v>
          </cell>
          <cell r="EZ512">
            <v>0</v>
          </cell>
          <cell r="FA512">
            <v>606</v>
          </cell>
          <cell r="FB512">
            <v>16159</v>
          </cell>
          <cell r="FC512">
            <v>0</v>
          </cell>
          <cell r="FD512">
            <v>29884</v>
          </cell>
          <cell r="FE512">
            <v>1239</v>
          </cell>
          <cell r="FF512">
            <v>170136</v>
          </cell>
          <cell r="FG512">
            <v>285</v>
          </cell>
          <cell r="FH512">
            <v>36925.360000000001</v>
          </cell>
          <cell r="FI512">
            <v>-560</v>
          </cell>
          <cell r="FJ512">
            <v>132366</v>
          </cell>
          <cell r="FK512">
            <v>984338</v>
          </cell>
          <cell r="FL512">
            <v>115289</v>
          </cell>
          <cell r="FM512">
            <v>132366</v>
          </cell>
          <cell r="FN512">
            <v>166297</v>
          </cell>
          <cell r="FO512">
            <v>984338</v>
          </cell>
          <cell r="FP512">
            <v>1887405</v>
          </cell>
          <cell r="FQ512">
            <v>11.712300000000001</v>
          </cell>
          <cell r="FR512">
            <v>13.4472</v>
          </cell>
          <cell r="FS512">
            <v>16.894300000000001</v>
          </cell>
          <cell r="FT512">
            <v>7.0130999999999997</v>
          </cell>
          <cell r="FU512">
            <v>312</v>
          </cell>
          <cell r="FV512">
            <v>0</v>
          </cell>
          <cell r="FW512">
            <v>0</v>
          </cell>
          <cell r="FX512">
            <v>0</v>
          </cell>
          <cell r="FY512">
            <v>1089</v>
          </cell>
          <cell r="FZ512">
            <v>0</v>
          </cell>
          <cell r="GA512">
            <v>198</v>
          </cell>
          <cell r="GB512">
            <v>0</v>
          </cell>
          <cell r="GC512">
            <v>15961</v>
          </cell>
          <cell r="GD512">
            <v>25496</v>
          </cell>
          <cell r="GE512">
            <v>51361</v>
          </cell>
          <cell r="GF512">
            <v>945</v>
          </cell>
          <cell r="GG512">
            <v>2923708.2</v>
          </cell>
          <cell r="GH512">
            <v>0</v>
          </cell>
          <cell r="GI512">
            <v>0</v>
          </cell>
          <cell r="GJ512">
            <v>170136</v>
          </cell>
          <cell r="GK512">
            <v>17013.599999999999</v>
          </cell>
          <cell r="GL512">
            <v>47948</v>
          </cell>
          <cell r="GM512">
            <v>3413</v>
          </cell>
          <cell r="GN512">
            <v>0</v>
          </cell>
          <cell r="GO512">
            <v>47948</v>
          </cell>
          <cell r="GP512">
            <v>11022.64</v>
          </cell>
          <cell r="GQ512">
            <v>11022.64</v>
          </cell>
          <cell r="GR512">
            <v>36925.360000000001</v>
          </cell>
          <cell r="GS512">
            <v>11022.64</v>
          </cell>
          <cell r="GT512">
            <v>30199</v>
          </cell>
          <cell r="GU512">
            <v>22</v>
          </cell>
          <cell r="GV512">
            <v>2923.71</v>
          </cell>
          <cell r="GW512">
            <v>7.5246899999999997E-3</v>
          </cell>
          <cell r="GX512">
            <v>0</v>
          </cell>
          <cell r="GY512">
            <v>1875</v>
          </cell>
          <cell r="GZ512">
            <v>1875</v>
          </cell>
          <cell r="HA512">
            <v>0</v>
          </cell>
          <cell r="HB512">
            <v>0</v>
          </cell>
          <cell r="HC512">
            <v>0</v>
          </cell>
          <cell r="HF512">
            <v>0</v>
          </cell>
          <cell r="HG512">
            <v>0</v>
          </cell>
          <cell r="HH512">
            <v>0</v>
          </cell>
          <cell r="HI512">
            <v>-6827</v>
          </cell>
          <cell r="HJ512">
            <v>1615</v>
          </cell>
          <cell r="HL512">
            <v>3</v>
          </cell>
          <cell r="HM512">
            <v>2011</v>
          </cell>
          <cell r="HN512">
            <v>0</v>
          </cell>
          <cell r="HO512">
            <v>621</v>
          </cell>
          <cell r="HP512">
            <v>112481</v>
          </cell>
          <cell r="HQ512">
            <v>5.9085589000000001</v>
          </cell>
          <cell r="HR512">
            <v>19011</v>
          </cell>
        </row>
        <row r="513">
          <cell r="A513" t="str">
            <v>1951350Q4 2011Supervisory Stress</v>
          </cell>
          <cell r="B513" t="str">
            <v>Citi</v>
          </cell>
          <cell r="C513" t="str">
            <v>Q4 2011</v>
          </cell>
          <cell r="D513" t="str">
            <v>Supervisory Stress</v>
          </cell>
          <cell r="E513" t="str">
            <v>BHC</v>
          </cell>
          <cell r="F513" t="str">
            <v>CITIGROUP</v>
          </cell>
          <cell r="G513">
            <v>1951350</v>
          </cell>
          <cell r="H513" t="str">
            <v>Projected</v>
          </cell>
          <cell r="I513">
            <v>40927</v>
          </cell>
          <cell r="J513">
            <v>40927.584710648145</v>
          </cell>
          <cell r="K513" t="str">
            <v>Citi has utilized the parameters specified in the template and, where stresses were not provided for the Supervisory Stress Scenario, Citis economists estimated the likely impact based upon the provided factors. Citi was forced to make substant</v>
          </cell>
          <cell r="L513">
            <v>699.7</v>
          </cell>
          <cell r="M513">
            <v>515.80999999999995</v>
          </cell>
          <cell r="N513">
            <v>337.61</v>
          </cell>
          <cell r="O513">
            <v>178.2</v>
          </cell>
          <cell r="P513">
            <v>1120.6199999999999</v>
          </cell>
          <cell r="Q513">
            <v>1037.3499999999999</v>
          </cell>
          <cell r="R513">
            <v>82.46</v>
          </cell>
          <cell r="S513">
            <v>0.81</v>
          </cell>
          <cell r="T513">
            <v>201.47</v>
          </cell>
          <cell r="U513">
            <v>1.98</v>
          </cell>
          <cell r="V513">
            <v>35.42</v>
          </cell>
          <cell r="W513">
            <v>164.08</v>
          </cell>
          <cell r="X513">
            <v>2080.7800000000002</v>
          </cell>
          <cell r="Y513">
            <v>845.33</v>
          </cell>
          <cell r="Z513">
            <v>69.37</v>
          </cell>
          <cell r="AA513">
            <v>26.15</v>
          </cell>
          <cell r="AB513">
            <v>749.82</v>
          </cell>
          <cell r="AC513">
            <v>312.17</v>
          </cell>
          <cell r="AD513">
            <v>13.83</v>
          </cell>
          <cell r="AE513">
            <v>7.17</v>
          </cell>
          <cell r="AF513">
            <v>0</v>
          </cell>
          <cell r="AG513">
            <v>95.1</v>
          </cell>
          <cell r="AH513">
            <v>196.07</v>
          </cell>
          <cell r="AI513">
            <v>5775.88</v>
          </cell>
          <cell r="AJ513">
            <v>0</v>
          </cell>
          <cell r="AK513">
            <v>72.77</v>
          </cell>
          <cell r="AL513">
            <v>280.89999999999998</v>
          </cell>
          <cell r="AM513">
            <v>353.67</v>
          </cell>
          <cell r="AN513">
            <v>5133.13</v>
          </cell>
          <cell r="AO513">
            <v>615</v>
          </cell>
          <cell r="AP513">
            <v>8828</v>
          </cell>
          <cell r="AQ513">
            <v>3870</v>
          </cell>
          <cell r="AR513">
            <v>18446.13</v>
          </cell>
          <cell r="AS513">
            <v>2157.89</v>
          </cell>
          <cell r="AT513">
            <v>26733.57</v>
          </cell>
          <cell r="AU513">
            <v>32052</v>
          </cell>
          <cell r="AV513">
            <v>4386.91</v>
          </cell>
          <cell r="AW513">
            <v>5775.88</v>
          </cell>
          <cell r="AX513">
            <v>0</v>
          </cell>
          <cell r="AY513">
            <v>30663.03</v>
          </cell>
          <cell r="AZ513">
            <v>11969.96</v>
          </cell>
          <cell r="BA513">
            <v>5995.87</v>
          </cell>
          <cell r="BB513">
            <v>14906</v>
          </cell>
          <cell r="BC513">
            <v>3059.82</v>
          </cell>
          <cell r="BD513">
            <v>3059.82</v>
          </cell>
          <cell r="BE513">
            <v>4386.91</v>
          </cell>
          <cell r="BF513">
            <v>18446.13</v>
          </cell>
          <cell r="BG513">
            <v>2157.89</v>
          </cell>
          <cell r="BH513">
            <v>0</v>
          </cell>
          <cell r="BI513">
            <v>-72.77</v>
          </cell>
          <cell r="BJ513">
            <v>-280.89999999999998</v>
          </cell>
          <cell r="BK513">
            <v>0</v>
          </cell>
          <cell r="BL513">
            <v>-22284.77</v>
          </cell>
          <cell r="BM513">
            <v>-281.52</v>
          </cell>
          <cell r="BN513">
            <v>-22003.25</v>
          </cell>
          <cell r="BO513">
            <v>-34.79</v>
          </cell>
          <cell r="BP513">
            <v>-22038.04</v>
          </cell>
          <cell r="BQ513">
            <v>29.62</v>
          </cell>
          <cell r="BR513">
            <v>-22067.66</v>
          </cell>
          <cell r="BS513">
            <v>1.2632843</v>
          </cell>
          <cell r="BT513">
            <v>1076</v>
          </cell>
          <cell r="BU513">
            <v>588</v>
          </cell>
          <cell r="BV513">
            <v>141.69</v>
          </cell>
          <cell r="BW513">
            <v>1522.31</v>
          </cell>
          <cell r="BX513" t="str">
            <v>Operational Risk Expense</v>
          </cell>
          <cell r="BY513">
            <v>12041.26</v>
          </cell>
          <cell r="BZ513">
            <v>287865.11</v>
          </cell>
          <cell r="CA513">
            <v>299906.37</v>
          </cell>
          <cell r="CB513">
            <v>222812.88</v>
          </cell>
          <cell r="CC513">
            <v>116840.18</v>
          </cell>
          <cell r="CD513">
            <v>37971</v>
          </cell>
          <cell r="CE513">
            <v>14377.25</v>
          </cell>
          <cell r="CF513">
            <v>23593.75</v>
          </cell>
          <cell r="CG513">
            <v>9056.91</v>
          </cell>
          <cell r="CH513">
            <v>1266</v>
          </cell>
          <cell r="CI513">
            <v>2365.06</v>
          </cell>
          <cell r="CJ513">
            <v>5425.85</v>
          </cell>
          <cell r="CK513">
            <v>1163.71</v>
          </cell>
          <cell r="CL513">
            <v>3.08</v>
          </cell>
          <cell r="CM513">
            <v>58941.7</v>
          </cell>
          <cell r="CN513">
            <v>118422.13</v>
          </cell>
          <cell r="CO513">
            <v>105378.12</v>
          </cell>
          <cell r="CP513">
            <v>5389.75</v>
          </cell>
          <cell r="CQ513">
            <v>7654.26</v>
          </cell>
          <cell r="CR513">
            <v>154921.92000000001</v>
          </cell>
          <cell r="CS513">
            <v>39481.629999999997</v>
          </cell>
          <cell r="CT513">
            <v>640.48</v>
          </cell>
          <cell r="CU513">
            <v>3079.21</v>
          </cell>
          <cell r="CV513">
            <v>35761.94</v>
          </cell>
          <cell r="CW513">
            <v>112304.79</v>
          </cell>
          <cell r="CX513">
            <v>5314.53</v>
          </cell>
          <cell r="CY513">
            <v>1322.98</v>
          </cell>
          <cell r="CZ513">
            <v>20473.3</v>
          </cell>
          <cell r="DA513">
            <v>43409.08</v>
          </cell>
          <cell r="DB513">
            <v>41784.910000000003</v>
          </cell>
          <cell r="DC513">
            <v>647943.35</v>
          </cell>
          <cell r="DD513">
            <v>2722.18</v>
          </cell>
          <cell r="DE513">
            <v>30663.03</v>
          </cell>
          <cell r="DF513">
            <v>614558.14</v>
          </cell>
          <cell r="DG513">
            <v>291282.90999999997</v>
          </cell>
          <cell r="DH513">
            <v>24613.29</v>
          </cell>
          <cell r="DI513">
            <v>2574.27</v>
          </cell>
          <cell r="DJ513">
            <v>2487.3200000000002</v>
          </cell>
          <cell r="DK513">
            <v>3427.21</v>
          </cell>
          <cell r="DL513">
            <v>33102.1</v>
          </cell>
          <cell r="DM513">
            <v>616543.65</v>
          </cell>
          <cell r="DN513">
            <v>1855393.2</v>
          </cell>
          <cell r="DO513">
            <v>837317.66</v>
          </cell>
          <cell r="DP513">
            <v>148829.57</v>
          </cell>
          <cell r="DQ513">
            <v>16077.42</v>
          </cell>
          <cell r="DR513">
            <v>700603.77</v>
          </cell>
          <cell r="DS513">
            <v>1135</v>
          </cell>
          <cell r="DT513">
            <v>1702828.4</v>
          </cell>
          <cell r="DU513">
            <v>312</v>
          </cell>
          <cell r="DV513">
            <v>294</v>
          </cell>
          <cell r="DW513">
            <v>105297</v>
          </cell>
          <cell r="DX513">
            <v>67496.149999999994</v>
          </cell>
          <cell r="DY513">
            <v>-21715.41</v>
          </cell>
          <cell r="DZ513">
            <v>-1089</v>
          </cell>
          <cell r="EA513">
            <v>150594.74</v>
          </cell>
          <cell r="EB513">
            <v>1970</v>
          </cell>
          <cell r="EC513">
            <v>152564.74</v>
          </cell>
          <cell r="ED513">
            <v>351182.11</v>
          </cell>
          <cell r="EE513">
            <v>177372</v>
          </cell>
          <cell r="EF513">
            <v>0</v>
          </cell>
          <cell r="EG513">
            <v>177372</v>
          </cell>
          <cell r="EH513">
            <v>-22067.66</v>
          </cell>
          <cell r="EI513">
            <v>0</v>
          </cell>
          <cell r="EJ513">
            <v>0</v>
          </cell>
          <cell r="EK513">
            <v>0</v>
          </cell>
          <cell r="EL513">
            <v>0</v>
          </cell>
          <cell r="EM513">
            <v>0</v>
          </cell>
          <cell r="EN513">
            <v>0</v>
          </cell>
          <cell r="EO513">
            <v>0</v>
          </cell>
          <cell r="EP513">
            <v>8.9499999999999993</v>
          </cell>
          <cell r="EQ513">
            <v>29.24</v>
          </cell>
          <cell r="ER513">
            <v>-4671.41</v>
          </cell>
          <cell r="ES513">
            <v>0</v>
          </cell>
          <cell r="ET513">
            <v>0</v>
          </cell>
          <cell r="EU513">
            <v>150594.74</v>
          </cell>
          <cell r="EV513">
            <v>150594.74</v>
          </cell>
          <cell r="EW513">
            <v>-972.21</v>
          </cell>
          <cell r="EX513">
            <v>0</v>
          </cell>
          <cell r="EY513">
            <v>-5282.45</v>
          </cell>
          <cell r="EZ513">
            <v>0</v>
          </cell>
          <cell r="FA513">
            <v>837</v>
          </cell>
          <cell r="FB513">
            <v>15963.28</v>
          </cell>
          <cell r="FC513">
            <v>0</v>
          </cell>
          <cell r="FD513">
            <v>28919.01</v>
          </cell>
          <cell r="FE513">
            <v>735</v>
          </cell>
          <cell r="FF513">
            <v>143995.67000000001</v>
          </cell>
          <cell r="FG513">
            <v>285</v>
          </cell>
          <cell r="FH513">
            <v>42803.7</v>
          </cell>
          <cell r="FI513">
            <v>-562</v>
          </cell>
          <cell r="FJ513">
            <v>100344.97</v>
          </cell>
          <cell r="FK513">
            <v>896730.58</v>
          </cell>
          <cell r="FL513">
            <v>83232.69</v>
          </cell>
          <cell r="FM513">
            <v>100344.97</v>
          </cell>
          <cell r="FN513">
            <v>133074.94</v>
          </cell>
          <cell r="FO513">
            <v>896730.58</v>
          </cell>
          <cell r="FP513">
            <v>1819066.5</v>
          </cell>
          <cell r="FQ513">
            <v>9.2818000000000005</v>
          </cell>
          <cell r="FR513">
            <v>11.190099999999999</v>
          </cell>
          <cell r="FS513">
            <v>14.84</v>
          </cell>
          <cell r="FT513">
            <v>5.5163000000000002</v>
          </cell>
          <cell r="FU513">
            <v>312</v>
          </cell>
          <cell r="FV513">
            <v>0</v>
          </cell>
          <cell r="FW513">
            <v>0</v>
          </cell>
          <cell r="FX513">
            <v>0</v>
          </cell>
          <cell r="FY513">
            <v>1089</v>
          </cell>
          <cell r="FZ513">
            <v>0</v>
          </cell>
          <cell r="GA513">
            <v>198</v>
          </cell>
          <cell r="GB513">
            <v>0</v>
          </cell>
          <cell r="GC513">
            <v>15963.28</v>
          </cell>
          <cell r="GD513">
            <v>24613.16</v>
          </cell>
          <cell r="GE513">
            <v>52322.68</v>
          </cell>
          <cell r="GF513">
            <v>945</v>
          </cell>
          <cell r="GG513">
            <v>2923708.2</v>
          </cell>
          <cell r="GH513">
            <v>0</v>
          </cell>
          <cell r="GI513">
            <v>0</v>
          </cell>
          <cell r="GJ513">
            <v>143995.67000000001</v>
          </cell>
          <cell r="GK513">
            <v>14399.57</v>
          </cell>
          <cell r="GL513">
            <v>49468.81</v>
          </cell>
          <cell r="GM513">
            <v>2853.87</v>
          </cell>
          <cell r="GN513">
            <v>0</v>
          </cell>
          <cell r="GO513">
            <v>49468.81</v>
          </cell>
          <cell r="GP513">
            <v>6665.11</v>
          </cell>
          <cell r="GQ513">
            <v>6665.11</v>
          </cell>
          <cell r="GR513">
            <v>42803.7</v>
          </cell>
          <cell r="GS513">
            <v>6665.11</v>
          </cell>
          <cell r="GT513">
            <v>18260.560000000001</v>
          </cell>
          <cell r="GU513">
            <v>29.24</v>
          </cell>
          <cell r="GV513">
            <v>2923.71</v>
          </cell>
          <cell r="GW513">
            <v>0.01</v>
          </cell>
          <cell r="GX513">
            <v>0</v>
          </cell>
          <cell r="GY513">
            <v>0</v>
          </cell>
          <cell r="GZ513">
            <v>0</v>
          </cell>
          <cell r="HA513">
            <v>0</v>
          </cell>
          <cell r="HB513">
            <v>0</v>
          </cell>
          <cell r="HC513">
            <v>0</v>
          </cell>
          <cell r="HF513">
            <v>0</v>
          </cell>
          <cell r="HG513">
            <v>0</v>
          </cell>
          <cell r="HH513">
            <v>0</v>
          </cell>
          <cell r="HI513">
            <v>-6827</v>
          </cell>
          <cell r="HJ513">
            <v>1615</v>
          </cell>
          <cell r="HL513">
            <v>4</v>
          </cell>
          <cell r="HM513">
            <v>2011</v>
          </cell>
          <cell r="HN513">
            <v>0</v>
          </cell>
          <cell r="HO513">
            <v>-353.67</v>
          </cell>
          <cell r="HP513">
            <v>91181.64</v>
          </cell>
          <cell r="HQ513">
            <v>4.9966229000000002</v>
          </cell>
          <cell r="HR513">
            <v>19011</v>
          </cell>
        </row>
        <row r="514">
          <cell r="A514" t="str">
            <v>1951350Q1 2012Supervisory Stress</v>
          </cell>
          <cell r="B514" t="str">
            <v>Citi</v>
          </cell>
          <cell r="C514" t="str">
            <v>Q1 2012</v>
          </cell>
          <cell r="D514" t="str">
            <v>Supervisory Stress</v>
          </cell>
          <cell r="E514" t="str">
            <v>BHC</v>
          </cell>
          <cell r="F514" t="str">
            <v>CITIGROUP</v>
          </cell>
          <cell r="G514">
            <v>1951350</v>
          </cell>
          <cell r="H514" t="str">
            <v>Projected</v>
          </cell>
          <cell r="I514">
            <v>40927</v>
          </cell>
          <cell r="J514">
            <v>40927.584710648145</v>
          </cell>
          <cell r="K514" t="str">
            <v>Citi has utilized the parameters specified in the template and, where stresses were not provided for the Supervisory Stress Scenario, Citis economists estimated the likely impact based upon the provided factors. Citi was forced to make substant</v>
          </cell>
          <cell r="L514">
            <v>670.07</v>
          </cell>
          <cell r="M514">
            <v>459.16</v>
          </cell>
          <cell r="N514">
            <v>297.64999999999998</v>
          </cell>
          <cell r="O514">
            <v>161.51</v>
          </cell>
          <cell r="P514">
            <v>1488.27</v>
          </cell>
          <cell r="Q514">
            <v>1366.17</v>
          </cell>
          <cell r="R514">
            <v>114.34</v>
          </cell>
          <cell r="S514">
            <v>7.77</v>
          </cell>
          <cell r="T514">
            <v>214.87</v>
          </cell>
          <cell r="U514">
            <v>2.12</v>
          </cell>
          <cell r="V514">
            <v>30.88</v>
          </cell>
          <cell r="W514">
            <v>181.86</v>
          </cell>
          <cell r="X514">
            <v>1899.3</v>
          </cell>
          <cell r="Y514">
            <v>815.15</v>
          </cell>
          <cell r="Z514">
            <v>2.31</v>
          </cell>
          <cell r="AA514">
            <v>37.67</v>
          </cell>
          <cell r="AB514">
            <v>775.17</v>
          </cell>
          <cell r="AC514">
            <v>370.95</v>
          </cell>
          <cell r="AD514">
            <v>21.39</v>
          </cell>
          <cell r="AE514">
            <v>9.14</v>
          </cell>
          <cell r="AF514">
            <v>0</v>
          </cell>
          <cell r="AG514">
            <v>131.30000000000001</v>
          </cell>
          <cell r="AH514">
            <v>209.13</v>
          </cell>
          <cell r="AI514">
            <v>5917.77</v>
          </cell>
          <cell r="AJ514">
            <v>0</v>
          </cell>
          <cell r="AK514">
            <v>39.56</v>
          </cell>
          <cell r="AL514">
            <v>346.54</v>
          </cell>
          <cell r="AM514">
            <v>386.1</v>
          </cell>
          <cell r="AN514">
            <v>0</v>
          </cell>
          <cell r="AO514">
            <v>0</v>
          </cell>
          <cell r="AP514">
            <v>0</v>
          </cell>
          <cell r="AQ514">
            <v>0</v>
          </cell>
          <cell r="AR514">
            <v>0</v>
          </cell>
          <cell r="AS514">
            <v>20.7</v>
          </cell>
          <cell r="AT514">
            <v>6324.57</v>
          </cell>
          <cell r="AU514">
            <v>30663.03</v>
          </cell>
          <cell r="AV514">
            <v>5997.22</v>
          </cell>
          <cell r="AW514">
            <v>5917.77</v>
          </cell>
          <cell r="AX514">
            <v>0</v>
          </cell>
          <cell r="AY514">
            <v>30742.47</v>
          </cell>
          <cell r="AZ514">
            <v>11660.71</v>
          </cell>
          <cell r="BA514">
            <v>6974.75</v>
          </cell>
          <cell r="BB514">
            <v>13515.24</v>
          </cell>
          <cell r="BC514">
            <v>5120.2299999999996</v>
          </cell>
          <cell r="BD514">
            <v>5120.2299999999996</v>
          </cell>
          <cell r="BE514">
            <v>5997.22</v>
          </cell>
          <cell r="BF514">
            <v>0</v>
          </cell>
          <cell r="BG514">
            <v>20.7</v>
          </cell>
          <cell r="BH514">
            <v>0</v>
          </cell>
          <cell r="BI514">
            <v>-39.56</v>
          </cell>
          <cell r="BJ514">
            <v>-346.54</v>
          </cell>
          <cell r="BK514">
            <v>0</v>
          </cell>
          <cell r="BL514">
            <v>-1283.79</v>
          </cell>
          <cell r="BM514">
            <v>900.61</v>
          </cell>
          <cell r="BN514">
            <v>-2184.4</v>
          </cell>
          <cell r="BO514">
            <v>-0.32</v>
          </cell>
          <cell r="BP514">
            <v>-2184.7199999999998</v>
          </cell>
          <cell r="BQ514">
            <v>23.22</v>
          </cell>
          <cell r="BR514">
            <v>-2207.94</v>
          </cell>
          <cell r="BS514">
            <v>-70.152439000000001</v>
          </cell>
          <cell r="BT514">
            <v>1522.31</v>
          </cell>
          <cell r="BU514">
            <v>126</v>
          </cell>
          <cell r="BV514">
            <v>118.29</v>
          </cell>
          <cell r="BW514">
            <v>1530.02</v>
          </cell>
          <cell r="BX514" t="str">
            <v>Operational Risk Expense</v>
          </cell>
          <cell r="BY514">
            <v>10245.84</v>
          </cell>
          <cell r="BZ514">
            <v>272430.61</v>
          </cell>
          <cell r="CA514">
            <v>282676.45</v>
          </cell>
          <cell r="CB514">
            <v>218617.64</v>
          </cell>
          <cell r="CC514">
            <v>115926.15</v>
          </cell>
          <cell r="CD514">
            <v>36417.879999999997</v>
          </cell>
          <cell r="CE514">
            <v>13271.48</v>
          </cell>
          <cell r="CF514">
            <v>23146.39</v>
          </cell>
          <cell r="CG514">
            <v>9069.02</v>
          </cell>
          <cell r="CH514">
            <v>1267.69</v>
          </cell>
          <cell r="CI514">
            <v>2368.23</v>
          </cell>
          <cell r="CJ514">
            <v>5433.1</v>
          </cell>
          <cell r="CK514">
            <v>1185.31</v>
          </cell>
          <cell r="CL514">
            <v>3.01</v>
          </cell>
          <cell r="CM514">
            <v>57201.59</v>
          </cell>
          <cell r="CN514">
            <v>111855.94</v>
          </cell>
          <cell r="CO514">
            <v>99049.86</v>
          </cell>
          <cell r="CP514">
            <v>5134.4399999999996</v>
          </cell>
          <cell r="CQ514">
            <v>7671.64</v>
          </cell>
          <cell r="CR514">
            <v>145479.91</v>
          </cell>
          <cell r="CS514">
            <v>37822.33</v>
          </cell>
          <cell r="CT514">
            <v>593.45000000000005</v>
          </cell>
          <cell r="CU514">
            <v>2985.09</v>
          </cell>
          <cell r="CV514">
            <v>34243.78</v>
          </cell>
          <cell r="CW514">
            <v>113950.03</v>
          </cell>
          <cell r="CX514">
            <v>5187.49</v>
          </cell>
          <cell r="CY514">
            <v>1291.3499999999999</v>
          </cell>
          <cell r="CZ514">
            <v>19454.52</v>
          </cell>
          <cell r="DA514">
            <v>47946.43</v>
          </cell>
          <cell r="DB514">
            <v>40070.230000000003</v>
          </cell>
          <cell r="DC514">
            <v>627725.85</v>
          </cell>
          <cell r="DD514">
            <v>2706.48</v>
          </cell>
          <cell r="DE514">
            <v>30742.47</v>
          </cell>
          <cell r="DF514">
            <v>594276.89</v>
          </cell>
          <cell r="DG514">
            <v>280502.76</v>
          </cell>
          <cell r="DH514">
            <v>24658.86</v>
          </cell>
          <cell r="DI514">
            <v>2468.12</v>
          </cell>
          <cell r="DJ514">
            <v>2368.7199999999998</v>
          </cell>
          <cell r="DK514">
            <v>3264.34</v>
          </cell>
          <cell r="DL514">
            <v>32760.04</v>
          </cell>
          <cell r="DM514">
            <v>648675.52</v>
          </cell>
          <cell r="DN514">
            <v>1838891.7</v>
          </cell>
          <cell r="DO514">
            <v>848135.16</v>
          </cell>
          <cell r="DP514">
            <v>143058.29999999999</v>
          </cell>
          <cell r="DQ514">
            <v>9296.09</v>
          </cell>
          <cell r="DR514">
            <v>689127.75</v>
          </cell>
          <cell r="DS514">
            <v>1135</v>
          </cell>
          <cell r="DT514">
            <v>1689617.3</v>
          </cell>
          <cell r="DU514">
            <v>312</v>
          </cell>
          <cell r="DV514">
            <v>294</v>
          </cell>
          <cell r="DW514">
            <v>105297</v>
          </cell>
          <cell r="DX514">
            <v>65254.54</v>
          </cell>
          <cell r="DY514">
            <v>-22764.18</v>
          </cell>
          <cell r="DZ514">
            <v>-1089</v>
          </cell>
          <cell r="EA514">
            <v>147304.35999999999</v>
          </cell>
          <cell r="EB514">
            <v>1970</v>
          </cell>
          <cell r="EC514">
            <v>149274.35999999999</v>
          </cell>
          <cell r="ED514">
            <v>337597.18</v>
          </cell>
          <cell r="EE514">
            <v>150594.74</v>
          </cell>
          <cell r="EF514">
            <v>0</v>
          </cell>
          <cell r="EG514">
            <v>150594.74</v>
          </cell>
          <cell r="EH514">
            <v>-2207.94</v>
          </cell>
          <cell r="EI514">
            <v>0</v>
          </cell>
          <cell r="EJ514">
            <v>0</v>
          </cell>
          <cell r="EK514">
            <v>0</v>
          </cell>
          <cell r="EL514">
            <v>0</v>
          </cell>
          <cell r="EM514">
            <v>0</v>
          </cell>
          <cell r="EN514">
            <v>0</v>
          </cell>
          <cell r="EO514">
            <v>0</v>
          </cell>
          <cell r="EP514">
            <v>4</v>
          </cell>
          <cell r="EQ514">
            <v>29.67</v>
          </cell>
          <cell r="ER514">
            <v>-1048.77</v>
          </cell>
          <cell r="ES514">
            <v>0</v>
          </cell>
          <cell r="ET514">
            <v>0</v>
          </cell>
          <cell r="EU514">
            <v>147304.35999999999</v>
          </cell>
          <cell r="EV514">
            <v>147304.35999999999</v>
          </cell>
          <cell r="EW514">
            <v>-1793.44</v>
          </cell>
          <cell r="EX514">
            <v>0</v>
          </cell>
          <cell r="EY514">
            <v>-5357.77</v>
          </cell>
          <cell r="EZ514">
            <v>0</v>
          </cell>
          <cell r="FA514">
            <v>837</v>
          </cell>
          <cell r="FB514">
            <v>9180.7099999999991</v>
          </cell>
          <cell r="FC514">
            <v>0</v>
          </cell>
          <cell r="FD514">
            <v>28811.8</v>
          </cell>
          <cell r="FE514">
            <v>735</v>
          </cell>
          <cell r="FF514">
            <v>134926.49</v>
          </cell>
          <cell r="FG514">
            <v>285</v>
          </cell>
          <cell r="FH514">
            <v>42247.06</v>
          </cell>
          <cell r="FI514">
            <v>-562</v>
          </cell>
          <cell r="FJ514">
            <v>91832.43</v>
          </cell>
          <cell r="FK514">
            <v>861709.74</v>
          </cell>
          <cell r="FL514">
            <v>81502.720000000001</v>
          </cell>
          <cell r="FM514">
            <v>91832.43</v>
          </cell>
          <cell r="FN514">
            <v>125702.92</v>
          </cell>
          <cell r="FO514">
            <v>861709.74</v>
          </cell>
          <cell r="FP514">
            <v>1771180.2</v>
          </cell>
          <cell r="FQ514">
            <v>9.4582999999999995</v>
          </cell>
          <cell r="FR514">
            <v>10.657</v>
          </cell>
          <cell r="FS514">
            <v>14.5876</v>
          </cell>
          <cell r="FT514">
            <v>5.1848000000000001</v>
          </cell>
          <cell r="FU514">
            <v>312</v>
          </cell>
          <cell r="FV514">
            <v>0</v>
          </cell>
          <cell r="FW514">
            <v>0</v>
          </cell>
          <cell r="FX514">
            <v>0</v>
          </cell>
          <cell r="FY514">
            <v>1089</v>
          </cell>
          <cell r="FZ514">
            <v>0</v>
          </cell>
          <cell r="GA514">
            <v>198</v>
          </cell>
          <cell r="GB514">
            <v>0</v>
          </cell>
          <cell r="GC514">
            <v>9180.7099999999991</v>
          </cell>
          <cell r="GD514">
            <v>24658.720000000001</v>
          </cell>
          <cell r="GE514">
            <v>52322.68</v>
          </cell>
          <cell r="GF514">
            <v>945</v>
          </cell>
          <cell r="GG514">
            <v>2967309.9</v>
          </cell>
          <cell r="GH514">
            <v>0</v>
          </cell>
          <cell r="GI514">
            <v>0</v>
          </cell>
          <cell r="GJ514">
            <v>134926.49</v>
          </cell>
          <cell r="GK514">
            <v>13492.65</v>
          </cell>
          <cell r="GL514">
            <v>48996.76</v>
          </cell>
          <cell r="GM514">
            <v>3325.92</v>
          </cell>
          <cell r="GN514">
            <v>0</v>
          </cell>
          <cell r="GO514">
            <v>48996.76</v>
          </cell>
          <cell r="GP514">
            <v>6749.7</v>
          </cell>
          <cell r="GQ514">
            <v>6749.7</v>
          </cell>
          <cell r="GR514">
            <v>42247.06</v>
          </cell>
          <cell r="GS514">
            <v>6749.7</v>
          </cell>
          <cell r="GT514">
            <v>18492.34</v>
          </cell>
          <cell r="GU514">
            <v>29.67</v>
          </cell>
          <cell r="GV514">
            <v>2967.31</v>
          </cell>
          <cell r="GW514">
            <v>0.01</v>
          </cell>
          <cell r="GX514">
            <v>0</v>
          </cell>
          <cell r="GY514">
            <v>0</v>
          </cell>
          <cell r="GZ514">
            <v>0</v>
          </cell>
          <cell r="HA514">
            <v>0</v>
          </cell>
          <cell r="HB514">
            <v>0</v>
          </cell>
          <cell r="HC514">
            <v>0</v>
          </cell>
          <cell r="HF514">
            <v>0</v>
          </cell>
          <cell r="HG514">
            <v>0</v>
          </cell>
          <cell r="HH514">
            <v>0</v>
          </cell>
          <cell r="HI514">
            <v>-6827</v>
          </cell>
          <cell r="HJ514">
            <v>1615</v>
          </cell>
          <cell r="HL514">
            <v>1</v>
          </cell>
          <cell r="HM514">
            <v>2012</v>
          </cell>
          <cell r="HN514">
            <v>0</v>
          </cell>
          <cell r="HO514">
            <v>-386.1</v>
          </cell>
          <cell r="HP514">
            <v>89175.94</v>
          </cell>
          <cell r="HQ514">
            <v>4.9306619999999999</v>
          </cell>
          <cell r="HR514">
            <v>19011</v>
          </cell>
        </row>
        <row r="515">
          <cell r="A515" t="str">
            <v>1951350Q2 2012Supervisory Stress</v>
          </cell>
          <cell r="B515" t="str">
            <v>Citi</v>
          </cell>
          <cell r="C515" t="str">
            <v>Q2 2012</v>
          </cell>
          <cell r="D515" t="str">
            <v>Supervisory Stress</v>
          </cell>
          <cell r="E515" t="str">
            <v>BHC</v>
          </cell>
          <cell r="F515" t="str">
            <v>CITIGROUP</v>
          </cell>
          <cell r="G515">
            <v>1951350</v>
          </cell>
          <cell r="H515" t="str">
            <v>Projected</v>
          </cell>
          <cell r="I515">
            <v>40927</v>
          </cell>
          <cell r="J515">
            <v>40927.584710648145</v>
          </cell>
          <cell r="K515" t="str">
            <v>Citi has utilized the parameters specified in the template and, where stresses were not provided for the Supervisory Stress Scenario, Citis economists estimated the likely impact based upon the provided factors. Citi was forced to make substant</v>
          </cell>
          <cell r="L515">
            <v>764.11</v>
          </cell>
          <cell r="M515">
            <v>485.13</v>
          </cell>
          <cell r="N515">
            <v>294.45</v>
          </cell>
          <cell r="O515">
            <v>190.67</v>
          </cell>
          <cell r="P515">
            <v>1013.09</v>
          </cell>
          <cell r="Q515">
            <v>934.43</v>
          </cell>
          <cell r="R515">
            <v>58.6</v>
          </cell>
          <cell r="S515">
            <v>20.059999999999999</v>
          </cell>
          <cell r="T515">
            <v>151.08000000000001</v>
          </cell>
          <cell r="U515">
            <v>1.68</v>
          </cell>
          <cell r="V515">
            <v>30.24</v>
          </cell>
          <cell r="W515">
            <v>119.16</v>
          </cell>
          <cell r="X515">
            <v>2121.8000000000002</v>
          </cell>
          <cell r="Y515">
            <v>861.99</v>
          </cell>
          <cell r="Z515">
            <v>2.0099999999999998</v>
          </cell>
          <cell r="AA515">
            <v>40.049999999999997</v>
          </cell>
          <cell r="AB515">
            <v>819.93</v>
          </cell>
          <cell r="AC515">
            <v>262.86</v>
          </cell>
          <cell r="AD515">
            <v>12.97</v>
          </cell>
          <cell r="AE515">
            <v>6.12</v>
          </cell>
          <cell r="AF515">
            <v>0</v>
          </cell>
          <cell r="AG515">
            <v>85.08</v>
          </cell>
          <cell r="AH515">
            <v>158.69</v>
          </cell>
          <cell r="AI515">
            <v>5660.06</v>
          </cell>
          <cell r="AJ515">
            <v>0</v>
          </cell>
          <cell r="AK515">
            <v>52.78</v>
          </cell>
          <cell r="AL515">
            <v>214.69</v>
          </cell>
          <cell r="AM515">
            <v>267.45999999999998</v>
          </cell>
          <cell r="AN515">
            <v>0</v>
          </cell>
          <cell r="AO515">
            <v>0</v>
          </cell>
          <cell r="AP515">
            <v>0</v>
          </cell>
          <cell r="AQ515">
            <v>0</v>
          </cell>
          <cell r="AR515">
            <v>0</v>
          </cell>
          <cell r="AS515">
            <v>8.7200000000000006</v>
          </cell>
          <cell r="AT515">
            <v>5936.24</v>
          </cell>
          <cell r="AU515">
            <v>30742.47</v>
          </cell>
          <cell r="AV515">
            <v>5858.03</v>
          </cell>
          <cell r="AW515">
            <v>5660.06</v>
          </cell>
          <cell r="AX515">
            <v>0</v>
          </cell>
          <cell r="AY515">
            <v>30940.45</v>
          </cell>
          <cell r="AZ515">
            <v>11352.8</v>
          </cell>
          <cell r="BA515">
            <v>6487.06</v>
          </cell>
          <cell r="BB515">
            <v>13043.96</v>
          </cell>
          <cell r="BC515">
            <v>4795.8999999999996</v>
          </cell>
          <cell r="BD515">
            <v>4795.8999999999996</v>
          </cell>
          <cell r="BE515">
            <v>5858.03</v>
          </cell>
          <cell r="BF515">
            <v>0</v>
          </cell>
          <cell r="BG515">
            <v>8.7200000000000006</v>
          </cell>
          <cell r="BH515">
            <v>0</v>
          </cell>
          <cell r="BI515">
            <v>-52.78</v>
          </cell>
          <cell r="BJ515">
            <v>-214.69</v>
          </cell>
          <cell r="BK515">
            <v>0</v>
          </cell>
          <cell r="BL515">
            <v>-1338.32</v>
          </cell>
          <cell r="BM515">
            <v>901.46</v>
          </cell>
          <cell r="BN515">
            <v>-2239.77</v>
          </cell>
          <cell r="BO515">
            <v>-0.15</v>
          </cell>
          <cell r="BP515">
            <v>-2239.92</v>
          </cell>
          <cell r="BQ515">
            <v>25.52</v>
          </cell>
          <cell r="BR515">
            <v>-2265.44</v>
          </cell>
          <cell r="BS515">
            <v>-67.357583000000005</v>
          </cell>
          <cell r="BT515">
            <v>1530.02</v>
          </cell>
          <cell r="BU515">
            <v>63</v>
          </cell>
          <cell r="BV515">
            <v>151.63</v>
          </cell>
          <cell r="BW515">
            <v>1441.39</v>
          </cell>
          <cell r="BX515" t="str">
            <v>Operational Risk Expense</v>
          </cell>
          <cell r="BY515">
            <v>9589.2000000000007</v>
          </cell>
          <cell r="BZ515">
            <v>272895.76</v>
          </cell>
          <cell r="CA515">
            <v>282484.96000000002</v>
          </cell>
          <cell r="CB515">
            <v>212159.45</v>
          </cell>
          <cell r="CC515">
            <v>111602.25</v>
          </cell>
          <cell r="CD515">
            <v>34978.050000000003</v>
          </cell>
          <cell r="CE515">
            <v>12307.93</v>
          </cell>
          <cell r="CF515">
            <v>22670.12</v>
          </cell>
          <cell r="CG515">
            <v>9051.66</v>
          </cell>
          <cell r="CH515">
            <v>1265.27</v>
          </cell>
          <cell r="CI515">
            <v>2363.69</v>
          </cell>
          <cell r="CJ515">
            <v>5422.7</v>
          </cell>
          <cell r="CK515">
            <v>1176.46</v>
          </cell>
          <cell r="CL515">
            <v>3.03</v>
          </cell>
          <cell r="CM515">
            <v>56524.45</v>
          </cell>
          <cell r="CN515">
            <v>107747.4</v>
          </cell>
          <cell r="CO515">
            <v>95028.4</v>
          </cell>
          <cell r="CP515">
            <v>5089.34</v>
          </cell>
          <cell r="CQ515">
            <v>7629.66</v>
          </cell>
          <cell r="CR515">
            <v>143656.71</v>
          </cell>
          <cell r="CS515">
            <v>36254.99</v>
          </cell>
          <cell r="CT515">
            <v>553.02</v>
          </cell>
          <cell r="CU515">
            <v>2889.56</v>
          </cell>
          <cell r="CV515">
            <v>32812.410000000003</v>
          </cell>
          <cell r="CW515">
            <v>108677.53</v>
          </cell>
          <cell r="CX515">
            <v>5221.62</v>
          </cell>
          <cell r="CY515">
            <v>1299.8499999999999</v>
          </cell>
          <cell r="CZ515">
            <v>14100.31</v>
          </cell>
          <cell r="DA515">
            <v>49776.28</v>
          </cell>
          <cell r="DB515">
            <v>38279.47</v>
          </cell>
          <cell r="DC515">
            <v>608496.07999999996</v>
          </cell>
          <cell r="DD515">
            <v>2755.09</v>
          </cell>
          <cell r="DE515">
            <v>30940.45</v>
          </cell>
          <cell r="DF515">
            <v>574800.54</v>
          </cell>
          <cell r="DG515">
            <v>293680.8</v>
          </cell>
          <cell r="DH515">
            <v>24628.28</v>
          </cell>
          <cell r="DI515">
            <v>2518.5100000000002</v>
          </cell>
          <cell r="DJ515">
            <v>2268.1799999999998</v>
          </cell>
          <cell r="DK515">
            <v>3179.91</v>
          </cell>
          <cell r="DL515">
            <v>32594.89</v>
          </cell>
          <cell r="DM515">
            <v>637760.23</v>
          </cell>
          <cell r="DN515">
            <v>1821321.4</v>
          </cell>
          <cell r="DO515">
            <v>848578</v>
          </cell>
          <cell r="DP515">
            <v>151262.29</v>
          </cell>
          <cell r="DQ515">
            <v>9296.09</v>
          </cell>
          <cell r="DR515">
            <v>665412.74</v>
          </cell>
          <cell r="DS515">
            <v>1135</v>
          </cell>
          <cell r="DT515">
            <v>1674549.1</v>
          </cell>
          <cell r="DU515">
            <v>312</v>
          </cell>
          <cell r="DV515">
            <v>294</v>
          </cell>
          <cell r="DW515">
            <v>105297</v>
          </cell>
          <cell r="DX515">
            <v>62950.48</v>
          </cell>
          <cell r="DY515">
            <v>-22962.2</v>
          </cell>
          <cell r="DZ515">
            <v>-1089</v>
          </cell>
          <cell r="EA515">
            <v>144802.28</v>
          </cell>
          <cell r="EB515">
            <v>1970</v>
          </cell>
          <cell r="EC515">
            <v>146772.28</v>
          </cell>
          <cell r="ED515">
            <v>329759.27</v>
          </cell>
          <cell r="EE515">
            <v>147304.35999999999</v>
          </cell>
          <cell r="EF515">
            <v>0</v>
          </cell>
          <cell r="EG515">
            <v>147304.35999999999</v>
          </cell>
          <cell r="EH515">
            <v>-2265.44</v>
          </cell>
          <cell r="EI515">
            <v>0</v>
          </cell>
          <cell r="EJ515">
            <v>0</v>
          </cell>
          <cell r="EK515">
            <v>0</v>
          </cell>
          <cell r="EL515">
            <v>0</v>
          </cell>
          <cell r="EM515">
            <v>0</v>
          </cell>
          <cell r="EN515">
            <v>0</v>
          </cell>
          <cell r="EO515">
            <v>0</v>
          </cell>
          <cell r="EP515">
            <v>8.9499999999999993</v>
          </cell>
          <cell r="EQ515">
            <v>29.67</v>
          </cell>
          <cell r="ER515">
            <v>-198.02</v>
          </cell>
          <cell r="ES515">
            <v>0</v>
          </cell>
          <cell r="ET515">
            <v>0</v>
          </cell>
          <cell r="EU515">
            <v>144802.28</v>
          </cell>
          <cell r="EV515">
            <v>144802.28</v>
          </cell>
          <cell r="EW515">
            <v>-1607.25</v>
          </cell>
          <cell r="EX515">
            <v>0</v>
          </cell>
          <cell r="EY515">
            <v>-5516.78</v>
          </cell>
          <cell r="EZ515">
            <v>0</v>
          </cell>
          <cell r="FA515">
            <v>837</v>
          </cell>
          <cell r="FB515">
            <v>9181.5300000000007</v>
          </cell>
          <cell r="FC515">
            <v>0</v>
          </cell>
          <cell r="FD515">
            <v>28710.55</v>
          </cell>
          <cell r="FE515">
            <v>735</v>
          </cell>
          <cell r="FF515">
            <v>132499.29</v>
          </cell>
          <cell r="FG515">
            <v>285</v>
          </cell>
          <cell r="FH515">
            <v>42136.11</v>
          </cell>
          <cell r="FI515">
            <v>-562</v>
          </cell>
          <cell r="FJ515">
            <v>89516.18</v>
          </cell>
          <cell r="FK515">
            <v>841557.05</v>
          </cell>
          <cell r="FL515">
            <v>79185.649999999994</v>
          </cell>
          <cell r="FM515">
            <v>89516.18</v>
          </cell>
          <cell r="FN515">
            <v>122351.25</v>
          </cell>
          <cell r="FO515">
            <v>841557.05</v>
          </cell>
          <cell r="FP515">
            <v>1754356.5</v>
          </cell>
          <cell r="FQ515">
            <v>9.4093999999999998</v>
          </cell>
          <cell r="FR515">
            <v>10.637</v>
          </cell>
          <cell r="FS515">
            <v>14.5387</v>
          </cell>
          <cell r="FT515">
            <v>5.1025</v>
          </cell>
          <cell r="FU515">
            <v>312</v>
          </cell>
          <cell r="FV515">
            <v>0</v>
          </cell>
          <cell r="FW515">
            <v>0</v>
          </cell>
          <cell r="FX515">
            <v>0</v>
          </cell>
          <cell r="FY515">
            <v>1089</v>
          </cell>
          <cell r="FZ515">
            <v>0</v>
          </cell>
          <cell r="GA515">
            <v>198</v>
          </cell>
          <cell r="GB515">
            <v>0</v>
          </cell>
          <cell r="GC515">
            <v>9181.5300000000007</v>
          </cell>
          <cell r="GD515">
            <v>24628.15</v>
          </cell>
          <cell r="GE515">
            <v>52322.68</v>
          </cell>
          <cell r="GF515">
            <v>945</v>
          </cell>
          <cell r="GG515">
            <v>2967309.9</v>
          </cell>
          <cell r="GH515">
            <v>0</v>
          </cell>
          <cell r="GI515">
            <v>0</v>
          </cell>
          <cell r="GJ515">
            <v>132499.29</v>
          </cell>
          <cell r="GK515">
            <v>13249.93</v>
          </cell>
          <cell r="GL515">
            <v>49103.79</v>
          </cell>
          <cell r="GM515">
            <v>3218.9</v>
          </cell>
          <cell r="GN515">
            <v>0</v>
          </cell>
          <cell r="GO515">
            <v>49103.79</v>
          </cell>
          <cell r="GP515">
            <v>6967.68</v>
          </cell>
          <cell r="GQ515">
            <v>6967.68</v>
          </cell>
          <cell r="GR515">
            <v>42136.11</v>
          </cell>
          <cell r="GS515">
            <v>6967.68</v>
          </cell>
          <cell r="GT515">
            <v>19089.54</v>
          </cell>
          <cell r="GU515">
            <v>29.67</v>
          </cell>
          <cell r="GV515">
            <v>2967.31</v>
          </cell>
          <cell r="GW515">
            <v>0.01</v>
          </cell>
          <cell r="GX515">
            <v>0</v>
          </cell>
          <cell r="GY515">
            <v>0</v>
          </cell>
          <cell r="GZ515">
            <v>0</v>
          </cell>
          <cell r="HA515">
            <v>0</v>
          </cell>
          <cell r="HB515">
            <v>0</v>
          </cell>
          <cell r="HC515">
            <v>0</v>
          </cell>
          <cell r="HF515">
            <v>0</v>
          </cell>
          <cell r="HG515">
            <v>0</v>
          </cell>
          <cell r="HH515">
            <v>0</v>
          </cell>
          <cell r="HI515">
            <v>-6827</v>
          </cell>
          <cell r="HJ515">
            <v>1615</v>
          </cell>
          <cell r="HL515">
            <v>2</v>
          </cell>
          <cell r="HM515">
            <v>2012</v>
          </cell>
          <cell r="HN515">
            <v>0</v>
          </cell>
          <cell r="HO515">
            <v>-267.47000000000003</v>
          </cell>
          <cell r="HP515">
            <v>87087.42</v>
          </cell>
          <cell r="HQ515">
            <v>4.8618373999999998</v>
          </cell>
          <cell r="HR515">
            <v>19011</v>
          </cell>
        </row>
        <row r="516">
          <cell r="A516" t="str">
            <v>1951350Q3 2012Supervisory Stress</v>
          </cell>
          <cell r="B516" t="str">
            <v>Citi</v>
          </cell>
          <cell r="C516" t="str">
            <v>Q3 2012</v>
          </cell>
          <cell r="D516" t="str">
            <v>Supervisory Stress</v>
          </cell>
          <cell r="E516" t="str">
            <v>BHC</v>
          </cell>
          <cell r="F516" t="str">
            <v>CITIGROUP</v>
          </cell>
          <cell r="G516">
            <v>1951350</v>
          </cell>
          <cell r="H516" t="str">
            <v>Projected</v>
          </cell>
          <cell r="I516">
            <v>40927</v>
          </cell>
          <cell r="J516">
            <v>40927.584710648145</v>
          </cell>
          <cell r="K516" t="str">
            <v>Citi has utilized the parameters specified in the template and, where stresses were not provided for the Supervisory Stress Scenario, Citis economists estimated the likely impact based upon the provided factors. Citi was forced to make substant</v>
          </cell>
          <cell r="L516">
            <v>805.89</v>
          </cell>
          <cell r="M516">
            <v>510.26</v>
          </cell>
          <cell r="N516">
            <v>292.14</v>
          </cell>
          <cell r="O516">
            <v>218.12</v>
          </cell>
          <cell r="P516">
            <v>952.78</v>
          </cell>
          <cell r="Q516">
            <v>883.18</v>
          </cell>
          <cell r="R516">
            <v>47.24</v>
          </cell>
          <cell r="S516">
            <v>22.36</v>
          </cell>
          <cell r="T516">
            <v>135.52000000000001</v>
          </cell>
          <cell r="U516">
            <v>1.52</v>
          </cell>
          <cell r="V516">
            <v>28.62</v>
          </cell>
          <cell r="W516">
            <v>105.38</v>
          </cell>
          <cell r="X516">
            <v>2502.4899999999998</v>
          </cell>
          <cell r="Y516">
            <v>839.72</v>
          </cell>
          <cell r="Z516">
            <v>1.88</v>
          </cell>
          <cell r="AA516">
            <v>32.1</v>
          </cell>
          <cell r="AB516">
            <v>805.74</v>
          </cell>
          <cell r="AC516">
            <v>249.08</v>
          </cell>
          <cell r="AD516">
            <v>11.19</v>
          </cell>
          <cell r="AE516">
            <v>5.51</v>
          </cell>
          <cell r="AF516">
            <v>0</v>
          </cell>
          <cell r="AG516">
            <v>86.02</v>
          </cell>
          <cell r="AH516">
            <v>146.36000000000001</v>
          </cell>
          <cell r="AI516">
            <v>5995.74</v>
          </cell>
          <cell r="AJ516">
            <v>0</v>
          </cell>
          <cell r="AK516">
            <v>72.819999999999993</v>
          </cell>
          <cell r="AL516">
            <v>167.81</v>
          </cell>
          <cell r="AM516">
            <v>240.63</v>
          </cell>
          <cell r="AN516">
            <v>0</v>
          </cell>
          <cell r="AO516">
            <v>0</v>
          </cell>
          <cell r="AP516">
            <v>0</v>
          </cell>
          <cell r="AQ516">
            <v>0</v>
          </cell>
          <cell r="AR516">
            <v>0</v>
          </cell>
          <cell r="AS516">
            <v>9.41</v>
          </cell>
          <cell r="AT516">
            <v>6245.78</v>
          </cell>
          <cell r="AU516">
            <v>30940.45</v>
          </cell>
          <cell r="AV516">
            <v>6084.34</v>
          </cell>
          <cell r="AW516">
            <v>5995.74</v>
          </cell>
          <cell r="AX516">
            <v>0</v>
          </cell>
          <cell r="AY516">
            <v>31029.05</v>
          </cell>
          <cell r="AZ516">
            <v>11351.47</v>
          </cell>
          <cell r="BA516">
            <v>6181.97</v>
          </cell>
          <cell r="BB516">
            <v>12942.54</v>
          </cell>
          <cell r="BC516">
            <v>4590.8999999999996</v>
          </cell>
          <cell r="BD516">
            <v>4590.8999999999996</v>
          </cell>
          <cell r="BE516">
            <v>6084.34</v>
          </cell>
          <cell r="BF516">
            <v>0</v>
          </cell>
          <cell r="BG516">
            <v>9.41</v>
          </cell>
          <cell r="BH516">
            <v>0</v>
          </cell>
          <cell r="BI516">
            <v>-72.819999999999993</v>
          </cell>
          <cell r="BJ516">
            <v>-167.81</v>
          </cell>
          <cell r="BK516">
            <v>0</v>
          </cell>
          <cell r="BL516">
            <v>-1743.48</v>
          </cell>
          <cell r="BM516">
            <v>902.81</v>
          </cell>
          <cell r="BN516">
            <v>-2646.29</v>
          </cell>
          <cell r="BO516">
            <v>-0.11</v>
          </cell>
          <cell r="BP516">
            <v>-2646.4</v>
          </cell>
          <cell r="BQ516">
            <v>26.64</v>
          </cell>
          <cell r="BR516">
            <v>-2673.04</v>
          </cell>
          <cell r="BS516">
            <v>-51.782068000000002</v>
          </cell>
          <cell r="BT516">
            <v>1441.39</v>
          </cell>
          <cell r="BU516">
            <v>38</v>
          </cell>
          <cell r="BV516">
            <v>138.44999999999999</v>
          </cell>
          <cell r="BW516">
            <v>1340.94</v>
          </cell>
          <cell r="BX516" t="str">
            <v>Operational Risk Expense</v>
          </cell>
          <cell r="BY516">
            <v>8958.7199999999993</v>
          </cell>
          <cell r="BZ516">
            <v>271061.09000000003</v>
          </cell>
          <cell r="CA516">
            <v>280019.81</v>
          </cell>
          <cell r="CB516">
            <v>203850.95</v>
          </cell>
          <cell r="CC516">
            <v>104976.84</v>
          </cell>
          <cell r="CD516">
            <v>33621.56</v>
          </cell>
          <cell r="CE516">
            <v>11406.84</v>
          </cell>
          <cell r="CF516">
            <v>22214.720000000001</v>
          </cell>
          <cell r="CG516">
            <v>9106.4500000000007</v>
          </cell>
          <cell r="CH516">
            <v>1272.92</v>
          </cell>
          <cell r="CI516">
            <v>2378</v>
          </cell>
          <cell r="CJ516">
            <v>5455.53</v>
          </cell>
          <cell r="CK516">
            <v>1179</v>
          </cell>
          <cell r="CL516">
            <v>3.07</v>
          </cell>
          <cell r="CM516">
            <v>56143.040000000001</v>
          </cell>
          <cell r="CN516">
            <v>105002.12</v>
          </cell>
          <cell r="CO516">
            <v>92312.39</v>
          </cell>
          <cell r="CP516">
            <v>5056.42</v>
          </cell>
          <cell r="CQ516">
            <v>7633.3</v>
          </cell>
          <cell r="CR516">
            <v>142283.42000000001</v>
          </cell>
          <cell r="CS516">
            <v>35025.910000000003</v>
          </cell>
          <cell r="CT516">
            <v>523.71</v>
          </cell>
          <cell r="CU516">
            <v>2806.34</v>
          </cell>
          <cell r="CV516">
            <v>31695.86</v>
          </cell>
          <cell r="CW516">
            <v>105626.03</v>
          </cell>
          <cell r="CX516">
            <v>5283.87</v>
          </cell>
          <cell r="CY516">
            <v>1315.35</v>
          </cell>
          <cell r="CZ516">
            <v>7784.54</v>
          </cell>
          <cell r="DA516">
            <v>51179.64</v>
          </cell>
          <cell r="DB516">
            <v>40062.629999999997</v>
          </cell>
          <cell r="DC516">
            <v>591788.43999999994</v>
          </cell>
          <cell r="DD516">
            <v>2763.45</v>
          </cell>
          <cell r="DE516">
            <v>31029.05</v>
          </cell>
          <cell r="DF516">
            <v>557995.93999999994</v>
          </cell>
          <cell r="DG516">
            <v>285593</v>
          </cell>
          <cell r="DH516">
            <v>24598.67</v>
          </cell>
          <cell r="DI516">
            <v>2539.56</v>
          </cell>
          <cell r="DJ516">
            <v>2167.86</v>
          </cell>
          <cell r="DK516">
            <v>3097.24</v>
          </cell>
          <cell r="DL516">
            <v>32403.32</v>
          </cell>
          <cell r="DM516">
            <v>657914.05000000005</v>
          </cell>
          <cell r="DN516">
            <v>1813926.1</v>
          </cell>
          <cell r="DO516">
            <v>862155.27</v>
          </cell>
          <cell r="DP516">
            <v>147087.32</v>
          </cell>
          <cell r="DQ516">
            <v>8705.56</v>
          </cell>
          <cell r="DR516">
            <v>653180.99</v>
          </cell>
          <cell r="DS516">
            <v>1135</v>
          </cell>
          <cell r="DT516">
            <v>1671129.1</v>
          </cell>
          <cell r="DU516">
            <v>312</v>
          </cell>
          <cell r="DV516">
            <v>294</v>
          </cell>
          <cell r="DW516">
            <v>105297</v>
          </cell>
          <cell r="DX516">
            <v>60244.160000000003</v>
          </cell>
          <cell r="DY516">
            <v>-23317.21</v>
          </cell>
          <cell r="DZ516">
            <v>-2002.96</v>
          </cell>
          <cell r="EA516">
            <v>140826.99</v>
          </cell>
          <cell r="EB516">
            <v>1970</v>
          </cell>
          <cell r="EC516">
            <v>142796.99</v>
          </cell>
          <cell r="ED516">
            <v>324947.09999999998</v>
          </cell>
          <cell r="EE516">
            <v>144802.28</v>
          </cell>
          <cell r="EF516">
            <v>0</v>
          </cell>
          <cell r="EG516">
            <v>144802.28</v>
          </cell>
          <cell r="EH516">
            <v>-2673.04</v>
          </cell>
          <cell r="EI516">
            <v>0</v>
          </cell>
          <cell r="EJ516">
            <v>0</v>
          </cell>
          <cell r="EK516">
            <v>0</v>
          </cell>
          <cell r="EL516">
            <v>0</v>
          </cell>
          <cell r="EM516">
            <v>0</v>
          </cell>
          <cell r="EN516">
            <v>913.96</v>
          </cell>
          <cell r="EO516">
            <v>0</v>
          </cell>
          <cell r="EP516">
            <v>4</v>
          </cell>
          <cell r="EQ516">
            <v>29.28</v>
          </cell>
          <cell r="ER516">
            <v>-355.02</v>
          </cell>
          <cell r="ES516">
            <v>0</v>
          </cell>
          <cell r="ET516">
            <v>0</v>
          </cell>
          <cell r="EU516">
            <v>140826.99</v>
          </cell>
          <cell r="EV516">
            <v>140826.99</v>
          </cell>
          <cell r="EW516">
            <v>-1688.42</v>
          </cell>
          <cell r="EX516">
            <v>0</v>
          </cell>
          <cell r="EY516">
            <v>-5565.11</v>
          </cell>
          <cell r="EZ516">
            <v>0</v>
          </cell>
          <cell r="FA516">
            <v>837</v>
          </cell>
          <cell r="FB516">
            <v>8590.07</v>
          </cell>
          <cell r="FC516">
            <v>0</v>
          </cell>
          <cell r="FD516">
            <v>28609.78</v>
          </cell>
          <cell r="FE516">
            <v>735</v>
          </cell>
          <cell r="FF516">
            <v>128162.8</v>
          </cell>
          <cell r="FG516">
            <v>285</v>
          </cell>
          <cell r="FH516">
            <v>41844.239999999998</v>
          </cell>
          <cell r="FI516">
            <v>-562</v>
          </cell>
          <cell r="FJ516">
            <v>85471.56</v>
          </cell>
          <cell r="FK516">
            <v>828793.89</v>
          </cell>
          <cell r="FL516">
            <v>75732.490000000005</v>
          </cell>
          <cell r="FM516">
            <v>85471.56</v>
          </cell>
          <cell r="FN516">
            <v>117353.38</v>
          </cell>
          <cell r="FO516">
            <v>828793.89</v>
          </cell>
          <cell r="FP516">
            <v>1742266.4</v>
          </cell>
          <cell r="FQ516">
            <v>9.1377000000000006</v>
          </cell>
          <cell r="FR516">
            <v>10.312799999999999</v>
          </cell>
          <cell r="FS516">
            <v>14.1595</v>
          </cell>
          <cell r="FT516">
            <v>4.9058000000000002</v>
          </cell>
          <cell r="FU516">
            <v>312</v>
          </cell>
          <cell r="FV516">
            <v>0</v>
          </cell>
          <cell r="FW516">
            <v>0</v>
          </cell>
          <cell r="FX516">
            <v>0</v>
          </cell>
          <cell r="FY516">
            <v>2002.96</v>
          </cell>
          <cell r="FZ516">
            <v>0</v>
          </cell>
          <cell r="GA516">
            <v>198</v>
          </cell>
          <cell r="GB516">
            <v>0</v>
          </cell>
          <cell r="GC516">
            <v>8590.07</v>
          </cell>
          <cell r="GD516">
            <v>24598.54</v>
          </cell>
          <cell r="GE516">
            <v>52322.68</v>
          </cell>
          <cell r="GF516">
            <v>945</v>
          </cell>
          <cell r="GG516">
            <v>2943039</v>
          </cell>
          <cell r="GH516">
            <v>0</v>
          </cell>
          <cell r="GI516">
            <v>0</v>
          </cell>
          <cell r="GJ516">
            <v>128162.8</v>
          </cell>
          <cell r="GK516">
            <v>12816.28</v>
          </cell>
          <cell r="GL516">
            <v>49057.13</v>
          </cell>
          <cell r="GM516">
            <v>3265.55</v>
          </cell>
          <cell r="GN516">
            <v>0</v>
          </cell>
          <cell r="GO516">
            <v>49057.13</v>
          </cell>
          <cell r="GP516">
            <v>7212.89</v>
          </cell>
          <cell r="GQ516">
            <v>7212.89</v>
          </cell>
          <cell r="GR516">
            <v>41844.239999999998</v>
          </cell>
          <cell r="GS516">
            <v>7212.89</v>
          </cell>
          <cell r="GT516">
            <v>19761.34</v>
          </cell>
          <cell r="GU516">
            <v>29.28</v>
          </cell>
          <cell r="GV516">
            <v>2943.04</v>
          </cell>
          <cell r="GW516">
            <v>0.01</v>
          </cell>
          <cell r="GX516">
            <v>0</v>
          </cell>
          <cell r="GY516">
            <v>0</v>
          </cell>
          <cell r="GZ516">
            <v>0</v>
          </cell>
          <cell r="HA516">
            <v>0</v>
          </cell>
          <cell r="HB516">
            <v>913.96</v>
          </cell>
          <cell r="HC516">
            <v>913.96</v>
          </cell>
          <cell r="HF516">
            <v>0</v>
          </cell>
          <cell r="HG516">
            <v>0</v>
          </cell>
          <cell r="HH516">
            <v>0</v>
          </cell>
          <cell r="HI516">
            <v>-6827</v>
          </cell>
          <cell r="HJ516">
            <v>1615</v>
          </cell>
          <cell r="HL516">
            <v>3</v>
          </cell>
          <cell r="HM516">
            <v>2012</v>
          </cell>
          <cell r="HN516">
            <v>0</v>
          </cell>
          <cell r="HO516">
            <v>-240.63</v>
          </cell>
          <cell r="HP516">
            <v>84593.72</v>
          </cell>
          <cell r="HQ516">
            <v>4.7416346999999996</v>
          </cell>
          <cell r="HR516">
            <v>19011</v>
          </cell>
        </row>
        <row r="517">
          <cell r="A517" t="str">
            <v>1951350Q4 2012Supervisory Stress</v>
          </cell>
          <cell r="B517" t="str">
            <v>Citi</v>
          </cell>
          <cell r="C517" t="str">
            <v>Q4 2012</v>
          </cell>
          <cell r="D517" t="str">
            <v>Supervisory Stress</v>
          </cell>
          <cell r="E517" t="str">
            <v>BHC</v>
          </cell>
          <cell r="F517" t="str">
            <v>CITIGROUP</v>
          </cell>
          <cell r="G517">
            <v>1951350</v>
          </cell>
          <cell r="H517" t="str">
            <v>Projected</v>
          </cell>
          <cell r="I517">
            <v>40927</v>
          </cell>
          <cell r="J517">
            <v>40927.584710648145</v>
          </cell>
          <cell r="K517" t="str">
            <v>Citi has utilized the parameters specified in the template and, where stresses were not provided for the Supervisory Stress Scenario, Citis economists estimated the likely impact based upon the provided factors. Citi was forced to make substant</v>
          </cell>
          <cell r="L517">
            <v>847.86</v>
          </cell>
          <cell r="M517">
            <v>548</v>
          </cell>
          <cell r="N517">
            <v>327</v>
          </cell>
          <cell r="O517">
            <v>221</v>
          </cell>
          <cell r="P517">
            <v>599.98</v>
          </cell>
          <cell r="Q517">
            <v>554.62</v>
          </cell>
          <cell r="R517">
            <v>20.07</v>
          </cell>
          <cell r="S517">
            <v>25.29</v>
          </cell>
          <cell r="T517">
            <v>102.86</v>
          </cell>
          <cell r="U517">
            <v>1.3</v>
          </cell>
          <cell r="V517">
            <v>27.63</v>
          </cell>
          <cell r="W517">
            <v>73.930000000000007</v>
          </cell>
          <cell r="X517">
            <v>2620.25</v>
          </cell>
          <cell r="Y517">
            <v>836.33</v>
          </cell>
          <cell r="Z517">
            <v>1.72</v>
          </cell>
          <cell r="AA517">
            <v>34.43</v>
          </cell>
          <cell r="AB517">
            <v>800.19</v>
          </cell>
          <cell r="AC517">
            <v>181.31</v>
          </cell>
          <cell r="AD517">
            <v>5.61</v>
          </cell>
          <cell r="AE517">
            <v>3.67</v>
          </cell>
          <cell r="AF517">
            <v>0</v>
          </cell>
          <cell r="AG517">
            <v>53.98</v>
          </cell>
          <cell r="AH517">
            <v>118.06</v>
          </cell>
          <cell r="AI517">
            <v>5736.6</v>
          </cell>
          <cell r="AJ517">
            <v>0</v>
          </cell>
          <cell r="AK517">
            <v>84.75</v>
          </cell>
          <cell r="AL517">
            <v>37.32</v>
          </cell>
          <cell r="AM517">
            <v>122.07</v>
          </cell>
          <cell r="AN517">
            <v>0</v>
          </cell>
          <cell r="AO517">
            <v>0</v>
          </cell>
          <cell r="AP517">
            <v>0</v>
          </cell>
          <cell r="AQ517">
            <v>0</v>
          </cell>
          <cell r="AR517">
            <v>0</v>
          </cell>
          <cell r="AS517">
            <v>3.48</v>
          </cell>
          <cell r="AT517">
            <v>5862.15</v>
          </cell>
          <cell r="AU517">
            <v>31029.05</v>
          </cell>
          <cell r="AV517">
            <v>5831.33</v>
          </cell>
          <cell r="AW517">
            <v>5736.6</v>
          </cell>
          <cell r="AX517">
            <v>0</v>
          </cell>
          <cell r="AY517">
            <v>31123.78</v>
          </cell>
          <cell r="AZ517">
            <v>11170.99</v>
          </cell>
          <cell r="BA517">
            <v>6152.78</v>
          </cell>
          <cell r="BB517">
            <v>12501.71</v>
          </cell>
          <cell r="BC517">
            <v>4822.05</v>
          </cell>
          <cell r="BD517">
            <v>4822.05</v>
          </cell>
          <cell r="BE517">
            <v>5831.33</v>
          </cell>
          <cell r="BF517">
            <v>0</v>
          </cell>
          <cell r="BG517">
            <v>3.48</v>
          </cell>
          <cell r="BH517">
            <v>0</v>
          </cell>
          <cell r="BI517">
            <v>-84.75</v>
          </cell>
          <cell r="BJ517">
            <v>-37.32</v>
          </cell>
          <cell r="BK517">
            <v>0</v>
          </cell>
          <cell r="BL517">
            <v>-1134.83</v>
          </cell>
          <cell r="BM517">
            <v>804.38</v>
          </cell>
          <cell r="BN517">
            <v>-1939.21</v>
          </cell>
          <cell r="BO517">
            <v>-0.11</v>
          </cell>
          <cell r="BP517">
            <v>-1939.32</v>
          </cell>
          <cell r="BQ517">
            <v>25.4</v>
          </cell>
          <cell r="BR517">
            <v>-1964.72</v>
          </cell>
          <cell r="BS517">
            <v>-70.881101000000001</v>
          </cell>
          <cell r="BT517">
            <v>1340.94</v>
          </cell>
          <cell r="BU517">
            <v>25</v>
          </cell>
          <cell r="BV517">
            <v>116.21</v>
          </cell>
          <cell r="BW517">
            <v>1249.73</v>
          </cell>
          <cell r="BX517" t="str">
            <v>Operational Risk Expense</v>
          </cell>
          <cell r="BY517">
            <v>8353.35</v>
          </cell>
          <cell r="BZ517">
            <v>267207.08</v>
          </cell>
          <cell r="CA517">
            <v>275560.44</v>
          </cell>
          <cell r="CB517">
            <v>197443.71</v>
          </cell>
          <cell r="CC517">
            <v>99814.93</v>
          </cell>
          <cell r="CD517">
            <v>32334.81</v>
          </cell>
          <cell r="CE517">
            <v>10572.07</v>
          </cell>
          <cell r="CF517">
            <v>21762.74</v>
          </cell>
          <cell r="CG517">
            <v>9224.32</v>
          </cell>
          <cell r="CH517">
            <v>1289.4000000000001</v>
          </cell>
          <cell r="CI517">
            <v>2408.7800000000002</v>
          </cell>
          <cell r="CJ517">
            <v>5526.14</v>
          </cell>
          <cell r="CK517">
            <v>1190.3</v>
          </cell>
          <cell r="CL517">
            <v>3.12</v>
          </cell>
          <cell r="CM517">
            <v>56066.53</v>
          </cell>
          <cell r="CN517">
            <v>103920.06</v>
          </cell>
          <cell r="CO517">
            <v>91247.29</v>
          </cell>
          <cell r="CP517">
            <v>5045.5</v>
          </cell>
          <cell r="CQ517">
            <v>7627.27</v>
          </cell>
          <cell r="CR517">
            <v>145722.20000000001</v>
          </cell>
          <cell r="CS517">
            <v>34436.15</v>
          </cell>
          <cell r="CT517">
            <v>498.43</v>
          </cell>
          <cell r="CU517">
            <v>2712.12</v>
          </cell>
          <cell r="CV517">
            <v>31225.61</v>
          </cell>
          <cell r="CW517">
            <v>114794.63</v>
          </cell>
          <cell r="CX517">
            <v>5378.78</v>
          </cell>
          <cell r="CY517">
            <v>1338.97</v>
          </cell>
          <cell r="CZ517">
            <v>7448.21</v>
          </cell>
          <cell r="DA517">
            <v>53024.04</v>
          </cell>
          <cell r="DB517">
            <v>47604.639999999999</v>
          </cell>
          <cell r="DC517">
            <v>596316.76</v>
          </cell>
          <cell r="DD517">
            <v>2834.71</v>
          </cell>
          <cell r="DE517">
            <v>31123.78</v>
          </cell>
          <cell r="DF517">
            <v>562358.26</v>
          </cell>
          <cell r="DG517">
            <v>286345.46000000002</v>
          </cell>
          <cell r="DH517">
            <v>24566.68</v>
          </cell>
          <cell r="DI517">
            <v>2538.44</v>
          </cell>
          <cell r="DJ517">
            <v>2067.66</v>
          </cell>
          <cell r="DK517">
            <v>3010.03</v>
          </cell>
          <cell r="DL517">
            <v>32182.82</v>
          </cell>
          <cell r="DM517">
            <v>652936.56000000006</v>
          </cell>
          <cell r="DN517">
            <v>1809383.5</v>
          </cell>
          <cell r="DO517">
            <v>876581.15</v>
          </cell>
          <cell r="DP517">
            <v>148779.18</v>
          </cell>
          <cell r="DQ517">
            <v>8254.8799999999992</v>
          </cell>
          <cell r="DR517">
            <v>636853.93999999994</v>
          </cell>
          <cell r="DS517">
            <v>1135</v>
          </cell>
          <cell r="DT517">
            <v>1670469.1</v>
          </cell>
          <cell r="DU517">
            <v>312</v>
          </cell>
          <cell r="DV517">
            <v>294</v>
          </cell>
          <cell r="DW517">
            <v>105297</v>
          </cell>
          <cell r="DX517">
            <v>58240.32</v>
          </cell>
          <cell r="DY517">
            <v>-23296.54</v>
          </cell>
          <cell r="DZ517">
            <v>-3902.39</v>
          </cell>
          <cell r="EA517">
            <v>136944.39000000001</v>
          </cell>
          <cell r="EB517">
            <v>1970</v>
          </cell>
          <cell r="EC517">
            <v>138914.39000000001</v>
          </cell>
          <cell r="ED517">
            <v>326900.09999999998</v>
          </cell>
          <cell r="EE517">
            <v>140826.99</v>
          </cell>
          <cell r="EF517">
            <v>0</v>
          </cell>
          <cell r="EG517">
            <v>140826.99</v>
          </cell>
          <cell r="EH517">
            <v>-1964.72</v>
          </cell>
          <cell r="EI517">
            <v>0</v>
          </cell>
          <cell r="EJ517">
            <v>0</v>
          </cell>
          <cell r="EK517">
            <v>0</v>
          </cell>
          <cell r="EL517">
            <v>0</v>
          </cell>
          <cell r="EM517">
            <v>0</v>
          </cell>
          <cell r="EN517">
            <v>1899.43</v>
          </cell>
          <cell r="EO517">
            <v>0</v>
          </cell>
          <cell r="EP517">
            <v>8.9499999999999993</v>
          </cell>
          <cell r="EQ517">
            <v>30.18</v>
          </cell>
          <cell r="ER517">
            <v>20.68</v>
          </cell>
          <cell r="ES517">
            <v>0</v>
          </cell>
          <cell r="ET517">
            <v>0</v>
          </cell>
          <cell r="EU517">
            <v>136944.39000000001</v>
          </cell>
          <cell r="EV517">
            <v>136944.39000000001</v>
          </cell>
          <cell r="EW517">
            <v>-1617.21</v>
          </cell>
          <cell r="EX517">
            <v>0</v>
          </cell>
          <cell r="EY517">
            <v>-5392.52</v>
          </cell>
          <cell r="EZ517">
            <v>0</v>
          </cell>
          <cell r="FA517">
            <v>837</v>
          </cell>
          <cell r="FB517">
            <v>8140.75</v>
          </cell>
          <cell r="FC517">
            <v>0</v>
          </cell>
          <cell r="FD517">
            <v>28493.95</v>
          </cell>
          <cell r="FE517">
            <v>735</v>
          </cell>
          <cell r="FF517">
            <v>123702.92</v>
          </cell>
          <cell r="FG517">
            <v>285</v>
          </cell>
          <cell r="FH517">
            <v>41643.46</v>
          </cell>
          <cell r="FI517">
            <v>-562</v>
          </cell>
          <cell r="FJ517">
            <v>81212.460000000006</v>
          </cell>
          <cell r="FK517">
            <v>834780.13</v>
          </cell>
          <cell r="FL517">
            <v>71922.710000000006</v>
          </cell>
          <cell r="FM517">
            <v>81212.460000000006</v>
          </cell>
          <cell r="FN517">
            <v>112953.77</v>
          </cell>
          <cell r="FO517">
            <v>834780.13</v>
          </cell>
          <cell r="FP517">
            <v>1736614.1</v>
          </cell>
          <cell r="FQ517">
            <v>8.6158000000000001</v>
          </cell>
          <cell r="FR517">
            <v>9.7286000000000001</v>
          </cell>
          <cell r="FS517">
            <v>13.531000000000001</v>
          </cell>
          <cell r="FT517">
            <v>4.6764999999999999</v>
          </cell>
          <cell r="FU517">
            <v>312</v>
          </cell>
          <cell r="FV517">
            <v>0</v>
          </cell>
          <cell r="FW517">
            <v>0</v>
          </cell>
          <cell r="FX517">
            <v>0</v>
          </cell>
          <cell r="FY517">
            <v>3902.39</v>
          </cell>
          <cell r="FZ517">
            <v>0</v>
          </cell>
          <cell r="GA517">
            <v>198</v>
          </cell>
          <cell r="GB517">
            <v>0</v>
          </cell>
          <cell r="GC517">
            <v>8140.75</v>
          </cell>
          <cell r="GD517">
            <v>24566.55</v>
          </cell>
          <cell r="GE517">
            <v>52322.68</v>
          </cell>
          <cell r="GF517">
            <v>945</v>
          </cell>
          <cell r="GG517">
            <v>3009354.6</v>
          </cell>
          <cell r="GH517">
            <v>0</v>
          </cell>
          <cell r="GI517">
            <v>0</v>
          </cell>
          <cell r="GJ517">
            <v>123702.92</v>
          </cell>
          <cell r="GK517">
            <v>12370.29</v>
          </cell>
          <cell r="GL517">
            <v>49098.06</v>
          </cell>
          <cell r="GM517">
            <v>3224.62</v>
          </cell>
          <cell r="GN517">
            <v>0</v>
          </cell>
          <cell r="GO517">
            <v>49098.06</v>
          </cell>
          <cell r="GP517">
            <v>7454.6</v>
          </cell>
          <cell r="GQ517">
            <v>7454.6</v>
          </cell>
          <cell r="GR517">
            <v>41643.46</v>
          </cell>
          <cell r="GS517">
            <v>7454.6</v>
          </cell>
          <cell r="GT517">
            <v>20423.57</v>
          </cell>
          <cell r="GU517">
            <v>30.18</v>
          </cell>
          <cell r="GV517">
            <v>3009.35</v>
          </cell>
          <cell r="GW517">
            <v>0.01</v>
          </cell>
          <cell r="GX517">
            <v>0</v>
          </cell>
          <cell r="GY517">
            <v>0</v>
          </cell>
          <cell r="GZ517">
            <v>0</v>
          </cell>
          <cell r="HA517">
            <v>0</v>
          </cell>
          <cell r="HB517">
            <v>1899.43</v>
          </cell>
          <cell r="HC517">
            <v>1899.43</v>
          </cell>
          <cell r="HF517">
            <v>0</v>
          </cell>
          <cell r="HG517">
            <v>0</v>
          </cell>
          <cell r="HH517">
            <v>0</v>
          </cell>
          <cell r="HI517">
            <v>-6827</v>
          </cell>
          <cell r="HJ517">
            <v>1615</v>
          </cell>
          <cell r="HL517">
            <v>4</v>
          </cell>
          <cell r="HM517">
            <v>2012</v>
          </cell>
          <cell r="HN517">
            <v>0</v>
          </cell>
          <cell r="HO517">
            <v>-122.07</v>
          </cell>
          <cell r="HP517">
            <v>82809.259999999995</v>
          </cell>
          <cell r="HQ517">
            <v>4.6528874</v>
          </cell>
          <cell r="HR517">
            <v>19011</v>
          </cell>
        </row>
        <row r="518">
          <cell r="A518" t="str">
            <v>1951350Q1 2013Supervisory Stress</v>
          </cell>
          <cell r="B518" t="str">
            <v>Citi</v>
          </cell>
          <cell r="C518" t="str">
            <v>Q1 2013</v>
          </cell>
          <cell r="D518" t="str">
            <v>Supervisory Stress</v>
          </cell>
          <cell r="E518" t="str">
            <v>BHC</v>
          </cell>
          <cell r="F518" t="str">
            <v>CITIGROUP</v>
          </cell>
          <cell r="G518">
            <v>1951350</v>
          </cell>
          <cell r="H518" t="str">
            <v>Projected</v>
          </cell>
          <cell r="I518">
            <v>40927</v>
          </cell>
          <cell r="J518">
            <v>40927.584710648145</v>
          </cell>
          <cell r="K518" t="str">
            <v>Citi has utilized the parameters specified in the template and, where stresses were not provided for the Supervisory Stress Scenario, Citis economists estimated the likely impact based upon the provided factors. Citi was forced to make substant</v>
          </cell>
          <cell r="L518">
            <v>925.11</v>
          </cell>
          <cell r="M518">
            <v>693.34</v>
          </cell>
          <cell r="N518">
            <v>422.94</v>
          </cell>
          <cell r="O518">
            <v>270.39999999999998</v>
          </cell>
          <cell r="P518">
            <v>473.19</v>
          </cell>
          <cell r="Q518">
            <v>440.34</v>
          </cell>
          <cell r="R518">
            <v>13.32</v>
          </cell>
          <cell r="S518">
            <v>19.53</v>
          </cell>
          <cell r="T518">
            <v>94.93</v>
          </cell>
          <cell r="U518">
            <v>1.22</v>
          </cell>
          <cell r="V518">
            <v>26.81</v>
          </cell>
          <cell r="W518">
            <v>66.900000000000006</v>
          </cell>
          <cell r="X518">
            <v>2605.6799999999998</v>
          </cell>
          <cell r="Y518">
            <v>824.75</v>
          </cell>
          <cell r="Z518">
            <v>1.18</v>
          </cell>
          <cell r="AA518">
            <v>41.23</v>
          </cell>
          <cell r="AB518">
            <v>782.33</v>
          </cell>
          <cell r="AC518">
            <v>160.66</v>
          </cell>
          <cell r="AD518">
            <v>3.31</v>
          </cell>
          <cell r="AE518">
            <v>3.18</v>
          </cell>
          <cell r="AF518">
            <v>0</v>
          </cell>
          <cell r="AG518">
            <v>43.81</v>
          </cell>
          <cell r="AH518">
            <v>110.37</v>
          </cell>
          <cell r="AI518">
            <v>5777.65</v>
          </cell>
          <cell r="AJ518">
            <v>0</v>
          </cell>
          <cell r="AK518">
            <v>103.58</v>
          </cell>
          <cell r="AL518">
            <v>14.46</v>
          </cell>
          <cell r="AM518">
            <v>118.04</v>
          </cell>
          <cell r="AN518">
            <v>0</v>
          </cell>
          <cell r="AO518">
            <v>0</v>
          </cell>
          <cell r="AP518">
            <v>0</v>
          </cell>
          <cell r="AQ518">
            <v>0</v>
          </cell>
          <cell r="AR518">
            <v>0</v>
          </cell>
          <cell r="AS518">
            <v>6.93</v>
          </cell>
          <cell r="AT518">
            <v>5902.62</v>
          </cell>
          <cell r="AU518">
            <v>31123.78</v>
          </cell>
          <cell r="AV518">
            <v>5949.89</v>
          </cell>
          <cell r="AW518">
            <v>5777.65</v>
          </cell>
          <cell r="AX518">
            <v>0</v>
          </cell>
          <cell r="AY518">
            <v>31296.02</v>
          </cell>
          <cell r="AZ518">
            <v>11864.12</v>
          </cell>
          <cell r="BA518">
            <v>6129.8</v>
          </cell>
          <cell r="BB518">
            <v>12924.67</v>
          </cell>
          <cell r="BC518">
            <v>5069.25</v>
          </cell>
          <cell r="BD518">
            <v>5069.25</v>
          </cell>
          <cell r="BE518">
            <v>5949.89</v>
          </cell>
          <cell r="BF518">
            <v>0</v>
          </cell>
          <cell r="BG518">
            <v>6.93</v>
          </cell>
          <cell r="BH518">
            <v>0</v>
          </cell>
          <cell r="BI518">
            <v>-103.58</v>
          </cell>
          <cell r="BJ518">
            <v>-14.46</v>
          </cell>
          <cell r="BK518">
            <v>0</v>
          </cell>
          <cell r="BL518">
            <v>-1005.61</v>
          </cell>
          <cell r="BM518">
            <v>1244.02</v>
          </cell>
          <cell r="BN518">
            <v>-2249.63</v>
          </cell>
          <cell r="BO518">
            <v>0</v>
          </cell>
          <cell r="BP518">
            <v>-2249.63</v>
          </cell>
          <cell r="BQ518">
            <v>19.36</v>
          </cell>
          <cell r="BR518">
            <v>-2268.9899999999998</v>
          </cell>
          <cell r="BS518">
            <v>-123.708</v>
          </cell>
          <cell r="BT518">
            <v>1249.73</v>
          </cell>
          <cell r="BU518">
            <v>0</v>
          </cell>
          <cell r="BV518">
            <v>96.31</v>
          </cell>
          <cell r="BW518">
            <v>1153.4100000000001</v>
          </cell>
          <cell r="BX518" t="str">
            <v>Operational Risk Expense</v>
          </cell>
          <cell r="BY518">
            <v>8013.45</v>
          </cell>
          <cell r="BZ518">
            <v>270032.19</v>
          </cell>
          <cell r="CA518">
            <v>278045.65000000002</v>
          </cell>
          <cell r="CB518">
            <v>195809.21</v>
          </cell>
          <cell r="CC518">
            <v>99881.29</v>
          </cell>
          <cell r="CD518">
            <v>31023.599999999999</v>
          </cell>
          <cell r="CE518">
            <v>9673.7099999999991</v>
          </cell>
          <cell r="CF518">
            <v>21349.89</v>
          </cell>
          <cell r="CG518">
            <v>8710.44</v>
          </cell>
          <cell r="CH518">
            <v>1217.57</v>
          </cell>
          <cell r="CI518">
            <v>2274.59</v>
          </cell>
          <cell r="CJ518">
            <v>5218.28</v>
          </cell>
          <cell r="CK518">
            <v>1076.78</v>
          </cell>
          <cell r="CL518">
            <v>3.13</v>
          </cell>
          <cell r="CM518">
            <v>56190.75</v>
          </cell>
          <cell r="CN518">
            <v>104929.7</v>
          </cell>
          <cell r="CO518">
            <v>92145.1</v>
          </cell>
          <cell r="CP518">
            <v>5057.79</v>
          </cell>
          <cell r="CQ518">
            <v>7726.82</v>
          </cell>
          <cell r="CR518">
            <v>142905.94</v>
          </cell>
          <cell r="CS518">
            <v>34110.080000000002</v>
          </cell>
          <cell r="CT518">
            <v>473.61</v>
          </cell>
          <cell r="CU518">
            <v>2619.31</v>
          </cell>
          <cell r="CV518">
            <v>31017.17</v>
          </cell>
          <cell r="CW518">
            <v>114236.18</v>
          </cell>
          <cell r="CX518">
            <v>5395.09</v>
          </cell>
          <cell r="CY518">
            <v>1343.03</v>
          </cell>
          <cell r="CZ518">
            <v>7502.83</v>
          </cell>
          <cell r="DA518">
            <v>55063.94</v>
          </cell>
          <cell r="DB518">
            <v>44931.29</v>
          </cell>
          <cell r="DC518">
            <v>591991.12</v>
          </cell>
          <cell r="DD518">
            <v>2763.45</v>
          </cell>
          <cell r="DE518">
            <v>31296.01</v>
          </cell>
          <cell r="DF518">
            <v>557931.66</v>
          </cell>
          <cell r="DG518">
            <v>291665.90000000002</v>
          </cell>
          <cell r="DH518">
            <v>24566.68</v>
          </cell>
          <cell r="DI518">
            <v>2531.5100000000002</v>
          </cell>
          <cell r="DJ518">
            <v>1969.77</v>
          </cell>
          <cell r="DK518">
            <v>2853.53</v>
          </cell>
          <cell r="DL518">
            <v>31921.49</v>
          </cell>
          <cell r="DM518">
            <v>655536.56000000006</v>
          </cell>
          <cell r="DN518">
            <v>1815101.3</v>
          </cell>
          <cell r="DO518">
            <v>880399.78</v>
          </cell>
          <cell r="DP518">
            <v>153113.35</v>
          </cell>
          <cell r="DQ518">
            <v>8254.8799999999992</v>
          </cell>
          <cell r="DR518">
            <v>637832.78</v>
          </cell>
          <cell r="DS518">
            <v>1135</v>
          </cell>
          <cell r="DT518">
            <v>1679600.8</v>
          </cell>
          <cell r="DU518">
            <v>312</v>
          </cell>
          <cell r="DV518">
            <v>294</v>
          </cell>
          <cell r="DW518">
            <v>105297</v>
          </cell>
          <cell r="DX518">
            <v>55937.33</v>
          </cell>
          <cell r="DY518">
            <v>-23289.85</v>
          </cell>
          <cell r="DZ518">
            <v>-5020</v>
          </cell>
          <cell r="EA518">
            <v>133530.47</v>
          </cell>
          <cell r="EB518">
            <v>1970</v>
          </cell>
          <cell r="EC518">
            <v>135500.47</v>
          </cell>
          <cell r="ED518">
            <v>331422.96999999997</v>
          </cell>
          <cell r="EE518">
            <v>136944.39000000001</v>
          </cell>
          <cell r="EF518">
            <v>0</v>
          </cell>
          <cell r="EG518">
            <v>136944.39000000001</v>
          </cell>
          <cell r="EH518">
            <v>-2268.9899999999998</v>
          </cell>
          <cell r="EI518">
            <v>0</v>
          </cell>
          <cell r="EJ518">
            <v>0</v>
          </cell>
          <cell r="EK518">
            <v>0</v>
          </cell>
          <cell r="EL518">
            <v>0</v>
          </cell>
          <cell r="EM518">
            <v>0</v>
          </cell>
          <cell r="EN518">
            <v>1117.6099999999999</v>
          </cell>
          <cell r="EO518">
            <v>0</v>
          </cell>
          <cell r="EP518">
            <v>4</v>
          </cell>
          <cell r="EQ518">
            <v>30</v>
          </cell>
          <cell r="ER518">
            <v>6.69</v>
          </cell>
          <cell r="ES518">
            <v>0</v>
          </cell>
          <cell r="ET518">
            <v>0</v>
          </cell>
          <cell r="EU518">
            <v>133530.47</v>
          </cell>
          <cell r="EV518">
            <v>133530.47</v>
          </cell>
          <cell r="EW518">
            <v>-1450.56</v>
          </cell>
          <cell r="EX518">
            <v>0</v>
          </cell>
          <cell r="EY518">
            <v>-5393.74</v>
          </cell>
          <cell r="EZ518">
            <v>0</v>
          </cell>
          <cell r="FA518">
            <v>837</v>
          </cell>
          <cell r="FB518">
            <v>5878.38</v>
          </cell>
          <cell r="FC518">
            <v>0</v>
          </cell>
          <cell r="FD518">
            <v>28343.69</v>
          </cell>
          <cell r="FE518">
            <v>735</v>
          </cell>
          <cell r="FF518">
            <v>118011.46</v>
          </cell>
          <cell r="FG518">
            <v>285</v>
          </cell>
          <cell r="FH518">
            <v>41265.769999999997</v>
          </cell>
          <cell r="FI518">
            <v>-562</v>
          </cell>
          <cell r="FJ518">
            <v>75898.69</v>
          </cell>
          <cell r="FK518">
            <v>834367.61</v>
          </cell>
          <cell r="FL518">
            <v>68871.3</v>
          </cell>
          <cell r="FM518">
            <v>75898.69</v>
          </cell>
          <cell r="FN518">
            <v>109309.8</v>
          </cell>
          <cell r="FO518">
            <v>834367.61</v>
          </cell>
          <cell r="FP518">
            <v>1737729.6</v>
          </cell>
          <cell r="FQ518">
            <v>8.2543000000000006</v>
          </cell>
          <cell r="FR518">
            <v>9.0966000000000005</v>
          </cell>
          <cell r="FS518">
            <v>13.100899999999999</v>
          </cell>
          <cell r="FT518">
            <v>4.3677000000000001</v>
          </cell>
          <cell r="FU518">
            <v>312</v>
          </cell>
          <cell r="FV518">
            <v>0</v>
          </cell>
          <cell r="FW518">
            <v>0</v>
          </cell>
          <cell r="FX518">
            <v>0</v>
          </cell>
          <cell r="FY518">
            <v>5020</v>
          </cell>
          <cell r="FZ518">
            <v>0</v>
          </cell>
          <cell r="GA518">
            <v>198</v>
          </cell>
          <cell r="GB518">
            <v>0</v>
          </cell>
          <cell r="GC518">
            <v>5878.38</v>
          </cell>
          <cell r="GD518">
            <v>24566.55</v>
          </cell>
          <cell r="GE518">
            <v>52322.68</v>
          </cell>
          <cell r="GF518">
            <v>945</v>
          </cell>
          <cell r="GG518">
            <v>3005940.6</v>
          </cell>
          <cell r="GH518">
            <v>0</v>
          </cell>
          <cell r="GI518">
            <v>0</v>
          </cell>
          <cell r="GJ518">
            <v>118011.46</v>
          </cell>
          <cell r="GK518">
            <v>11801.15</v>
          </cell>
          <cell r="GL518">
            <v>49248.05</v>
          </cell>
          <cell r="GM518">
            <v>3074.64</v>
          </cell>
          <cell r="GN518">
            <v>0</v>
          </cell>
          <cell r="GO518">
            <v>49248.05</v>
          </cell>
          <cell r="GP518">
            <v>7982.27</v>
          </cell>
          <cell r="GQ518">
            <v>7982.27</v>
          </cell>
          <cell r="GR518">
            <v>41265.769999999997</v>
          </cell>
          <cell r="GS518">
            <v>7982.27</v>
          </cell>
          <cell r="GT518">
            <v>21869.24</v>
          </cell>
          <cell r="GU518">
            <v>30</v>
          </cell>
          <cell r="GV518">
            <v>3005.94</v>
          </cell>
          <cell r="GW518">
            <v>0.01</v>
          </cell>
          <cell r="GX518">
            <v>0</v>
          </cell>
          <cell r="GY518">
            <v>0</v>
          </cell>
          <cell r="GZ518">
            <v>0</v>
          </cell>
          <cell r="HA518">
            <v>0</v>
          </cell>
          <cell r="HB518">
            <v>1117.6099999999999</v>
          </cell>
          <cell r="HC518">
            <v>1117.6099999999999</v>
          </cell>
          <cell r="HF518">
            <v>0</v>
          </cell>
          <cell r="HG518">
            <v>0</v>
          </cell>
          <cell r="HH518">
            <v>0</v>
          </cell>
          <cell r="HI518">
            <v>-6827</v>
          </cell>
          <cell r="HJ518">
            <v>1615</v>
          </cell>
          <cell r="HL518">
            <v>1</v>
          </cell>
          <cell r="HM518">
            <v>2013</v>
          </cell>
          <cell r="HN518">
            <v>0</v>
          </cell>
          <cell r="HO518">
            <v>-118.04</v>
          </cell>
          <cell r="HP518">
            <v>80760.67</v>
          </cell>
          <cell r="HQ518">
            <v>4.5226052000000001</v>
          </cell>
          <cell r="HR518">
            <v>19011</v>
          </cell>
        </row>
        <row r="519">
          <cell r="A519" t="str">
            <v>1951350Q2 2013Supervisory Stress</v>
          </cell>
          <cell r="B519" t="str">
            <v>Citi</v>
          </cell>
          <cell r="C519" t="str">
            <v>Q2 2013</v>
          </cell>
          <cell r="D519" t="str">
            <v>Supervisory Stress</v>
          </cell>
          <cell r="E519" t="str">
            <v>BHC</v>
          </cell>
          <cell r="F519" t="str">
            <v>CITIGROUP</v>
          </cell>
          <cell r="G519">
            <v>1951350</v>
          </cell>
          <cell r="H519" t="str">
            <v>Projected</v>
          </cell>
          <cell r="I519">
            <v>40927</v>
          </cell>
          <cell r="J519">
            <v>40927.584710648145</v>
          </cell>
          <cell r="K519" t="str">
            <v>Citi has utilized the parameters specified in the template and, where stresses were not provided for the Supervisory Stress Scenario, Citis economists estimated the likely impact based upon the provided factors. Citi was forced to make substant</v>
          </cell>
          <cell r="L519">
            <v>951.26</v>
          </cell>
          <cell r="M519">
            <v>667.4</v>
          </cell>
          <cell r="N519">
            <v>411.69</v>
          </cell>
          <cell r="O519">
            <v>255.71</v>
          </cell>
          <cell r="P519">
            <v>363.46</v>
          </cell>
          <cell r="Q519">
            <v>340.25</v>
          </cell>
          <cell r="R519">
            <v>5.34</v>
          </cell>
          <cell r="S519">
            <v>17.88</v>
          </cell>
          <cell r="T519">
            <v>85.1</v>
          </cell>
          <cell r="U519">
            <v>1.17</v>
          </cell>
          <cell r="V519">
            <v>26.47</v>
          </cell>
          <cell r="W519">
            <v>57.46</v>
          </cell>
          <cell r="X519">
            <v>2614.71</v>
          </cell>
          <cell r="Y519">
            <v>805</v>
          </cell>
          <cell r="Z519">
            <v>1.0900000000000001</v>
          </cell>
          <cell r="AA519">
            <v>42.19</v>
          </cell>
          <cell r="AB519">
            <v>761.72</v>
          </cell>
          <cell r="AC519">
            <v>139.4</v>
          </cell>
          <cell r="AD519">
            <v>1.75</v>
          </cell>
          <cell r="AE519">
            <v>2.59</v>
          </cell>
          <cell r="AF519">
            <v>0</v>
          </cell>
          <cell r="AG519">
            <v>33.5</v>
          </cell>
          <cell r="AH519">
            <v>101.56</v>
          </cell>
          <cell r="AI519">
            <v>5626.34</v>
          </cell>
          <cell r="AJ519">
            <v>0</v>
          </cell>
          <cell r="AK519">
            <v>119.89</v>
          </cell>
          <cell r="AL519">
            <v>12.05</v>
          </cell>
          <cell r="AM519">
            <v>131.94</v>
          </cell>
          <cell r="AN519">
            <v>0</v>
          </cell>
          <cell r="AO519">
            <v>0</v>
          </cell>
          <cell r="AP519">
            <v>0</v>
          </cell>
          <cell r="AQ519">
            <v>0</v>
          </cell>
          <cell r="AR519">
            <v>0</v>
          </cell>
          <cell r="AS519">
            <v>0.03</v>
          </cell>
          <cell r="AT519">
            <v>5758.31</v>
          </cell>
          <cell r="AU519">
            <v>31296.02</v>
          </cell>
          <cell r="AV519">
            <v>5769.94</v>
          </cell>
          <cell r="AW519">
            <v>5626.34</v>
          </cell>
          <cell r="AX519">
            <v>0</v>
          </cell>
          <cell r="AY519">
            <v>31439.62</v>
          </cell>
          <cell r="AZ519">
            <v>12067.88</v>
          </cell>
          <cell r="BA519">
            <v>5981.14</v>
          </cell>
          <cell r="BB519">
            <v>12801.74</v>
          </cell>
          <cell r="BC519">
            <v>5247.28</v>
          </cell>
          <cell r="BD519">
            <v>5247.28</v>
          </cell>
          <cell r="BE519">
            <v>5769.94</v>
          </cell>
          <cell r="BF519">
            <v>0</v>
          </cell>
          <cell r="BG519">
            <v>0.03</v>
          </cell>
          <cell r="BH519">
            <v>0</v>
          </cell>
          <cell r="BI519">
            <v>-119.89</v>
          </cell>
          <cell r="BJ519">
            <v>-12.05</v>
          </cell>
          <cell r="BK519">
            <v>0</v>
          </cell>
          <cell r="BL519">
            <v>-654.63</v>
          </cell>
          <cell r="BM519">
            <v>1192.8</v>
          </cell>
          <cell r="BN519">
            <v>-1847.43</v>
          </cell>
          <cell r="BO519">
            <v>0</v>
          </cell>
          <cell r="BP519">
            <v>-1847.43</v>
          </cell>
          <cell r="BQ519">
            <v>19.36</v>
          </cell>
          <cell r="BR519">
            <v>-1866.79</v>
          </cell>
          <cell r="BS519">
            <v>-182.2098</v>
          </cell>
          <cell r="BT519">
            <v>1153.4100000000001</v>
          </cell>
          <cell r="BU519">
            <v>0</v>
          </cell>
          <cell r="BV519">
            <v>86.37</v>
          </cell>
          <cell r="BW519">
            <v>1067.05</v>
          </cell>
          <cell r="BX519" t="str">
            <v>Operational Risk Expense</v>
          </cell>
          <cell r="BY519">
            <v>7673.56</v>
          </cell>
          <cell r="BZ519">
            <v>272756.19</v>
          </cell>
          <cell r="CA519">
            <v>280429.75</v>
          </cell>
          <cell r="CB519">
            <v>194279.09</v>
          </cell>
          <cell r="CC519">
            <v>98561.97</v>
          </cell>
          <cell r="CD519">
            <v>29891.23</v>
          </cell>
          <cell r="CE519">
            <v>8939.0300000000007</v>
          </cell>
          <cell r="CF519">
            <v>20952.2</v>
          </cell>
          <cell r="CG519">
            <v>8911.69</v>
          </cell>
          <cell r="CH519">
            <v>1245.7</v>
          </cell>
          <cell r="CI519">
            <v>2327.14</v>
          </cell>
          <cell r="CJ519">
            <v>5338.85</v>
          </cell>
          <cell r="CK519">
            <v>1099.49</v>
          </cell>
          <cell r="CL519">
            <v>3.21</v>
          </cell>
          <cell r="CM519">
            <v>56910.99</v>
          </cell>
          <cell r="CN519">
            <v>107762.78</v>
          </cell>
          <cell r="CO519">
            <v>94830.73</v>
          </cell>
          <cell r="CP519">
            <v>5089.45</v>
          </cell>
          <cell r="CQ519">
            <v>7842.6</v>
          </cell>
          <cell r="CR519">
            <v>142926.01999999999</v>
          </cell>
          <cell r="CS519">
            <v>33428.19</v>
          </cell>
          <cell r="CT519">
            <v>457.42</v>
          </cell>
          <cell r="CU519">
            <v>2522.66</v>
          </cell>
          <cell r="CV519">
            <v>30448.11</v>
          </cell>
          <cell r="CW519">
            <v>121395.91</v>
          </cell>
          <cell r="CX519">
            <v>5534.22</v>
          </cell>
          <cell r="CY519">
            <v>1377.67</v>
          </cell>
          <cell r="CZ519">
            <v>7577.46</v>
          </cell>
          <cell r="DA519">
            <v>56280.57</v>
          </cell>
          <cell r="DB519">
            <v>50625.99</v>
          </cell>
          <cell r="DC519">
            <v>599791.98</v>
          </cell>
          <cell r="DD519">
            <v>2834.71</v>
          </cell>
          <cell r="DE519">
            <v>31439.61</v>
          </cell>
          <cell r="DF519">
            <v>565517.67000000004</v>
          </cell>
          <cell r="DG519">
            <v>297217.40000000002</v>
          </cell>
          <cell r="DH519">
            <v>24566.68</v>
          </cell>
          <cell r="DI519">
            <v>2531.48</v>
          </cell>
          <cell r="DJ519">
            <v>1871.87</v>
          </cell>
          <cell r="DK519">
            <v>2703.94</v>
          </cell>
          <cell r="DL519">
            <v>31673.97</v>
          </cell>
          <cell r="DM519">
            <v>638852.88</v>
          </cell>
          <cell r="DN519">
            <v>1813691.7</v>
          </cell>
          <cell r="DO519">
            <v>879322.78</v>
          </cell>
          <cell r="DP519">
            <v>156684.6</v>
          </cell>
          <cell r="DQ519">
            <v>7137.52</v>
          </cell>
          <cell r="DR519">
            <v>638206.31999999995</v>
          </cell>
          <cell r="DS519">
            <v>1135</v>
          </cell>
          <cell r="DT519">
            <v>1681351.2</v>
          </cell>
          <cell r="DU519">
            <v>312</v>
          </cell>
          <cell r="DV519">
            <v>294</v>
          </cell>
          <cell r="DW519">
            <v>105297</v>
          </cell>
          <cell r="DX519">
            <v>54031.58</v>
          </cell>
          <cell r="DY519">
            <v>-23353.68</v>
          </cell>
          <cell r="DZ519">
            <v>-6210.47</v>
          </cell>
          <cell r="EA519">
            <v>130370.44</v>
          </cell>
          <cell r="EB519">
            <v>1970</v>
          </cell>
          <cell r="EC519">
            <v>132340.44</v>
          </cell>
          <cell r="ED519">
            <v>338668.79999999999</v>
          </cell>
          <cell r="EE519">
            <v>133530.47</v>
          </cell>
          <cell r="EF519">
            <v>0</v>
          </cell>
          <cell r="EG519">
            <v>133530.47</v>
          </cell>
          <cell r="EH519">
            <v>-1866.79</v>
          </cell>
          <cell r="EI519">
            <v>0</v>
          </cell>
          <cell r="EJ519">
            <v>0</v>
          </cell>
          <cell r="EK519">
            <v>0</v>
          </cell>
          <cell r="EL519">
            <v>0</v>
          </cell>
          <cell r="EM519">
            <v>0</v>
          </cell>
          <cell r="EN519">
            <v>1190.46</v>
          </cell>
          <cell r="EO519">
            <v>0</v>
          </cell>
          <cell r="EP519">
            <v>8.9499999999999993</v>
          </cell>
          <cell r="EQ519">
            <v>30</v>
          </cell>
          <cell r="ER519">
            <v>-63.82</v>
          </cell>
          <cell r="ES519">
            <v>0</v>
          </cell>
          <cell r="ET519">
            <v>0</v>
          </cell>
          <cell r="EU519">
            <v>130370.44</v>
          </cell>
          <cell r="EV519">
            <v>130370.44</v>
          </cell>
          <cell r="EW519">
            <v>-1504.17</v>
          </cell>
          <cell r="EX519">
            <v>0</v>
          </cell>
          <cell r="EY519">
            <v>-5245.21</v>
          </cell>
          <cell r="EZ519">
            <v>0</v>
          </cell>
          <cell r="FA519">
            <v>837</v>
          </cell>
          <cell r="FB519">
            <v>5156.92</v>
          </cell>
          <cell r="FC519">
            <v>0</v>
          </cell>
          <cell r="FD519">
            <v>28194.12</v>
          </cell>
          <cell r="FE519">
            <v>735</v>
          </cell>
          <cell r="FF519">
            <v>114184.62</v>
          </cell>
          <cell r="FG519">
            <v>285</v>
          </cell>
          <cell r="FH519">
            <v>40823.910000000003</v>
          </cell>
          <cell r="FI519">
            <v>-562</v>
          </cell>
          <cell r="FJ519">
            <v>72513.710000000006</v>
          </cell>
          <cell r="FK519">
            <v>838806.71</v>
          </cell>
          <cell r="FL519">
            <v>66207.78</v>
          </cell>
          <cell r="FM519">
            <v>72513.710000000006</v>
          </cell>
          <cell r="FN519">
            <v>104834.22</v>
          </cell>
          <cell r="FO519">
            <v>838806.71</v>
          </cell>
          <cell r="FP519">
            <v>1740475.1</v>
          </cell>
          <cell r="FQ519">
            <v>7.8930999999999996</v>
          </cell>
          <cell r="FR519">
            <v>8.6448999999999998</v>
          </cell>
          <cell r="FS519">
            <v>12.497999999999999</v>
          </cell>
          <cell r="FT519">
            <v>4.1662999999999997</v>
          </cell>
          <cell r="FU519">
            <v>312</v>
          </cell>
          <cell r="FV519">
            <v>0</v>
          </cell>
          <cell r="FW519">
            <v>0</v>
          </cell>
          <cell r="FX519">
            <v>0</v>
          </cell>
          <cell r="FY519">
            <v>6210.47</v>
          </cell>
          <cell r="FZ519">
            <v>0</v>
          </cell>
          <cell r="GA519">
            <v>198</v>
          </cell>
          <cell r="GB519">
            <v>0</v>
          </cell>
          <cell r="GC519">
            <v>5156.92</v>
          </cell>
          <cell r="GD519">
            <v>24566.55</v>
          </cell>
          <cell r="GE519">
            <v>52322.68</v>
          </cell>
          <cell r="GF519">
            <v>945</v>
          </cell>
          <cell r="GG519">
            <v>2983358</v>
          </cell>
          <cell r="GH519">
            <v>0</v>
          </cell>
          <cell r="GI519">
            <v>0</v>
          </cell>
          <cell r="GJ519">
            <v>114184.62</v>
          </cell>
          <cell r="GK519">
            <v>11418.46</v>
          </cell>
          <cell r="GL519">
            <v>49271.43</v>
          </cell>
          <cell r="GM519">
            <v>3051.26</v>
          </cell>
          <cell r="GN519">
            <v>0</v>
          </cell>
          <cell r="GO519">
            <v>49271.43</v>
          </cell>
          <cell r="GP519">
            <v>8447.52</v>
          </cell>
          <cell r="GQ519">
            <v>8447.52</v>
          </cell>
          <cell r="GR519">
            <v>40823.910000000003</v>
          </cell>
          <cell r="GS519">
            <v>8447.52</v>
          </cell>
          <cell r="GT519">
            <v>23143.88</v>
          </cell>
          <cell r="GU519">
            <v>30</v>
          </cell>
          <cell r="GV519">
            <v>2983.36</v>
          </cell>
          <cell r="GW519">
            <v>0.01</v>
          </cell>
          <cell r="GX519">
            <v>0</v>
          </cell>
          <cell r="GY519">
            <v>0</v>
          </cell>
          <cell r="GZ519">
            <v>0</v>
          </cell>
          <cell r="HA519">
            <v>0</v>
          </cell>
          <cell r="HB519">
            <v>1190.46</v>
          </cell>
          <cell r="HC519">
            <v>1190.46</v>
          </cell>
          <cell r="HF519">
            <v>0</v>
          </cell>
          <cell r="HG519">
            <v>0</v>
          </cell>
          <cell r="HH519">
            <v>0</v>
          </cell>
          <cell r="HI519">
            <v>-6827</v>
          </cell>
          <cell r="HJ519">
            <v>1615</v>
          </cell>
          <cell r="HL519">
            <v>2</v>
          </cell>
          <cell r="HM519">
            <v>2013</v>
          </cell>
          <cell r="HN519">
            <v>0</v>
          </cell>
          <cell r="HO519">
            <v>-131.94</v>
          </cell>
          <cell r="HP519">
            <v>79102.41</v>
          </cell>
          <cell r="HQ519">
            <v>4.4326271000000004</v>
          </cell>
          <cell r="HR519">
            <v>19011</v>
          </cell>
        </row>
        <row r="520">
          <cell r="A520" t="str">
            <v>1951350Q3 2013Supervisory Stress</v>
          </cell>
          <cell r="B520" t="str">
            <v>Citi</v>
          </cell>
          <cell r="C520" t="str">
            <v>Q3 2013</v>
          </cell>
          <cell r="D520" t="str">
            <v>Supervisory Stress</v>
          </cell>
          <cell r="E520" t="str">
            <v>BHC</v>
          </cell>
          <cell r="F520" t="str">
            <v>CITIGROUP</v>
          </cell>
          <cell r="G520">
            <v>1951350</v>
          </cell>
          <cell r="H520" t="str">
            <v>Projected</v>
          </cell>
          <cell r="I520">
            <v>40927</v>
          </cell>
          <cell r="J520">
            <v>40927.584710648145</v>
          </cell>
          <cell r="K520" t="str">
            <v>Citi has utilized the parameters specified in the template and, where stresses were not provided for the Supervisory Stress Scenario, Citis economists estimated the likely impact based upon the provided factors. Citi was forced to make substant</v>
          </cell>
          <cell r="L520">
            <v>952.25</v>
          </cell>
          <cell r="M520">
            <v>616.15</v>
          </cell>
          <cell r="N520">
            <v>379.89</v>
          </cell>
          <cell r="O520">
            <v>236.26</v>
          </cell>
          <cell r="P520">
            <v>338.52</v>
          </cell>
          <cell r="Q520">
            <v>318.8</v>
          </cell>
          <cell r="R520">
            <v>4.76</v>
          </cell>
          <cell r="S520">
            <v>14.96</v>
          </cell>
          <cell r="T520">
            <v>83.17</v>
          </cell>
          <cell r="U520">
            <v>1.1499999999999999</v>
          </cell>
          <cell r="V520">
            <v>26.02</v>
          </cell>
          <cell r="W520">
            <v>56.01</v>
          </cell>
          <cell r="X520">
            <v>2494.3200000000002</v>
          </cell>
          <cell r="Y520">
            <v>777.66</v>
          </cell>
          <cell r="Z520">
            <v>1.08</v>
          </cell>
          <cell r="AA520">
            <v>39.14</v>
          </cell>
          <cell r="AB520">
            <v>737.44</v>
          </cell>
          <cell r="AC520">
            <v>134.71</v>
          </cell>
          <cell r="AD520">
            <v>1.32</v>
          </cell>
          <cell r="AE520">
            <v>2.4500000000000002</v>
          </cell>
          <cell r="AF520">
            <v>0</v>
          </cell>
          <cell r="AG520">
            <v>31.44</v>
          </cell>
          <cell r="AH520">
            <v>99.5</v>
          </cell>
          <cell r="AI520">
            <v>5396.78</v>
          </cell>
          <cell r="AJ520">
            <v>0</v>
          </cell>
          <cell r="AK520">
            <v>123.77</v>
          </cell>
          <cell r="AL520">
            <v>11.14</v>
          </cell>
          <cell r="AM520">
            <v>134.91</v>
          </cell>
          <cell r="AN520">
            <v>0</v>
          </cell>
          <cell r="AO520">
            <v>0</v>
          </cell>
          <cell r="AP520">
            <v>0</v>
          </cell>
          <cell r="AQ520">
            <v>0</v>
          </cell>
          <cell r="AR520">
            <v>0</v>
          </cell>
          <cell r="AS520">
            <v>0.35</v>
          </cell>
          <cell r="AT520">
            <v>5532.04</v>
          </cell>
          <cell r="AU520">
            <v>31439.62</v>
          </cell>
          <cell r="AV520">
            <v>5526.59</v>
          </cell>
          <cell r="AW520">
            <v>5396.78</v>
          </cell>
          <cell r="AX520">
            <v>0</v>
          </cell>
          <cell r="AY520">
            <v>31569.42</v>
          </cell>
          <cell r="AZ520">
            <v>11748.47</v>
          </cell>
          <cell r="BA520">
            <v>6177.64</v>
          </cell>
          <cell r="BB520">
            <v>12781.11</v>
          </cell>
          <cell r="BC520">
            <v>5145</v>
          </cell>
          <cell r="BD520">
            <v>5145</v>
          </cell>
          <cell r="BE520">
            <v>5526.59</v>
          </cell>
          <cell r="BF520">
            <v>0</v>
          </cell>
          <cell r="BG520">
            <v>0.35</v>
          </cell>
          <cell r="BH520">
            <v>0</v>
          </cell>
          <cell r="BI520">
            <v>-123.77</v>
          </cell>
          <cell r="BJ520">
            <v>-11.14</v>
          </cell>
          <cell r="BK520">
            <v>0</v>
          </cell>
          <cell r="BL520">
            <v>-516.84</v>
          </cell>
          <cell r="BM520">
            <v>1206.81</v>
          </cell>
          <cell r="BN520">
            <v>-1723.65</v>
          </cell>
          <cell r="BO520">
            <v>0</v>
          </cell>
          <cell r="BP520">
            <v>-1723.65</v>
          </cell>
          <cell r="BQ520">
            <v>19.36</v>
          </cell>
          <cell r="BR520">
            <v>-1743.02</v>
          </cell>
          <cell r="BS520">
            <v>-233.49779000000001</v>
          </cell>
          <cell r="BT520">
            <v>1067.05</v>
          </cell>
          <cell r="BU520">
            <v>0</v>
          </cell>
          <cell r="BV520">
            <v>80.489999999999995</v>
          </cell>
          <cell r="BW520">
            <v>986.55</v>
          </cell>
          <cell r="BX520" t="str">
            <v>Operational Risk Expense</v>
          </cell>
          <cell r="BY520">
            <v>7333.66</v>
          </cell>
          <cell r="BZ520">
            <v>273668.84000000003</v>
          </cell>
          <cell r="CA520">
            <v>281002.49</v>
          </cell>
          <cell r="CB520">
            <v>191656.26</v>
          </cell>
          <cell r="CC520">
            <v>95879.84</v>
          </cell>
          <cell r="CD520">
            <v>28806.639999999999</v>
          </cell>
          <cell r="CE520">
            <v>8224.99</v>
          </cell>
          <cell r="CF520">
            <v>20581.650000000001</v>
          </cell>
          <cell r="CG520">
            <v>9152.5</v>
          </cell>
          <cell r="CH520">
            <v>1279.3599999999999</v>
          </cell>
          <cell r="CI520">
            <v>2390.0300000000002</v>
          </cell>
          <cell r="CJ520">
            <v>5483.11</v>
          </cell>
          <cell r="CK520">
            <v>1130.3699999999999</v>
          </cell>
          <cell r="CL520">
            <v>3.29</v>
          </cell>
          <cell r="CM520">
            <v>57813.98</v>
          </cell>
          <cell r="CN520">
            <v>111219.67</v>
          </cell>
          <cell r="CO520">
            <v>98127.77</v>
          </cell>
          <cell r="CP520">
            <v>5138.0200000000004</v>
          </cell>
          <cell r="CQ520">
            <v>7953.88</v>
          </cell>
          <cell r="CR520">
            <v>145023.4</v>
          </cell>
          <cell r="CS520">
            <v>33278.42</v>
          </cell>
          <cell r="CT520">
            <v>451.88</v>
          </cell>
          <cell r="CU520">
            <v>2439.38</v>
          </cell>
          <cell r="CV520">
            <v>30387.16</v>
          </cell>
          <cell r="CW520">
            <v>131425.65</v>
          </cell>
          <cell r="CX520">
            <v>5675.93</v>
          </cell>
          <cell r="CY520">
            <v>1412.94</v>
          </cell>
          <cell r="CZ520">
            <v>7727.47</v>
          </cell>
          <cell r="DA520">
            <v>58027.78</v>
          </cell>
          <cell r="DB520">
            <v>58581.53</v>
          </cell>
          <cell r="DC520">
            <v>612603.39</v>
          </cell>
          <cell r="DD520">
            <v>2907.3</v>
          </cell>
          <cell r="DE520">
            <v>31569.42</v>
          </cell>
          <cell r="DF520">
            <v>578126.68000000005</v>
          </cell>
          <cell r="DG520">
            <v>300676.57</v>
          </cell>
          <cell r="DH520">
            <v>24566.68</v>
          </cell>
          <cell r="DI520">
            <v>2531.13</v>
          </cell>
          <cell r="DJ520">
            <v>1773.97</v>
          </cell>
          <cell r="DK520">
            <v>2554.02</v>
          </cell>
          <cell r="DL520">
            <v>31425.8</v>
          </cell>
          <cell r="DM520">
            <v>621669.9</v>
          </cell>
          <cell r="DN520">
            <v>1812901.4</v>
          </cell>
          <cell r="DO520">
            <v>881486.68</v>
          </cell>
          <cell r="DP520">
            <v>158539.91</v>
          </cell>
          <cell r="DQ520">
            <v>6219.97</v>
          </cell>
          <cell r="DR520">
            <v>635996.05000000005</v>
          </cell>
          <cell r="DS520">
            <v>1135</v>
          </cell>
          <cell r="DT520">
            <v>1682242.6</v>
          </cell>
          <cell r="DU520">
            <v>1812</v>
          </cell>
          <cell r="DV520">
            <v>294</v>
          </cell>
          <cell r="DW520">
            <v>105297</v>
          </cell>
          <cell r="DX520">
            <v>52254.57</v>
          </cell>
          <cell r="DY520">
            <v>-23458.28</v>
          </cell>
          <cell r="DZ520">
            <v>-7510.45</v>
          </cell>
          <cell r="EA520">
            <v>128688.84</v>
          </cell>
          <cell r="EB520">
            <v>1970</v>
          </cell>
          <cell r="EC520">
            <v>130658.84</v>
          </cell>
          <cell r="ED520">
            <v>347043.22</v>
          </cell>
          <cell r="EE520">
            <v>130370.44</v>
          </cell>
          <cell r="EF520">
            <v>0</v>
          </cell>
          <cell r="EG520">
            <v>130370.44</v>
          </cell>
          <cell r="EH520">
            <v>-1743.02</v>
          </cell>
          <cell r="EI520">
            <v>1500</v>
          </cell>
          <cell r="EJ520">
            <v>0</v>
          </cell>
          <cell r="EK520">
            <v>0</v>
          </cell>
          <cell r="EL520">
            <v>0</v>
          </cell>
          <cell r="EM520">
            <v>0</v>
          </cell>
          <cell r="EN520">
            <v>1299.98</v>
          </cell>
          <cell r="EO520">
            <v>0</v>
          </cell>
          <cell r="EP520">
            <v>4</v>
          </cell>
          <cell r="EQ520">
            <v>30</v>
          </cell>
          <cell r="ER520">
            <v>-104.6</v>
          </cell>
          <cell r="ES520">
            <v>0</v>
          </cell>
          <cell r="ET520">
            <v>0</v>
          </cell>
          <cell r="EU520">
            <v>128688.84</v>
          </cell>
          <cell r="EV520">
            <v>128688.84</v>
          </cell>
          <cell r="EW520">
            <v>-1641.48</v>
          </cell>
          <cell r="EX520">
            <v>0</v>
          </cell>
          <cell r="EY520">
            <v>-5053.75</v>
          </cell>
          <cell r="EZ520">
            <v>0</v>
          </cell>
          <cell r="FA520">
            <v>837</v>
          </cell>
          <cell r="FB520">
            <v>5157.8900000000003</v>
          </cell>
          <cell r="FC520">
            <v>0</v>
          </cell>
          <cell r="FD520">
            <v>28044.51</v>
          </cell>
          <cell r="FE520">
            <v>735</v>
          </cell>
          <cell r="FF520">
            <v>112599.44</v>
          </cell>
          <cell r="FG520">
            <v>285</v>
          </cell>
          <cell r="FH520">
            <v>40295.410000000003</v>
          </cell>
          <cell r="FI520">
            <v>-562</v>
          </cell>
          <cell r="FJ520">
            <v>71457.03</v>
          </cell>
          <cell r="FK520">
            <v>843830.63</v>
          </cell>
          <cell r="FL520">
            <v>63650.14</v>
          </cell>
          <cell r="FM520">
            <v>71457.03</v>
          </cell>
          <cell r="FN520">
            <v>103044.74</v>
          </cell>
          <cell r="FO520">
            <v>843830.63</v>
          </cell>
          <cell r="FP520">
            <v>1740053.3</v>
          </cell>
          <cell r="FQ520">
            <v>7.5430000000000001</v>
          </cell>
          <cell r="FR520">
            <v>8.4681999999999995</v>
          </cell>
          <cell r="FS520">
            <v>12.211499999999999</v>
          </cell>
          <cell r="FT520">
            <v>4.1066000000000003</v>
          </cell>
          <cell r="FU520">
            <v>1812</v>
          </cell>
          <cell r="FV520">
            <v>0</v>
          </cell>
          <cell r="FW520">
            <v>0</v>
          </cell>
          <cell r="FX520">
            <v>0</v>
          </cell>
          <cell r="FY520">
            <v>7510.45</v>
          </cell>
          <cell r="FZ520">
            <v>0</v>
          </cell>
          <cell r="GA520">
            <v>198</v>
          </cell>
          <cell r="GB520">
            <v>0</v>
          </cell>
          <cell r="GC520">
            <v>5157.8900000000003</v>
          </cell>
          <cell r="GD520">
            <v>24566.55</v>
          </cell>
          <cell r="GE520">
            <v>52322.68</v>
          </cell>
          <cell r="GF520">
            <v>945</v>
          </cell>
          <cell r="GG520">
            <v>2961060.7</v>
          </cell>
          <cell r="GH520">
            <v>0</v>
          </cell>
          <cell r="GI520">
            <v>0</v>
          </cell>
          <cell r="GJ520">
            <v>112599.44</v>
          </cell>
          <cell r="GK520">
            <v>11259.94</v>
          </cell>
          <cell r="GL520">
            <v>49246.7</v>
          </cell>
          <cell r="GM520">
            <v>3075.99</v>
          </cell>
          <cell r="GN520">
            <v>0</v>
          </cell>
          <cell r="GO520">
            <v>49246.7</v>
          </cell>
          <cell r="GP520">
            <v>8951.2900000000009</v>
          </cell>
          <cell r="GQ520">
            <v>8951.2900000000009</v>
          </cell>
          <cell r="GR520">
            <v>40295.410000000003</v>
          </cell>
          <cell r="GS520">
            <v>8951.2900000000009</v>
          </cell>
          <cell r="GT520">
            <v>24524.080000000002</v>
          </cell>
          <cell r="GU520">
            <v>30</v>
          </cell>
          <cell r="GV520">
            <v>2961.06</v>
          </cell>
          <cell r="GW520">
            <v>0.01</v>
          </cell>
          <cell r="GX520">
            <v>0</v>
          </cell>
          <cell r="GY520">
            <v>0</v>
          </cell>
          <cell r="GZ520">
            <v>0</v>
          </cell>
          <cell r="HA520">
            <v>0</v>
          </cell>
          <cell r="HB520">
            <v>1299.98</v>
          </cell>
          <cell r="HC520">
            <v>1299.98</v>
          </cell>
          <cell r="HF520">
            <v>0</v>
          </cell>
          <cell r="HG520">
            <v>0</v>
          </cell>
          <cell r="HH520">
            <v>0</v>
          </cell>
          <cell r="HI520">
            <v>-6827</v>
          </cell>
          <cell r="HJ520">
            <v>1615</v>
          </cell>
          <cell r="HL520">
            <v>3</v>
          </cell>
          <cell r="HM520">
            <v>2013</v>
          </cell>
          <cell r="HN520">
            <v>0</v>
          </cell>
          <cell r="HO520">
            <v>-134.91</v>
          </cell>
          <cell r="HP520">
            <v>77573.22</v>
          </cell>
          <cell r="HQ520">
            <v>4.3482582000000001</v>
          </cell>
          <cell r="HR520">
            <v>19011</v>
          </cell>
        </row>
        <row r="521">
          <cell r="A521" t="str">
            <v>1951350Q4 2013Supervisory Stress</v>
          </cell>
          <cell r="B521" t="str">
            <v>Citi</v>
          </cell>
          <cell r="C521" t="str">
            <v>Q4 2013</v>
          </cell>
          <cell r="D521" t="str">
            <v>Supervisory Stress</v>
          </cell>
          <cell r="E521" t="str">
            <v>BHC</v>
          </cell>
          <cell r="F521" t="str">
            <v>CITIGROUP</v>
          </cell>
          <cell r="G521">
            <v>1951350</v>
          </cell>
          <cell r="H521" t="str">
            <v>Projected</v>
          </cell>
          <cell r="I521">
            <v>40927</v>
          </cell>
          <cell r="J521">
            <v>40927.584710648145</v>
          </cell>
          <cell r="K521" t="str">
            <v>Citi has utilized the parameters specified in the template and, where stresses were not provided for the Supervisory Stress Scenario, Citis economists estimated the likely impact based upon the provided factors. Citi was forced to make substant</v>
          </cell>
          <cell r="L521">
            <v>946.71</v>
          </cell>
          <cell r="M521">
            <v>610.97</v>
          </cell>
          <cell r="N521">
            <v>359.18</v>
          </cell>
          <cell r="O521">
            <v>251.79</v>
          </cell>
          <cell r="P521">
            <v>311.44</v>
          </cell>
          <cell r="Q521">
            <v>298.27999999999997</v>
          </cell>
          <cell r="R521">
            <v>1.97</v>
          </cell>
          <cell r="S521">
            <v>11.19</v>
          </cell>
          <cell r="T521">
            <v>79.78</v>
          </cell>
          <cell r="U521">
            <v>1.1200000000000001</v>
          </cell>
          <cell r="V521">
            <v>26.13</v>
          </cell>
          <cell r="W521">
            <v>52.52</v>
          </cell>
          <cell r="X521">
            <v>2576.56</v>
          </cell>
          <cell r="Y521">
            <v>754.2</v>
          </cell>
          <cell r="Z521">
            <v>1.1100000000000001</v>
          </cell>
          <cell r="AA521">
            <v>39.11</v>
          </cell>
          <cell r="AB521">
            <v>713.98</v>
          </cell>
          <cell r="AC521">
            <v>127.57</v>
          </cell>
          <cell r="AD521">
            <v>0.86</v>
          </cell>
          <cell r="AE521">
            <v>2.31</v>
          </cell>
          <cell r="AF521">
            <v>0</v>
          </cell>
          <cell r="AG521">
            <v>27.47</v>
          </cell>
          <cell r="AH521">
            <v>96.93</v>
          </cell>
          <cell r="AI521">
            <v>5407.24</v>
          </cell>
          <cell r="AJ521">
            <v>0</v>
          </cell>
          <cell r="AK521">
            <v>120.18</v>
          </cell>
          <cell r="AL521">
            <v>10.61</v>
          </cell>
          <cell r="AM521">
            <v>130.80000000000001</v>
          </cell>
          <cell r="AN521">
            <v>0</v>
          </cell>
          <cell r="AO521">
            <v>0</v>
          </cell>
          <cell r="AP521">
            <v>0</v>
          </cell>
          <cell r="AQ521">
            <v>0</v>
          </cell>
          <cell r="AR521">
            <v>0</v>
          </cell>
          <cell r="AS521">
            <v>2.57</v>
          </cell>
          <cell r="AT521">
            <v>5540.6</v>
          </cell>
          <cell r="AU521">
            <v>31569.42</v>
          </cell>
          <cell r="AV521">
            <v>5500.4</v>
          </cell>
          <cell r="AW521">
            <v>5407.24</v>
          </cell>
          <cell r="AX521">
            <v>0</v>
          </cell>
          <cell r="AY521">
            <v>31662.59</v>
          </cell>
          <cell r="AZ521">
            <v>11638.63</v>
          </cell>
          <cell r="BA521">
            <v>6376.42</v>
          </cell>
          <cell r="BB521">
            <v>12527.44</v>
          </cell>
          <cell r="BC521">
            <v>5487.6</v>
          </cell>
          <cell r="BD521">
            <v>5487.6</v>
          </cell>
          <cell r="BE521">
            <v>5500.4</v>
          </cell>
          <cell r="BF521">
            <v>0</v>
          </cell>
          <cell r="BG521">
            <v>2.57</v>
          </cell>
          <cell r="BH521">
            <v>0</v>
          </cell>
          <cell r="BI521">
            <v>-120.18</v>
          </cell>
          <cell r="BJ521">
            <v>-10.61</v>
          </cell>
          <cell r="BK521">
            <v>0</v>
          </cell>
          <cell r="BL521">
            <v>-146.16</v>
          </cell>
          <cell r="BM521">
            <v>1104.2</v>
          </cell>
          <cell r="BN521">
            <v>-1250.3699999999999</v>
          </cell>
          <cell r="BO521">
            <v>0</v>
          </cell>
          <cell r="BP521">
            <v>-1250.3699999999999</v>
          </cell>
          <cell r="BQ521">
            <v>19.36</v>
          </cell>
          <cell r="BR521">
            <v>-1269.73</v>
          </cell>
          <cell r="BS521">
            <v>-755.47344999999996</v>
          </cell>
          <cell r="BT521">
            <v>986.55</v>
          </cell>
          <cell r="BU521">
            <v>0</v>
          </cell>
          <cell r="BV521">
            <v>79.150000000000006</v>
          </cell>
          <cell r="BW521">
            <v>907.4</v>
          </cell>
          <cell r="BX521" t="str">
            <v>Operational Risk Expense</v>
          </cell>
          <cell r="BY521">
            <v>6993.76</v>
          </cell>
          <cell r="BZ521">
            <v>275571.56</v>
          </cell>
          <cell r="CA521">
            <v>282565.32</v>
          </cell>
          <cell r="CB521">
            <v>187974.58</v>
          </cell>
          <cell r="CC521">
            <v>92410.75</v>
          </cell>
          <cell r="CD521">
            <v>27863.5</v>
          </cell>
          <cell r="CE521">
            <v>7605.06</v>
          </cell>
          <cell r="CF521">
            <v>20258.45</v>
          </cell>
          <cell r="CG521">
            <v>9321.66</v>
          </cell>
          <cell r="CH521">
            <v>1303.01</v>
          </cell>
          <cell r="CI521">
            <v>2434.1999999999998</v>
          </cell>
          <cell r="CJ521">
            <v>5584.45</v>
          </cell>
          <cell r="CK521">
            <v>1142.0999999999999</v>
          </cell>
          <cell r="CL521">
            <v>3.39</v>
          </cell>
          <cell r="CM521">
            <v>58375.29</v>
          </cell>
          <cell r="CN521">
            <v>111456.13</v>
          </cell>
          <cell r="CO521">
            <v>98259.41</v>
          </cell>
          <cell r="CP521">
            <v>5167.4799999999996</v>
          </cell>
          <cell r="CQ521">
            <v>8029.23</v>
          </cell>
          <cell r="CR521">
            <v>151453.6</v>
          </cell>
          <cell r="CS521">
            <v>33262.14</v>
          </cell>
          <cell r="CT521">
            <v>449.98</v>
          </cell>
          <cell r="CU521">
            <v>2351.35</v>
          </cell>
          <cell r="CV521">
            <v>30460.799999999999</v>
          </cell>
          <cell r="CW521">
            <v>143031.07</v>
          </cell>
          <cell r="CX521">
            <v>5842.16</v>
          </cell>
          <cell r="CY521">
            <v>1454.32</v>
          </cell>
          <cell r="CZ521">
            <v>7394.39</v>
          </cell>
          <cell r="DA521">
            <v>60378.98</v>
          </cell>
          <cell r="DB521">
            <v>67961.22</v>
          </cell>
          <cell r="DC521">
            <v>627177.52</v>
          </cell>
          <cell r="DD521">
            <v>2992.44</v>
          </cell>
          <cell r="DE521">
            <v>31662.59</v>
          </cell>
          <cell r="DF521">
            <v>592522.48</v>
          </cell>
          <cell r="DG521">
            <v>307227.90000000002</v>
          </cell>
          <cell r="DH521">
            <v>24566.68</v>
          </cell>
          <cell r="DI521">
            <v>2528.56</v>
          </cell>
          <cell r="DJ521">
            <v>1676.08</v>
          </cell>
          <cell r="DK521">
            <v>2401.88</v>
          </cell>
          <cell r="DL521">
            <v>31173.200000000001</v>
          </cell>
          <cell r="DM521">
            <v>609360.9</v>
          </cell>
          <cell r="DN521">
            <v>1822849.8</v>
          </cell>
          <cell r="DO521">
            <v>888111.73</v>
          </cell>
          <cell r="DP521">
            <v>163844.5</v>
          </cell>
          <cell r="DQ521">
            <v>6219.97</v>
          </cell>
          <cell r="DR521">
            <v>635398.43999999994</v>
          </cell>
          <cell r="DS521">
            <v>1135</v>
          </cell>
          <cell r="DT521">
            <v>1693574.6</v>
          </cell>
          <cell r="DU521">
            <v>3312</v>
          </cell>
          <cell r="DV521">
            <v>294</v>
          </cell>
          <cell r="DW521">
            <v>105297</v>
          </cell>
          <cell r="DX521">
            <v>50912.14</v>
          </cell>
          <cell r="DY521">
            <v>-23691.97</v>
          </cell>
          <cell r="DZ521">
            <v>-8818.02</v>
          </cell>
          <cell r="EA521">
            <v>127305.15</v>
          </cell>
          <cell r="EB521">
            <v>1970</v>
          </cell>
          <cell r="EC521">
            <v>129275.15</v>
          </cell>
          <cell r="ED521">
            <v>353060.3</v>
          </cell>
          <cell r="EE521">
            <v>128688.84</v>
          </cell>
          <cell r="EF521">
            <v>0</v>
          </cell>
          <cell r="EG521">
            <v>128688.84</v>
          </cell>
          <cell r="EH521">
            <v>-1269.73</v>
          </cell>
          <cell r="EI521">
            <v>1500</v>
          </cell>
          <cell r="EJ521">
            <v>0</v>
          </cell>
          <cell r="EK521">
            <v>0</v>
          </cell>
          <cell r="EL521">
            <v>0</v>
          </cell>
          <cell r="EM521">
            <v>0</v>
          </cell>
          <cell r="EN521">
            <v>1307.57</v>
          </cell>
          <cell r="EO521">
            <v>0</v>
          </cell>
          <cell r="EP521">
            <v>42.7</v>
          </cell>
          <cell r="EQ521">
            <v>30</v>
          </cell>
          <cell r="ER521">
            <v>-233.69</v>
          </cell>
          <cell r="ES521">
            <v>0</v>
          </cell>
          <cell r="ET521">
            <v>0</v>
          </cell>
          <cell r="EU521">
            <v>127305.15</v>
          </cell>
          <cell r="EV521">
            <v>127305.15</v>
          </cell>
          <cell r="EW521">
            <v>-1678.61</v>
          </cell>
          <cell r="EX521">
            <v>0</v>
          </cell>
          <cell r="EY521">
            <v>-5091.55</v>
          </cell>
          <cell r="EZ521">
            <v>0</v>
          </cell>
          <cell r="FA521">
            <v>837</v>
          </cell>
          <cell r="FB521">
            <v>4565.71</v>
          </cell>
          <cell r="FC521">
            <v>0</v>
          </cell>
          <cell r="FD521">
            <v>27894.69</v>
          </cell>
          <cell r="FE521">
            <v>735</v>
          </cell>
          <cell r="FF521">
            <v>110848.33</v>
          </cell>
          <cell r="FG521">
            <v>285</v>
          </cell>
          <cell r="FH521">
            <v>39950.22</v>
          </cell>
          <cell r="FI521">
            <v>-562</v>
          </cell>
          <cell r="FJ521">
            <v>70051.11</v>
          </cell>
          <cell r="FK521">
            <v>855124.37</v>
          </cell>
          <cell r="FL521">
            <v>61336.4</v>
          </cell>
          <cell r="FM521">
            <v>70051.11</v>
          </cell>
          <cell r="FN521">
            <v>101017.89</v>
          </cell>
          <cell r="FO521">
            <v>855124.37</v>
          </cell>
          <cell r="FP521">
            <v>1745127.3</v>
          </cell>
          <cell r="FQ521">
            <v>7.1727999999999996</v>
          </cell>
          <cell r="FR521">
            <v>8.1919000000000004</v>
          </cell>
          <cell r="FS521">
            <v>11.8132</v>
          </cell>
          <cell r="FT521">
            <v>4.0141</v>
          </cell>
          <cell r="FU521">
            <v>3312</v>
          </cell>
          <cell r="FV521">
            <v>0</v>
          </cell>
          <cell r="FW521">
            <v>0</v>
          </cell>
          <cell r="FX521">
            <v>0</v>
          </cell>
          <cell r="FY521">
            <v>8818.02</v>
          </cell>
          <cell r="FZ521">
            <v>0</v>
          </cell>
          <cell r="GA521">
            <v>198</v>
          </cell>
          <cell r="GB521">
            <v>0</v>
          </cell>
          <cell r="GC521">
            <v>4565.71</v>
          </cell>
          <cell r="GD521">
            <v>24566.55</v>
          </cell>
          <cell r="GE521">
            <v>52322.68</v>
          </cell>
          <cell r="GF521">
            <v>945</v>
          </cell>
          <cell r="GG521">
            <v>2940650.4</v>
          </cell>
          <cell r="GH521">
            <v>0</v>
          </cell>
          <cell r="GI521">
            <v>0</v>
          </cell>
          <cell r="GJ521">
            <v>110848.33</v>
          </cell>
          <cell r="GK521">
            <v>11084.83</v>
          </cell>
          <cell r="GL521">
            <v>49279.55</v>
          </cell>
          <cell r="GM521">
            <v>3043.14</v>
          </cell>
          <cell r="GN521">
            <v>0</v>
          </cell>
          <cell r="GO521">
            <v>49279.55</v>
          </cell>
          <cell r="GP521">
            <v>9329.32</v>
          </cell>
          <cell r="GQ521">
            <v>9329.32</v>
          </cell>
          <cell r="GR521">
            <v>39950.22</v>
          </cell>
          <cell r="GS521">
            <v>9329.32</v>
          </cell>
          <cell r="GT521">
            <v>25559.79</v>
          </cell>
          <cell r="GU521">
            <v>30</v>
          </cell>
          <cell r="GV521">
            <v>2940.65</v>
          </cell>
          <cell r="GW521">
            <v>0.01</v>
          </cell>
          <cell r="GX521">
            <v>0</v>
          </cell>
          <cell r="GY521">
            <v>0</v>
          </cell>
          <cell r="GZ521">
            <v>0</v>
          </cell>
          <cell r="HA521">
            <v>0</v>
          </cell>
          <cell r="HB521">
            <v>1307.57</v>
          </cell>
          <cell r="HC521">
            <v>1307.57</v>
          </cell>
          <cell r="HF521">
            <v>0</v>
          </cell>
          <cell r="HG521">
            <v>0</v>
          </cell>
          <cell r="HH521">
            <v>0</v>
          </cell>
          <cell r="HI521">
            <v>-6827</v>
          </cell>
          <cell r="HJ521">
            <v>1615</v>
          </cell>
          <cell r="HL521">
            <v>4</v>
          </cell>
          <cell r="HM521">
            <v>2013</v>
          </cell>
          <cell r="HN521">
            <v>0</v>
          </cell>
          <cell r="HO521">
            <v>-130.79</v>
          </cell>
          <cell r="HP521">
            <v>76480.820000000007</v>
          </cell>
          <cell r="HQ521">
            <v>4.2626575000000004</v>
          </cell>
          <cell r="HR521">
            <v>19011</v>
          </cell>
        </row>
        <row r="522">
          <cell r="A522" t="str">
            <v>2162966Q3 2011BHC Baseline</v>
          </cell>
          <cell r="B522" t="str">
            <v>Morgan Stanley</v>
          </cell>
          <cell r="C522" t="str">
            <v>Q3 2011</v>
          </cell>
          <cell r="D522" t="str">
            <v>BHC Baseline</v>
          </cell>
          <cell r="E522" t="str">
            <v>BHC</v>
          </cell>
          <cell r="F522" t="str">
            <v>MORGAN STANLEY</v>
          </cell>
          <cell r="G522">
            <v>2162966</v>
          </cell>
          <cell r="H522" t="str">
            <v>Actual</v>
          </cell>
          <cell r="I522">
            <v>40927</v>
          </cell>
          <cell r="J522">
            <v>40927.41810185185</v>
          </cell>
          <cell r="K522" t="str">
            <v>Please refer to the CCAR Summary Memo for a detailed description of the BHC Baseline Scenario</v>
          </cell>
          <cell r="L522">
            <v>37.770000000000003</v>
          </cell>
          <cell r="M522">
            <v>0</v>
          </cell>
          <cell r="N522">
            <v>0</v>
          </cell>
          <cell r="O522">
            <v>0</v>
          </cell>
          <cell r="P522">
            <v>0</v>
          </cell>
          <cell r="Q522">
            <v>0</v>
          </cell>
          <cell r="R522">
            <v>0</v>
          </cell>
          <cell r="S522">
            <v>32.880000000000003</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-99.58</v>
          </cell>
          <cell r="AI522">
            <v>-28</v>
          </cell>
          <cell r="AJ522">
            <v>0</v>
          </cell>
          <cell r="AK522">
            <v>0</v>
          </cell>
          <cell r="AL522">
            <v>0</v>
          </cell>
          <cell r="AM522">
            <v>0</v>
          </cell>
          <cell r="AN522">
            <v>0</v>
          </cell>
          <cell r="AO522">
            <v>0</v>
          </cell>
          <cell r="AP522">
            <v>0</v>
          </cell>
          <cell r="AQ522">
            <v>0</v>
          </cell>
          <cell r="AR522">
            <v>0</v>
          </cell>
          <cell r="AS522">
            <v>-3360</v>
          </cell>
          <cell r="AT522">
            <v>-28</v>
          </cell>
          <cell r="AU522">
            <v>36</v>
          </cell>
          <cell r="AV522">
            <v>-50</v>
          </cell>
          <cell r="AW522">
            <v>-28</v>
          </cell>
          <cell r="AX522">
            <v>4</v>
          </cell>
          <cell r="AY522">
            <v>18</v>
          </cell>
          <cell r="AZ522">
            <v>310.11</v>
          </cell>
          <cell r="BA522">
            <v>6142.71</v>
          </cell>
          <cell r="BB522">
            <v>6214</v>
          </cell>
          <cell r="BC522">
            <v>238.82</v>
          </cell>
          <cell r="BD522">
            <v>238.82</v>
          </cell>
          <cell r="BE522">
            <v>-50</v>
          </cell>
          <cell r="BF522">
            <v>0</v>
          </cell>
          <cell r="BG522">
            <v>-3360</v>
          </cell>
          <cell r="BH522">
            <v>-7</v>
          </cell>
          <cell r="BI522">
            <v>0</v>
          </cell>
          <cell r="BJ522">
            <v>36</v>
          </cell>
          <cell r="BK522">
            <v>11</v>
          </cell>
          <cell r="BL522">
            <v>3677.82</v>
          </cell>
          <cell r="BM522">
            <v>1410</v>
          </cell>
          <cell r="BN522">
            <v>2267.8200000000002</v>
          </cell>
          <cell r="BO522">
            <v>25</v>
          </cell>
          <cell r="BP522">
            <v>2292.8200000000002</v>
          </cell>
          <cell r="BQ522">
            <v>94</v>
          </cell>
          <cell r="BR522">
            <v>2199</v>
          </cell>
          <cell r="BS522">
            <v>38.337927999999998</v>
          </cell>
          <cell r="BT522">
            <v>58.97</v>
          </cell>
          <cell r="BU522">
            <v>0</v>
          </cell>
          <cell r="BV522">
            <v>0</v>
          </cell>
          <cell r="BW522">
            <v>58.97</v>
          </cell>
          <cell r="BX522" t="str">
            <v>Non-Interest Income - Retail and Small Business</v>
          </cell>
          <cell r="BY522">
            <v>0</v>
          </cell>
          <cell r="BZ522">
            <v>27697</v>
          </cell>
          <cell r="CA522">
            <v>27697</v>
          </cell>
          <cell r="CB522">
            <v>4487</v>
          </cell>
          <cell r="CC522">
            <v>3883</v>
          </cell>
          <cell r="CD522">
            <v>116</v>
          </cell>
          <cell r="CE522">
            <v>0</v>
          </cell>
          <cell r="CF522">
            <v>116</v>
          </cell>
          <cell r="CG522">
            <v>487</v>
          </cell>
          <cell r="CH522">
            <v>5</v>
          </cell>
          <cell r="CI522">
            <v>19</v>
          </cell>
          <cell r="CJ522">
            <v>463</v>
          </cell>
          <cell r="CK522">
            <v>0</v>
          </cell>
          <cell r="CL522">
            <v>0</v>
          </cell>
          <cell r="CM522">
            <v>1</v>
          </cell>
          <cell r="CN522">
            <v>18187</v>
          </cell>
          <cell r="CO522">
            <v>16675.599999999999</v>
          </cell>
          <cell r="CP522">
            <v>1511.5</v>
          </cell>
          <cell r="CQ522">
            <v>0</v>
          </cell>
          <cell r="CR522">
            <v>0</v>
          </cell>
          <cell r="CS522">
            <v>4814.16</v>
          </cell>
          <cell r="CT522">
            <v>0</v>
          </cell>
          <cell r="CU522">
            <v>0</v>
          </cell>
          <cell r="CV522">
            <v>4814.16</v>
          </cell>
          <cell r="CW522">
            <v>15984</v>
          </cell>
          <cell r="CX522">
            <v>0</v>
          </cell>
          <cell r="CY522">
            <v>0</v>
          </cell>
          <cell r="CZ522">
            <v>14440</v>
          </cell>
          <cell r="DA522">
            <v>1476</v>
          </cell>
          <cell r="DB522">
            <v>68</v>
          </cell>
          <cell r="DC522">
            <v>43472.160000000003</v>
          </cell>
          <cell r="DD522">
            <v>0</v>
          </cell>
          <cell r="DE522">
            <v>18</v>
          </cell>
          <cell r="DF522">
            <v>43454</v>
          </cell>
          <cell r="DG522">
            <v>249052</v>
          </cell>
          <cell r="DH522">
            <v>6709</v>
          </cell>
          <cell r="DI522">
            <v>133</v>
          </cell>
          <cell r="DJ522">
            <v>0</v>
          </cell>
          <cell r="DK522">
            <v>4237</v>
          </cell>
          <cell r="DL522">
            <v>11079</v>
          </cell>
          <cell r="DM522">
            <v>463657</v>
          </cell>
          <cell r="DN522">
            <v>794939</v>
          </cell>
          <cell r="DO522">
            <v>66184</v>
          </cell>
          <cell r="DP522">
            <v>120160</v>
          </cell>
          <cell r="DQ522">
            <v>4835</v>
          </cell>
          <cell r="DR522">
            <v>533666</v>
          </cell>
          <cell r="DS522">
            <v>14</v>
          </cell>
          <cell r="DT522">
            <v>724845</v>
          </cell>
          <cell r="DU522">
            <v>1508</v>
          </cell>
          <cell r="DV522">
            <v>20</v>
          </cell>
          <cell r="DW522">
            <v>22501</v>
          </cell>
          <cell r="DX522">
            <v>40710</v>
          </cell>
          <cell r="DY522">
            <v>-413</v>
          </cell>
          <cell r="DZ522">
            <v>-2498</v>
          </cell>
          <cell r="EA522">
            <v>61828</v>
          </cell>
          <cell r="EB522">
            <v>8266</v>
          </cell>
          <cell r="EC522">
            <v>70094</v>
          </cell>
          <cell r="ED522">
            <v>144234</v>
          </cell>
          <cell r="EE522">
            <v>59707</v>
          </cell>
          <cell r="EF522">
            <v>0</v>
          </cell>
          <cell r="EG522">
            <v>59707</v>
          </cell>
          <cell r="EH522">
            <v>2199</v>
          </cell>
          <cell r="EI522">
            <v>0</v>
          </cell>
          <cell r="EJ522">
            <v>0</v>
          </cell>
          <cell r="EK522">
            <v>0</v>
          </cell>
          <cell r="EL522">
            <v>167</v>
          </cell>
          <cell r="EM522">
            <v>0</v>
          </cell>
          <cell r="EN522">
            <v>29</v>
          </cell>
          <cell r="EO522">
            <v>0</v>
          </cell>
          <cell r="EP522">
            <v>24</v>
          </cell>
          <cell r="EQ522">
            <v>96</v>
          </cell>
          <cell r="ER522">
            <v>-93</v>
          </cell>
          <cell r="ES522">
            <v>0</v>
          </cell>
          <cell r="ET522">
            <v>-3</v>
          </cell>
          <cell r="EU522">
            <v>61828</v>
          </cell>
          <cell r="EV522">
            <v>61828</v>
          </cell>
          <cell r="EW522">
            <v>129</v>
          </cell>
          <cell r="EX522">
            <v>0</v>
          </cell>
          <cell r="EY522">
            <v>-16</v>
          </cell>
          <cell r="EZ522">
            <v>0</v>
          </cell>
          <cell r="FA522">
            <v>0</v>
          </cell>
          <cell r="FB522">
            <v>9780</v>
          </cell>
          <cell r="FC522">
            <v>0</v>
          </cell>
          <cell r="FD522">
            <v>10947</v>
          </cell>
          <cell r="FE522">
            <v>2168</v>
          </cell>
          <cell r="FF522">
            <v>58380</v>
          </cell>
          <cell r="FG522">
            <v>13</v>
          </cell>
          <cell r="FH522">
            <v>4257</v>
          </cell>
          <cell r="FI522">
            <v>-1364</v>
          </cell>
          <cell r="FJ522">
            <v>52746</v>
          </cell>
          <cell r="FK522">
            <v>346789.92</v>
          </cell>
          <cell r="FL522">
            <v>41458</v>
          </cell>
          <cell r="FM522">
            <v>52746</v>
          </cell>
          <cell r="FN522">
            <v>56921</v>
          </cell>
          <cell r="FO522">
            <v>346789.92</v>
          </cell>
          <cell r="FP522">
            <v>824517</v>
          </cell>
          <cell r="FQ522">
            <v>11.954800000000001</v>
          </cell>
          <cell r="FR522">
            <v>15.2098</v>
          </cell>
          <cell r="FS522">
            <v>16.413699999999999</v>
          </cell>
          <cell r="FT522">
            <v>6.3971999999999998</v>
          </cell>
          <cell r="FU522">
            <v>1508</v>
          </cell>
          <cell r="FV522">
            <v>0</v>
          </cell>
          <cell r="FW522">
            <v>0</v>
          </cell>
          <cell r="FX522">
            <v>0</v>
          </cell>
          <cell r="FY522">
            <v>2498</v>
          </cell>
          <cell r="FZ522">
            <v>0</v>
          </cell>
          <cell r="GA522">
            <v>5033</v>
          </cell>
          <cell r="GB522">
            <v>0</v>
          </cell>
          <cell r="GC522">
            <v>4747</v>
          </cell>
          <cell r="GD522">
            <v>6432</v>
          </cell>
          <cell r="GE522">
            <v>6614</v>
          </cell>
          <cell r="GF522">
            <v>0</v>
          </cell>
          <cell r="GG522">
            <v>1927.54</v>
          </cell>
          <cell r="GH522">
            <v>0</v>
          </cell>
          <cell r="GI522">
            <v>0</v>
          </cell>
          <cell r="GJ522">
            <v>58380</v>
          </cell>
          <cell r="GK522">
            <v>5838</v>
          </cell>
          <cell r="GL522">
            <v>6810.71</v>
          </cell>
          <cell r="GM522">
            <v>6614</v>
          </cell>
          <cell r="GN522">
            <v>53.14</v>
          </cell>
          <cell r="GO522">
            <v>0</v>
          </cell>
          <cell r="GP522">
            <v>2303.86</v>
          </cell>
          <cell r="GQ522">
            <v>5838</v>
          </cell>
          <cell r="GR522">
            <v>0</v>
          </cell>
          <cell r="GS522">
            <v>130.25</v>
          </cell>
          <cell r="GT522">
            <v>2816.08</v>
          </cell>
          <cell r="GU522">
            <v>96</v>
          </cell>
          <cell r="GV522">
            <v>1927.92</v>
          </cell>
          <cell r="GW522">
            <v>4.9794600000000001E-2</v>
          </cell>
          <cell r="GX522">
            <v>167</v>
          </cell>
          <cell r="GY522">
            <v>0</v>
          </cell>
          <cell r="GZ522">
            <v>0</v>
          </cell>
          <cell r="HA522">
            <v>0</v>
          </cell>
          <cell r="HB522">
            <v>29</v>
          </cell>
          <cell r="HC522">
            <v>0</v>
          </cell>
          <cell r="HD522" t="str">
            <v>Other adjustments to equity capital includes excess expense on Russia Cash Settled awards which are recognized in APIC. The APIC amount is totaled by adding the initial amortization amount, the mark-to-market amortization amount, and the liabil</v>
          </cell>
          <cell r="HE522" t="str">
            <v>Other deductions from Tier 1 Capital are comprised of deductions for non-financial equity investments and financial equity investments.</v>
          </cell>
          <cell r="HF522">
            <v>0</v>
          </cell>
          <cell r="HG522">
            <v>0</v>
          </cell>
          <cell r="HH522">
            <v>0</v>
          </cell>
          <cell r="HI522">
            <v>5899000000</v>
          </cell>
          <cell r="HJ522">
            <v>7474000000</v>
          </cell>
          <cell r="HK522" t="str">
            <v>Cash dividends declared on common stock (item 69) are equivalent to Cash dividends declared on common stock in the HI-A projections (item 13).Issuance of common stock for employee compensation (item 72) is equivalent to Conversion or retirement</v>
          </cell>
          <cell r="HL522">
            <v>3</v>
          </cell>
          <cell r="HM522">
            <v>2011</v>
          </cell>
          <cell r="HN522">
            <v>0</v>
          </cell>
          <cell r="HO522">
            <v>36</v>
          </cell>
          <cell r="HR522">
            <v>19011</v>
          </cell>
        </row>
        <row r="523">
          <cell r="A523" t="str">
            <v>2162966Q4 2011BHC Baseline</v>
          </cell>
          <cell r="B523" t="str">
            <v>Morgan Stanley</v>
          </cell>
          <cell r="C523" t="str">
            <v>Q4 2011</v>
          </cell>
          <cell r="D523" t="str">
            <v>BHC Baseline</v>
          </cell>
          <cell r="E523" t="str">
            <v>BHC</v>
          </cell>
          <cell r="F523" t="str">
            <v>MORGAN STANLEY</v>
          </cell>
          <cell r="G523">
            <v>2162966</v>
          </cell>
          <cell r="H523" t="str">
            <v>Projected</v>
          </cell>
          <cell r="I523">
            <v>40927</v>
          </cell>
          <cell r="J523">
            <v>40927.41810185185</v>
          </cell>
          <cell r="K523" t="str">
            <v>Please refer to the CCAR Summary Memo for a detailed description of the BHC Baseline Scenario</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-470</v>
          </cell>
          <cell r="AT523">
            <v>-470</v>
          </cell>
          <cell r="AU523">
            <v>18</v>
          </cell>
          <cell r="AV523">
            <v>1.1499999999999999</v>
          </cell>
          <cell r="AW523">
            <v>0</v>
          </cell>
          <cell r="AX523">
            <v>0</v>
          </cell>
          <cell r="AY523">
            <v>19.149999999999999</v>
          </cell>
          <cell r="AZ523">
            <v>424.87</v>
          </cell>
          <cell r="BA523">
            <v>6596.77</v>
          </cell>
          <cell r="BB523">
            <v>6426.27</v>
          </cell>
          <cell r="BC523">
            <v>595.36</v>
          </cell>
          <cell r="BD523">
            <v>595.36</v>
          </cell>
          <cell r="BE523">
            <v>1.1499999999999999</v>
          </cell>
          <cell r="BF523">
            <v>0</v>
          </cell>
          <cell r="BG523">
            <v>-470</v>
          </cell>
          <cell r="BH523">
            <v>-1750</v>
          </cell>
          <cell r="BI523">
            <v>0</v>
          </cell>
          <cell r="BJ523">
            <v>0</v>
          </cell>
          <cell r="BK523">
            <v>11</v>
          </cell>
          <cell r="BL523">
            <v>-685.79</v>
          </cell>
          <cell r="BM523">
            <v>-159</v>
          </cell>
          <cell r="BN523">
            <v>-526.79</v>
          </cell>
          <cell r="BO523">
            <v>0</v>
          </cell>
          <cell r="BP523">
            <v>-526.79</v>
          </cell>
          <cell r="BQ523">
            <v>65</v>
          </cell>
          <cell r="BR523">
            <v>-591.79</v>
          </cell>
          <cell r="BS523">
            <v>23.184940000000001</v>
          </cell>
          <cell r="BT523">
            <v>58.97</v>
          </cell>
          <cell r="BU523">
            <v>1.1599999999999999</v>
          </cell>
          <cell r="BV523">
            <v>0</v>
          </cell>
          <cell r="BW523">
            <v>60.13</v>
          </cell>
          <cell r="BX523" t="str">
            <v>Non-Interest Income - Retail and Small Business</v>
          </cell>
          <cell r="BY523">
            <v>0</v>
          </cell>
          <cell r="BZ523">
            <v>31847.78</v>
          </cell>
          <cell r="CA523">
            <v>31847.78</v>
          </cell>
          <cell r="CB523">
            <v>5143.12</v>
          </cell>
          <cell r="CC523">
            <v>4536.21</v>
          </cell>
          <cell r="CD523">
            <v>118.91</v>
          </cell>
          <cell r="CE523">
            <v>0</v>
          </cell>
          <cell r="CF523">
            <v>118.91</v>
          </cell>
          <cell r="CG523">
            <v>487</v>
          </cell>
          <cell r="CH523">
            <v>5</v>
          </cell>
          <cell r="CI523">
            <v>19</v>
          </cell>
          <cell r="CJ523">
            <v>463</v>
          </cell>
          <cell r="CK523">
            <v>0</v>
          </cell>
          <cell r="CL523">
            <v>0</v>
          </cell>
          <cell r="CM523">
            <v>1</v>
          </cell>
          <cell r="CN523">
            <v>18865.37</v>
          </cell>
          <cell r="CO523">
            <v>17353.87</v>
          </cell>
          <cell r="CP523">
            <v>1511.5</v>
          </cell>
          <cell r="CQ523">
            <v>0</v>
          </cell>
          <cell r="CR523">
            <v>0</v>
          </cell>
          <cell r="CS523">
            <v>5870.86</v>
          </cell>
          <cell r="CT523">
            <v>0</v>
          </cell>
          <cell r="CU523">
            <v>0</v>
          </cell>
          <cell r="CV523">
            <v>5870.86</v>
          </cell>
          <cell r="CW523">
            <v>15984</v>
          </cell>
          <cell r="CX523">
            <v>0</v>
          </cell>
          <cell r="CY523">
            <v>0</v>
          </cell>
          <cell r="CZ523">
            <v>14440</v>
          </cell>
          <cell r="DA523">
            <v>1476</v>
          </cell>
          <cell r="DB523">
            <v>68</v>
          </cell>
          <cell r="DC523">
            <v>45863.35</v>
          </cell>
          <cell r="DD523">
            <v>0</v>
          </cell>
          <cell r="DE523">
            <v>19.149999999999999</v>
          </cell>
          <cell r="DF523">
            <v>45844.2</v>
          </cell>
          <cell r="DG523">
            <v>251084.36</v>
          </cell>
          <cell r="DH523">
            <v>6715</v>
          </cell>
          <cell r="DI523">
            <v>133</v>
          </cell>
          <cell r="DJ523">
            <v>0</v>
          </cell>
          <cell r="DK523">
            <v>4158.8</v>
          </cell>
          <cell r="DL523">
            <v>11006.8</v>
          </cell>
          <cell r="DM523">
            <v>461642.85</v>
          </cell>
          <cell r="DN523">
            <v>801426</v>
          </cell>
          <cell r="DO523">
            <v>64658.559999999998</v>
          </cell>
          <cell r="DP523">
            <v>121351.47</v>
          </cell>
          <cell r="DQ523">
            <v>4835</v>
          </cell>
          <cell r="DR523">
            <v>540841.81999999995</v>
          </cell>
          <cell r="DS523">
            <v>14</v>
          </cell>
          <cell r="DT523">
            <v>731686.84</v>
          </cell>
          <cell r="DU523">
            <v>1508</v>
          </cell>
          <cell r="DV523">
            <v>20</v>
          </cell>
          <cell r="DW523">
            <v>22823.32</v>
          </cell>
          <cell r="DX523">
            <v>39997.839999999997</v>
          </cell>
          <cell r="DY523">
            <v>-378</v>
          </cell>
          <cell r="DZ523">
            <v>-2498</v>
          </cell>
          <cell r="EA523">
            <v>61473.16</v>
          </cell>
          <cell r="EB523">
            <v>8266</v>
          </cell>
          <cell r="EC523">
            <v>69739.16</v>
          </cell>
          <cell r="ED523">
            <v>147755.73000000001</v>
          </cell>
          <cell r="EE523">
            <v>61828</v>
          </cell>
          <cell r="EF523">
            <v>0</v>
          </cell>
          <cell r="EG523">
            <v>61828</v>
          </cell>
          <cell r="EH523">
            <v>-591.79</v>
          </cell>
          <cell r="EI523">
            <v>0</v>
          </cell>
          <cell r="EJ523">
            <v>0</v>
          </cell>
          <cell r="EK523">
            <v>0</v>
          </cell>
          <cell r="EL523">
            <v>326.66000000000003</v>
          </cell>
          <cell r="EM523">
            <v>0</v>
          </cell>
          <cell r="EN523">
            <v>4.34</v>
          </cell>
          <cell r="EO523">
            <v>0</v>
          </cell>
          <cell r="EP523">
            <v>24</v>
          </cell>
          <cell r="EQ523">
            <v>96.37</v>
          </cell>
          <cell r="ER523">
            <v>35</v>
          </cell>
          <cell r="ES523">
            <v>0</v>
          </cell>
          <cell r="ET523">
            <v>0</v>
          </cell>
          <cell r="EU523">
            <v>61473.16</v>
          </cell>
          <cell r="EV523">
            <v>61473.16</v>
          </cell>
          <cell r="EW523">
            <v>201.6</v>
          </cell>
          <cell r="EX523">
            <v>0</v>
          </cell>
          <cell r="EY523">
            <v>-15</v>
          </cell>
          <cell r="EZ523">
            <v>0</v>
          </cell>
          <cell r="FA523">
            <v>0</v>
          </cell>
          <cell r="FB523">
            <v>9679.18</v>
          </cell>
          <cell r="FC523">
            <v>0</v>
          </cell>
          <cell r="FD523">
            <v>10873.8</v>
          </cell>
          <cell r="FE523">
            <v>2459</v>
          </cell>
          <cell r="FF523">
            <v>57632.93</v>
          </cell>
          <cell r="FG523">
            <v>13.3</v>
          </cell>
          <cell r="FH523">
            <v>4924.3500000000004</v>
          </cell>
          <cell r="FI523">
            <v>-1362</v>
          </cell>
          <cell r="FJ523">
            <v>51333.29</v>
          </cell>
          <cell r="FK523">
            <v>333399.17</v>
          </cell>
          <cell r="FL523">
            <v>40146.22</v>
          </cell>
          <cell r="FM523">
            <v>51333.5</v>
          </cell>
          <cell r="FN523">
            <v>55616.37</v>
          </cell>
          <cell r="FO523">
            <v>333399.17</v>
          </cell>
          <cell r="FP523">
            <v>771634.77</v>
          </cell>
          <cell r="FQ523">
            <v>12.041499999999999</v>
          </cell>
          <cell r="FR523">
            <v>15.397</v>
          </cell>
          <cell r="FS523">
            <v>16.6816</v>
          </cell>
          <cell r="FT523">
            <v>6.6525999999999996</v>
          </cell>
          <cell r="FU523">
            <v>1508</v>
          </cell>
          <cell r="FV523">
            <v>0</v>
          </cell>
          <cell r="FW523">
            <v>0</v>
          </cell>
          <cell r="FX523">
            <v>0</v>
          </cell>
          <cell r="FY523">
            <v>2492.2600000000002</v>
          </cell>
          <cell r="FZ523">
            <v>0</v>
          </cell>
          <cell r="GA523">
            <v>4932.18</v>
          </cell>
          <cell r="GB523">
            <v>0</v>
          </cell>
          <cell r="GC523">
            <v>4747</v>
          </cell>
          <cell r="GD523">
            <v>6438</v>
          </cell>
          <cell r="GE523">
            <v>7003.41</v>
          </cell>
          <cell r="GF523">
            <v>0</v>
          </cell>
          <cell r="GG523">
            <v>1926.97</v>
          </cell>
          <cell r="GH523">
            <v>0</v>
          </cell>
          <cell r="GI523">
            <v>0</v>
          </cell>
          <cell r="GJ523">
            <v>57632.93</v>
          </cell>
          <cell r="GK523">
            <v>5763.29</v>
          </cell>
          <cell r="GL523">
            <v>7190.52</v>
          </cell>
          <cell r="GM523">
            <v>-187.11</v>
          </cell>
          <cell r="GN523">
            <v>53.14</v>
          </cell>
          <cell r="GO523">
            <v>7137.38</v>
          </cell>
          <cell r="GP523">
            <v>2025.92</v>
          </cell>
          <cell r="GQ523">
            <v>2025.92</v>
          </cell>
          <cell r="GR523">
            <v>5111.45</v>
          </cell>
          <cell r="GS523">
            <v>118.66</v>
          </cell>
          <cell r="GT523">
            <v>2338.7199999999998</v>
          </cell>
          <cell r="GU523">
            <v>96.37</v>
          </cell>
          <cell r="GV523">
            <v>1927.4</v>
          </cell>
          <cell r="GW523">
            <v>0.05</v>
          </cell>
          <cell r="GX523">
            <v>326.66000000000003</v>
          </cell>
          <cell r="GY523">
            <v>0</v>
          </cell>
          <cell r="GZ523">
            <v>326.66000000000003</v>
          </cell>
          <cell r="HA523">
            <v>0</v>
          </cell>
          <cell r="HB523">
            <v>4.34</v>
          </cell>
          <cell r="HC523">
            <v>4.34</v>
          </cell>
          <cell r="HD523" t="str">
            <v>Other adjustments to equity capital includes excess expense on Russia Cash Settled awards which are recognized in APIC. The APIC amount is totaled by adding the initial amortization amount, the mark-to-market amortization amount, and the liabil</v>
          </cell>
          <cell r="HE523" t="str">
            <v>Other deductions from Tier 1 Capital are comprised of deductions for non-financial equity investments and financial equity investments.</v>
          </cell>
          <cell r="HF523">
            <v>0</v>
          </cell>
          <cell r="HG523">
            <v>0</v>
          </cell>
          <cell r="HH523">
            <v>0</v>
          </cell>
          <cell r="HI523">
            <v>5899000000</v>
          </cell>
          <cell r="HJ523">
            <v>7474000000</v>
          </cell>
          <cell r="HK523" t="str">
            <v>Cash dividends declared on common stock (item 69) are equivalent to Cash dividends declared on common stock in the HI-A projections (item 13).Issuance of common stock for employee compensation (item 72) is equivalent to Conversion or retirement</v>
          </cell>
          <cell r="HL523">
            <v>4</v>
          </cell>
          <cell r="HM523">
            <v>2011</v>
          </cell>
          <cell r="HN523">
            <v>0</v>
          </cell>
          <cell r="HO523">
            <v>0</v>
          </cell>
          <cell r="HR523">
            <v>19011</v>
          </cell>
        </row>
        <row r="524">
          <cell r="A524" t="str">
            <v>2162966Q1 2012BHC Baseline</v>
          </cell>
          <cell r="B524" t="str">
            <v>Morgan Stanley</v>
          </cell>
          <cell r="C524" t="str">
            <v>Q1 2012</v>
          </cell>
          <cell r="D524" t="str">
            <v>BHC Baseline</v>
          </cell>
          <cell r="E524" t="str">
            <v>BHC</v>
          </cell>
          <cell r="F524" t="str">
            <v>MORGAN STANLEY</v>
          </cell>
          <cell r="G524">
            <v>2162966</v>
          </cell>
          <cell r="H524" t="str">
            <v>Projected</v>
          </cell>
          <cell r="I524">
            <v>40927</v>
          </cell>
          <cell r="J524">
            <v>40927.41810185185</v>
          </cell>
          <cell r="K524" t="str">
            <v>Please refer to the CCAR Summary Memo for a detailed description of the BHC Baseline Scenario</v>
          </cell>
          <cell r="L524">
            <v>0</v>
          </cell>
          <cell r="M524">
            <v>0.02</v>
          </cell>
          <cell r="N524">
            <v>0</v>
          </cell>
          <cell r="O524">
            <v>0.02</v>
          </cell>
          <cell r="P524">
            <v>0</v>
          </cell>
          <cell r="Q524">
            <v>0</v>
          </cell>
          <cell r="R524">
            <v>0</v>
          </cell>
          <cell r="S524">
            <v>0</v>
          </cell>
          <cell r="T524">
            <v>0</v>
          </cell>
          <cell r="U524">
            <v>0</v>
          </cell>
          <cell r="V524">
            <v>0</v>
          </cell>
          <cell r="W524">
            <v>0</v>
          </cell>
          <cell r="X524">
            <v>0</v>
          </cell>
          <cell r="Y524">
            <v>0.33</v>
          </cell>
          <cell r="Z524">
            <v>0</v>
          </cell>
          <cell r="AA524">
            <v>0</v>
          </cell>
          <cell r="AB524">
            <v>0.33</v>
          </cell>
          <cell r="AC524">
            <v>0</v>
          </cell>
          <cell r="AD524">
            <v>0</v>
          </cell>
          <cell r="AE524">
            <v>0</v>
          </cell>
          <cell r="AF524">
            <v>0</v>
          </cell>
          <cell r="AG524">
            <v>0</v>
          </cell>
          <cell r="AH524">
            <v>0</v>
          </cell>
          <cell r="AI524">
            <v>0.36</v>
          </cell>
          <cell r="AJ524">
            <v>0</v>
          </cell>
          <cell r="AK524">
            <v>0</v>
          </cell>
          <cell r="AL524">
            <v>0</v>
          </cell>
          <cell r="AM524">
            <v>0</v>
          </cell>
          <cell r="AN524">
            <v>0</v>
          </cell>
          <cell r="AO524">
            <v>0</v>
          </cell>
          <cell r="AP524">
            <v>0</v>
          </cell>
          <cell r="AQ524">
            <v>0</v>
          </cell>
          <cell r="AR524">
            <v>0</v>
          </cell>
          <cell r="AS524">
            <v>0</v>
          </cell>
          <cell r="AT524">
            <v>0.36</v>
          </cell>
          <cell r="AU524">
            <v>19.149999999999999</v>
          </cell>
          <cell r="AV524">
            <v>22.72</v>
          </cell>
          <cell r="AW524">
            <v>0.36</v>
          </cell>
          <cell r="AX524">
            <v>0</v>
          </cell>
          <cell r="AY524">
            <v>41.51</v>
          </cell>
          <cell r="AZ524">
            <v>207.81</v>
          </cell>
          <cell r="BA524">
            <v>8118.45</v>
          </cell>
          <cell r="BB524">
            <v>6768.37</v>
          </cell>
          <cell r="BC524">
            <v>1557.89</v>
          </cell>
          <cell r="BD524">
            <v>1557.89</v>
          </cell>
          <cell r="BE524">
            <v>22.72</v>
          </cell>
          <cell r="BF524">
            <v>0</v>
          </cell>
          <cell r="BG524">
            <v>0</v>
          </cell>
          <cell r="BH524">
            <v>0</v>
          </cell>
          <cell r="BI524">
            <v>0</v>
          </cell>
          <cell r="BJ524">
            <v>0</v>
          </cell>
          <cell r="BK524">
            <v>11</v>
          </cell>
          <cell r="BL524">
            <v>1535.17</v>
          </cell>
          <cell r="BM524">
            <v>399.23</v>
          </cell>
          <cell r="BN524">
            <v>1135.94</v>
          </cell>
          <cell r="BO524">
            <v>0</v>
          </cell>
          <cell r="BP524">
            <v>1135.94</v>
          </cell>
          <cell r="BQ524">
            <v>165.06</v>
          </cell>
          <cell r="BR524">
            <v>970.88</v>
          </cell>
          <cell r="BS524">
            <v>26.005589000000001</v>
          </cell>
          <cell r="BT524">
            <v>60.13</v>
          </cell>
          <cell r="BU524">
            <v>2.3199999999999998</v>
          </cell>
          <cell r="BV524">
            <v>0</v>
          </cell>
          <cell r="BW524">
            <v>62.46</v>
          </cell>
          <cell r="BX524" t="str">
            <v>Non-Interest Income - Retail and Small Business</v>
          </cell>
          <cell r="BY524">
            <v>0</v>
          </cell>
          <cell r="BZ524">
            <v>30000</v>
          </cell>
          <cell r="CA524">
            <v>30000</v>
          </cell>
          <cell r="CB524">
            <v>5824.95</v>
          </cell>
          <cell r="CC524">
            <v>5206.4799999999996</v>
          </cell>
          <cell r="CD524">
            <v>130.46</v>
          </cell>
          <cell r="CE524">
            <v>0</v>
          </cell>
          <cell r="CF524">
            <v>130.46</v>
          </cell>
          <cell r="CG524">
            <v>487</v>
          </cell>
          <cell r="CH524">
            <v>5</v>
          </cell>
          <cell r="CI524">
            <v>19</v>
          </cell>
          <cell r="CJ524">
            <v>463</v>
          </cell>
          <cell r="CK524">
            <v>0</v>
          </cell>
          <cell r="CL524">
            <v>0</v>
          </cell>
          <cell r="CM524">
            <v>1</v>
          </cell>
          <cell r="CN524">
            <v>19118.759999999998</v>
          </cell>
          <cell r="CO524">
            <v>17607.259999999998</v>
          </cell>
          <cell r="CP524">
            <v>1511.5</v>
          </cell>
          <cell r="CQ524">
            <v>0</v>
          </cell>
          <cell r="CR524">
            <v>0</v>
          </cell>
          <cell r="CS524">
            <v>6280.88</v>
          </cell>
          <cell r="CT524">
            <v>0</v>
          </cell>
          <cell r="CU524">
            <v>0</v>
          </cell>
          <cell r="CV524">
            <v>6280.88</v>
          </cell>
          <cell r="CW524">
            <v>15984</v>
          </cell>
          <cell r="CX524">
            <v>0</v>
          </cell>
          <cell r="CY524">
            <v>0</v>
          </cell>
          <cell r="CZ524">
            <v>14440</v>
          </cell>
          <cell r="DA524">
            <v>1476</v>
          </cell>
          <cell r="DB524">
            <v>68</v>
          </cell>
          <cell r="DC524">
            <v>47208.58</v>
          </cell>
          <cell r="DD524">
            <v>0</v>
          </cell>
          <cell r="DE524">
            <v>41.51</v>
          </cell>
          <cell r="DF524">
            <v>47167.08</v>
          </cell>
          <cell r="DG524">
            <v>263813.94</v>
          </cell>
          <cell r="DH524">
            <v>6715</v>
          </cell>
          <cell r="DI524">
            <v>23</v>
          </cell>
          <cell r="DJ524">
            <v>0</v>
          </cell>
          <cell r="DK524">
            <v>4079.6</v>
          </cell>
          <cell r="DL524">
            <v>10817.6</v>
          </cell>
          <cell r="DM524">
            <v>490258.43</v>
          </cell>
          <cell r="DN524">
            <v>842057.05</v>
          </cell>
          <cell r="DO524">
            <v>64716.93</v>
          </cell>
          <cell r="DP524">
            <v>127804.52</v>
          </cell>
          <cell r="DQ524">
            <v>4835</v>
          </cell>
          <cell r="DR524">
            <v>573618.62</v>
          </cell>
          <cell r="DS524">
            <v>14</v>
          </cell>
          <cell r="DT524">
            <v>770975.07</v>
          </cell>
          <cell r="DU524">
            <v>1508</v>
          </cell>
          <cell r="DV524">
            <v>20</v>
          </cell>
          <cell r="DW524">
            <v>23321.25</v>
          </cell>
          <cell r="DX524">
            <v>40845.54</v>
          </cell>
          <cell r="DY524">
            <v>-380.82</v>
          </cell>
          <cell r="DZ524">
            <v>-2498</v>
          </cell>
          <cell r="EA524">
            <v>62815.98</v>
          </cell>
          <cell r="EB524">
            <v>8266</v>
          </cell>
          <cell r="EC524">
            <v>71081.98</v>
          </cell>
          <cell r="ED524">
            <v>149071.35999999999</v>
          </cell>
          <cell r="EE524">
            <v>61473.16</v>
          </cell>
          <cell r="EF524">
            <v>0</v>
          </cell>
          <cell r="EG524">
            <v>61473.16</v>
          </cell>
          <cell r="EH524">
            <v>970.88</v>
          </cell>
          <cell r="EI524">
            <v>0</v>
          </cell>
          <cell r="EJ524">
            <v>0</v>
          </cell>
          <cell r="EK524">
            <v>0</v>
          </cell>
          <cell r="EL524">
            <v>708.06</v>
          </cell>
          <cell r="EM524">
            <v>0</v>
          </cell>
          <cell r="EN524">
            <v>210.12</v>
          </cell>
          <cell r="EO524">
            <v>0</v>
          </cell>
          <cell r="EP524">
            <v>24</v>
          </cell>
          <cell r="EQ524">
            <v>99.18</v>
          </cell>
          <cell r="ER524">
            <v>-2.82</v>
          </cell>
          <cell r="ES524">
            <v>0</v>
          </cell>
          <cell r="ET524">
            <v>0</v>
          </cell>
          <cell r="EU524">
            <v>62815.98</v>
          </cell>
          <cell r="EV524">
            <v>62815.98</v>
          </cell>
          <cell r="EW524">
            <v>198.78</v>
          </cell>
          <cell r="EX524">
            <v>0</v>
          </cell>
          <cell r="EY524">
            <v>-15</v>
          </cell>
          <cell r="EZ524">
            <v>0</v>
          </cell>
          <cell r="FA524">
            <v>0</v>
          </cell>
          <cell r="FB524">
            <v>9916.64</v>
          </cell>
          <cell r="FC524">
            <v>0</v>
          </cell>
          <cell r="FD524">
            <v>10794.6</v>
          </cell>
          <cell r="FE524">
            <v>2459</v>
          </cell>
          <cell r="FF524">
            <v>59295.24</v>
          </cell>
          <cell r="FG524">
            <v>2.2999999999999998</v>
          </cell>
          <cell r="FH524">
            <v>4682.2700000000004</v>
          </cell>
          <cell r="FI524">
            <v>-1376.56</v>
          </cell>
          <cell r="FJ524">
            <v>53234.11</v>
          </cell>
          <cell r="FK524">
            <v>327996.21999999997</v>
          </cell>
          <cell r="FL524">
            <v>41809.57</v>
          </cell>
          <cell r="FM524">
            <v>53234.32</v>
          </cell>
          <cell r="FN524">
            <v>57302.080000000002</v>
          </cell>
          <cell r="FO524">
            <v>327996.21999999997</v>
          </cell>
          <cell r="FP524">
            <v>817026.38</v>
          </cell>
          <cell r="FQ524">
            <v>12.747</v>
          </cell>
          <cell r="FR524">
            <v>16.2302</v>
          </cell>
          <cell r="FS524">
            <v>17.470300000000002</v>
          </cell>
          <cell r="FT524">
            <v>6.5156000000000001</v>
          </cell>
          <cell r="FU524">
            <v>1508</v>
          </cell>
          <cell r="FV524">
            <v>0</v>
          </cell>
          <cell r="FW524">
            <v>0</v>
          </cell>
          <cell r="FX524">
            <v>0</v>
          </cell>
          <cell r="FY524">
            <v>2275.23</v>
          </cell>
          <cell r="FZ524">
            <v>0</v>
          </cell>
          <cell r="GA524">
            <v>5169.6400000000003</v>
          </cell>
          <cell r="GB524">
            <v>0</v>
          </cell>
          <cell r="GC524">
            <v>4747</v>
          </cell>
          <cell r="GD524">
            <v>6438</v>
          </cell>
          <cell r="GE524">
            <v>6779.09</v>
          </cell>
          <cell r="GF524">
            <v>0</v>
          </cell>
          <cell r="GG524">
            <v>1983.58</v>
          </cell>
          <cell r="GH524">
            <v>0</v>
          </cell>
          <cell r="GI524">
            <v>0</v>
          </cell>
          <cell r="GJ524">
            <v>59295.24</v>
          </cell>
          <cell r="GK524">
            <v>5929.52</v>
          </cell>
          <cell r="GL524">
            <v>6966.2</v>
          </cell>
          <cell r="GM524">
            <v>-187.11</v>
          </cell>
          <cell r="GN524">
            <v>53.14</v>
          </cell>
          <cell r="GO524">
            <v>6913.05</v>
          </cell>
          <cell r="GP524">
            <v>2043.67</v>
          </cell>
          <cell r="GQ524">
            <v>2043.67</v>
          </cell>
          <cell r="GR524">
            <v>4869.38</v>
          </cell>
          <cell r="GS524">
            <v>118.66</v>
          </cell>
          <cell r="GT524">
            <v>2338.7199999999998</v>
          </cell>
          <cell r="GU524">
            <v>99.18</v>
          </cell>
          <cell r="GV524">
            <v>1983.58</v>
          </cell>
          <cell r="GW524">
            <v>0.05</v>
          </cell>
          <cell r="GX524">
            <v>708.06</v>
          </cell>
          <cell r="GY524">
            <v>0</v>
          </cell>
          <cell r="GZ524">
            <v>708.06</v>
          </cell>
          <cell r="HA524">
            <v>0</v>
          </cell>
          <cell r="HB524">
            <v>210.12</v>
          </cell>
          <cell r="HC524">
            <v>210.12</v>
          </cell>
          <cell r="HD524" t="str">
            <v>Other adjustments to equity capital includes excess expense on Russia Cash Settled awards which are recognized in APIC. The APIC amount is totaled by adding the initial amortization amount, the mark-to-market amortization amount, and the liabil</v>
          </cell>
          <cell r="HE524" t="str">
            <v>Other deductions from Tier 1 Capital are comprised of deductions for non-financial equity investments and financial equity investments.</v>
          </cell>
          <cell r="HF524">
            <v>0</v>
          </cell>
          <cell r="HG524">
            <v>0</v>
          </cell>
          <cell r="HH524">
            <v>0</v>
          </cell>
          <cell r="HI524">
            <v>5899000000</v>
          </cell>
          <cell r="HJ524">
            <v>7474000000</v>
          </cell>
          <cell r="HK524" t="str">
            <v>Cash dividends declared on common stock (item 69) are equivalent to Cash dividends declared on common stock in the HI-A projections (item 13).Issuance of common stock for employee compensation (item 72) is equivalent to Conversion or retirement</v>
          </cell>
          <cell r="HL524">
            <v>1</v>
          </cell>
          <cell r="HM524">
            <v>2012</v>
          </cell>
          <cell r="HN524">
            <v>0</v>
          </cell>
          <cell r="HO524">
            <v>0</v>
          </cell>
          <cell r="HR524">
            <v>19011</v>
          </cell>
        </row>
        <row r="525">
          <cell r="A525" t="str">
            <v>2162966Q2 2012BHC Baseline</v>
          </cell>
          <cell r="B525" t="str">
            <v>Morgan Stanley</v>
          </cell>
          <cell r="C525" t="str">
            <v>Q2 2012</v>
          </cell>
          <cell r="D525" t="str">
            <v>BHC Baseline</v>
          </cell>
          <cell r="E525" t="str">
            <v>BHC</v>
          </cell>
          <cell r="F525" t="str">
            <v>MORGAN STANLEY</v>
          </cell>
          <cell r="G525">
            <v>2162966</v>
          </cell>
          <cell r="H525" t="str">
            <v>Projected</v>
          </cell>
          <cell r="I525">
            <v>40927</v>
          </cell>
          <cell r="J525">
            <v>40927.41810185185</v>
          </cell>
          <cell r="K525" t="str">
            <v>Please refer to the CCAR Summary Memo for a detailed description of the BHC Baseline Scenario</v>
          </cell>
          <cell r="L525">
            <v>0.01</v>
          </cell>
          <cell r="M525">
            <v>0.04</v>
          </cell>
          <cell r="N525">
            <v>0</v>
          </cell>
          <cell r="O525">
            <v>0.04</v>
          </cell>
          <cell r="P525">
            <v>0</v>
          </cell>
          <cell r="Q525">
            <v>0</v>
          </cell>
          <cell r="R525">
            <v>0</v>
          </cell>
          <cell r="S525">
            <v>0</v>
          </cell>
          <cell r="T525">
            <v>0</v>
          </cell>
          <cell r="U525">
            <v>0</v>
          </cell>
          <cell r="V525">
            <v>0</v>
          </cell>
          <cell r="W525">
            <v>0</v>
          </cell>
          <cell r="X525">
            <v>0</v>
          </cell>
          <cell r="Y525">
            <v>0.42</v>
          </cell>
          <cell r="Z525">
            <v>0</v>
          </cell>
          <cell r="AA525">
            <v>0</v>
          </cell>
          <cell r="AB525">
            <v>0.42</v>
          </cell>
          <cell r="AC525">
            <v>0</v>
          </cell>
          <cell r="AD525">
            <v>0</v>
          </cell>
          <cell r="AE525">
            <v>0</v>
          </cell>
          <cell r="AF525">
            <v>0</v>
          </cell>
          <cell r="AG525">
            <v>0</v>
          </cell>
          <cell r="AH525">
            <v>0</v>
          </cell>
          <cell r="AI525">
            <v>0.46</v>
          </cell>
          <cell r="AJ525">
            <v>0</v>
          </cell>
          <cell r="AK525">
            <v>0</v>
          </cell>
          <cell r="AL525">
            <v>0</v>
          </cell>
          <cell r="AM525">
            <v>0</v>
          </cell>
          <cell r="AN525">
            <v>0</v>
          </cell>
          <cell r="AO525">
            <v>0</v>
          </cell>
          <cell r="AP525">
            <v>0</v>
          </cell>
          <cell r="AQ525">
            <v>0</v>
          </cell>
          <cell r="AR525">
            <v>0</v>
          </cell>
          <cell r="AS525">
            <v>0</v>
          </cell>
          <cell r="AT525">
            <v>0.46</v>
          </cell>
          <cell r="AU525">
            <v>41.51</v>
          </cell>
          <cell r="AV525">
            <v>1.73</v>
          </cell>
          <cell r="AW525">
            <v>0.46</v>
          </cell>
          <cell r="AX525">
            <v>0</v>
          </cell>
          <cell r="AY525">
            <v>42.77</v>
          </cell>
          <cell r="AZ525">
            <v>228.98</v>
          </cell>
          <cell r="BA525">
            <v>8240.02</v>
          </cell>
          <cell r="BB525">
            <v>6852.26</v>
          </cell>
          <cell r="BC525">
            <v>1616.75</v>
          </cell>
          <cell r="BD525">
            <v>1616.75</v>
          </cell>
          <cell r="BE525">
            <v>1.73</v>
          </cell>
          <cell r="BF525">
            <v>0</v>
          </cell>
          <cell r="BG525">
            <v>0</v>
          </cell>
          <cell r="BH525">
            <v>0</v>
          </cell>
          <cell r="BI525">
            <v>0</v>
          </cell>
          <cell r="BJ525">
            <v>0</v>
          </cell>
          <cell r="BK525">
            <v>11</v>
          </cell>
          <cell r="BL525">
            <v>1615.02</v>
          </cell>
          <cell r="BM525">
            <v>456.03</v>
          </cell>
          <cell r="BN525">
            <v>1158.99</v>
          </cell>
          <cell r="BO525">
            <v>0</v>
          </cell>
          <cell r="BP525">
            <v>1158.99</v>
          </cell>
          <cell r="BQ525">
            <v>189.53</v>
          </cell>
          <cell r="BR525">
            <v>969.46</v>
          </cell>
          <cell r="BS525">
            <v>28.236802000000001</v>
          </cell>
          <cell r="BT525">
            <v>62.46</v>
          </cell>
          <cell r="BU525">
            <v>4.6500000000000004</v>
          </cell>
          <cell r="BV525">
            <v>0</v>
          </cell>
          <cell r="BW525">
            <v>67.099999999999994</v>
          </cell>
          <cell r="BX525" t="str">
            <v>Non-Interest Income - Retail and Small Business</v>
          </cell>
          <cell r="BY525">
            <v>0</v>
          </cell>
          <cell r="BZ525">
            <v>30000</v>
          </cell>
          <cell r="CA525">
            <v>30000</v>
          </cell>
          <cell r="CB525">
            <v>6442.61</v>
          </cell>
          <cell r="CC525">
            <v>5807.26</v>
          </cell>
          <cell r="CD525">
            <v>147.35</v>
          </cell>
          <cell r="CE525">
            <v>0</v>
          </cell>
          <cell r="CF525">
            <v>147.35</v>
          </cell>
          <cell r="CG525">
            <v>487</v>
          </cell>
          <cell r="CH525">
            <v>5</v>
          </cell>
          <cell r="CI525">
            <v>19</v>
          </cell>
          <cell r="CJ525">
            <v>463</v>
          </cell>
          <cell r="CK525">
            <v>0</v>
          </cell>
          <cell r="CL525">
            <v>0</v>
          </cell>
          <cell r="CM525">
            <v>1</v>
          </cell>
          <cell r="CN525">
            <v>19377.21</v>
          </cell>
          <cell r="CO525">
            <v>17865.71</v>
          </cell>
          <cell r="CP525">
            <v>1511.5</v>
          </cell>
          <cell r="CQ525">
            <v>0</v>
          </cell>
          <cell r="CR525">
            <v>0</v>
          </cell>
          <cell r="CS525">
            <v>7047.73</v>
          </cell>
          <cell r="CT525">
            <v>0</v>
          </cell>
          <cell r="CU525">
            <v>0</v>
          </cell>
          <cell r="CV525">
            <v>7047.73</v>
          </cell>
          <cell r="CW525">
            <v>15984</v>
          </cell>
          <cell r="CX525">
            <v>0</v>
          </cell>
          <cell r="CY525">
            <v>0</v>
          </cell>
          <cell r="CZ525">
            <v>14440</v>
          </cell>
          <cell r="DA525">
            <v>1476</v>
          </cell>
          <cell r="DB525">
            <v>68</v>
          </cell>
          <cell r="DC525">
            <v>48851.55</v>
          </cell>
          <cell r="DD525">
            <v>0</v>
          </cell>
          <cell r="DE525">
            <v>42.77</v>
          </cell>
          <cell r="DF525">
            <v>48808.77</v>
          </cell>
          <cell r="DG525">
            <v>266469.38</v>
          </cell>
          <cell r="DH525">
            <v>6715</v>
          </cell>
          <cell r="DI525">
            <v>23</v>
          </cell>
          <cell r="DJ525">
            <v>0</v>
          </cell>
          <cell r="DK525">
            <v>4064.84</v>
          </cell>
          <cell r="DL525">
            <v>10802.84</v>
          </cell>
          <cell r="DM525">
            <v>494451.84</v>
          </cell>
          <cell r="DN525">
            <v>850532.83</v>
          </cell>
          <cell r="DO525">
            <v>64775.05</v>
          </cell>
          <cell r="DP525">
            <v>129230.05</v>
          </cell>
          <cell r="DQ525">
            <v>4835</v>
          </cell>
          <cell r="DR525">
            <v>580653.62</v>
          </cell>
          <cell r="DS525">
            <v>14</v>
          </cell>
          <cell r="DT525">
            <v>779493.72</v>
          </cell>
          <cell r="DU525">
            <v>1508</v>
          </cell>
          <cell r="DV525">
            <v>20</v>
          </cell>
          <cell r="DW525">
            <v>23092.62</v>
          </cell>
          <cell r="DX525">
            <v>41691.86</v>
          </cell>
          <cell r="DY525">
            <v>-389.94</v>
          </cell>
          <cell r="DZ525">
            <v>-2498</v>
          </cell>
          <cell r="EA525">
            <v>63424.54</v>
          </cell>
          <cell r="EB525">
            <v>7614.57</v>
          </cell>
          <cell r="EC525">
            <v>71039.11</v>
          </cell>
          <cell r="ED525">
            <v>150413.31</v>
          </cell>
          <cell r="EE525">
            <v>62815.98</v>
          </cell>
          <cell r="EF525">
            <v>0</v>
          </cell>
          <cell r="EG525">
            <v>62815.98</v>
          </cell>
          <cell r="EH525">
            <v>969.46</v>
          </cell>
          <cell r="EI525">
            <v>0</v>
          </cell>
          <cell r="EJ525">
            <v>0</v>
          </cell>
          <cell r="EK525">
            <v>0</v>
          </cell>
          <cell r="EL525">
            <v>267.81</v>
          </cell>
          <cell r="EM525">
            <v>0</v>
          </cell>
          <cell r="EN525">
            <v>7.87</v>
          </cell>
          <cell r="EO525">
            <v>-488.57</v>
          </cell>
          <cell r="EP525">
            <v>24</v>
          </cell>
          <cell r="EQ525">
            <v>99.14</v>
          </cell>
          <cell r="ER525">
            <v>-9.1199999999999992</v>
          </cell>
          <cell r="ES525">
            <v>0</v>
          </cell>
          <cell r="ET525">
            <v>0</v>
          </cell>
          <cell r="EU525">
            <v>63424.54</v>
          </cell>
          <cell r="EV525">
            <v>63424.54</v>
          </cell>
          <cell r="EW525">
            <v>189.66</v>
          </cell>
          <cell r="EX525">
            <v>0</v>
          </cell>
          <cell r="EY525">
            <v>-15</v>
          </cell>
          <cell r="EZ525">
            <v>0</v>
          </cell>
          <cell r="FA525">
            <v>0</v>
          </cell>
          <cell r="FB525">
            <v>10025.65</v>
          </cell>
          <cell r="FC525">
            <v>0</v>
          </cell>
          <cell r="FD525">
            <v>10779.84</v>
          </cell>
          <cell r="FE525">
            <v>2459</v>
          </cell>
          <cell r="FF525">
            <v>60036.69</v>
          </cell>
          <cell r="FG525">
            <v>2.2999999999999998</v>
          </cell>
          <cell r="FH525">
            <v>4433.8100000000004</v>
          </cell>
          <cell r="FI525">
            <v>-1378.45</v>
          </cell>
          <cell r="FJ525">
            <v>54222.13</v>
          </cell>
          <cell r="FK525">
            <v>330555.21000000002</v>
          </cell>
          <cell r="FL525">
            <v>42688.59</v>
          </cell>
          <cell r="FM525">
            <v>54222.34</v>
          </cell>
          <cell r="FN525">
            <v>56737.440000000002</v>
          </cell>
          <cell r="FO525">
            <v>330555.21000000002</v>
          </cell>
          <cell r="FP525">
            <v>825742.03</v>
          </cell>
          <cell r="FQ525">
            <v>12.914199999999999</v>
          </cell>
          <cell r="FR525">
            <v>16.403400000000001</v>
          </cell>
          <cell r="FS525">
            <v>17.164300000000001</v>
          </cell>
          <cell r="FT525">
            <v>6.5664999999999996</v>
          </cell>
          <cell r="FU525">
            <v>1508</v>
          </cell>
          <cell r="FV525">
            <v>0</v>
          </cell>
          <cell r="FW525">
            <v>0</v>
          </cell>
          <cell r="FX525">
            <v>0</v>
          </cell>
          <cell r="FY525">
            <v>2279.42</v>
          </cell>
          <cell r="FZ525">
            <v>0</v>
          </cell>
          <cell r="GA525">
            <v>5278.65</v>
          </cell>
          <cell r="GB525">
            <v>0</v>
          </cell>
          <cell r="GC525">
            <v>4747</v>
          </cell>
          <cell r="GD525">
            <v>6438</v>
          </cell>
          <cell r="GE525">
            <v>6548.84</v>
          </cell>
          <cell r="GF525">
            <v>0</v>
          </cell>
          <cell r="GG525">
            <v>1982.84</v>
          </cell>
          <cell r="GH525">
            <v>0</v>
          </cell>
          <cell r="GI525">
            <v>0</v>
          </cell>
          <cell r="GJ525">
            <v>60036.69</v>
          </cell>
          <cell r="GK525">
            <v>6003.67</v>
          </cell>
          <cell r="GL525">
            <v>6735.95</v>
          </cell>
          <cell r="GM525">
            <v>-187.11</v>
          </cell>
          <cell r="GN525">
            <v>53.14</v>
          </cell>
          <cell r="GO525">
            <v>6682.81</v>
          </cell>
          <cell r="GP525">
            <v>2061.89</v>
          </cell>
          <cell r="GQ525">
            <v>2061.89</v>
          </cell>
          <cell r="GR525">
            <v>4620.91</v>
          </cell>
          <cell r="GS525">
            <v>118.66</v>
          </cell>
          <cell r="GT525">
            <v>2338.7199999999998</v>
          </cell>
          <cell r="GU525">
            <v>99.14</v>
          </cell>
          <cell r="GV525">
            <v>1982.84</v>
          </cell>
          <cell r="GW525">
            <v>0.05</v>
          </cell>
          <cell r="GX525">
            <v>267.81</v>
          </cell>
          <cell r="GY525">
            <v>0</v>
          </cell>
          <cell r="GZ525">
            <v>267.81</v>
          </cell>
          <cell r="HA525">
            <v>0</v>
          </cell>
          <cell r="HB525">
            <v>7.87</v>
          </cell>
          <cell r="HC525">
            <v>7.87</v>
          </cell>
          <cell r="HD525" t="str">
            <v>Other adjustments to equity capital includes excess expense on Russia Cash Settled awards which are recognized in APIC. The APIC amount is totaled by adding the initial amortization amount, the mark-to-market amortization amount, and the liabil</v>
          </cell>
          <cell r="HE525" t="str">
            <v>Other deductions from Tier 1 Capital are comprised of deductions for non-financial equity investments and financial equity investments.</v>
          </cell>
          <cell r="HF525">
            <v>0</v>
          </cell>
          <cell r="HG525">
            <v>0</v>
          </cell>
          <cell r="HH525">
            <v>0</v>
          </cell>
          <cell r="HI525">
            <v>5899000000</v>
          </cell>
          <cell r="HJ525">
            <v>7474000000</v>
          </cell>
          <cell r="HK525" t="str">
            <v>Cash dividends declared on common stock (item 69) are equivalent to Cash dividends declared on common stock in the HI-A projections (item 13).Issuance of common stock for employee compensation (item 72) is equivalent to Conversion or retirement</v>
          </cell>
          <cell r="HL525">
            <v>2</v>
          </cell>
          <cell r="HM525">
            <v>2012</v>
          </cell>
          <cell r="HN525">
            <v>0</v>
          </cell>
          <cell r="HO525">
            <v>0</v>
          </cell>
          <cell r="HR525">
            <v>19011</v>
          </cell>
        </row>
        <row r="526">
          <cell r="A526" t="str">
            <v>2162966Q3 2012BHC Baseline</v>
          </cell>
          <cell r="B526" t="str">
            <v>Morgan Stanley</v>
          </cell>
          <cell r="C526" t="str">
            <v>Q3 2012</v>
          </cell>
          <cell r="D526" t="str">
            <v>BHC Baseline</v>
          </cell>
          <cell r="E526" t="str">
            <v>BHC</v>
          </cell>
          <cell r="F526" t="str">
            <v>MORGAN STANLEY</v>
          </cell>
          <cell r="G526">
            <v>2162966</v>
          </cell>
          <cell r="H526" t="str">
            <v>Projected</v>
          </cell>
          <cell r="I526">
            <v>40927</v>
          </cell>
          <cell r="J526">
            <v>40927.41810185185</v>
          </cell>
          <cell r="K526" t="str">
            <v>Please refer to the CCAR Summary Memo for a detailed description of the BHC Baseline Scenario</v>
          </cell>
          <cell r="L526">
            <v>0.02</v>
          </cell>
          <cell r="M526">
            <v>0.05</v>
          </cell>
          <cell r="N526">
            <v>0</v>
          </cell>
          <cell r="O526">
            <v>0.05</v>
          </cell>
          <cell r="P526">
            <v>0</v>
          </cell>
          <cell r="Q526">
            <v>0</v>
          </cell>
          <cell r="R526">
            <v>0</v>
          </cell>
          <cell r="S526">
            <v>0</v>
          </cell>
          <cell r="T526">
            <v>0</v>
          </cell>
          <cell r="U526">
            <v>0</v>
          </cell>
          <cell r="V526">
            <v>0</v>
          </cell>
          <cell r="W526">
            <v>0</v>
          </cell>
          <cell r="X526">
            <v>0</v>
          </cell>
          <cell r="Y526">
            <v>0.5</v>
          </cell>
          <cell r="Z526">
            <v>0</v>
          </cell>
          <cell r="AA526">
            <v>0</v>
          </cell>
          <cell r="AB526">
            <v>0.5</v>
          </cell>
          <cell r="AC526">
            <v>0</v>
          </cell>
          <cell r="AD526">
            <v>0</v>
          </cell>
          <cell r="AE526">
            <v>0</v>
          </cell>
          <cell r="AF526">
            <v>0</v>
          </cell>
          <cell r="AG526">
            <v>0</v>
          </cell>
          <cell r="AH526">
            <v>0</v>
          </cell>
          <cell r="AI526">
            <v>0.56999999999999995</v>
          </cell>
          <cell r="AJ526">
            <v>0</v>
          </cell>
          <cell r="AK526">
            <v>0</v>
          </cell>
          <cell r="AL526">
            <v>0</v>
          </cell>
          <cell r="AM526">
            <v>0</v>
          </cell>
          <cell r="AN526">
            <v>0</v>
          </cell>
          <cell r="AO526">
            <v>0</v>
          </cell>
          <cell r="AP526">
            <v>0</v>
          </cell>
          <cell r="AQ526">
            <v>0</v>
          </cell>
          <cell r="AR526">
            <v>0</v>
          </cell>
          <cell r="AS526">
            <v>0</v>
          </cell>
          <cell r="AT526">
            <v>0.56999999999999995</v>
          </cell>
          <cell r="AU526">
            <v>42.77</v>
          </cell>
          <cell r="AV526">
            <v>1.7</v>
          </cell>
          <cell r="AW526">
            <v>0.56999999999999995</v>
          </cell>
          <cell r="AX526">
            <v>0</v>
          </cell>
          <cell r="AY526">
            <v>43.91</v>
          </cell>
          <cell r="AZ526">
            <v>256.08</v>
          </cell>
          <cell r="BA526">
            <v>8234.42</v>
          </cell>
          <cell r="BB526">
            <v>6796.6</v>
          </cell>
          <cell r="BC526">
            <v>1693.9</v>
          </cell>
          <cell r="BD526">
            <v>1693.9</v>
          </cell>
          <cell r="BE526">
            <v>1.7</v>
          </cell>
          <cell r="BF526">
            <v>0</v>
          </cell>
          <cell r="BG526">
            <v>0</v>
          </cell>
          <cell r="BH526">
            <v>0</v>
          </cell>
          <cell r="BI526">
            <v>0</v>
          </cell>
          <cell r="BJ526">
            <v>0</v>
          </cell>
          <cell r="BK526">
            <v>11</v>
          </cell>
          <cell r="BL526">
            <v>1692.2</v>
          </cell>
          <cell r="BM526">
            <v>527.66999999999996</v>
          </cell>
          <cell r="BN526">
            <v>1164.53</v>
          </cell>
          <cell r="BO526">
            <v>0</v>
          </cell>
          <cell r="BP526">
            <v>1164.53</v>
          </cell>
          <cell r="BQ526">
            <v>185.95</v>
          </cell>
          <cell r="BR526">
            <v>978.58</v>
          </cell>
          <cell r="BS526">
            <v>31.182483999999999</v>
          </cell>
          <cell r="BT526">
            <v>67.099999999999994</v>
          </cell>
          <cell r="BU526">
            <v>6.97</v>
          </cell>
          <cell r="BV526">
            <v>0</v>
          </cell>
          <cell r="BW526">
            <v>74.08</v>
          </cell>
          <cell r="BX526" t="str">
            <v>Non-Interest Income - Retail and Small Business</v>
          </cell>
          <cell r="BY526">
            <v>0</v>
          </cell>
          <cell r="BZ526">
            <v>30000</v>
          </cell>
          <cell r="CA526">
            <v>30000</v>
          </cell>
          <cell r="CB526">
            <v>7180.64</v>
          </cell>
          <cell r="CC526">
            <v>6524.12</v>
          </cell>
          <cell r="CD526">
            <v>168.52</v>
          </cell>
          <cell r="CE526">
            <v>0</v>
          </cell>
          <cell r="CF526">
            <v>168.52</v>
          </cell>
          <cell r="CG526">
            <v>487</v>
          </cell>
          <cell r="CH526">
            <v>5</v>
          </cell>
          <cell r="CI526">
            <v>19</v>
          </cell>
          <cell r="CJ526">
            <v>463</v>
          </cell>
          <cell r="CK526">
            <v>0</v>
          </cell>
          <cell r="CL526">
            <v>0</v>
          </cell>
          <cell r="CM526">
            <v>1</v>
          </cell>
          <cell r="CN526">
            <v>19640.830000000002</v>
          </cell>
          <cell r="CO526">
            <v>18129.330000000002</v>
          </cell>
          <cell r="CP526">
            <v>1511.5</v>
          </cell>
          <cell r="CQ526">
            <v>0</v>
          </cell>
          <cell r="CR526">
            <v>0</v>
          </cell>
          <cell r="CS526">
            <v>8078.97</v>
          </cell>
          <cell r="CT526">
            <v>0</v>
          </cell>
          <cell r="CU526">
            <v>0</v>
          </cell>
          <cell r="CV526">
            <v>8078.97</v>
          </cell>
          <cell r="CW526">
            <v>15984</v>
          </cell>
          <cell r="CX526">
            <v>0</v>
          </cell>
          <cell r="CY526">
            <v>0</v>
          </cell>
          <cell r="CZ526">
            <v>14440</v>
          </cell>
          <cell r="DA526">
            <v>1476</v>
          </cell>
          <cell r="DB526">
            <v>68</v>
          </cell>
          <cell r="DC526">
            <v>50884.45</v>
          </cell>
          <cell r="DD526">
            <v>0</v>
          </cell>
          <cell r="DE526">
            <v>43.91</v>
          </cell>
          <cell r="DF526">
            <v>50840.54</v>
          </cell>
          <cell r="DG526">
            <v>266192.36</v>
          </cell>
          <cell r="DH526">
            <v>6715</v>
          </cell>
          <cell r="DI526">
            <v>23</v>
          </cell>
          <cell r="DJ526">
            <v>0</v>
          </cell>
          <cell r="DK526">
            <v>3984.61</v>
          </cell>
          <cell r="DL526">
            <v>10722.61</v>
          </cell>
          <cell r="DM526">
            <v>491893.1</v>
          </cell>
          <cell r="DN526">
            <v>849648.62</v>
          </cell>
          <cell r="DO526">
            <v>70288.17</v>
          </cell>
          <cell r="DP526">
            <v>128955.59</v>
          </cell>
          <cell r="DQ526">
            <v>4835</v>
          </cell>
          <cell r="DR526">
            <v>573476.37</v>
          </cell>
          <cell r="DS526">
            <v>14</v>
          </cell>
          <cell r="DT526">
            <v>777555.13</v>
          </cell>
          <cell r="DU526">
            <v>1508</v>
          </cell>
          <cell r="DV526">
            <v>20</v>
          </cell>
          <cell r="DW526">
            <v>23303.11</v>
          </cell>
          <cell r="DX526">
            <v>42547.37</v>
          </cell>
          <cell r="DY526">
            <v>-401.57</v>
          </cell>
          <cell r="DZ526">
            <v>-2498</v>
          </cell>
          <cell r="EA526">
            <v>64478.92</v>
          </cell>
          <cell r="EB526">
            <v>7614.57</v>
          </cell>
          <cell r="EC526">
            <v>72093.490000000005</v>
          </cell>
          <cell r="ED526">
            <v>151782.1</v>
          </cell>
          <cell r="EE526">
            <v>63424.54</v>
          </cell>
          <cell r="EF526">
            <v>0</v>
          </cell>
          <cell r="EG526">
            <v>63424.54</v>
          </cell>
          <cell r="EH526">
            <v>978.58</v>
          </cell>
          <cell r="EI526">
            <v>0</v>
          </cell>
          <cell r="EJ526">
            <v>0</v>
          </cell>
          <cell r="EK526">
            <v>0</v>
          </cell>
          <cell r="EL526">
            <v>240.51</v>
          </cell>
          <cell r="EM526">
            <v>0</v>
          </cell>
          <cell r="EN526">
            <v>30.02</v>
          </cell>
          <cell r="EO526">
            <v>0</v>
          </cell>
          <cell r="EP526">
            <v>24</v>
          </cell>
          <cell r="EQ526">
            <v>99.06</v>
          </cell>
          <cell r="ER526">
            <v>-11.63</v>
          </cell>
          <cell r="ES526">
            <v>0</v>
          </cell>
          <cell r="ET526">
            <v>0</v>
          </cell>
          <cell r="EU526">
            <v>64478.92</v>
          </cell>
          <cell r="EV526">
            <v>64478.92</v>
          </cell>
          <cell r="EW526">
            <v>178.03</v>
          </cell>
          <cell r="EX526">
            <v>0</v>
          </cell>
          <cell r="EY526">
            <v>-15</v>
          </cell>
          <cell r="EZ526">
            <v>0</v>
          </cell>
          <cell r="FA526">
            <v>0</v>
          </cell>
          <cell r="FB526">
            <v>10213.76</v>
          </cell>
          <cell r="FC526">
            <v>0</v>
          </cell>
          <cell r="FD526">
            <v>10699.61</v>
          </cell>
          <cell r="FE526">
            <v>2459</v>
          </cell>
          <cell r="FF526">
            <v>61371.03</v>
          </cell>
          <cell r="FG526">
            <v>2.2999999999999998</v>
          </cell>
          <cell r="FH526">
            <v>4181.42</v>
          </cell>
          <cell r="FI526">
            <v>-1390.16</v>
          </cell>
          <cell r="FJ526">
            <v>55797.15</v>
          </cell>
          <cell r="FK526">
            <v>330767.15000000002</v>
          </cell>
          <cell r="FL526">
            <v>44075.49</v>
          </cell>
          <cell r="FM526">
            <v>55797.36</v>
          </cell>
          <cell r="FN526">
            <v>58125.47</v>
          </cell>
          <cell r="FO526">
            <v>330767.15000000002</v>
          </cell>
          <cell r="FP526">
            <v>825045.71</v>
          </cell>
          <cell r="FQ526">
            <v>13.325200000000001</v>
          </cell>
          <cell r="FR526">
            <v>16.8691</v>
          </cell>
          <cell r="FS526">
            <v>17.572900000000001</v>
          </cell>
          <cell r="FT526">
            <v>6.7629000000000001</v>
          </cell>
          <cell r="FU526">
            <v>1508</v>
          </cell>
          <cell r="FV526">
            <v>0</v>
          </cell>
          <cell r="FW526">
            <v>0</v>
          </cell>
          <cell r="FX526">
            <v>0</v>
          </cell>
          <cell r="FY526">
            <v>2304.77</v>
          </cell>
          <cell r="FZ526">
            <v>0</v>
          </cell>
          <cell r="GA526">
            <v>5466.76</v>
          </cell>
          <cell r="GB526">
            <v>0</v>
          </cell>
          <cell r="GC526">
            <v>4747</v>
          </cell>
          <cell r="GD526">
            <v>6438</v>
          </cell>
          <cell r="GE526">
            <v>6314.97</v>
          </cell>
          <cell r="GF526">
            <v>0</v>
          </cell>
          <cell r="GG526">
            <v>1981.29</v>
          </cell>
          <cell r="GH526">
            <v>0</v>
          </cell>
          <cell r="GI526">
            <v>0</v>
          </cell>
          <cell r="GJ526">
            <v>61371.03</v>
          </cell>
          <cell r="GK526">
            <v>6137.1</v>
          </cell>
          <cell r="GL526">
            <v>6502.07</v>
          </cell>
          <cell r="GM526">
            <v>-187.11</v>
          </cell>
          <cell r="GN526">
            <v>53.14</v>
          </cell>
          <cell r="GO526">
            <v>6448.93</v>
          </cell>
          <cell r="GP526">
            <v>2080.4</v>
          </cell>
          <cell r="GQ526">
            <v>2080.4</v>
          </cell>
          <cell r="GR526">
            <v>4368.53</v>
          </cell>
          <cell r="GS526">
            <v>118.66</v>
          </cell>
          <cell r="GT526">
            <v>2338.7199999999998</v>
          </cell>
          <cell r="GU526">
            <v>99.06</v>
          </cell>
          <cell r="GV526">
            <v>1981.29</v>
          </cell>
          <cell r="GW526">
            <v>0.05</v>
          </cell>
          <cell r="GX526">
            <v>240.51</v>
          </cell>
          <cell r="GY526">
            <v>0</v>
          </cell>
          <cell r="GZ526">
            <v>240.51</v>
          </cell>
          <cell r="HA526">
            <v>0</v>
          </cell>
          <cell r="HB526">
            <v>30.02</v>
          </cell>
          <cell r="HC526">
            <v>30.02</v>
          </cell>
          <cell r="HD526" t="str">
            <v>Other adjustments to equity capital includes excess expense on Russia Cash Settled awards which are recognized in APIC. The APIC amount is totaled by adding the initial amortization amount, the mark-to-market amortization amount, and the liabil</v>
          </cell>
          <cell r="HE526" t="str">
            <v>Other deductions from Tier 1 Capital are comprised of deductions for non-financial equity investments and financial equity investments.</v>
          </cell>
          <cell r="HF526">
            <v>0</v>
          </cell>
          <cell r="HG526">
            <v>0</v>
          </cell>
          <cell r="HH526">
            <v>0</v>
          </cell>
          <cell r="HI526">
            <v>5899000000</v>
          </cell>
          <cell r="HJ526">
            <v>7474000000</v>
          </cell>
          <cell r="HK526" t="str">
            <v>Cash dividends declared on common stock (item 69) are equivalent to Cash dividends declared on common stock in the HI-A projections (item 13).Issuance of common stock for employee compensation (item 72) is equivalent to Conversion or retirement</v>
          </cell>
          <cell r="HL526">
            <v>3</v>
          </cell>
          <cell r="HM526">
            <v>2012</v>
          </cell>
          <cell r="HN526">
            <v>0</v>
          </cell>
          <cell r="HO526">
            <v>0</v>
          </cell>
          <cell r="HR526">
            <v>19011</v>
          </cell>
        </row>
        <row r="527">
          <cell r="A527" t="str">
            <v>2162966Q4 2012BHC Baseline</v>
          </cell>
          <cell r="B527" t="str">
            <v>Morgan Stanley</v>
          </cell>
          <cell r="C527" t="str">
            <v>Q4 2012</v>
          </cell>
          <cell r="D527" t="str">
            <v>BHC Baseline</v>
          </cell>
          <cell r="E527" t="str">
            <v>BHC</v>
          </cell>
          <cell r="F527" t="str">
            <v>MORGAN STANLEY</v>
          </cell>
          <cell r="G527">
            <v>2162966</v>
          </cell>
          <cell r="H527" t="str">
            <v>Projected</v>
          </cell>
          <cell r="I527">
            <v>40927</v>
          </cell>
          <cell r="J527">
            <v>40927.41810185185</v>
          </cell>
          <cell r="K527" t="str">
            <v>Please refer to the CCAR Summary Memo for a detailed description of the BHC Baseline Scenario</v>
          </cell>
          <cell r="L527">
            <v>0.03</v>
          </cell>
          <cell r="M527">
            <v>7.0000000000000007E-2</v>
          </cell>
          <cell r="N527">
            <v>0</v>
          </cell>
          <cell r="O527">
            <v>7.0000000000000007E-2</v>
          </cell>
          <cell r="P527">
            <v>0</v>
          </cell>
          <cell r="Q527">
            <v>0</v>
          </cell>
          <cell r="R527">
            <v>0</v>
          </cell>
          <cell r="S527">
            <v>0</v>
          </cell>
          <cell r="T527">
            <v>0</v>
          </cell>
          <cell r="U527">
            <v>0</v>
          </cell>
          <cell r="V527">
            <v>0</v>
          </cell>
          <cell r="W527">
            <v>0</v>
          </cell>
          <cell r="X527">
            <v>0</v>
          </cell>
          <cell r="Y527">
            <v>0.59</v>
          </cell>
          <cell r="Z527">
            <v>0</v>
          </cell>
          <cell r="AA527">
            <v>0</v>
          </cell>
          <cell r="AB527">
            <v>0.59</v>
          </cell>
          <cell r="AC527">
            <v>0</v>
          </cell>
          <cell r="AD527">
            <v>0</v>
          </cell>
          <cell r="AE527">
            <v>0</v>
          </cell>
          <cell r="AF527">
            <v>0</v>
          </cell>
          <cell r="AG527">
            <v>0</v>
          </cell>
          <cell r="AH527">
            <v>0</v>
          </cell>
          <cell r="AI527">
            <v>0.69</v>
          </cell>
          <cell r="AJ527">
            <v>0</v>
          </cell>
          <cell r="AK527">
            <v>0</v>
          </cell>
          <cell r="AL527">
            <v>0</v>
          </cell>
          <cell r="AM527">
            <v>0</v>
          </cell>
          <cell r="AN527">
            <v>0</v>
          </cell>
          <cell r="AO527">
            <v>0</v>
          </cell>
          <cell r="AP527">
            <v>0</v>
          </cell>
          <cell r="AQ527">
            <v>0</v>
          </cell>
          <cell r="AR527">
            <v>0</v>
          </cell>
          <cell r="AS527">
            <v>0</v>
          </cell>
          <cell r="AT527">
            <v>0.69</v>
          </cell>
          <cell r="AU527">
            <v>43.91</v>
          </cell>
          <cell r="AV527">
            <v>1.48</v>
          </cell>
          <cell r="AW527">
            <v>0.69</v>
          </cell>
          <cell r="AX527">
            <v>0</v>
          </cell>
          <cell r="AY527">
            <v>44.7</v>
          </cell>
          <cell r="AZ527">
            <v>273.66000000000003</v>
          </cell>
          <cell r="BA527">
            <v>8410.2000000000007</v>
          </cell>
          <cell r="BB527">
            <v>6875.43</v>
          </cell>
          <cell r="BC527">
            <v>1808.43</v>
          </cell>
          <cell r="BD527">
            <v>1808.43</v>
          </cell>
          <cell r="BE527">
            <v>1.48</v>
          </cell>
          <cell r="BF527">
            <v>0</v>
          </cell>
          <cell r="BG527">
            <v>0</v>
          </cell>
          <cell r="BH527">
            <v>0</v>
          </cell>
          <cell r="BI527">
            <v>0</v>
          </cell>
          <cell r="BJ527">
            <v>0</v>
          </cell>
          <cell r="BK527">
            <v>11</v>
          </cell>
          <cell r="BL527">
            <v>1806.94</v>
          </cell>
          <cell r="BM527">
            <v>614.48</v>
          </cell>
          <cell r="BN527">
            <v>1192.47</v>
          </cell>
          <cell r="BO527">
            <v>0</v>
          </cell>
          <cell r="BP527">
            <v>1192.47</v>
          </cell>
          <cell r="BQ527">
            <v>216.42</v>
          </cell>
          <cell r="BR527">
            <v>976.05</v>
          </cell>
          <cell r="BS527">
            <v>34.006663000000003</v>
          </cell>
          <cell r="BT527">
            <v>74.08</v>
          </cell>
          <cell r="BU527">
            <v>8.1300000000000008</v>
          </cell>
          <cell r="BV527">
            <v>0</v>
          </cell>
          <cell r="BW527">
            <v>82.21</v>
          </cell>
          <cell r="BX527" t="str">
            <v>Non-Interest Income - Retail and Small Business</v>
          </cell>
          <cell r="BY527">
            <v>0</v>
          </cell>
          <cell r="BZ527">
            <v>30000</v>
          </cell>
          <cell r="CA527">
            <v>30000</v>
          </cell>
          <cell r="CB527">
            <v>8102.27</v>
          </cell>
          <cell r="CC527">
            <v>7420.86</v>
          </cell>
          <cell r="CD527">
            <v>193.42</v>
          </cell>
          <cell r="CE527">
            <v>0</v>
          </cell>
          <cell r="CF527">
            <v>193.42</v>
          </cell>
          <cell r="CG527">
            <v>487</v>
          </cell>
          <cell r="CH527">
            <v>5</v>
          </cell>
          <cell r="CI527">
            <v>19</v>
          </cell>
          <cell r="CJ527">
            <v>463</v>
          </cell>
          <cell r="CK527">
            <v>0</v>
          </cell>
          <cell r="CL527">
            <v>0</v>
          </cell>
          <cell r="CM527">
            <v>1</v>
          </cell>
          <cell r="CN527">
            <v>19909.73</v>
          </cell>
          <cell r="CO527">
            <v>18398.23</v>
          </cell>
          <cell r="CP527">
            <v>1511.5</v>
          </cell>
          <cell r="CQ527">
            <v>0</v>
          </cell>
          <cell r="CR527">
            <v>0</v>
          </cell>
          <cell r="CS527">
            <v>9314.2999999999993</v>
          </cell>
          <cell r="CT527">
            <v>0</v>
          </cell>
          <cell r="CU527">
            <v>0</v>
          </cell>
          <cell r="CV527">
            <v>9314.2999999999993</v>
          </cell>
          <cell r="CW527">
            <v>15984</v>
          </cell>
          <cell r="CX527">
            <v>0</v>
          </cell>
          <cell r="CY527">
            <v>0</v>
          </cell>
          <cell r="CZ527">
            <v>14440</v>
          </cell>
          <cell r="DA527">
            <v>1476</v>
          </cell>
          <cell r="DB527">
            <v>68</v>
          </cell>
          <cell r="DC527">
            <v>53310.3</v>
          </cell>
          <cell r="DD527">
            <v>0</v>
          </cell>
          <cell r="DE527">
            <v>44.7</v>
          </cell>
          <cell r="DF527">
            <v>53265.599999999999</v>
          </cell>
          <cell r="DG527">
            <v>267381.57</v>
          </cell>
          <cell r="DH527">
            <v>6715</v>
          </cell>
          <cell r="DI527">
            <v>23</v>
          </cell>
          <cell r="DJ527">
            <v>0</v>
          </cell>
          <cell r="DK527">
            <v>3904.39</v>
          </cell>
          <cell r="DL527">
            <v>10642.39</v>
          </cell>
          <cell r="DM527">
            <v>492154.84</v>
          </cell>
          <cell r="DN527">
            <v>853444.4</v>
          </cell>
          <cell r="DO527">
            <v>70346.28</v>
          </cell>
          <cell r="DP527">
            <v>129452.22</v>
          </cell>
          <cell r="DQ527">
            <v>4835</v>
          </cell>
          <cell r="DR527">
            <v>575630.65</v>
          </cell>
          <cell r="DS527">
            <v>14</v>
          </cell>
          <cell r="DT527">
            <v>780264.16</v>
          </cell>
          <cell r="DU527">
            <v>1508</v>
          </cell>
          <cell r="DV527">
            <v>20</v>
          </cell>
          <cell r="DW527">
            <v>23548.82</v>
          </cell>
          <cell r="DX527">
            <v>43400.39</v>
          </cell>
          <cell r="DY527">
            <v>-413.54</v>
          </cell>
          <cell r="DZ527">
            <v>-2498</v>
          </cell>
          <cell r="EA527">
            <v>65565.67</v>
          </cell>
          <cell r="EB527">
            <v>7614.57</v>
          </cell>
          <cell r="EC527">
            <v>73180.240000000005</v>
          </cell>
          <cell r="ED527">
            <v>153178.26</v>
          </cell>
          <cell r="EE527">
            <v>64478.92</v>
          </cell>
          <cell r="EF527">
            <v>0</v>
          </cell>
          <cell r="EG527">
            <v>64478.92</v>
          </cell>
          <cell r="EH527">
            <v>976.05</v>
          </cell>
          <cell r="EI527">
            <v>0</v>
          </cell>
          <cell r="EJ527">
            <v>0</v>
          </cell>
          <cell r="EK527">
            <v>0</v>
          </cell>
          <cell r="EL527">
            <v>252.7</v>
          </cell>
          <cell r="EM527">
            <v>0</v>
          </cell>
          <cell r="EN527">
            <v>6.99</v>
          </cell>
          <cell r="EO527">
            <v>0</v>
          </cell>
          <cell r="EP527">
            <v>24</v>
          </cell>
          <cell r="EQ527">
            <v>99.03</v>
          </cell>
          <cell r="ER527">
            <v>-11.97</v>
          </cell>
          <cell r="ES527">
            <v>0</v>
          </cell>
          <cell r="ET527">
            <v>0</v>
          </cell>
          <cell r="EU527">
            <v>65565.67</v>
          </cell>
          <cell r="EV527">
            <v>65565.67</v>
          </cell>
          <cell r="EW527">
            <v>166.06</v>
          </cell>
          <cell r="EX527">
            <v>0</v>
          </cell>
          <cell r="EY527">
            <v>-15</v>
          </cell>
          <cell r="EZ527">
            <v>0</v>
          </cell>
          <cell r="FA527">
            <v>0</v>
          </cell>
          <cell r="FB527">
            <v>10407.66</v>
          </cell>
          <cell r="FC527">
            <v>0</v>
          </cell>
          <cell r="FD527">
            <v>10619.39</v>
          </cell>
          <cell r="FE527">
            <v>2459</v>
          </cell>
          <cell r="FF527">
            <v>62743.87</v>
          </cell>
          <cell r="FG527">
            <v>2.2999999999999998</v>
          </cell>
          <cell r="FH527">
            <v>3919.58</v>
          </cell>
          <cell r="FI527">
            <v>-1387.41</v>
          </cell>
          <cell r="FJ527">
            <v>57434.58</v>
          </cell>
          <cell r="FK527">
            <v>318700.26</v>
          </cell>
          <cell r="FL527">
            <v>45519.040000000001</v>
          </cell>
          <cell r="FM527">
            <v>57434.79</v>
          </cell>
          <cell r="FN527">
            <v>59569.81</v>
          </cell>
          <cell r="FO527">
            <v>318700.26</v>
          </cell>
          <cell r="FP527">
            <v>829217.58</v>
          </cell>
          <cell r="FQ527">
            <v>14.2827</v>
          </cell>
          <cell r="FR527">
            <v>18.021599999999999</v>
          </cell>
          <cell r="FS527">
            <v>18.691500000000001</v>
          </cell>
          <cell r="FT527">
            <v>6.9264000000000001</v>
          </cell>
          <cell r="FU527">
            <v>1508</v>
          </cell>
          <cell r="FV527">
            <v>0</v>
          </cell>
          <cell r="FW527">
            <v>0</v>
          </cell>
          <cell r="FX527">
            <v>0</v>
          </cell>
          <cell r="FY527">
            <v>2309.2199999999998</v>
          </cell>
          <cell r="FZ527">
            <v>0</v>
          </cell>
          <cell r="GA527">
            <v>5660.66</v>
          </cell>
          <cell r="GB527">
            <v>0</v>
          </cell>
          <cell r="GC527">
            <v>4747</v>
          </cell>
          <cell r="GD527">
            <v>6438</v>
          </cell>
          <cell r="GE527">
            <v>6072.32</v>
          </cell>
          <cell r="GF527">
            <v>0</v>
          </cell>
          <cell r="GG527">
            <v>1980.65</v>
          </cell>
          <cell r="GH527">
            <v>0</v>
          </cell>
          <cell r="GI527">
            <v>0</v>
          </cell>
          <cell r="GJ527">
            <v>62743.87</v>
          </cell>
          <cell r="GK527">
            <v>6274.39</v>
          </cell>
          <cell r="GL527">
            <v>6259.43</v>
          </cell>
          <cell r="GM527">
            <v>-187.11</v>
          </cell>
          <cell r="GN527">
            <v>53.14</v>
          </cell>
          <cell r="GO527">
            <v>6206.29</v>
          </cell>
          <cell r="GP527">
            <v>2099.6</v>
          </cell>
          <cell r="GQ527">
            <v>2099.6</v>
          </cell>
          <cell r="GR527">
            <v>4106.6899999999996</v>
          </cell>
          <cell r="GS527">
            <v>118.66</v>
          </cell>
          <cell r="GT527">
            <v>2338.7199999999998</v>
          </cell>
          <cell r="GU527">
            <v>99.03</v>
          </cell>
          <cell r="GV527">
            <v>1980.65</v>
          </cell>
          <cell r="GW527">
            <v>0.05</v>
          </cell>
          <cell r="GX527">
            <v>252.7</v>
          </cell>
          <cell r="GY527">
            <v>0</v>
          </cell>
          <cell r="GZ527">
            <v>252.7</v>
          </cell>
          <cell r="HA527">
            <v>0</v>
          </cell>
          <cell r="HB527">
            <v>6.99</v>
          </cell>
          <cell r="HC527">
            <v>6.99</v>
          </cell>
          <cell r="HD527" t="str">
            <v>Other adjustments to equity capital includes excess expense on Russia Cash Settled awards which are recognized in APIC. The APIC amount is totaled by adding the initial amortization amount, the mark-to-market amortization amount, and the liabil</v>
          </cell>
          <cell r="HE527" t="str">
            <v>Other deductions from Tier 1 Capital are comprised of deductions for non-financial equity investments and financial equity investments.</v>
          </cell>
          <cell r="HF527">
            <v>0</v>
          </cell>
          <cell r="HG527">
            <v>0</v>
          </cell>
          <cell r="HH527">
            <v>0</v>
          </cell>
          <cell r="HI527">
            <v>5899000000</v>
          </cell>
          <cell r="HJ527">
            <v>7474000000</v>
          </cell>
          <cell r="HK527" t="str">
            <v>Cash dividends declared on common stock (item 69) are equivalent to Cash dividends declared on common stock in the HI-A projections (item 13).Issuance of common stock for employee compensation (item 72) is equivalent to Conversion or retirement</v>
          </cell>
          <cell r="HL527">
            <v>4</v>
          </cell>
          <cell r="HM527">
            <v>2012</v>
          </cell>
          <cell r="HN527">
            <v>0</v>
          </cell>
          <cell r="HO527">
            <v>0</v>
          </cell>
          <cell r="HR527">
            <v>19011</v>
          </cell>
        </row>
        <row r="528">
          <cell r="A528" t="str">
            <v>2162966Q1 2013BHC Baseline</v>
          </cell>
          <cell r="B528" t="str">
            <v>Morgan Stanley</v>
          </cell>
          <cell r="C528" t="str">
            <v>Q1 2013</v>
          </cell>
          <cell r="D528" t="str">
            <v>BHC Baseline</v>
          </cell>
          <cell r="E528" t="str">
            <v>BHC</v>
          </cell>
          <cell r="F528" t="str">
            <v>MORGAN STANLEY</v>
          </cell>
          <cell r="G528">
            <v>2162966</v>
          </cell>
          <cell r="H528" t="str">
            <v>Projected</v>
          </cell>
          <cell r="I528">
            <v>40927</v>
          </cell>
          <cell r="J528">
            <v>40927.41810185185</v>
          </cell>
          <cell r="K528" t="str">
            <v>Please refer to the CCAR Summary Memo for a detailed description of the BHC Baseline Scenario</v>
          </cell>
          <cell r="L528">
            <v>7.0000000000000007E-2</v>
          </cell>
          <cell r="M528">
            <v>0.08</v>
          </cell>
          <cell r="N528">
            <v>0</v>
          </cell>
          <cell r="O528">
            <v>0.08</v>
          </cell>
          <cell r="P528">
            <v>0</v>
          </cell>
          <cell r="Q528">
            <v>0</v>
          </cell>
          <cell r="R528">
            <v>0</v>
          </cell>
          <cell r="S528">
            <v>0</v>
          </cell>
          <cell r="T528">
            <v>0</v>
          </cell>
          <cell r="U528">
            <v>0</v>
          </cell>
          <cell r="V528">
            <v>0</v>
          </cell>
          <cell r="W528">
            <v>0</v>
          </cell>
          <cell r="X528">
            <v>0</v>
          </cell>
          <cell r="Y528">
            <v>0.68</v>
          </cell>
          <cell r="Z528">
            <v>0</v>
          </cell>
          <cell r="AA528">
            <v>0</v>
          </cell>
          <cell r="AB528">
            <v>0.68</v>
          </cell>
          <cell r="AC528">
            <v>0</v>
          </cell>
          <cell r="AD528">
            <v>0</v>
          </cell>
          <cell r="AE528">
            <v>0</v>
          </cell>
          <cell r="AF528">
            <v>0</v>
          </cell>
          <cell r="AG528">
            <v>0</v>
          </cell>
          <cell r="AH528">
            <v>0</v>
          </cell>
          <cell r="AI528">
            <v>0.84</v>
          </cell>
          <cell r="AJ528">
            <v>0</v>
          </cell>
          <cell r="AK528">
            <v>0</v>
          </cell>
          <cell r="AL528">
            <v>0</v>
          </cell>
          <cell r="AM528">
            <v>0</v>
          </cell>
          <cell r="AN528">
            <v>0</v>
          </cell>
          <cell r="AO528">
            <v>0</v>
          </cell>
          <cell r="AP528">
            <v>0</v>
          </cell>
          <cell r="AQ528">
            <v>0</v>
          </cell>
          <cell r="AR528">
            <v>0</v>
          </cell>
          <cell r="AS528">
            <v>0</v>
          </cell>
          <cell r="AT528">
            <v>0.84</v>
          </cell>
          <cell r="AU528">
            <v>44.7</v>
          </cell>
          <cell r="AV528">
            <v>-1.99</v>
          </cell>
          <cell r="AW528">
            <v>0.84</v>
          </cell>
          <cell r="AX528">
            <v>0</v>
          </cell>
          <cell r="AY528">
            <v>41.87</v>
          </cell>
          <cell r="AZ528">
            <v>224.1</v>
          </cell>
          <cell r="BA528">
            <v>8777.0400000000009</v>
          </cell>
          <cell r="BB528">
            <v>6915.81</v>
          </cell>
          <cell r="BC528">
            <v>2085.33</v>
          </cell>
          <cell r="BD528">
            <v>2085.33</v>
          </cell>
          <cell r="BE528">
            <v>-1.99</v>
          </cell>
          <cell r="BF528">
            <v>0</v>
          </cell>
          <cell r="BG528">
            <v>0</v>
          </cell>
          <cell r="BH528">
            <v>0</v>
          </cell>
          <cell r="BI528">
            <v>0</v>
          </cell>
          <cell r="BJ528">
            <v>0</v>
          </cell>
          <cell r="BK528">
            <v>11</v>
          </cell>
          <cell r="BL528">
            <v>2087.33</v>
          </cell>
          <cell r="BM528">
            <v>626.79999999999995</v>
          </cell>
          <cell r="BN528">
            <v>1460.53</v>
          </cell>
          <cell r="BO528">
            <v>0</v>
          </cell>
          <cell r="BP528">
            <v>1460.53</v>
          </cell>
          <cell r="BQ528">
            <v>211.4</v>
          </cell>
          <cell r="BR528">
            <v>1249.1300000000001</v>
          </cell>
          <cell r="BS528">
            <v>30.028793</v>
          </cell>
          <cell r="BT528">
            <v>82.21</v>
          </cell>
          <cell r="BU528">
            <v>0</v>
          </cell>
          <cell r="BV528">
            <v>0</v>
          </cell>
          <cell r="BW528">
            <v>82.21</v>
          </cell>
          <cell r="BX528" t="str">
            <v>Non-Interest Income - Retail and Small Business</v>
          </cell>
          <cell r="BY528">
            <v>0</v>
          </cell>
          <cell r="BZ528">
            <v>28750</v>
          </cell>
          <cell r="CA528">
            <v>28750</v>
          </cell>
          <cell r="CB528">
            <v>9327.08</v>
          </cell>
          <cell r="CC528">
            <v>8629.52</v>
          </cell>
          <cell r="CD528">
            <v>209.55</v>
          </cell>
          <cell r="CE528">
            <v>0</v>
          </cell>
          <cell r="CF528">
            <v>209.55</v>
          </cell>
          <cell r="CG528">
            <v>487</v>
          </cell>
          <cell r="CH528">
            <v>5</v>
          </cell>
          <cell r="CI528">
            <v>19</v>
          </cell>
          <cell r="CJ528">
            <v>463</v>
          </cell>
          <cell r="CK528">
            <v>0</v>
          </cell>
          <cell r="CL528">
            <v>0</v>
          </cell>
          <cell r="CM528">
            <v>1</v>
          </cell>
          <cell r="CN528">
            <v>20112</v>
          </cell>
          <cell r="CO528">
            <v>18600.5</v>
          </cell>
          <cell r="CP528">
            <v>1511.5</v>
          </cell>
          <cell r="CQ528">
            <v>0</v>
          </cell>
          <cell r="CR528">
            <v>0</v>
          </cell>
          <cell r="CS528">
            <v>9667.31</v>
          </cell>
          <cell r="CT528">
            <v>0</v>
          </cell>
          <cell r="CU528">
            <v>0</v>
          </cell>
          <cell r="CV528">
            <v>9667.31</v>
          </cell>
          <cell r="CW528">
            <v>15984</v>
          </cell>
          <cell r="CX528">
            <v>0</v>
          </cell>
          <cell r="CY528">
            <v>0</v>
          </cell>
          <cell r="CZ528">
            <v>14440</v>
          </cell>
          <cell r="DA528">
            <v>1476</v>
          </cell>
          <cell r="DB528">
            <v>68</v>
          </cell>
          <cell r="DC528">
            <v>55090.39</v>
          </cell>
          <cell r="DD528">
            <v>0</v>
          </cell>
          <cell r="DE528">
            <v>41.87</v>
          </cell>
          <cell r="DF528">
            <v>55048.53</v>
          </cell>
          <cell r="DG528">
            <v>272804.2</v>
          </cell>
          <cell r="DH528">
            <v>6715</v>
          </cell>
          <cell r="DI528">
            <v>23</v>
          </cell>
          <cell r="DJ528">
            <v>0</v>
          </cell>
          <cell r="DK528">
            <v>3824.17</v>
          </cell>
          <cell r="DL528">
            <v>10562.17</v>
          </cell>
          <cell r="DM528">
            <v>503587.79</v>
          </cell>
          <cell r="DN528">
            <v>870752.68</v>
          </cell>
          <cell r="DO528">
            <v>69960.600000000006</v>
          </cell>
          <cell r="DP528">
            <v>132131.03</v>
          </cell>
          <cell r="DQ528">
            <v>4835</v>
          </cell>
          <cell r="DR528">
            <v>589364.81999999995</v>
          </cell>
          <cell r="DS528">
            <v>14</v>
          </cell>
          <cell r="DT528">
            <v>796291.46</v>
          </cell>
          <cell r="DU528">
            <v>1508</v>
          </cell>
          <cell r="DV528">
            <v>20</v>
          </cell>
          <cell r="DW528">
            <v>23815.5</v>
          </cell>
          <cell r="DX528">
            <v>44524.95</v>
          </cell>
          <cell r="DY528">
            <v>-523.79</v>
          </cell>
          <cell r="DZ528">
            <v>-2498</v>
          </cell>
          <cell r="EA528">
            <v>66846.66</v>
          </cell>
          <cell r="EB528">
            <v>7614.57</v>
          </cell>
          <cell r="EC528">
            <v>74461.23</v>
          </cell>
          <cell r="ED528">
            <v>154228.51999999999</v>
          </cell>
          <cell r="EE528">
            <v>65565.67</v>
          </cell>
          <cell r="EF528">
            <v>0</v>
          </cell>
          <cell r="EG528">
            <v>65565.67</v>
          </cell>
          <cell r="EH528">
            <v>1249.1300000000001</v>
          </cell>
          <cell r="EI528">
            <v>0</v>
          </cell>
          <cell r="EJ528">
            <v>0</v>
          </cell>
          <cell r="EK528">
            <v>0</v>
          </cell>
          <cell r="EL528">
            <v>906.26</v>
          </cell>
          <cell r="EM528">
            <v>0</v>
          </cell>
          <cell r="EN528">
            <v>639.58000000000004</v>
          </cell>
          <cell r="EO528">
            <v>0</v>
          </cell>
          <cell r="EP528">
            <v>24</v>
          </cell>
          <cell r="EQ528">
            <v>100.56</v>
          </cell>
          <cell r="ER528">
            <v>-110.26</v>
          </cell>
          <cell r="ES528">
            <v>0</v>
          </cell>
          <cell r="ET528">
            <v>0</v>
          </cell>
          <cell r="EU528">
            <v>66846.66</v>
          </cell>
          <cell r="EV528">
            <v>66846.66</v>
          </cell>
          <cell r="EW528">
            <v>55.81</v>
          </cell>
          <cell r="EX528">
            <v>0</v>
          </cell>
          <cell r="EY528">
            <v>-15</v>
          </cell>
          <cell r="EZ528">
            <v>0</v>
          </cell>
          <cell r="FA528">
            <v>0</v>
          </cell>
          <cell r="FB528">
            <v>10653.17</v>
          </cell>
          <cell r="FC528">
            <v>0</v>
          </cell>
          <cell r="FD528">
            <v>10539.17</v>
          </cell>
          <cell r="FE528">
            <v>2459</v>
          </cell>
          <cell r="FF528">
            <v>64460.85</v>
          </cell>
          <cell r="FG528">
            <v>2.2999999999999998</v>
          </cell>
          <cell r="FH528">
            <v>3451.96</v>
          </cell>
          <cell r="FI528">
            <v>-1387.41</v>
          </cell>
          <cell r="FJ528">
            <v>59619.18</v>
          </cell>
          <cell r="FK528">
            <v>323788.74</v>
          </cell>
          <cell r="FL528">
            <v>47458.12</v>
          </cell>
          <cell r="FM528">
            <v>59619.39</v>
          </cell>
          <cell r="FN528">
            <v>61506.06</v>
          </cell>
          <cell r="FO528">
            <v>323788.74</v>
          </cell>
          <cell r="FP528">
            <v>847073.7</v>
          </cell>
          <cell r="FQ528">
            <v>14.6571</v>
          </cell>
          <cell r="FR528">
            <v>18.4131</v>
          </cell>
          <cell r="FS528">
            <v>18.995699999999999</v>
          </cell>
          <cell r="FT528">
            <v>7.0382999999999996</v>
          </cell>
          <cell r="FU528">
            <v>1508</v>
          </cell>
          <cell r="FV528">
            <v>0</v>
          </cell>
          <cell r="FW528">
            <v>0</v>
          </cell>
          <cell r="FX528">
            <v>0</v>
          </cell>
          <cell r="FY528">
            <v>929.17</v>
          </cell>
          <cell r="FZ528">
            <v>0</v>
          </cell>
          <cell r="GA528">
            <v>7488.5</v>
          </cell>
          <cell r="GB528">
            <v>0</v>
          </cell>
          <cell r="GC528">
            <v>3164.67</v>
          </cell>
          <cell r="GD528">
            <v>6438</v>
          </cell>
          <cell r="GE528">
            <v>5756.96</v>
          </cell>
          <cell r="GF528">
            <v>0</v>
          </cell>
          <cell r="GG528">
            <v>2011.25</v>
          </cell>
          <cell r="GH528">
            <v>0</v>
          </cell>
          <cell r="GI528">
            <v>0</v>
          </cell>
          <cell r="GJ528">
            <v>64460.85</v>
          </cell>
          <cell r="GK528">
            <v>6446.09</v>
          </cell>
          <cell r="GL528">
            <v>5944.07</v>
          </cell>
          <cell r="GM528">
            <v>-187.11</v>
          </cell>
          <cell r="GN528">
            <v>53.14</v>
          </cell>
          <cell r="GO528">
            <v>5890.92</v>
          </cell>
          <cell r="GP528">
            <v>2251.85</v>
          </cell>
          <cell r="GQ528">
            <v>2251.85</v>
          </cell>
          <cell r="GR528">
            <v>3639.07</v>
          </cell>
          <cell r="GS528">
            <v>118.66</v>
          </cell>
          <cell r="GT528">
            <v>2338.7199999999998</v>
          </cell>
          <cell r="GU528">
            <v>100.56</v>
          </cell>
          <cell r="GV528">
            <v>2011.25</v>
          </cell>
          <cell r="GW528">
            <v>0.05</v>
          </cell>
          <cell r="GX528">
            <v>906.26</v>
          </cell>
          <cell r="GY528">
            <v>0</v>
          </cell>
          <cell r="GZ528">
            <v>906.26</v>
          </cell>
          <cell r="HA528">
            <v>0</v>
          </cell>
          <cell r="HB528">
            <v>639.58000000000004</v>
          </cell>
          <cell r="HC528">
            <v>639.58000000000004</v>
          </cell>
          <cell r="HD528" t="str">
            <v>Other adjustments to equity capital includes excess expense on Russia Cash Settled awards which are recognized in APIC. The APIC amount is totaled by adding the initial amortization amount, the mark-to-market amortization amount, and the liabil</v>
          </cell>
          <cell r="HE528" t="str">
            <v>Other deductions from Tier 1 Capital are comprised of deductions for non-financial equity investments and financial equity investments.</v>
          </cell>
          <cell r="HF528">
            <v>0</v>
          </cell>
          <cell r="HG528">
            <v>0</v>
          </cell>
          <cell r="HH528">
            <v>0</v>
          </cell>
          <cell r="HI528">
            <v>5899000000</v>
          </cell>
          <cell r="HJ528">
            <v>7474000000</v>
          </cell>
          <cell r="HK528" t="str">
            <v>Cash dividends declared on common stock (item 69) are equivalent to Cash dividends declared on common stock in the HI-A projections (item 13).Issuance of common stock for employee compensation (item 72) is equivalent to Conversion or retirement</v>
          </cell>
          <cell r="HL528">
            <v>1</v>
          </cell>
          <cell r="HM528">
            <v>2013</v>
          </cell>
          <cell r="HN528">
            <v>0</v>
          </cell>
          <cell r="HO528">
            <v>0</v>
          </cell>
          <cell r="HR528">
            <v>19011</v>
          </cell>
        </row>
        <row r="529">
          <cell r="A529" t="str">
            <v>2162966Q2 2013BHC Baseline</v>
          </cell>
          <cell r="B529" t="str">
            <v>Morgan Stanley</v>
          </cell>
          <cell r="C529" t="str">
            <v>Q2 2013</v>
          </cell>
          <cell r="D529" t="str">
            <v>BHC Baseline</v>
          </cell>
          <cell r="E529" t="str">
            <v>BHC</v>
          </cell>
          <cell r="F529" t="str">
            <v>MORGAN STANLEY</v>
          </cell>
          <cell r="G529">
            <v>2162966</v>
          </cell>
          <cell r="H529" t="str">
            <v>Projected</v>
          </cell>
          <cell r="I529">
            <v>40927</v>
          </cell>
          <cell r="J529">
            <v>40927.41810185185</v>
          </cell>
          <cell r="K529" t="str">
            <v>Please refer to the CCAR Summary Memo for a detailed description of the BHC Baseline Scenario</v>
          </cell>
          <cell r="L529">
            <v>0.13</v>
          </cell>
          <cell r="M529">
            <v>0.1</v>
          </cell>
          <cell r="N529">
            <v>0</v>
          </cell>
          <cell r="O529">
            <v>0.1</v>
          </cell>
          <cell r="P529">
            <v>0</v>
          </cell>
          <cell r="Q529">
            <v>0</v>
          </cell>
          <cell r="R529">
            <v>0</v>
          </cell>
          <cell r="S529">
            <v>0</v>
          </cell>
          <cell r="T529">
            <v>0</v>
          </cell>
          <cell r="U529">
            <v>0</v>
          </cell>
          <cell r="V529">
            <v>0</v>
          </cell>
          <cell r="W529">
            <v>0</v>
          </cell>
          <cell r="X529">
            <v>0</v>
          </cell>
          <cell r="Y529">
            <v>0.74</v>
          </cell>
          <cell r="Z529">
            <v>0</v>
          </cell>
          <cell r="AA529">
            <v>0</v>
          </cell>
          <cell r="AB529">
            <v>0.74</v>
          </cell>
          <cell r="AC529">
            <v>0</v>
          </cell>
          <cell r="AD529">
            <v>0</v>
          </cell>
          <cell r="AE529">
            <v>0</v>
          </cell>
          <cell r="AF529">
            <v>0</v>
          </cell>
          <cell r="AG529">
            <v>0</v>
          </cell>
          <cell r="AH529">
            <v>0</v>
          </cell>
          <cell r="AI529">
            <v>0.97</v>
          </cell>
          <cell r="AJ529">
            <v>0</v>
          </cell>
          <cell r="AK529">
            <v>0</v>
          </cell>
          <cell r="AL529">
            <v>0</v>
          </cell>
          <cell r="AM529">
            <v>0</v>
          </cell>
          <cell r="AN529">
            <v>0</v>
          </cell>
          <cell r="AO529">
            <v>0</v>
          </cell>
          <cell r="AP529">
            <v>0</v>
          </cell>
          <cell r="AQ529">
            <v>0</v>
          </cell>
          <cell r="AR529">
            <v>0</v>
          </cell>
          <cell r="AS529">
            <v>0</v>
          </cell>
          <cell r="AT529">
            <v>0.97</v>
          </cell>
          <cell r="AU529">
            <v>41.87</v>
          </cell>
          <cell r="AV529">
            <v>2.62</v>
          </cell>
          <cell r="AW529">
            <v>0.97</v>
          </cell>
          <cell r="AX529">
            <v>0</v>
          </cell>
          <cell r="AY529">
            <v>43.52</v>
          </cell>
          <cell r="AZ529">
            <v>246.03</v>
          </cell>
          <cell r="BA529">
            <v>8955.99</v>
          </cell>
          <cell r="BB529">
            <v>6990.38</v>
          </cell>
          <cell r="BC529">
            <v>2211.64</v>
          </cell>
          <cell r="BD529">
            <v>2211.64</v>
          </cell>
          <cell r="BE529">
            <v>2.62</v>
          </cell>
          <cell r="BF529">
            <v>0</v>
          </cell>
          <cell r="BG529">
            <v>0</v>
          </cell>
          <cell r="BH529">
            <v>0</v>
          </cell>
          <cell r="BI529">
            <v>0</v>
          </cell>
          <cell r="BJ529">
            <v>0</v>
          </cell>
          <cell r="BK529">
            <v>11</v>
          </cell>
          <cell r="BL529">
            <v>2209.02</v>
          </cell>
          <cell r="BM529">
            <v>663.34</v>
          </cell>
          <cell r="BN529">
            <v>1545.68</v>
          </cell>
          <cell r="BO529">
            <v>0</v>
          </cell>
          <cell r="BP529">
            <v>1545.68</v>
          </cell>
          <cell r="BQ529">
            <v>242.89</v>
          </cell>
          <cell r="BR529">
            <v>1302.79</v>
          </cell>
          <cell r="BS529">
            <v>30.028701000000002</v>
          </cell>
          <cell r="BT529">
            <v>82.21</v>
          </cell>
          <cell r="BU529">
            <v>0</v>
          </cell>
          <cell r="BV529">
            <v>0</v>
          </cell>
          <cell r="BW529">
            <v>82.21</v>
          </cell>
          <cell r="BX529" t="str">
            <v>Non-Interest Income - Retail and Small Business</v>
          </cell>
          <cell r="BY529">
            <v>0</v>
          </cell>
          <cell r="BZ529">
            <v>27250</v>
          </cell>
          <cell r="CA529">
            <v>27250</v>
          </cell>
          <cell r="CB529">
            <v>10495.66</v>
          </cell>
          <cell r="CC529">
            <v>9783.98</v>
          </cell>
          <cell r="CD529">
            <v>223.68</v>
          </cell>
          <cell r="CE529">
            <v>0</v>
          </cell>
          <cell r="CF529">
            <v>223.68</v>
          </cell>
          <cell r="CG529">
            <v>487</v>
          </cell>
          <cell r="CH529">
            <v>5</v>
          </cell>
          <cell r="CI529">
            <v>19</v>
          </cell>
          <cell r="CJ529">
            <v>463</v>
          </cell>
          <cell r="CK529">
            <v>0</v>
          </cell>
          <cell r="CL529">
            <v>0</v>
          </cell>
          <cell r="CM529">
            <v>1</v>
          </cell>
          <cell r="CN529">
            <v>20317.259999999998</v>
          </cell>
          <cell r="CO529">
            <v>18805.759999999998</v>
          </cell>
          <cell r="CP529">
            <v>1511.5</v>
          </cell>
          <cell r="CQ529">
            <v>0</v>
          </cell>
          <cell r="CR529">
            <v>0</v>
          </cell>
          <cell r="CS529">
            <v>10469.33</v>
          </cell>
          <cell r="CT529">
            <v>0</v>
          </cell>
          <cell r="CU529">
            <v>0</v>
          </cell>
          <cell r="CV529">
            <v>10469.33</v>
          </cell>
          <cell r="CW529">
            <v>15984</v>
          </cell>
          <cell r="CX529">
            <v>0</v>
          </cell>
          <cell r="CY529">
            <v>0</v>
          </cell>
          <cell r="CZ529">
            <v>14440</v>
          </cell>
          <cell r="DA529">
            <v>1476</v>
          </cell>
          <cell r="DB529">
            <v>68</v>
          </cell>
          <cell r="DC529">
            <v>57266.25</v>
          </cell>
          <cell r="DD529">
            <v>0</v>
          </cell>
          <cell r="DE529">
            <v>43.52</v>
          </cell>
          <cell r="DF529">
            <v>57222.73</v>
          </cell>
          <cell r="DG529">
            <v>274919.55</v>
          </cell>
          <cell r="DH529">
            <v>6715</v>
          </cell>
          <cell r="DI529">
            <v>23</v>
          </cell>
          <cell r="DJ529">
            <v>0</v>
          </cell>
          <cell r="DK529">
            <v>3808.53</v>
          </cell>
          <cell r="DL529">
            <v>10546.53</v>
          </cell>
          <cell r="DM529">
            <v>507565.77</v>
          </cell>
          <cell r="DN529">
            <v>877504.58</v>
          </cell>
          <cell r="DO529">
            <v>74575.360000000001</v>
          </cell>
          <cell r="DP529">
            <v>133407.71</v>
          </cell>
          <cell r="DQ529">
            <v>4835</v>
          </cell>
          <cell r="DR529">
            <v>591281.42000000004</v>
          </cell>
          <cell r="DS529">
            <v>14</v>
          </cell>
          <cell r="DT529">
            <v>804099.49</v>
          </cell>
          <cell r="DU529">
            <v>1508</v>
          </cell>
          <cell r="DV529">
            <v>20</v>
          </cell>
          <cell r="DW529">
            <v>23547.37</v>
          </cell>
          <cell r="DX529">
            <v>45703.22</v>
          </cell>
          <cell r="DY529">
            <v>-613.54999999999995</v>
          </cell>
          <cell r="DZ529">
            <v>-2498</v>
          </cell>
          <cell r="EA529">
            <v>67667.039999999994</v>
          </cell>
          <cell r="EB529">
            <v>5738.04</v>
          </cell>
          <cell r="EC529">
            <v>73405.09</v>
          </cell>
          <cell r="ED529">
            <v>155294.28</v>
          </cell>
          <cell r="EE529">
            <v>66846.66</v>
          </cell>
          <cell r="EF529">
            <v>0</v>
          </cell>
          <cell r="EG529">
            <v>66846.66</v>
          </cell>
          <cell r="EH529">
            <v>1302.79</v>
          </cell>
          <cell r="EI529">
            <v>0</v>
          </cell>
          <cell r="EJ529">
            <v>0</v>
          </cell>
          <cell r="EK529">
            <v>0</v>
          </cell>
          <cell r="EL529">
            <v>263.74</v>
          </cell>
          <cell r="EM529">
            <v>0</v>
          </cell>
          <cell r="EN529">
            <v>8.39</v>
          </cell>
          <cell r="EO529">
            <v>-523.47</v>
          </cell>
          <cell r="EP529">
            <v>24</v>
          </cell>
          <cell r="EQ529">
            <v>100.53</v>
          </cell>
          <cell r="ER529">
            <v>-89.75</v>
          </cell>
          <cell r="ES529">
            <v>0</v>
          </cell>
          <cell r="ET529">
            <v>0</v>
          </cell>
          <cell r="EU529">
            <v>67667.039999999994</v>
          </cell>
          <cell r="EV529">
            <v>67667.039999999994</v>
          </cell>
          <cell r="EW529">
            <v>-33.950000000000003</v>
          </cell>
          <cell r="EX529">
            <v>0</v>
          </cell>
          <cell r="EY529">
            <v>-15</v>
          </cell>
          <cell r="EZ529">
            <v>0</v>
          </cell>
          <cell r="FA529">
            <v>0</v>
          </cell>
          <cell r="FB529">
            <v>8902.7099999999991</v>
          </cell>
          <cell r="FC529">
            <v>0</v>
          </cell>
          <cell r="FD529">
            <v>10523.53</v>
          </cell>
          <cell r="FE529">
            <v>2459</v>
          </cell>
          <cell r="FF529">
            <v>63636.17</v>
          </cell>
          <cell r="FG529">
            <v>2.2999999999999998</v>
          </cell>
          <cell r="FH529">
            <v>2971.16</v>
          </cell>
          <cell r="FI529">
            <v>-1387.41</v>
          </cell>
          <cell r="FJ529">
            <v>59275.3</v>
          </cell>
          <cell r="FK529">
            <v>325610.69</v>
          </cell>
          <cell r="FL529">
            <v>48864.7</v>
          </cell>
          <cell r="FM529">
            <v>59275.51</v>
          </cell>
          <cell r="FN529">
            <v>60244.27</v>
          </cell>
          <cell r="FO529">
            <v>325610.69</v>
          </cell>
          <cell r="FP529">
            <v>854322.04</v>
          </cell>
          <cell r="FQ529">
            <v>15.007099999999999</v>
          </cell>
          <cell r="FR529">
            <v>18.2044</v>
          </cell>
          <cell r="FS529">
            <v>18.501899999999999</v>
          </cell>
          <cell r="FT529">
            <v>6.9382999999999999</v>
          </cell>
          <cell r="FU529">
            <v>1508</v>
          </cell>
          <cell r="FV529">
            <v>0</v>
          </cell>
          <cell r="FW529">
            <v>0</v>
          </cell>
          <cell r="FX529">
            <v>0</v>
          </cell>
          <cell r="FY529">
            <v>939.04</v>
          </cell>
          <cell r="FZ529">
            <v>0</v>
          </cell>
          <cell r="GA529">
            <v>5738.04</v>
          </cell>
          <cell r="GB529">
            <v>0</v>
          </cell>
          <cell r="GC529">
            <v>3164.67</v>
          </cell>
          <cell r="GD529">
            <v>6438</v>
          </cell>
          <cell r="GE529">
            <v>5432.7</v>
          </cell>
          <cell r="GF529">
            <v>0</v>
          </cell>
          <cell r="GG529">
            <v>2010.6</v>
          </cell>
          <cell r="GH529">
            <v>0</v>
          </cell>
          <cell r="GI529">
            <v>0</v>
          </cell>
          <cell r="GJ529">
            <v>63636.17</v>
          </cell>
          <cell r="GK529">
            <v>6363.62</v>
          </cell>
          <cell r="GL529">
            <v>5619.81</v>
          </cell>
          <cell r="GM529">
            <v>-187.11</v>
          </cell>
          <cell r="GN529">
            <v>53.14</v>
          </cell>
          <cell r="GO529">
            <v>5566.67</v>
          </cell>
          <cell r="GP529">
            <v>2408.4</v>
          </cell>
          <cell r="GQ529">
            <v>2408.4</v>
          </cell>
          <cell r="GR529">
            <v>3158.27</v>
          </cell>
          <cell r="GS529">
            <v>118.66</v>
          </cell>
          <cell r="GT529">
            <v>2338.7199999999998</v>
          </cell>
          <cell r="GU529">
            <v>100.53</v>
          </cell>
          <cell r="GV529">
            <v>2010.6</v>
          </cell>
          <cell r="GW529">
            <v>0.05</v>
          </cell>
          <cell r="GX529">
            <v>263.74</v>
          </cell>
          <cell r="GY529">
            <v>0</v>
          </cell>
          <cell r="GZ529">
            <v>263.74</v>
          </cell>
          <cell r="HA529">
            <v>0</v>
          </cell>
          <cell r="HB529">
            <v>8.39</v>
          </cell>
          <cell r="HC529">
            <v>8.39</v>
          </cell>
          <cell r="HD529" t="str">
            <v>Other adjustments to equity capital includes excess expense on Russia Cash Settled awards which are recognized in APIC. The APIC amount is totaled by adding the initial amortization amount, the mark-to-market amortization amount, and the liabil</v>
          </cell>
          <cell r="HE529" t="str">
            <v>Other deductions from Tier 1 Capital are comprised of deductions for non-financial equity investments and financial equity investments.</v>
          </cell>
          <cell r="HF529">
            <v>0</v>
          </cell>
          <cell r="HG529">
            <v>0</v>
          </cell>
          <cell r="HH529">
            <v>0</v>
          </cell>
          <cell r="HI529">
            <v>5899000000</v>
          </cell>
          <cell r="HJ529">
            <v>7474000000</v>
          </cell>
          <cell r="HK529" t="str">
            <v>Cash dividends declared on common stock (item 69) are equivalent to Cash dividends declared on common stock in the HI-A projections (item 13).Issuance of common stock for employee compensation (item 72) is equivalent to Conversion or retirement</v>
          </cell>
          <cell r="HL529">
            <v>2</v>
          </cell>
          <cell r="HM529">
            <v>2013</v>
          </cell>
          <cell r="HN529">
            <v>0</v>
          </cell>
          <cell r="HO529">
            <v>0</v>
          </cell>
          <cell r="HR529">
            <v>19011</v>
          </cell>
        </row>
        <row r="530">
          <cell r="A530" t="str">
            <v>2162966Q3 2013BHC Baseline</v>
          </cell>
          <cell r="B530" t="str">
            <v>Morgan Stanley</v>
          </cell>
          <cell r="C530" t="str">
            <v>Q3 2013</v>
          </cell>
          <cell r="D530" t="str">
            <v>BHC Baseline</v>
          </cell>
          <cell r="E530" t="str">
            <v>BHC</v>
          </cell>
          <cell r="F530" t="str">
            <v>MORGAN STANLEY</v>
          </cell>
          <cell r="G530">
            <v>2162966</v>
          </cell>
          <cell r="H530" t="str">
            <v>Projected</v>
          </cell>
          <cell r="I530">
            <v>40927</v>
          </cell>
          <cell r="J530">
            <v>40927.41810185185</v>
          </cell>
          <cell r="K530" t="str">
            <v>Please refer to the CCAR Summary Memo for a detailed description of the BHC Baseline Scenario</v>
          </cell>
          <cell r="L530">
            <v>0.17</v>
          </cell>
          <cell r="M530">
            <v>0.11</v>
          </cell>
          <cell r="N530">
            <v>0</v>
          </cell>
          <cell r="O530">
            <v>0.11</v>
          </cell>
          <cell r="P530">
            <v>0</v>
          </cell>
          <cell r="Q530">
            <v>0</v>
          </cell>
          <cell r="R530">
            <v>0</v>
          </cell>
          <cell r="S530">
            <v>0</v>
          </cell>
          <cell r="T530">
            <v>0</v>
          </cell>
          <cell r="U530">
            <v>0</v>
          </cell>
          <cell r="V530">
            <v>0</v>
          </cell>
          <cell r="W530">
            <v>0</v>
          </cell>
          <cell r="X530">
            <v>0</v>
          </cell>
          <cell r="Y530">
            <v>0.8</v>
          </cell>
          <cell r="Z530">
            <v>0</v>
          </cell>
          <cell r="AA530">
            <v>0</v>
          </cell>
          <cell r="AB530">
            <v>0.8</v>
          </cell>
          <cell r="AC530">
            <v>0</v>
          </cell>
          <cell r="AD530">
            <v>0</v>
          </cell>
          <cell r="AE530">
            <v>0</v>
          </cell>
          <cell r="AF530">
            <v>0</v>
          </cell>
          <cell r="AG530">
            <v>0</v>
          </cell>
          <cell r="AH530">
            <v>0</v>
          </cell>
          <cell r="AI530">
            <v>1.0900000000000001</v>
          </cell>
          <cell r="AJ530">
            <v>0</v>
          </cell>
          <cell r="AK530">
            <v>0</v>
          </cell>
          <cell r="AL530">
            <v>0</v>
          </cell>
          <cell r="AM530">
            <v>0</v>
          </cell>
          <cell r="AN530">
            <v>0</v>
          </cell>
          <cell r="AO530">
            <v>0</v>
          </cell>
          <cell r="AP530">
            <v>0</v>
          </cell>
          <cell r="AQ530">
            <v>0</v>
          </cell>
          <cell r="AR530">
            <v>0</v>
          </cell>
          <cell r="AS530">
            <v>0</v>
          </cell>
          <cell r="AT530">
            <v>1.0900000000000001</v>
          </cell>
          <cell r="AU530">
            <v>43.52</v>
          </cell>
          <cell r="AV530">
            <v>2.89</v>
          </cell>
          <cell r="AW530">
            <v>1.0900000000000001</v>
          </cell>
          <cell r="AX530">
            <v>0</v>
          </cell>
          <cell r="AY530">
            <v>45.33</v>
          </cell>
          <cell r="AZ530">
            <v>257.51</v>
          </cell>
          <cell r="BA530">
            <v>8965.69</v>
          </cell>
          <cell r="BB530">
            <v>6929.77</v>
          </cell>
          <cell r="BC530">
            <v>2293.4299999999998</v>
          </cell>
          <cell r="BD530">
            <v>2293.4299999999998</v>
          </cell>
          <cell r="BE530">
            <v>2.89</v>
          </cell>
          <cell r="BF530">
            <v>0</v>
          </cell>
          <cell r="BG530">
            <v>0</v>
          </cell>
          <cell r="BH530">
            <v>0</v>
          </cell>
          <cell r="BI530">
            <v>0</v>
          </cell>
          <cell r="BJ530">
            <v>0</v>
          </cell>
          <cell r="BK530">
            <v>11</v>
          </cell>
          <cell r="BL530">
            <v>2290.5300000000002</v>
          </cell>
          <cell r="BM530">
            <v>687.81</v>
          </cell>
          <cell r="BN530">
            <v>1602.72</v>
          </cell>
          <cell r="BO530">
            <v>0</v>
          </cell>
          <cell r="BP530">
            <v>1602.72</v>
          </cell>
          <cell r="BQ530">
            <v>200.68</v>
          </cell>
          <cell r="BR530">
            <v>1402.04</v>
          </cell>
          <cell r="BS530">
            <v>30.028421000000002</v>
          </cell>
          <cell r="BT530">
            <v>82.21</v>
          </cell>
          <cell r="BU530">
            <v>0</v>
          </cell>
          <cell r="BV530">
            <v>0</v>
          </cell>
          <cell r="BW530">
            <v>82.21</v>
          </cell>
          <cell r="BX530" t="str">
            <v>Non-Interest Income - Retail and Small Business</v>
          </cell>
          <cell r="BY530">
            <v>0</v>
          </cell>
          <cell r="BZ530">
            <v>25500</v>
          </cell>
          <cell r="CA530">
            <v>25500</v>
          </cell>
          <cell r="CB530">
            <v>11564.7</v>
          </cell>
          <cell r="CC530">
            <v>10839.95</v>
          </cell>
          <cell r="CD530">
            <v>236.75</v>
          </cell>
          <cell r="CE530">
            <v>0</v>
          </cell>
          <cell r="CF530">
            <v>236.75</v>
          </cell>
          <cell r="CG530">
            <v>487</v>
          </cell>
          <cell r="CH530">
            <v>5</v>
          </cell>
          <cell r="CI530">
            <v>19</v>
          </cell>
          <cell r="CJ530">
            <v>463</v>
          </cell>
          <cell r="CK530">
            <v>0</v>
          </cell>
          <cell r="CL530">
            <v>0</v>
          </cell>
          <cell r="CM530">
            <v>1</v>
          </cell>
          <cell r="CN530">
            <v>20525.55</v>
          </cell>
          <cell r="CO530">
            <v>19014.05</v>
          </cell>
          <cell r="CP530">
            <v>1511.5</v>
          </cell>
          <cell r="CQ530">
            <v>0</v>
          </cell>
          <cell r="CR530">
            <v>0</v>
          </cell>
          <cell r="CS530">
            <v>11256.3</v>
          </cell>
          <cell r="CT530">
            <v>0</v>
          </cell>
          <cell r="CU530">
            <v>0</v>
          </cell>
          <cell r="CV530">
            <v>11256.3</v>
          </cell>
          <cell r="CW530">
            <v>15984</v>
          </cell>
          <cell r="CX530">
            <v>0</v>
          </cell>
          <cell r="CY530">
            <v>0</v>
          </cell>
          <cell r="CZ530">
            <v>14440</v>
          </cell>
          <cell r="DA530">
            <v>1476</v>
          </cell>
          <cell r="DB530">
            <v>68</v>
          </cell>
          <cell r="DC530">
            <v>59330.55</v>
          </cell>
          <cell r="DD530">
            <v>0</v>
          </cell>
          <cell r="DE530">
            <v>45.33</v>
          </cell>
          <cell r="DF530">
            <v>59285.22</v>
          </cell>
          <cell r="DG530">
            <v>274044.76</v>
          </cell>
          <cell r="DH530">
            <v>6715</v>
          </cell>
          <cell r="DI530">
            <v>23</v>
          </cell>
          <cell r="DJ530">
            <v>0</v>
          </cell>
          <cell r="DK530">
            <v>3727.28</v>
          </cell>
          <cell r="DL530">
            <v>10465.280000000001</v>
          </cell>
          <cell r="DM530">
            <v>505417.12</v>
          </cell>
          <cell r="DN530">
            <v>874712.38</v>
          </cell>
          <cell r="DO530">
            <v>73723.009999999995</v>
          </cell>
          <cell r="DP530">
            <v>132694.67000000001</v>
          </cell>
          <cell r="DQ530">
            <v>4835</v>
          </cell>
          <cell r="DR530">
            <v>588610.25</v>
          </cell>
          <cell r="DS530">
            <v>14</v>
          </cell>
          <cell r="DT530">
            <v>799862.92</v>
          </cell>
          <cell r="DU530">
            <v>1508</v>
          </cell>
          <cell r="DV530">
            <v>20</v>
          </cell>
          <cell r="DW530">
            <v>23797.43</v>
          </cell>
          <cell r="DX530">
            <v>46980.77</v>
          </cell>
          <cell r="DY530">
            <v>-696.77</v>
          </cell>
          <cell r="DZ530">
            <v>-2498</v>
          </cell>
          <cell r="EA530">
            <v>69111.429999999993</v>
          </cell>
          <cell r="EB530">
            <v>5738.04</v>
          </cell>
          <cell r="EC530">
            <v>74849.47</v>
          </cell>
          <cell r="ED530">
            <v>156375.75</v>
          </cell>
          <cell r="EE530">
            <v>67667.039999999994</v>
          </cell>
          <cell r="EF530">
            <v>0</v>
          </cell>
          <cell r="EG530">
            <v>67667.039999999994</v>
          </cell>
          <cell r="EH530">
            <v>1402.04</v>
          </cell>
          <cell r="EI530">
            <v>0</v>
          </cell>
          <cell r="EJ530">
            <v>0</v>
          </cell>
          <cell r="EK530">
            <v>0</v>
          </cell>
          <cell r="EL530">
            <v>262.88</v>
          </cell>
          <cell r="EM530">
            <v>0</v>
          </cell>
          <cell r="EN530">
            <v>12.82</v>
          </cell>
          <cell r="EO530">
            <v>0</v>
          </cell>
          <cell r="EP530">
            <v>24</v>
          </cell>
          <cell r="EQ530">
            <v>100.49</v>
          </cell>
          <cell r="ER530">
            <v>-83.22</v>
          </cell>
          <cell r="ES530">
            <v>0</v>
          </cell>
          <cell r="ET530">
            <v>0</v>
          </cell>
          <cell r="EU530">
            <v>69111.429999999993</v>
          </cell>
          <cell r="EV530">
            <v>69111.429999999993</v>
          </cell>
          <cell r="EW530">
            <v>-117.17</v>
          </cell>
          <cell r="EX530">
            <v>0</v>
          </cell>
          <cell r="EY530">
            <v>-15</v>
          </cell>
          <cell r="EZ530">
            <v>0</v>
          </cell>
          <cell r="FA530">
            <v>0</v>
          </cell>
          <cell r="FB530">
            <v>8902.7099999999991</v>
          </cell>
          <cell r="FC530">
            <v>0</v>
          </cell>
          <cell r="FD530">
            <v>10442.280000000001</v>
          </cell>
          <cell r="FE530">
            <v>2459</v>
          </cell>
          <cell r="FF530">
            <v>65245.02</v>
          </cell>
          <cell r="FG530">
            <v>2.2999999999999998</v>
          </cell>
          <cell r="FH530">
            <v>2484.46</v>
          </cell>
          <cell r="FI530">
            <v>-1387.41</v>
          </cell>
          <cell r="FJ530">
            <v>61370.85</v>
          </cell>
          <cell r="FK530">
            <v>324966.40000000002</v>
          </cell>
          <cell r="FL530">
            <v>50960.26</v>
          </cell>
          <cell r="FM530">
            <v>61371.07</v>
          </cell>
          <cell r="FN530">
            <v>62341.63</v>
          </cell>
          <cell r="FO530">
            <v>324966.40000000002</v>
          </cell>
          <cell r="FP530">
            <v>852097.8</v>
          </cell>
          <cell r="FQ530">
            <v>15.681699999999999</v>
          </cell>
          <cell r="FR530">
            <v>18.885400000000001</v>
          </cell>
          <cell r="FS530">
            <v>19.184000000000001</v>
          </cell>
          <cell r="FT530">
            <v>7.2023999999999999</v>
          </cell>
          <cell r="FU530">
            <v>1508</v>
          </cell>
          <cell r="FV530">
            <v>0</v>
          </cell>
          <cell r="FW530">
            <v>0</v>
          </cell>
          <cell r="FX530">
            <v>0</v>
          </cell>
          <cell r="FY530">
            <v>953.6</v>
          </cell>
          <cell r="FZ530">
            <v>0</v>
          </cell>
          <cell r="GA530">
            <v>5738.04</v>
          </cell>
          <cell r="GB530">
            <v>0</v>
          </cell>
          <cell r="GC530">
            <v>3164.67</v>
          </cell>
          <cell r="GD530">
            <v>6438</v>
          </cell>
          <cell r="GE530">
            <v>5104.47</v>
          </cell>
          <cell r="GF530">
            <v>0</v>
          </cell>
          <cell r="GG530">
            <v>2009.84</v>
          </cell>
          <cell r="GH530">
            <v>0</v>
          </cell>
          <cell r="GI530">
            <v>0</v>
          </cell>
          <cell r="GJ530">
            <v>65245.02</v>
          </cell>
          <cell r="GK530">
            <v>6524.5</v>
          </cell>
          <cell r="GL530">
            <v>5291.58</v>
          </cell>
          <cell r="GM530">
            <v>-187.11</v>
          </cell>
          <cell r="GN530">
            <v>53.14</v>
          </cell>
          <cell r="GO530">
            <v>5238.43</v>
          </cell>
          <cell r="GP530">
            <v>2566.87</v>
          </cell>
          <cell r="GQ530">
            <v>2566.87</v>
          </cell>
          <cell r="GR530">
            <v>2671.56</v>
          </cell>
          <cell r="GS530">
            <v>118.66</v>
          </cell>
          <cell r="GT530">
            <v>2338.7199999999998</v>
          </cell>
          <cell r="GU530">
            <v>100.49</v>
          </cell>
          <cell r="GV530">
            <v>2009.84</v>
          </cell>
          <cell r="GW530">
            <v>0.05</v>
          </cell>
          <cell r="GX530">
            <v>262.88</v>
          </cell>
          <cell r="GY530">
            <v>0</v>
          </cell>
          <cell r="GZ530">
            <v>262.88</v>
          </cell>
          <cell r="HA530">
            <v>0</v>
          </cell>
          <cell r="HB530">
            <v>12.82</v>
          </cell>
          <cell r="HC530">
            <v>12.82</v>
          </cell>
          <cell r="HD530" t="str">
            <v>Other adjustments to equity capital includes excess expense on Russia Cash Settled awards which are recognized in APIC. The APIC amount is totaled by adding the initial amortization amount, the mark-to-market amortization amount, and the liabil</v>
          </cell>
          <cell r="HE530" t="str">
            <v>Other deductions from Tier 1 Capital are comprised of deductions for non-financial equity investments and financial equity investments.</v>
          </cell>
          <cell r="HF530">
            <v>0</v>
          </cell>
          <cell r="HG530">
            <v>0</v>
          </cell>
          <cell r="HH530">
            <v>0</v>
          </cell>
          <cell r="HI530">
            <v>5899000000</v>
          </cell>
          <cell r="HJ530">
            <v>7474000000</v>
          </cell>
          <cell r="HK530" t="str">
            <v>Cash dividends declared on common stock (item 69) are equivalent to Cash dividends declared on common stock in the HI-A projections (item 13).Issuance of common stock for employee compensation (item 72) is equivalent to Conversion or retirement</v>
          </cell>
          <cell r="HL530">
            <v>3</v>
          </cell>
          <cell r="HM530">
            <v>2013</v>
          </cell>
          <cell r="HN530">
            <v>0</v>
          </cell>
          <cell r="HO530">
            <v>0</v>
          </cell>
          <cell r="HR530">
            <v>19011</v>
          </cell>
        </row>
        <row r="531">
          <cell r="A531" t="str">
            <v>2162966Q4 2013BHC Baseline</v>
          </cell>
          <cell r="B531" t="str">
            <v>Morgan Stanley</v>
          </cell>
          <cell r="C531" t="str">
            <v>Q4 2013</v>
          </cell>
          <cell r="D531" t="str">
            <v>BHC Baseline</v>
          </cell>
          <cell r="E531" t="str">
            <v>BHC</v>
          </cell>
          <cell r="F531" t="str">
            <v>MORGAN STANLEY</v>
          </cell>
          <cell r="G531">
            <v>2162966</v>
          </cell>
          <cell r="H531" t="str">
            <v>Projected</v>
          </cell>
          <cell r="I531">
            <v>40927</v>
          </cell>
          <cell r="J531">
            <v>40927.41810185185</v>
          </cell>
          <cell r="K531" t="str">
            <v>Please refer to the CCAR Summary Memo for a detailed description of the BHC Baseline Scenario</v>
          </cell>
          <cell r="L531">
            <v>0.24</v>
          </cell>
          <cell r="M531">
            <v>0.13</v>
          </cell>
          <cell r="N531">
            <v>0</v>
          </cell>
          <cell r="O531">
            <v>0.13</v>
          </cell>
          <cell r="P531">
            <v>0</v>
          </cell>
          <cell r="Q531">
            <v>0</v>
          </cell>
          <cell r="R531">
            <v>0</v>
          </cell>
          <cell r="S531">
            <v>0</v>
          </cell>
          <cell r="T531">
            <v>0</v>
          </cell>
          <cell r="U531">
            <v>0</v>
          </cell>
          <cell r="V531">
            <v>0</v>
          </cell>
          <cell r="W531">
            <v>0</v>
          </cell>
          <cell r="X531">
            <v>0</v>
          </cell>
          <cell r="Y531">
            <v>0.86</v>
          </cell>
          <cell r="Z531">
            <v>0</v>
          </cell>
          <cell r="AA531">
            <v>0</v>
          </cell>
          <cell r="AB531">
            <v>0.86</v>
          </cell>
          <cell r="AC531">
            <v>0</v>
          </cell>
          <cell r="AD531">
            <v>0</v>
          </cell>
          <cell r="AE531">
            <v>0</v>
          </cell>
          <cell r="AF531">
            <v>0</v>
          </cell>
          <cell r="AG531">
            <v>0</v>
          </cell>
          <cell r="AH531">
            <v>0</v>
          </cell>
          <cell r="AI531">
            <v>1.22</v>
          </cell>
          <cell r="AJ531">
            <v>0</v>
          </cell>
          <cell r="AK531">
            <v>0</v>
          </cell>
          <cell r="AL531">
            <v>0</v>
          </cell>
          <cell r="AM531">
            <v>0</v>
          </cell>
          <cell r="AN531">
            <v>0</v>
          </cell>
          <cell r="AO531">
            <v>0</v>
          </cell>
          <cell r="AP531">
            <v>0</v>
          </cell>
          <cell r="AQ531">
            <v>0</v>
          </cell>
          <cell r="AR531">
            <v>0</v>
          </cell>
          <cell r="AS531">
            <v>0</v>
          </cell>
          <cell r="AT531">
            <v>1.22</v>
          </cell>
          <cell r="AU531">
            <v>45.33</v>
          </cell>
          <cell r="AV531">
            <v>-0.98</v>
          </cell>
          <cell r="AW531">
            <v>1.22</v>
          </cell>
          <cell r="AX531">
            <v>0</v>
          </cell>
          <cell r="AY531">
            <v>43.13</v>
          </cell>
          <cell r="AZ531">
            <v>273.79000000000002</v>
          </cell>
          <cell r="BA531">
            <v>9147.35</v>
          </cell>
          <cell r="BB531">
            <v>6998.54</v>
          </cell>
          <cell r="BC531">
            <v>2422.6</v>
          </cell>
          <cell r="BD531">
            <v>2422.6</v>
          </cell>
          <cell r="BE531">
            <v>-0.98</v>
          </cell>
          <cell r="BF531">
            <v>0</v>
          </cell>
          <cell r="BG531">
            <v>0</v>
          </cell>
          <cell r="BH531">
            <v>0</v>
          </cell>
          <cell r="BI531">
            <v>0</v>
          </cell>
          <cell r="BJ531">
            <v>0</v>
          </cell>
          <cell r="BK531">
            <v>11</v>
          </cell>
          <cell r="BL531">
            <v>2423.59</v>
          </cell>
          <cell r="BM531">
            <v>727.76</v>
          </cell>
          <cell r="BN531">
            <v>1695.83</v>
          </cell>
          <cell r="BO531">
            <v>0</v>
          </cell>
          <cell r="BP531">
            <v>1695.83</v>
          </cell>
          <cell r="BQ531">
            <v>225.51</v>
          </cell>
          <cell r="BR531">
            <v>1470.31</v>
          </cell>
          <cell r="BS531">
            <v>30.028181</v>
          </cell>
          <cell r="BT531">
            <v>82.21</v>
          </cell>
          <cell r="BU531">
            <v>0</v>
          </cell>
          <cell r="BV531">
            <v>0</v>
          </cell>
          <cell r="BW531">
            <v>82.21</v>
          </cell>
          <cell r="BX531" t="str">
            <v>Non-Interest Income - Retail and Small Business</v>
          </cell>
          <cell r="BY531">
            <v>0</v>
          </cell>
          <cell r="BZ531">
            <v>23000</v>
          </cell>
          <cell r="CA531">
            <v>23000</v>
          </cell>
          <cell r="CB531">
            <v>12601.68</v>
          </cell>
          <cell r="CC531">
            <v>11864.11</v>
          </cell>
          <cell r="CD531">
            <v>249.57</v>
          </cell>
          <cell r="CE531">
            <v>0</v>
          </cell>
          <cell r="CF531">
            <v>249.57</v>
          </cell>
          <cell r="CG531">
            <v>487</v>
          </cell>
          <cell r="CH531">
            <v>5</v>
          </cell>
          <cell r="CI531">
            <v>19</v>
          </cell>
          <cell r="CJ531">
            <v>463</v>
          </cell>
          <cell r="CK531">
            <v>0</v>
          </cell>
          <cell r="CL531">
            <v>0</v>
          </cell>
          <cell r="CM531">
            <v>1</v>
          </cell>
          <cell r="CN531">
            <v>20736.91</v>
          </cell>
          <cell r="CO531">
            <v>19225.41</v>
          </cell>
          <cell r="CP531">
            <v>1511.5</v>
          </cell>
          <cell r="CQ531">
            <v>0</v>
          </cell>
          <cell r="CR531">
            <v>0</v>
          </cell>
          <cell r="CS531">
            <v>12043.78</v>
          </cell>
          <cell r="CT531">
            <v>0</v>
          </cell>
          <cell r="CU531">
            <v>0</v>
          </cell>
          <cell r="CV531">
            <v>12043.78</v>
          </cell>
          <cell r="CW531">
            <v>15984</v>
          </cell>
          <cell r="CX531">
            <v>0</v>
          </cell>
          <cell r="CY531">
            <v>0</v>
          </cell>
          <cell r="CZ531">
            <v>14440</v>
          </cell>
          <cell r="DA531">
            <v>1476</v>
          </cell>
          <cell r="DB531">
            <v>68</v>
          </cell>
          <cell r="DC531">
            <v>61366.37</v>
          </cell>
          <cell r="DD531">
            <v>0</v>
          </cell>
          <cell r="DE531">
            <v>43.13</v>
          </cell>
          <cell r="DF531">
            <v>61323.24</v>
          </cell>
          <cell r="DG531">
            <v>274665.03999999998</v>
          </cell>
          <cell r="DH531">
            <v>6715</v>
          </cell>
          <cell r="DI531">
            <v>23</v>
          </cell>
          <cell r="DJ531">
            <v>0</v>
          </cell>
          <cell r="DK531">
            <v>3646.03</v>
          </cell>
          <cell r="DL531">
            <v>10384.030000000001</v>
          </cell>
          <cell r="DM531">
            <v>507319.92</v>
          </cell>
          <cell r="DN531">
            <v>876692.24</v>
          </cell>
          <cell r="DO531">
            <v>72870.649999999994</v>
          </cell>
          <cell r="DP531">
            <v>132766.06</v>
          </cell>
          <cell r="DQ531">
            <v>4835</v>
          </cell>
          <cell r="DR531">
            <v>589844.94999999995</v>
          </cell>
          <cell r="DS531">
            <v>14</v>
          </cell>
          <cell r="DT531">
            <v>800316.67</v>
          </cell>
          <cell r="DU531">
            <v>1508</v>
          </cell>
          <cell r="DV531">
            <v>20</v>
          </cell>
          <cell r="DW531">
            <v>24049.42</v>
          </cell>
          <cell r="DX531">
            <v>48326.62</v>
          </cell>
          <cell r="DY531">
            <v>-768.51</v>
          </cell>
          <cell r="DZ531">
            <v>-2498</v>
          </cell>
          <cell r="EA531">
            <v>70637.52</v>
          </cell>
          <cell r="EB531">
            <v>5738.04</v>
          </cell>
          <cell r="EC531">
            <v>76375.56</v>
          </cell>
          <cell r="ED531">
            <v>157473.18</v>
          </cell>
          <cell r="EE531">
            <v>69111.429999999993</v>
          </cell>
          <cell r="EF531">
            <v>0</v>
          </cell>
          <cell r="EG531">
            <v>69111.429999999993</v>
          </cell>
          <cell r="EH531">
            <v>1470.31</v>
          </cell>
          <cell r="EI531">
            <v>0</v>
          </cell>
          <cell r="EJ531">
            <v>0</v>
          </cell>
          <cell r="EK531">
            <v>0</v>
          </cell>
          <cell r="EL531">
            <v>259.06</v>
          </cell>
          <cell r="EM531">
            <v>0</v>
          </cell>
          <cell r="EN531">
            <v>7.06</v>
          </cell>
          <cell r="EO531">
            <v>0</v>
          </cell>
          <cell r="EP531">
            <v>24</v>
          </cell>
          <cell r="EQ531">
            <v>100.46</v>
          </cell>
          <cell r="ER531">
            <v>-71.75</v>
          </cell>
          <cell r="ES531">
            <v>0</v>
          </cell>
          <cell r="ET531">
            <v>0</v>
          </cell>
          <cell r="EU531">
            <v>70637.52</v>
          </cell>
          <cell r="EV531">
            <v>70637.52</v>
          </cell>
          <cell r="EW531">
            <v>-188.92</v>
          </cell>
          <cell r="EX531">
            <v>0</v>
          </cell>
          <cell r="EY531">
            <v>-15</v>
          </cell>
          <cell r="EZ531">
            <v>0</v>
          </cell>
          <cell r="FA531">
            <v>0</v>
          </cell>
          <cell r="FB531">
            <v>8902.7099999999991</v>
          </cell>
          <cell r="FC531">
            <v>0</v>
          </cell>
          <cell r="FD531">
            <v>10361.030000000001</v>
          </cell>
          <cell r="FE531">
            <v>2459</v>
          </cell>
          <cell r="FF531">
            <v>66924.12</v>
          </cell>
          <cell r="FG531">
            <v>2.2999999999999998</v>
          </cell>
          <cell r="FH531">
            <v>1980.48</v>
          </cell>
          <cell r="FI531">
            <v>-1387.41</v>
          </cell>
          <cell r="FJ531">
            <v>63553.93</v>
          </cell>
          <cell r="FK531">
            <v>320564.77</v>
          </cell>
          <cell r="FL531">
            <v>53143.33</v>
          </cell>
          <cell r="FM531">
            <v>63554.14</v>
          </cell>
          <cell r="FN531">
            <v>64522.5</v>
          </cell>
          <cell r="FO531">
            <v>320564.77</v>
          </cell>
          <cell r="FP531">
            <v>854662.88</v>
          </cell>
          <cell r="FQ531">
            <v>16.577999999999999</v>
          </cell>
          <cell r="FR531">
            <v>19.825700000000001</v>
          </cell>
          <cell r="FS531">
            <v>20.127800000000001</v>
          </cell>
          <cell r="FT531">
            <v>7.4362000000000004</v>
          </cell>
          <cell r="FU531">
            <v>1508</v>
          </cell>
          <cell r="FV531">
            <v>0</v>
          </cell>
          <cell r="FW531">
            <v>0</v>
          </cell>
          <cell r="FX531">
            <v>0</v>
          </cell>
          <cell r="FY531">
            <v>963.09</v>
          </cell>
          <cell r="FZ531">
            <v>0</v>
          </cell>
          <cell r="GA531">
            <v>5738.04</v>
          </cell>
          <cell r="GB531">
            <v>0</v>
          </cell>
          <cell r="GC531">
            <v>3164.67</v>
          </cell>
          <cell r="GD531">
            <v>6438</v>
          </cell>
          <cell r="GE531">
            <v>4764.58</v>
          </cell>
          <cell r="GF531">
            <v>0</v>
          </cell>
          <cell r="GG531">
            <v>2009.26</v>
          </cell>
          <cell r="GH531">
            <v>0</v>
          </cell>
          <cell r="GI531">
            <v>0</v>
          </cell>
          <cell r="GJ531">
            <v>66924.12</v>
          </cell>
          <cell r="GK531">
            <v>6692.41</v>
          </cell>
          <cell r="GL531">
            <v>4951.6899999999996</v>
          </cell>
          <cell r="GM531">
            <v>-187.11</v>
          </cell>
          <cell r="GN531">
            <v>53.14</v>
          </cell>
          <cell r="GO531">
            <v>4898.55</v>
          </cell>
          <cell r="GP531">
            <v>2730.96</v>
          </cell>
          <cell r="GQ531">
            <v>2730.96</v>
          </cell>
          <cell r="GR531">
            <v>2167.58</v>
          </cell>
          <cell r="GS531">
            <v>118.66</v>
          </cell>
          <cell r="GT531">
            <v>2338.7199999999998</v>
          </cell>
          <cell r="GU531">
            <v>100.46</v>
          </cell>
          <cell r="GV531">
            <v>2009.26</v>
          </cell>
          <cell r="GW531">
            <v>0.05</v>
          </cell>
          <cell r="GX531">
            <v>259.06</v>
          </cell>
          <cell r="GY531">
            <v>0</v>
          </cell>
          <cell r="GZ531">
            <v>259.06</v>
          </cell>
          <cell r="HA531">
            <v>0</v>
          </cell>
          <cell r="HB531">
            <v>7.06</v>
          </cell>
          <cell r="HC531">
            <v>7.06</v>
          </cell>
          <cell r="HD531" t="str">
            <v>Other adjustments to equity capital includes excess expense on Russia Cash Settled awards which are recognized in APIC. The APIC amount is totaled by adding the initial amortization amount, the mark-to-market amortization amount, and the liabil</v>
          </cell>
          <cell r="HE531" t="str">
            <v>Other deductions from Tier 1 Capital are comprised of deductions for non-financial equity investments and financial equity investments.</v>
          </cell>
          <cell r="HF531">
            <v>0</v>
          </cell>
          <cell r="HG531">
            <v>0</v>
          </cell>
          <cell r="HH531">
            <v>0</v>
          </cell>
          <cell r="HI531">
            <v>5899000000</v>
          </cell>
          <cell r="HJ531">
            <v>7474000000</v>
          </cell>
          <cell r="HK531" t="str">
            <v>Cash dividends declared on common stock (item 69) are equivalent to Cash dividends declared on common stock in the HI-A projections (item 13).Issuance of common stock for employee compensation (item 72) is equivalent to Conversion or retirement</v>
          </cell>
          <cell r="HL531">
            <v>4</v>
          </cell>
          <cell r="HM531">
            <v>2013</v>
          </cell>
          <cell r="HN531">
            <v>0</v>
          </cell>
          <cell r="HO531">
            <v>0</v>
          </cell>
          <cell r="HR531">
            <v>19011</v>
          </cell>
        </row>
        <row r="532">
          <cell r="A532" t="str">
            <v>2162966Q3 2011BHC Stress</v>
          </cell>
          <cell r="B532" t="str">
            <v>Morgan Stanley</v>
          </cell>
          <cell r="C532" t="str">
            <v>Q3 2011</v>
          </cell>
          <cell r="D532" t="str">
            <v>BHC Stress</v>
          </cell>
          <cell r="E532" t="str">
            <v>BHC</v>
          </cell>
          <cell r="F532" t="str">
            <v>MORGAN STANLEY</v>
          </cell>
          <cell r="G532">
            <v>2162966</v>
          </cell>
          <cell r="H532" t="str">
            <v>Actual</v>
          </cell>
          <cell r="I532">
            <v>40927</v>
          </cell>
          <cell r="J532">
            <v>40927.420173611114</v>
          </cell>
          <cell r="K532" t="str">
            <v>Please refer to the CCAR Summary Memo for a detailed description of the BHC Stress Scenario</v>
          </cell>
          <cell r="L532">
            <v>37.770000000000003</v>
          </cell>
          <cell r="M532">
            <v>0</v>
          </cell>
          <cell r="N532">
            <v>0</v>
          </cell>
          <cell r="O532">
            <v>0</v>
          </cell>
          <cell r="P532">
            <v>0</v>
          </cell>
          <cell r="Q532">
            <v>0</v>
          </cell>
          <cell r="R532">
            <v>0</v>
          </cell>
          <cell r="S532">
            <v>33.4</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-99.58</v>
          </cell>
          <cell r="AI532">
            <v>-28</v>
          </cell>
          <cell r="AJ532">
            <v>0</v>
          </cell>
          <cell r="AK532">
            <v>0</v>
          </cell>
          <cell r="AL532">
            <v>0</v>
          </cell>
          <cell r="AM532">
            <v>0</v>
          </cell>
          <cell r="AN532">
            <v>0</v>
          </cell>
          <cell r="AO532">
            <v>0</v>
          </cell>
          <cell r="AP532">
            <v>0</v>
          </cell>
          <cell r="AQ532">
            <v>0</v>
          </cell>
          <cell r="AR532">
            <v>0</v>
          </cell>
          <cell r="AS532">
            <v>-3360</v>
          </cell>
          <cell r="AT532">
            <v>-28</v>
          </cell>
          <cell r="AU532">
            <v>36</v>
          </cell>
          <cell r="AV532">
            <v>-50</v>
          </cell>
          <cell r="AW532">
            <v>-28</v>
          </cell>
          <cell r="AX532">
            <v>4</v>
          </cell>
          <cell r="AY532">
            <v>18</v>
          </cell>
          <cell r="AZ532">
            <v>310.11</v>
          </cell>
          <cell r="BA532">
            <v>6142.71</v>
          </cell>
          <cell r="BB532">
            <v>6214</v>
          </cell>
          <cell r="BC532">
            <v>238.82</v>
          </cell>
          <cell r="BD532">
            <v>238.82</v>
          </cell>
          <cell r="BE532">
            <v>-50</v>
          </cell>
          <cell r="BF532">
            <v>0</v>
          </cell>
          <cell r="BG532">
            <v>-3360</v>
          </cell>
          <cell r="BH532">
            <v>-7</v>
          </cell>
          <cell r="BI532">
            <v>0</v>
          </cell>
          <cell r="BJ532">
            <v>36</v>
          </cell>
          <cell r="BK532">
            <v>11</v>
          </cell>
          <cell r="BL532">
            <v>3677.82</v>
          </cell>
          <cell r="BM532">
            <v>1410</v>
          </cell>
          <cell r="BN532">
            <v>2267.8200000000002</v>
          </cell>
          <cell r="BO532">
            <v>25</v>
          </cell>
          <cell r="BP532">
            <v>2292.8200000000002</v>
          </cell>
          <cell r="BQ532">
            <v>94</v>
          </cell>
          <cell r="BR532">
            <v>2199</v>
          </cell>
          <cell r="BS532">
            <v>38.337927999999998</v>
          </cell>
          <cell r="BT532">
            <v>58.97</v>
          </cell>
          <cell r="BU532">
            <v>0</v>
          </cell>
          <cell r="BV532">
            <v>0</v>
          </cell>
          <cell r="BW532">
            <v>58.97</v>
          </cell>
          <cell r="BX532" t="str">
            <v>Non-Interest Income - Retail and Small Business</v>
          </cell>
          <cell r="BY532">
            <v>0</v>
          </cell>
          <cell r="BZ532">
            <v>27697</v>
          </cell>
          <cell r="CA532">
            <v>27697</v>
          </cell>
          <cell r="CB532">
            <v>4487</v>
          </cell>
          <cell r="CC532">
            <v>3883</v>
          </cell>
          <cell r="CD532">
            <v>116</v>
          </cell>
          <cell r="CE532">
            <v>0</v>
          </cell>
          <cell r="CF532">
            <v>116</v>
          </cell>
          <cell r="CG532">
            <v>487</v>
          </cell>
          <cell r="CH532">
            <v>5</v>
          </cell>
          <cell r="CI532">
            <v>19</v>
          </cell>
          <cell r="CJ532">
            <v>463</v>
          </cell>
          <cell r="CK532">
            <v>0</v>
          </cell>
          <cell r="CL532">
            <v>0</v>
          </cell>
          <cell r="CM532">
            <v>1</v>
          </cell>
          <cell r="CN532">
            <v>18187</v>
          </cell>
          <cell r="CO532">
            <v>16675.599999999999</v>
          </cell>
          <cell r="CP532">
            <v>1511.5</v>
          </cell>
          <cell r="CQ532">
            <v>0</v>
          </cell>
          <cell r="CR532">
            <v>0</v>
          </cell>
          <cell r="CS532">
            <v>4814.16</v>
          </cell>
          <cell r="CT532">
            <v>0</v>
          </cell>
          <cell r="CU532">
            <v>0</v>
          </cell>
          <cell r="CV532">
            <v>4814.16</v>
          </cell>
          <cell r="CW532">
            <v>15984</v>
          </cell>
          <cell r="CX532">
            <v>0</v>
          </cell>
          <cell r="CY532">
            <v>0</v>
          </cell>
          <cell r="CZ532">
            <v>14440</v>
          </cell>
          <cell r="DA532">
            <v>1476</v>
          </cell>
          <cell r="DB532">
            <v>68</v>
          </cell>
          <cell r="DC532">
            <v>43472.160000000003</v>
          </cell>
          <cell r="DD532">
            <v>0</v>
          </cell>
          <cell r="DE532">
            <v>18</v>
          </cell>
          <cell r="DF532">
            <v>43454</v>
          </cell>
          <cell r="DG532">
            <v>249052</v>
          </cell>
          <cell r="DH532">
            <v>6709</v>
          </cell>
          <cell r="DI532">
            <v>133</v>
          </cell>
          <cell r="DJ532">
            <v>0</v>
          </cell>
          <cell r="DK532">
            <v>4237</v>
          </cell>
          <cell r="DL532">
            <v>11079</v>
          </cell>
          <cell r="DM532">
            <v>463657</v>
          </cell>
          <cell r="DN532">
            <v>794939</v>
          </cell>
          <cell r="DO532">
            <v>66184</v>
          </cell>
          <cell r="DP532">
            <v>120160</v>
          </cell>
          <cell r="DQ532">
            <v>4835</v>
          </cell>
          <cell r="DR532">
            <v>533666</v>
          </cell>
          <cell r="DS532">
            <v>14</v>
          </cell>
          <cell r="DT532">
            <v>724845</v>
          </cell>
          <cell r="DU532">
            <v>1508</v>
          </cell>
          <cell r="DV532">
            <v>20</v>
          </cell>
          <cell r="DW532">
            <v>22501</v>
          </cell>
          <cell r="DX532">
            <v>40710</v>
          </cell>
          <cell r="DY532">
            <v>-413</v>
          </cell>
          <cell r="DZ532">
            <v>-2498</v>
          </cell>
          <cell r="EA532">
            <v>61828</v>
          </cell>
          <cell r="EB532">
            <v>8266</v>
          </cell>
          <cell r="EC532">
            <v>70094</v>
          </cell>
          <cell r="ED532">
            <v>144234</v>
          </cell>
          <cell r="EE532">
            <v>59707</v>
          </cell>
          <cell r="EF532">
            <v>0</v>
          </cell>
          <cell r="EG532">
            <v>59707</v>
          </cell>
          <cell r="EH532">
            <v>2199</v>
          </cell>
          <cell r="EI532">
            <v>0</v>
          </cell>
          <cell r="EJ532">
            <v>0</v>
          </cell>
          <cell r="EK532">
            <v>0</v>
          </cell>
          <cell r="EL532">
            <v>167</v>
          </cell>
          <cell r="EM532">
            <v>0</v>
          </cell>
          <cell r="EN532">
            <v>29</v>
          </cell>
          <cell r="EO532">
            <v>0</v>
          </cell>
          <cell r="EP532">
            <v>24</v>
          </cell>
          <cell r="EQ532">
            <v>96</v>
          </cell>
          <cell r="ER532">
            <v>-93</v>
          </cell>
          <cell r="ES532">
            <v>0</v>
          </cell>
          <cell r="ET532">
            <v>-3</v>
          </cell>
          <cell r="EU532">
            <v>61828</v>
          </cell>
          <cell r="EV532">
            <v>61828</v>
          </cell>
          <cell r="EW532">
            <v>129</v>
          </cell>
          <cell r="EX532">
            <v>0</v>
          </cell>
          <cell r="EY532">
            <v>-16</v>
          </cell>
          <cell r="EZ532">
            <v>0</v>
          </cell>
          <cell r="FA532">
            <v>0</v>
          </cell>
          <cell r="FB532">
            <v>9780</v>
          </cell>
          <cell r="FC532">
            <v>0</v>
          </cell>
          <cell r="FD532">
            <v>10947</v>
          </cell>
          <cell r="FE532">
            <v>2168</v>
          </cell>
          <cell r="FF532">
            <v>58380</v>
          </cell>
          <cell r="FG532">
            <v>13</v>
          </cell>
          <cell r="FH532">
            <v>4257</v>
          </cell>
          <cell r="FI532">
            <v>-1364</v>
          </cell>
          <cell r="FJ532">
            <v>52746</v>
          </cell>
          <cell r="FK532">
            <v>346789.92</v>
          </cell>
          <cell r="FL532">
            <v>41458</v>
          </cell>
          <cell r="FM532">
            <v>52746</v>
          </cell>
          <cell r="FN532">
            <v>56921</v>
          </cell>
          <cell r="FO532">
            <v>346789.92</v>
          </cell>
          <cell r="FP532">
            <v>824517</v>
          </cell>
          <cell r="FQ532">
            <v>11.954800000000001</v>
          </cell>
          <cell r="FR532">
            <v>15.2098</v>
          </cell>
          <cell r="FS532">
            <v>16.413699999999999</v>
          </cell>
          <cell r="FT532">
            <v>6.3971999999999998</v>
          </cell>
          <cell r="FU532">
            <v>1508</v>
          </cell>
          <cell r="FV532">
            <v>0</v>
          </cell>
          <cell r="FW532">
            <v>0</v>
          </cell>
          <cell r="FX532">
            <v>0</v>
          </cell>
          <cell r="FY532">
            <v>2498</v>
          </cell>
          <cell r="FZ532">
            <v>0</v>
          </cell>
          <cell r="GA532">
            <v>5033</v>
          </cell>
          <cell r="GB532">
            <v>0</v>
          </cell>
          <cell r="GC532">
            <v>4747</v>
          </cell>
          <cell r="GD532">
            <v>6432</v>
          </cell>
          <cell r="GE532">
            <v>6614</v>
          </cell>
          <cell r="GF532">
            <v>0</v>
          </cell>
          <cell r="GG532">
            <v>1927.54</v>
          </cell>
          <cell r="GH532">
            <v>0</v>
          </cell>
          <cell r="GI532">
            <v>0</v>
          </cell>
          <cell r="GJ532">
            <v>58380</v>
          </cell>
          <cell r="GK532">
            <v>5838</v>
          </cell>
          <cell r="GL532">
            <v>6810.71</v>
          </cell>
          <cell r="GM532">
            <v>6614</v>
          </cell>
          <cell r="GN532">
            <v>53.14</v>
          </cell>
          <cell r="GO532">
            <v>0</v>
          </cell>
          <cell r="GP532">
            <v>2303.66</v>
          </cell>
          <cell r="GQ532">
            <v>5838</v>
          </cell>
          <cell r="GR532">
            <v>0</v>
          </cell>
          <cell r="GS532">
            <v>130.25</v>
          </cell>
          <cell r="GT532">
            <v>2816.08</v>
          </cell>
          <cell r="GU532">
            <v>96</v>
          </cell>
          <cell r="GV532">
            <v>1927.92</v>
          </cell>
          <cell r="GW532">
            <v>4.9794600000000001E-2</v>
          </cell>
          <cell r="GX532">
            <v>167</v>
          </cell>
          <cell r="GY532">
            <v>0</v>
          </cell>
          <cell r="GZ532">
            <v>0</v>
          </cell>
          <cell r="HA532">
            <v>0</v>
          </cell>
          <cell r="HB532">
            <v>29</v>
          </cell>
          <cell r="HC532">
            <v>0</v>
          </cell>
          <cell r="HD532" t="str">
            <v>Other adjustments to equity capital includes excess expense on Russia Cash Settled awards which are recognized in APIC. The APIC amount is totaled by adding the initial amortization amount, the mark-to-market amortization amount, and the liabil</v>
          </cell>
          <cell r="HE532" t="str">
            <v>Other deductions from Tier 1 Capital are comprised of deductions for non-financial equity investments and financial equity investments.</v>
          </cell>
          <cell r="HF532">
            <v>0</v>
          </cell>
          <cell r="HG532">
            <v>0</v>
          </cell>
          <cell r="HH532">
            <v>0</v>
          </cell>
          <cell r="HI532">
            <v>5899000000</v>
          </cell>
          <cell r="HJ532">
            <v>7474000000</v>
          </cell>
          <cell r="HK532" t="str">
            <v>Cash dividends declared on common stock (item 69) are equivalent to Cash dividends declared on common stock in the HI-A projections (item 13).Issuance of common stock for employee compensation (item 72) is equivalent to Conversion or retirement</v>
          </cell>
          <cell r="HL532">
            <v>3</v>
          </cell>
          <cell r="HM532">
            <v>2011</v>
          </cell>
          <cell r="HN532">
            <v>0</v>
          </cell>
          <cell r="HO532">
            <v>36</v>
          </cell>
          <cell r="HR532">
            <v>19011</v>
          </cell>
        </row>
        <row r="533">
          <cell r="A533" t="str">
            <v>2162966Q4 2011BHC Stress</v>
          </cell>
          <cell r="B533" t="str">
            <v>Morgan Stanley</v>
          </cell>
          <cell r="C533" t="str">
            <v>Q4 2011</v>
          </cell>
          <cell r="D533" t="str">
            <v>BHC Stress</v>
          </cell>
          <cell r="E533" t="str">
            <v>BHC</v>
          </cell>
          <cell r="F533" t="str">
            <v>MORGAN STANLEY</v>
          </cell>
          <cell r="G533">
            <v>2162966</v>
          </cell>
          <cell r="H533" t="str">
            <v>Projected</v>
          </cell>
          <cell r="I533">
            <v>40927</v>
          </cell>
          <cell r="J533">
            <v>40927.420173611114</v>
          </cell>
          <cell r="K533" t="str">
            <v>Please refer to the CCAR Summary Memo for a detailed description of the BHC Stress Scenario</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-470</v>
          </cell>
          <cell r="AT533">
            <v>-470</v>
          </cell>
          <cell r="AU533">
            <v>18</v>
          </cell>
          <cell r="AV533">
            <v>1.1499999999999999</v>
          </cell>
          <cell r="AW533">
            <v>0</v>
          </cell>
          <cell r="AX533">
            <v>0</v>
          </cell>
          <cell r="AY533">
            <v>19.149999999999999</v>
          </cell>
          <cell r="AZ533">
            <v>418.87</v>
          </cell>
          <cell r="BA533">
            <v>6602.56</v>
          </cell>
          <cell r="BB533">
            <v>6426.27</v>
          </cell>
          <cell r="BC533">
            <v>595.15</v>
          </cell>
          <cell r="BD533">
            <v>595.15</v>
          </cell>
          <cell r="BE533">
            <v>1.1499999999999999</v>
          </cell>
          <cell r="BF533">
            <v>0</v>
          </cell>
          <cell r="BG533">
            <v>-470</v>
          </cell>
          <cell r="BH533">
            <v>-1750</v>
          </cell>
          <cell r="BI533">
            <v>0</v>
          </cell>
          <cell r="BJ533">
            <v>0</v>
          </cell>
          <cell r="BK533">
            <v>11</v>
          </cell>
          <cell r="BL533">
            <v>-686</v>
          </cell>
          <cell r="BM533">
            <v>-159</v>
          </cell>
          <cell r="BN533">
            <v>-527</v>
          </cell>
          <cell r="BO533">
            <v>0</v>
          </cell>
          <cell r="BP533">
            <v>-527</v>
          </cell>
          <cell r="BQ533">
            <v>65</v>
          </cell>
          <cell r="BR533">
            <v>-592</v>
          </cell>
          <cell r="BS533">
            <v>23.177842999999999</v>
          </cell>
          <cell r="BT533">
            <v>58.97</v>
          </cell>
          <cell r="BU533">
            <v>2.15</v>
          </cell>
          <cell r="BV533">
            <v>0</v>
          </cell>
          <cell r="BW533">
            <v>61.12</v>
          </cell>
          <cell r="BX533" t="str">
            <v>Non-Interest Income - Retail and Small Business</v>
          </cell>
          <cell r="BY533">
            <v>0</v>
          </cell>
          <cell r="BZ533">
            <v>31847.78</v>
          </cell>
          <cell r="CA533">
            <v>31847.78</v>
          </cell>
          <cell r="CB533">
            <v>5139.1899999999996</v>
          </cell>
          <cell r="CC533">
            <v>4532.38</v>
          </cell>
          <cell r="CD533">
            <v>118.82</v>
          </cell>
          <cell r="CE533">
            <v>0</v>
          </cell>
          <cell r="CF533">
            <v>118.82</v>
          </cell>
          <cell r="CG533">
            <v>487</v>
          </cell>
          <cell r="CH533">
            <v>5</v>
          </cell>
          <cell r="CI533">
            <v>19</v>
          </cell>
          <cell r="CJ533">
            <v>463</v>
          </cell>
          <cell r="CK533">
            <v>0</v>
          </cell>
          <cell r="CL533">
            <v>0</v>
          </cell>
          <cell r="CM533">
            <v>1</v>
          </cell>
          <cell r="CN533">
            <v>18187.099999999999</v>
          </cell>
          <cell r="CO533">
            <v>16675.599999999999</v>
          </cell>
          <cell r="CP533">
            <v>1511.5</v>
          </cell>
          <cell r="CQ533">
            <v>0</v>
          </cell>
          <cell r="CR533">
            <v>0</v>
          </cell>
          <cell r="CS533">
            <v>5870.86</v>
          </cell>
          <cell r="CT533">
            <v>0</v>
          </cell>
          <cell r="CU533">
            <v>0</v>
          </cell>
          <cell r="CV533">
            <v>5870.86</v>
          </cell>
          <cell r="CW533">
            <v>15984</v>
          </cell>
          <cell r="CX533">
            <v>0</v>
          </cell>
          <cell r="CY533">
            <v>0</v>
          </cell>
          <cell r="CZ533">
            <v>14440</v>
          </cell>
          <cell r="DA533">
            <v>1476</v>
          </cell>
          <cell r="DB533">
            <v>68</v>
          </cell>
          <cell r="DC533">
            <v>45181.16</v>
          </cell>
          <cell r="DD533">
            <v>0</v>
          </cell>
          <cell r="DE533">
            <v>19.149999999999999</v>
          </cell>
          <cell r="DF533">
            <v>45162.01</v>
          </cell>
          <cell r="DG533">
            <v>251192.66</v>
          </cell>
          <cell r="DH533">
            <v>6715</v>
          </cell>
          <cell r="DI533">
            <v>133</v>
          </cell>
          <cell r="DJ533">
            <v>0</v>
          </cell>
          <cell r="DK533">
            <v>4158.8</v>
          </cell>
          <cell r="DL533">
            <v>11006.8</v>
          </cell>
          <cell r="DM533">
            <v>462216.74</v>
          </cell>
          <cell r="DN533">
            <v>801426</v>
          </cell>
          <cell r="DO533">
            <v>64658.559999999998</v>
          </cell>
          <cell r="DP533">
            <v>121294.23</v>
          </cell>
          <cell r="DQ533">
            <v>4835</v>
          </cell>
          <cell r="DR533">
            <v>540899.26</v>
          </cell>
          <cell r="DS533">
            <v>14</v>
          </cell>
          <cell r="DT533">
            <v>731687.05</v>
          </cell>
          <cell r="DU533">
            <v>1508</v>
          </cell>
          <cell r="DV533">
            <v>20</v>
          </cell>
          <cell r="DW533">
            <v>22823.32</v>
          </cell>
          <cell r="DX533">
            <v>39997.629999999997</v>
          </cell>
          <cell r="DY533">
            <v>-378</v>
          </cell>
          <cell r="DZ533">
            <v>-2498</v>
          </cell>
          <cell r="EA533">
            <v>61472.95</v>
          </cell>
          <cell r="EB533">
            <v>8266</v>
          </cell>
          <cell r="EC533">
            <v>69738.95</v>
          </cell>
          <cell r="ED533">
            <v>147755.73000000001</v>
          </cell>
          <cell r="EE533">
            <v>61828</v>
          </cell>
          <cell r="EF533">
            <v>0</v>
          </cell>
          <cell r="EG533">
            <v>61828</v>
          </cell>
          <cell r="EH533">
            <v>-592</v>
          </cell>
          <cell r="EI533">
            <v>0</v>
          </cell>
          <cell r="EJ533">
            <v>0</v>
          </cell>
          <cell r="EK533">
            <v>0</v>
          </cell>
          <cell r="EL533">
            <v>326.66000000000003</v>
          </cell>
          <cell r="EM533">
            <v>0</v>
          </cell>
          <cell r="EN533">
            <v>4.34</v>
          </cell>
          <cell r="EO533">
            <v>0</v>
          </cell>
          <cell r="EP533">
            <v>24</v>
          </cell>
          <cell r="EQ533">
            <v>96.37</v>
          </cell>
          <cell r="ER533">
            <v>35</v>
          </cell>
          <cell r="ES533">
            <v>0</v>
          </cell>
          <cell r="ET533">
            <v>0</v>
          </cell>
          <cell r="EU533">
            <v>61472.95</v>
          </cell>
          <cell r="EV533">
            <v>61472.95</v>
          </cell>
          <cell r="EW533">
            <v>208.46</v>
          </cell>
          <cell r="EX533">
            <v>0</v>
          </cell>
          <cell r="EY533">
            <v>-15</v>
          </cell>
          <cell r="EZ533">
            <v>0</v>
          </cell>
          <cell r="FA533">
            <v>0</v>
          </cell>
          <cell r="FB533">
            <v>9677.98</v>
          </cell>
          <cell r="FC533">
            <v>0</v>
          </cell>
          <cell r="FD533">
            <v>10873.8</v>
          </cell>
          <cell r="FE533">
            <v>2459</v>
          </cell>
          <cell r="FF533">
            <v>57624.67</v>
          </cell>
          <cell r="FG533">
            <v>13.3</v>
          </cell>
          <cell r="FH533">
            <v>4924.3500000000004</v>
          </cell>
          <cell r="FI533">
            <v>-1362</v>
          </cell>
          <cell r="FJ533">
            <v>51325.02</v>
          </cell>
          <cell r="FK533">
            <v>333399.17</v>
          </cell>
          <cell r="FL533">
            <v>40139.360000000001</v>
          </cell>
          <cell r="FM533">
            <v>51325.440000000002</v>
          </cell>
          <cell r="FN533">
            <v>55609.51</v>
          </cell>
          <cell r="FO533">
            <v>333399.17</v>
          </cell>
          <cell r="FP533">
            <v>771634.77</v>
          </cell>
          <cell r="FQ533">
            <v>12.039400000000001</v>
          </cell>
          <cell r="FR533">
            <v>15.394600000000001</v>
          </cell>
          <cell r="FS533">
            <v>16.679600000000001</v>
          </cell>
          <cell r="FT533">
            <v>6.6515000000000004</v>
          </cell>
          <cell r="FU533">
            <v>1508</v>
          </cell>
          <cell r="FV533">
            <v>0</v>
          </cell>
          <cell r="FW533">
            <v>0</v>
          </cell>
          <cell r="FX533">
            <v>0</v>
          </cell>
          <cell r="FY533">
            <v>2491.9699999999998</v>
          </cell>
          <cell r="FZ533">
            <v>0</v>
          </cell>
          <cell r="GA533">
            <v>4930.9799999999996</v>
          </cell>
          <cell r="GB533">
            <v>0</v>
          </cell>
          <cell r="GC533">
            <v>4747</v>
          </cell>
          <cell r="GD533">
            <v>6438</v>
          </cell>
          <cell r="GE533">
            <v>7003.41</v>
          </cell>
          <cell r="GF533">
            <v>0</v>
          </cell>
          <cell r="GG533">
            <v>1926.97</v>
          </cell>
          <cell r="GH533">
            <v>0</v>
          </cell>
          <cell r="GI533">
            <v>0</v>
          </cell>
          <cell r="GJ533">
            <v>57624.67</v>
          </cell>
          <cell r="GK533">
            <v>5762.47</v>
          </cell>
          <cell r="GL533">
            <v>7190.52</v>
          </cell>
          <cell r="GM533">
            <v>-187.11</v>
          </cell>
          <cell r="GN533">
            <v>53.14</v>
          </cell>
          <cell r="GO533">
            <v>7137.38</v>
          </cell>
          <cell r="GP533">
            <v>2025.92</v>
          </cell>
          <cell r="GQ533">
            <v>2025.92</v>
          </cell>
          <cell r="GR533">
            <v>5111.45</v>
          </cell>
          <cell r="GS533">
            <v>118.66</v>
          </cell>
          <cell r="GT533">
            <v>2338.7199999999998</v>
          </cell>
          <cell r="GU533">
            <v>96.37</v>
          </cell>
          <cell r="GV533">
            <v>1927.4</v>
          </cell>
          <cell r="GW533">
            <v>0.05</v>
          </cell>
          <cell r="GX533">
            <v>326.66000000000003</v>
          </cell>
          <cell r="GY533">
            <v>0</v>
          </cell>
          <cell r="GZ533">
            <v>326.66000000000003</v>
          </cell>
          <cell r="HA533">
            <v>0</v>
          </cell>
          <cell r="HB533">
            <v>4.34</v>
          </cell>
          <cell r="HC533">
            <v>4.34</v>
          </cell>
          <cell r="HD533" t="str">
            <v>Other adjustments to equity capital includes excess expense on Russia Cash Settled awards which are recognized in APIC. The APIC amount is totaled by adding the initial amortization amount, the mark-to-market amortization amount, and the liabil</v>
          </cell>
          <cell r="HE533" t="str">
            <v>Other deductions from Tier 1 Capital are comprised of deductions for non-financial equity investments and financial equity investments.</v>
          </cell>
          <cell r="HF533">
            <v>0</v>
          </cell>
          <cell r="HG533">
            <v>0</v>
          </cell>
          <cell r="HH533">
            <v>0</v>
          </cell>
          <cell r="HI533">
            <v>5899000000</v>
          </cell>
          <cell r="HJ533">
            <v>7474000000</v>
          </cell>
          <cell r="HK533" t="str">
            <v>Cash dividends declared on common stock (item 69) are equivalent to Cash dividends declared on common stock in the HI-A projections (item 13).Issuance of common stock for employee compensation (item 72) is equivalent to Conversion or retirement</v>
          </cell>
          <cell r="HL533">
            <v>4</v>
          </cell>
          <cell r="HM533">
            <v>2011</v>
          </cell>
          <cell r="HN533">
            <v>0</v>
          </cell>
          <cell r="HO533">
            <v>0</v>
          </cell>
          <cell r="HR533">
            <v>19011</v>
          </cell>
        </row>
        <row r="534">
          <cell r="A534" t="str">
            <v>2162966Q1 2012BHC Stress</v>
          </cell>
          <cell r="B534" t="str">
            <v>Morgan Stanley</v>
          </cell>
          <cell r="C534" t="str">
            <v>Q1 2012</v>
          </cell>
          <cell r="D534" t="str">
            <v>BHC Stress</v>
          </cell>
          <cell r="E534" t="str">
            <v>BHC</v>
          </cell>
          <cell r="F534" t="str">
            <v>MORGAN STANLEY</v>
          </cell>
          <cell r="G534">
            <v>2162966</v>
          </cell>
          <cell r="H534" t="str">
            <v>Projected</v>
          </cell>
          <cell r="I534">
            <v>40927</v>
          </cell>
          <cell r="J534">
            <v>40927.420173611114</v>
          </cell>
          <cell r="K534" t="str">
            <v>Please refer to the CCAR Summary Memo for a detailed description of the BHC Stress Scenario</v>
          </cell>
          <cell r="L534">
            <v>0</v>
          </cell>
          <cell r="M534">
            <v>0.02</v>
          </cell>
          <cell r="N534">
            <v>0</v>
          </cell>
          <cell r="O534">
            <v>0.02</v>
          </cell>
          <cell r="P534">
            <v>0</v>
          </cell>
          <cell r="Q534">
            <v>0</v>
          </cell>
          <cell r="R534">
            <v>0</v>
          </cell>
          <cell r="S534">
            <v>0</v>
          </cell>
          <cell r="T534">
            <v>0</v>
          </cell>
          <cell r="U534">
            <v>0</v>
          </cell>
          <cell r="V534">
            <v>0</v>
          </cell>
          <cell r="W534">
            <v>0</v>
          </cell>
          <cell r="X534">
            <v>0</v>
          </cell>
          <cell r="Y534">
            <v>0.77</v>
          </cell>
          <cell r="Z534">
            <v>0</v>
          </cell>
          <cell r="AA534">
            <v>0</v>
          </cell>
          <cell r="AB534">
            <v>0.77</v>
          </cell>
          <cell r="AC534">
            <v>0</v>
          </cell>
          <cell r="AD534">
            <v>0</v>
          </cell>
          <cell r="AE534">
            <v>0</v>
          </cell>
          <cell r="AF534">
            <v>0</v>
          </cell>
          <cell r="AG534">
            <v>0</v>
          </cell>
          <cell r="AH534">
            <v>0</v>
          </cell>
          <cell r="AI534">
            <v>0.8</v>
          </cell>
          <cell r="AJ534">
            <v>0</v>
          </cell>
          <cell r="AK534">
            <v>0</v>
          </cell>
          <cell r="AL534">
            <v>0</v>
          </cell>
          <cell r="AM534">
            <v>0</v>
          </cell>
          <cell r="AN534">
            <v>3148.3</v>
          </cell>
          <cell r="AO534">
            <v>0</v>
          </cell>
          <cell r="AP534">
            <v>0</v>
          </cell>
          <cell r="AQ534">
            <v>0</v>
          </cell>
          <cell r="AR534">
            <v>3148.3</v>
          </cell>
          <cell r="AS534">
            <v>0</v>
          </cell>
          <cell r="AT534">
            <v>3149.1</v>
          </cell>
          <cell r="AU534">
            <v>19.149999999999999</v>
          </cell>
          <cell r="AV534">
            <v>42.47</v>
          </cell>
          <cell r="AW534">
            <v>0.8</v>
          </cell>
          <cell r="AX534">
            <v>0</v>
          </cell>
          <cell r="AY534">
            <v>60.82</v>
          </cell>
          <cell r="AZ534">
            <v>133.91</v>
          </cell>
          <cell r="BA534">
            <v>6582.27</v>
          </cell>
          <cell r="BB534">
            <v>6649.02</v>
          </cell>
          <cell r="BC534">
            <v>67.17</v>
          </cell>
          <cell r="BD534">
            <v>67.17</v>
          </cell>
          <cell r="BE534">
            <v>42.47</v>
          </cell>
          <cell r="BF534">
            <v>3148.3</v>
          </cell>
          <cell r="BG534">
            <v>0</v>
          </cell>
          <cell r="BH534">
            <v>0</v>
          </cell>
          <cell r="BI534">
            <v>0</v>
          </cell>
          <cell r="BJ534">
            <v>0</v>
          </cell>
          <cell r="BK534">
            <v>11</v>
          </cell>
          <cell r="BL534">
            <v>-3123.6</v>
          </cell>
          <cell r="BM534">
            <v>85.92</v>
          </cell>
          <cell r="BN534">
            <v>-3209.52</v>
          </cell>
          <cell r="BO534">
            <v>0</v>
          </cell>
          <cell r="BP534">
            <v>-3209.52</v>
          </cell>
          <cell r="BQ534">
            <v>54.26</v>
          </cell>
          <cell r="BR534">
            <v>-3263.79</v>
          </cell>
          <cell r="BS534">
            <v>-2.7506723000000002</v>
          </cell>
          <cell r="BT534">
            <v>61.12</v>
          </cell>
          <cell r="BU534">
            <v>4.3</v>
          </cell>
          <cell r="BV534">
            <v>0</v>
          </cell>
          <cell r="BW534">
            <v>65.430000000000007</v>
          </cell>
          <cell r="BX534" t="str">
            <v>Non-Interest Income - Retail and Small Business</v>
          </cell>
          <cell r="BY534">
            <v>0</v>
          </cell>
          <cell r="BZ534">
            <v>32451.69</v>
          </cell>
          <cell r="CA534">
            <v>32451.69</v>
          </cell>
          <cell r="CB534">
            <v>5864.07</v>
          </cell>
          <cell r="CC534">
            <v>5245.62</v>
          </cell>
          <cell r="CD534">
            <v>130.44999999999999</v>
          </cell>
          <cell r="CE534">
            <v>0</v>
          </cell>
          <cell r="CF534">
            <v>130.44999999999999</v>
          </cell>
          <cell r="CG534">
            <v>487</v>
          </cell>
          <cell r="CH534">
            <v>5</v>
          </cell>
          <cell r="CI534">
            <v>19</v>
          </cell>
          <cell r="CJ534">
            <v>463</v>
          </cell>
          <cell r="CK534">
            <v>0</v>
          </cell>
          <cell r="CL534">
            <v>0</v>
          </cell>
          <cell r="CM534">
            <v>1</v>
          </cell>
          <cell r="CN534">
            <v>32061.040000000001</v>
          </cell>
          <cell r="CO534">
            <v>30549.54</v>
          </cell>
          <cell r="CP534">
            <v>1511.5</v>
          </cell>
          <cell r="CQ534">
            <v>0</v>
          </cell>
          <cell r="CR534">
            <v>0</v>
          </cell>
          <cell r="CS534">
            <v>6078.76</v>
          </cell>
          <cell r="CT534">
            <v>0</v>
          </cell>
          <cell r="CU534">
            <v>0</v>
          </cell>
          <cell r="CV534">
            <v>6078.76</v>
          </cell>
          <cell r="CW534">
            <v>15984</v>
          </cell>
          <cell r="CX534">
            <v>0</v>
          </cell>
          <cell r="CY534">
            <v>0</v>
          </cell>
          <cell r="CZ534">
            <v>14440</v>
          </cell>
          <cell r="DA534">
            <v>1476</v>
          </cell>
          <cell r="DB534">
            <v>68</v>
          </cell>
          <cell r="DC534">
            <v>59987.87</v>
          </cell>
          <cell r="DD534">
            <v>0</v>
          </cell>
          <cell r="DE534">
            <v>60.82</v>
          </cell>
          <cell r="DF534">
            <v>59927.06</v>
          </cell>
          <cell r="DG534">
            <v>231193.42</v>
          </cell>
          <cell r="DH534">
            <v>6715</v>
          </cell>
          <cell r="DI534">
            <v>23</v>
          </cell>
          <cell r="DJ534">
            <v>0</v>
          </cell>
          <cell r="DK534">
            <v>4079.6</v>
          </cell>
          <cell r="DL534">
            <v>10817.6</v>
          </cell>
          <cell r="DM534">
            <v>403547.16</v>
          </cell>
          <cell r="DN534">
            <v>737936.92</v>
          </cell>
          <cell r="DO534">
            <v>64839.08</v>
          </cell>
          <cell r="DP534">
            <v>111266.31</v>
          </cell>
          <cell r="DQ534">
            <v>4835</v>
          </cell>
          <cell r="DR534">
            <v>490254.94</v>
          </cell>
          <cell r="DS534">
            <v>14</v>
          </cell>
          <cell r="DT534">
            <v>671195.34</v>
          </cell>
          <cell r="DU534">
            <v>1508</v>
          </cell>
          <cell r="DV534">
            <v>20</v>
          </cell>
          <cell r="DW534">
            <v>23140.32</v>
          </cell>
          <cell r="DX534">
            <v>36610.29</v>
          </cell>
          <cell r="DY534">
            <v>-305.02999999999997</v>
          </cell>
          <cell r="DZ534">
            <v>-2498</v>
          </cell>
          <cell r="EA534">
            <v>58475.58</v>
          </cell>
          <cell r="EB534">
            <v>8266</v>
          </cell>
          <cell r="EC534">
            <v>66741.58</v>
          </cell>
          <cell r="ED534">
            <v>133881.79</v>
          </cell>
          <cell r="EE534">
            <v>61472.95</v>
          </cell>
          <cell r="EF534">
            <v>0</v>
          </cell>
          <cell r="EG534">
            <v>61472.95</v>
          </cell>
          <cell r="EH534">
            <v>-3263.79</v>
          </cell>
          <cell r="EI534">
            <v>0</v>
          </cell>
          <cell r="EJ534">
            <v>0</v>
          </cell>
          <cell r="EK534">
            <v>0</v>
          </cell>
          <cell r="EL534">
            <v>437.05</v>
          </cell>
          <cell r="EM534">
            <v>0</v>
          </cell>
          <cell r="EN534">
            <v>120.04</v>
          </cell>
          <cell r="EO534">
            <v>0</v>
          </cell>
          <cell r="EP534">
            <v>24</v>
          </cell>
          <cell r="EQ534">
            <v>99.56</v>
          </cell>
          <cell r="ER534">
            <v>72.97</v>
          </cell>
          <cell r="ES534">
            <v>0</v>
          </cell>
          <cell r="ET534">
            <v>0</v>
          </cell>
          <cell r="EU534">
            <v>58475.58</v>
          </cell>
          <cell r="EV534">
            <v>58475.58</v>
          </cell>
          <cell r="EW534">
            <v>281.44</v>
          </cell>
          <cell r="EX534">
            <v>0</v>
          </cell>
          <cell r="EY534">
            <v>-15</v>
          </cell>
          <cell r="EZ534">
            <v>0</v>
          </cell>
          <cell r="FA534">
            <v>0</v>
          </cell>
          <cell r="FB534">
            <v>9136.06</v>
          </cell>
          <cell r="FC534">
            <v>0</v>
          </cell>
          <cell r="FD534">
            <v>10794.6</v>
          </cell>
          <cell r="FE534">
            <v>2459</v>
          </cell>
          <cell r="FF534">
            <v>54091.61</v>
          </cell>
          <cell r="FG534">
            <v>2.2999999999999998</v>
          </cell>
          <cell r="FH534">
            <v>5120.6899999999996</v>
          </cell>
          <cell r="FI534">
            <v>-1376.56</v>
          </cell>
          <cell r="FJ534">
            <v>47592.05</v>
          </cell>
          <cell r="FK534">
            <v>314922.55</v>
          </cell>
          <cell r="FL534">
            <v>36947.85</v>
          </cell>
          <cell r="FM534">
            <v>47592.01</v>
          </cell>
          <cell r="FN534">
            <v>52459.66</v>
          </cell>
          <cell r="FO534">
            <v>314922.55</v>
          </cell>
          <cell r="FP534">
            <v>712467.84</v>
          </cell>
          <cell r="FQ534">
            <v>11.7324</v>
          </cell>
          <cell r="FR534">
            <v>15.112299999999999</v>
          </cell>
          <cell r="FS534">
            <v>16.658000000000001</v>
          </cell>
          <cell r="FT534">
            <v>6.6798999999999999</v>
          </cell>
          <cell r="FU534">
            <v>1508</v>
          </cell>
          <cell r="FV534">
            <v>0</v>
          </cell>
          <cell r="FW534">
            <v>0</v>
          </cell>
          <cell r="FX534">
            <v>0</v>
          </cell>
          <cell r="FY534">
            <v>1879.99</v>
          </cell>
          <cell r="FZ534">
            <v>0</v>
          </cell>
          <cell r="GA534">
            <v>4389.0600000000004</v>
          </cell>
          <cell r="GB534">
            <v>0</v>
          </cell>
          <cell r="GC534">
            <v>4747</v>
          </cell>
          <cell r="GD534">
            <v>6438</v>
          </cell>
          <cell r="GE534">
            <v>6963.63</v>
          </cell>
          <cell r="GF534">
            <v>0</v>
          </cell>
          <cell r="GG534">
            <v>1991.1</v>
          </cell>
          <cell r="GH534">
            <v>0</v>
          </cell>
          <cell r="GI534">
            <v>0</v>
          </cell>
          <cell r="GJ534">
            <v>54091.61</v>
          </cell>
          <cell r="GK534">
            <v>5409.16</v>
          </cell>
          <cell r="GL534">
            <v>7150.74</v>
          </cell>
          <cell r="GM534">
            <v>-187.11</v>
          </cell>
          <cell r="GN534">
            <v>53.14</v>
          </cell>
          <cell r="GO534">
            <v>7097.59</v>
          </cell>
          <cell r="GP534">
            <v>1789.8</v>
          </cell>
          <cell r="GQ534">
            <v>1789.8</v>
          </cell>
          <cell r="GR534">
            <v>5307.8</v>
          </cell>
          <cell r="GS534">
            <v>118.66</v>
          </cell>
          <cell r="GT534">
            <v>2338.7199999999998</v>
          </cell>
          <cell r="GU534">
            <v>99.56</v>
          </cell>
          <cell r="GV534">
            <v>1991.1</v>
          </cell>
          <cell r="GW534">
            <v>0.05</v>
          </cell>
          <cell r="GX534">
            <v>437.05</v>
          </cell>
          <cell r="GY534">
            <v>0</v>
          </cell>
          <cell r="GZ534">
            <v>437.05</v>
          </cell>
          <cell r="HA534">
            <v>0</v>
          </cell>
          <cell r="HB534">
            <v>120.04</v>
          </cell>
          <cell r="HC534">
            <v>120.04</v>
          </cell>
          <cell r="HD534" t="str">
            <v>Other adjustments to equity capital includes excess expense on Russia Cash Settled awards which are recognized in APIC. The APIC amount is totaled by adding the initial amortization amount, the mark-to-market amortization amount, and the liabil</v>
          </cell>
          <cell r="HE534" t="str">
            <v>Other deductions from Tier 1 Capital are comprised of deductions for non-financial equity investments and financial equity investments.</v>
          </cell>
          <cell r="HF534">
            <v>0</v>
          </cell>
          <cell r="HG534">
            <v>0</v>
          </cell>
          <cell r="HH534">
            <v>0</v>
          </cell>
          <cell r="HI534">
            <v>5899000000</v>
          </cell>
          <cell r="HJ534">
            <v>7474000000</v>
          </cell>
          <cell r="HK534" t="str">
            <v>Cash dividends declared on common stock (item 69) are equivalent to Cash dividends declared on common stock in the HI-A projections (item 13).Issuance of common stock for employee compensation (item 72) is equivalent to Conversion or retirement</v>
          </cell>
          <cell r="HL534">
            <v>1</v>
          </cell>
          <cell r="HM534">
            <v>2012</v>
          </cell>
          <cell r="HN534">
            <v>0</v>
          </cell>
          <cell r="HO534">
            <v>0</v>
          </cell>
          <cell r="HR534">
            <v>19011</v>
          </cell>
        </row>
        <row r="535">
          <cell r="A535" t="str">
            <v>2162966Q2 2012BHC Stress</v>
          </cell>
          <cell r="B535" t="str">
            <v>Morgan Stanley</v>
          </cell>
          <cell r="C535" t="str">
            <v>Q2 2012</v>
          </cell>
          <cell r="D535" t="str">
            <v>BHC Stress</v>
          </cell>
          <cell r="E535" t="str">
            <v>BHC</v>
          </cell>
          <cell r="F535" t="str">
            <v>MORGAN STANLEY</v>
          </cell>
          <cell r="G535">
            <v>2162966</v>
          </cell>
          <cell r="H535" t="str">
            <v>Projected</v>
          </cell>
          <cell r="I535">
            <v>40927</v>
          </cell>
          <cell r="J535">
            <v>40927.420173611114</v>
          </cell>
          <cell r="K535" t="str">
            <v>Please refer to the CCAR Summary Memo for a detailed description of the BHC Stress Scenario</v>
          </cell>
          <cell r="L535">
            <v>0.02</v>
          </cell>
          <cell r="M535">
            <v>0.04</v>
          </cell>
          <cell r="N535">
            <v>0</v>
          </cell>
          <cell r="O535">
            <v>0.04</v>
          </cell>
          <cell r="P535">
            <v>0</v>
          </cell>
          <cell r="Q535">
            <v>0</v>
          </cell>
          <cell r="R535">
            <v>0</v>
          </cell>
          <cell r="S535">
            <v>0</v>
          </cell>
          <cell r="T535">
            <v>0</v>
          </cell>
          <cell r="U535">
            <v>0</v>
          </cell>
          <cell r="V535">
            <v>0</v>
          </cell>
          <cell r="W535">
            <v>0</v>
          </cell>
          <cell r="X535">
            <v>0</v>
          </cell>
          <cell r="Y535">
            <v>0.92</v>
          </cell>
          <cell r="Z535">
            <v>0</v>
          </cell>
          <cell r="AA535">
            <v>0</v>
          </cell>
          <cell r="AB535">
            <v>0.92</v>
          </cell>
          <cell r="AC535">
            <v>0</v>
          </cell>
          <cell r="AD535">
            <v>0</v>
          </cell>
          <cell r="AE535">
            <v>0</v>
          </cell>
          <cell r="AF535">
            <v>0</v>
          </cell>
          <cell r="AG535">
            <v>0</v>
          </cell>
          <cell r="AH535">
            <v>0</v>
          </cell>
          <cell r="AI535">
            <v>0.98</v>
          </cell>
          <cell r="AJ535">
            <v>0</v>
          </cell>
          <cell r="AK535">
            <v>0</v>
          </cell>
          <cell r="AL535">
            <v>0</v>
          </cell>
          <cell r="AM535">
            <v>0</v>
          </cell>
          <cell r="AN535">
            <v>983.66</v>
          </cell>
          <cell r="AO535">
            <v>0</v>
          </cell>
          <cell r="AP535">
            <v>0</v>
          </cell>
          <cell r="AQ535">
            <v>0</v>
          </cell>
          <cell r="AR535">
            <v>983.66</v>
          </cell>
          <cell r="AS535">
            <v>0</v>
          </cell>
          <cell r="AT535">
            <v>984.64</v>
          </cell>
          <cell r="AU535">
            <v>60.82</v>
          </cell>
          <cell r="AV535">
            <v>3.76</v>
          </cell>
          <cell r="AW535">
            <v>0.98</v>
          </cell>
          <cell r="AX535">
            <v>0</v>
          </cell>
          <cell r="AY535">
            <v>63.6</v>
          </cell>
          <cell r="AZ535">
            <v>156.94</v>
          </cell>
          <cell r="BA535">
            <v>6609.85</v>
          </cell>
          <cell r="BB535">
            <v>6686.73</v>
          </cell>
          <cell r="BC535">
            <v>80.06</v>
          </cell>
          <cell r="BD535">
            <v>80.06</v>
          </cell>
          <cell r="BE535">
            <v>3.76</v>
          </cell>
          <cell r="BF535">
            <v>983.66</v>
          </cell>
          <cell r="BG535">
            <v>0</v>
          </cell>
          <cell r="BH535">
            <v>0</v>
          </cell>
          <cell r="BI535">
            <v>0</v>
          </cell>
          <cell r="BJ535">
            <v>0</v>
          </cell>
          <cell r="BK535">
            <v>11</v>
          </cell>
          <cell r="BL535">
            <v>-907.36</v>
          </cell>
          <cell r="BM535">
            <v>107.98</v>
          </cell>
          <cell r="BN535">
            <v>-1015.35</v>
          </cell>
          <cell r="BO535">
            <v>0</v>
          </cell>
          <cell r="BP535">
            <v>-1015.35</v>
          </cell>
          <cell r="BQ535">
            <v>71.680000000000007</v>
          </cell>
          <cell r="BR535">
            <v>-1087.03</v>
          </cell>
          <cell r="BS535">
            <v>-11.900458</v>
          </cell>
          <cell r="BT535">
            <v>65.430000000000007</v>
          </cell>
          <cell r="BU535">
            <v>8.6</v>
          </cell>
          <cell r="BV535">
            <v>0</v>
          </cell>
          <cell r="BW535">
            <v>74.03</v>
          </cell>
          <cell r="BX535" t="str">
            <v>Non-Interest Income - Retail and Small Business</v>
          </cell>
          <cell r="BY535">
            <v>0</v>
          </cell>
          <cell r="BZ535">
            <v>36161.69</v>
          </cell>
          <cell r="CA535">
            <v>36161.69</v>
          </cell>
          <cell r="CB535">
            <v>6645.29</v>
          </cell>
          <cell r="CC535">
            <v>6011.63</v>
          </cell>
          <cell r="CD535">
            <v>145.66</v>
          </cell>
          <cell r="CE535">
            <v>0</v>
          </cell>
          <cell r="CF535">
            <v>145.66</v>
          </cell>
          <cell r="CG535">
            <v>487</v>
          </cell>
          <cell r="CH535">
            <v>5</v>
          </cell>
          <cell r="CI535">
            <v>19</v>
          </cell>
          <cell r="CJ535">
            <v>463</v>
          </cell>
          <cell r="CK535">
            <v>0</v>
          </cell>
          <cell r="CL535">
            <v>0</v>
          </cell>
          <cell r="CM535">
            <v>1</v>
          </cell>
          <cell r="CN535">
            <v>30719.09</v>
          </cell>
          <cell r="CO535">
            <v>29207.59</v>
          </cell>
          <cell r="CP535">
            <v>1511.5</v>
          </cell>
          <cell r="CQ535">
            <v>0</v>
          </cell>
          <cell r="CR535">
            <v>0</v>
          </cell>
          <cell r="CS535">
            <v>6643.48</v>
          </cell>
          <cell r="CT535">
            <v>0</v>
          </cell>
          <cell r="CU535">
            <v>0</v>
          </cell>
          <cell r="CV535">
            <v>6643.48</v>
          </cell>
          <cell r="CW535">
            <v>15984</v>
          </cell>
          <cell r="CX535">
            <v>0</v>
          </cell>
          <cell r="CY535">
            <v>0</v>
          </cell>
          <cell r="CZ535">
            <v>14440</v>
          </cell>
          <cell r="DA535">
            <v>1476</v>
          </cell>
          <cell r="DB535">
            <v>68</v>
          </cell>
          <cell r="DC535">
            <v>59991.87</v>
          </cell>
          <cell r="DD535">
            <v>0</v>
          </cell>
          <cell r="DE535">
            <v>63.6</v>
          </cell>
          <cell r="DF535">
            <v>59928.26</v>
          </cell>
          <cell r="DG535">
            <v>232377.55</v>
          </cell>
          <cell r="DH535">
            <v>6715</v>
          </cell>
          <cell r="DI535">
            <v>23</v>
          </cell>
          <cell r="DJ535">
            <v>0</v>
          </cell>
          <cell r="DK535">
            <v>4064.84</v>
          </cell>
          <cell r="DL535">
            <v>10802.84</v>
          </cell>
          <cell r="DM535">
            <v>402446.17</v>
          </cell>
          <cell r="DN535">
            <v>741716.51</v>
          </cell>
          <cell r="DO535">
            <v>65263.14</v>
          </cell>
          <cell r="DP535">
            <v>112180.14</v>
          </cell>
          <cell r="DQ535">
            <v>4835</v>
          </cell>
          <cell r="DR535">
            <v>494429.57</v>
          </cell>
          <cell r="DS535">
            <v>14</v>
          </cell>
          <cell r="DT535">
            <v>676707.86</v>
          </cell>
          <cell r="DU535">
            <v>1508</v>
          </cell>
          <cell r="DV535">
            <v>20</v>
          </cell>
          <cell r="DW535">
            <v>23276.400000000001</v>
          </cell>
          <cell r="DX535">
            <v>35399.74</v>
          </cell>
          <cell r="DY535">
            <v>-312.06</v>
          </cell>
          <cell r="DZ535">
            <v>-2498</v>
          </cell>
          <cell r="EA535">
            <v>57394.080000000002</v>
          </cell>
          <cell r="EB535">
            <v>7614.57</v>
          </cell>
          <cell r="EC535">
            <v>65008.65</v>
          </cell>
          <cell r="ED535">
            <v>135223.74</v>
          </cell>
          <cell r="EE535">
            <v>58475.58</v>
          </cell>
          <cell r="EF535">
            <v>0</v>
          </cell>
          <cell r="EG535">
            <v>58475.58</v>
          </cell>
          <cell r="EH535">
            <v>-1087.03</v>
          </cell>
          <cell r="EI535">
            <v>0</v>
          </cell>
          <cell r="EJ535">
            <v>0</v>
          </cell>
          <cell r="EK535">
            <v>0</v>
          </cell>
          <cell r="EL535">
            <v>208.3</v>
          </cell>
          <cell r="EM535">
            <v>0</v>
          </cell>
          <cell r="EN535">
            <v>3.65</v>
          </cell>
          <cell r="EO535">
            <v>-68.569999999999993</v>
          </cell>
          <cell r="EP535">
            <v>24</v>
          </cell>
          <cell r="EQ535">
            <v>99.52</v>
          </cell>
          <cell r="ER535">
            <v>-7.04</v>
          </cell>
          <cell r="ES535">
            <v>0</v>
          </cell>
          <cell r="ET535">
            <v>0</v>
          </cell>
          <cell r="EU535">
            <v>57394.080000000002</v>
          </cell>
          <cell r="EV535">
            <v>57394.080000000002</v>
          </cell>
          <cell r="EW535">
            <v>274.39999999999998</v>
          </cell>
          <cell r="EX535">
            <v>0</v>
          </cell>
          <cell r="EY535">
            <v>-15</v>
          </cell>
          <cell r="EZ535">
            <v>0</v>
          </cell>
          <cell r="FA535">
            <v>0</v>
          </cell>
          <cell r="FB535">
            <v>8946.4500000000007</v>
          </cell>
          <cell r="FC535">
            <v>0</v>
          </cell>
          <cell r="FD535">
            <v>10779.84</v>
          </cell>
          <cell r="FE535">
            <v>2459</v>
          </cell>
          <cell r="FF535">
            <v>52842.29</v>
          </cell>
          <cell r="FG535">
            <v>2.2999999999999998</v>
          </cell>
          <cell r="FH535">
            <v>5331.47</v>
          </cell>
          <cell r="FI535">
            <v>-1378.45</v>
          </cell>
          <cell r="FJ535">
            <v>46130.06</v>
          </cell>
          <cell r="FK535">
            <v>316109.94</v>
          </cell>
          <cell r="FL535">
            <v>35675.46</v>
          </cell>
          <cell r="FM535">
            <v>46130.01</v>
          </cell>
          <cell r="FN535">
            <v>49745.14</v>
          </cell>
          <cell r="FO535">
            <v>316109.94</v>
          </cell>
          <cell r="FP535">
            <v>716028.04</v>
          </cell>
          <cell r="FQ535">
            <v>11.2858</v>
          </cell>
          <cell r="FR535">
            <v>14.593</v>
          </cell>
          <cell r="FS535">
            <v>15.736700000000001</v>
          </cell>
          <cell r="FT535">
            <v>6.4424999999999999</v>
          </cell>
          <cell r="FU535">
            <v>1508</v>
          </cell>
          <cell r="FV535">
            <v>0</v>
          </cell>
          <cell r="FW535">
            <v>0</v>
          </cell>
          <cell r="FX535">
            <v>0</v>
          </cell>
          <cell r="FY535">
            <v>1876.55</v>
          </cell>
          <cell r="FZ535">
            <v>0</v>
          </cell>
          <cell r="GA535">
            <v>4199.45</v>
          </cell>
          <cell r="GB535">
            <v>0</v>
          </cell>
          <cell r="GC535">
            <v>4747</v>
          </cell>
          <cell r="GD535">
            <v>6438</v>
          </cell>
          <cell r="GE535">
            <v>6920.92</v>
          </cell>
          <cell r="GF535">
            <v>0</v>
          </cell>
          <cell r="GG535">
            <v>1990.36</v>
          </cell>
          <cell r="GH535">
            <v>0</v>
          </cell>
          <cell r="GI535">
            <v>0</v>
          </cell>
          <cell r="GJ535">
            <v>52842.29</v>
          </cell>
          <cell r="GK535">
            <v>5284.23</v>
          </cell>
          <cell r="GL535">
            <v>7108.02</v>
          </cell>
          <cell r="GM535">
            <v>-187.11</v>
          </cell>
          <cell r="GN535">
            <v>53.14</v>
          </cell>
          <cell r="GO535">
            <v>7054.88</v>
          </cell>
          <cell r="GP535">
            <v>1536.3</v>
          </cell>
          <cell r="GQ535">
            <v>1536.3</v>
          </cell>
          <cell r="GR535">
            <v>5518.58</v>
          </cell>
          <cell r="GS535">
            <v>118.66</v>
          </cell>
          <cell r="GT535">
            <v>2338.7199999999998</v>
          </cell>
          <cell r="GU535">
            <v>99.52</v>
          </cell>
          <cell r="GV535">
            <v>1990.36</v>
          </cell>
          <cell r="GW535">
            <v>0.05</v>
          </cell>
          <cell r="GX535">
            <v>208.3</v>
          </cell>
          <cell r="GY535">
            <v>0</v>
          </cell>
          <cell r="GZ535">
            <v>208.3</v>
          </cell>
          <cell r="HA535">
            <v>0</v>
          </cell>
          <cell r="HB535">
            <v>3.65</v>
          </cell>
          <cell r="HC535">
            <v>3.65</v>
          </cell>
          <cell r="HD535" t="str">
            <v>Other adjustments to equity capital includes excess expense on Russia Cash Settled awards which are recognized in APIC. The APIC amount is totaled by adding the initial amortization amount, the mark-to-market amortization amount, and the liabil</v>
          </cell>
          <cell r="HE535" t="str">
            <v>Other deductions from Tier 1 Capital are comprised of deductions for non-financial equity investments and financial equity investments.</v>
          </cell>
          <cell r="HF535">
            <v>0</v>
          </cell>
          <cell r="HG535">
            <v>0</v>
          </cell>
          <cell r="HH535">
            <v>0</v>
          </cell>
          <cell r="HI535">
            <v>5899000000</v>
          </cell>
          <cell r="HJ535">
            <v>7474000000</v>
          </cell>
          <cell r="HK535" t="str">
            <v>Cash dividends declared on common stock (item 69) are equivalent to Cash dividends declared on common stock in the HI-A projections (item 13).Issuance of common stock for employee compensation (item 72) is equivalent to Conversion or retirement</v>
          </cell>
          <cell r="HL535">
            <v>2</v>
          </cell>
          <cell r="HM535">
            <v>2012</v>
          </cell>
          <cell r="HN535">
            <v>0</v>
          </cell>
          <cell r="HO535">
            <v>0</v>
          </cell>
          <cell r="HR535">
            <v>19011</v>
          </cell>
        </row>
        <row r="536">
          <cell r="A536" t="str">
            <v>2162966Q3 2012BHC Stress</v>
          </cell>
          <cell r="B536" t="str">
            <v>Morgan Stanley</v>
          </cell>
          <cell r="C536" t="str">
            <v>Q3 2012</v>
          </cell>
          <cell r="D536" t="str">
            <v>BHC Stress</v>
          </cell>
          <cell r="E536" t="str">
            <v>BHC</v>
          </cell>
          <cell r="F536" t="str">
            <v>MORGAN STANLEY</v>
          </cell>
          <cell r="G536">
            <v>2162966</v>
          </cell>
          <cell r="H536" t="str">
            <v>Projected</v>
          </cell>
          <cell r="I536">
            <v>40927</v>
          </cell>
          <cell r="J536">
            <v>40927.420173611114</v>
          </cell>
          <cell r="K536" t="str">
            <v>Please refer to the CCAR Summary Memo for a detailed description of the BHC Stress Scenario</v>
          </cell>
          <cell r="L536">
            <v>0.04</v>
          </cell>
          <cell r="M536">
            <v>0.06</v>
          </cell>
          <cell r="N536">
            <v>0</v>
          </cell>
          <cell r="O536">
            <v>0.06</v>
          </cell>
          <cell r="P536">
            <v>0</v>
          </cell>
          <cell r="Q536">
            <v>0</v>
          </cell>
          <cell r="R536">
            <v>0</v>
          </cell>
          <cell r="S536">
            <v>0</v>
          </cell>
          <cell r="T536">
            <v>0</v>
          </cell>
          <cell r="U536">
            <v>0</v>
          </cell>
          <cell r="V536">
            <v>0</v>
          </cell>
          <cell r="W536">
            <v>0</v>
          </cell>
          <cell r="X536">
            <v>0</v>
          </cell>
          <cell r="Y536">
            <v>1.07</v>
          </cell>
          <cell r="Z536">
            <v>0</v>
          </cell>
          <cell r="AA536">
            <v>0</v>
          </cell>
          <cell r="AB536">
            <v>1.07</v>
          </cell>
          <cell r="AC536">
            <v>0</v>
          </cell>
          <cell r="AD536">
            <v>0</v>
          </cell>
          <cell r="AE536">
            <v>0</v>
          </cell>
          <cell r="AF536">
            <v>0</v>
          </cell>
          <cell r="AG536">
            <v>0</v>
          </cell>
          <cell r="AH536">
            <v>0</v>
          </cell>
          <cell r="AI536">
            <v>1.17</v>
          </cell>
          <cell r="AJ536">
            <v>0</v>
          </cell>
          <cell r="AK536">
            <v>0</v>
          </cell>
          <cell r="AL536">
            <v>0</v>
          </cell>
          <cell r="AM536">
            <v>0</v>
          </cell>
          <cell r="AN536">
            <v>759.08</v>
          </cell>
          <cell r="AO536">
            <v>0</v>
          </cell>
          <cell r="AP536">
            <v>0</v>
          </cell>
          <cell r="AQ536">
            <v>0</v>
          </cell>
          <cell r="AR536">
            <v>759.08</v>
          </cell>
          <cell r="AS536">
            <v>0</v>
          </cell>
          <cell r="AT536">
            <v>760.25</v>
          </cell>
          <cell r="AU536">
            <v>63.6</v>
          </cell>
          <cell r="AV536">
            <v>3.76</v>
          </cell>
          <cell r="AW536">
            <v>1.17</v>
          </cell>
          <cell r="AX536">
            <v>0</v>
          </cell>
          <cell r="AY536">
            <v>66.19</v>
          </cell>
          <cell r="AZ536">
            <v>190.66</v>
          </cell>
          <cell r="BA536">
            <v>6499.85</v>
          </cell>
          <cell r="BB536">
            <v>6610.79</v>
          </cell>
          <cell r="BC536">
            <v>79.709999999999994</v>
          </cell>
          <cell r="BD536">
            <v>79.709999999999994</v>
          </cell>
          <cell r="BE536">
            <v>3.76</v>
          </cell>
          <cell r="BF536">
            <v>759.08</v>
          </cell>
          <cell r="BG536">
            <v>0</v>
          </cell>
          <cell r="BH536">
            <v>0</v>
          </cell>
          <cell r="BI536">
            <v>0</v>
          </cell>
          <cell r="BJ536">
            <v>0</v>
          </cell>
          <cell r="BK536">
            <v>11</v>
          </cell>
          <cell r="BL536">
            <v>-683.12</v>
          </cell>
          <cell r="BM536">
            <v>103.67</v>
          </cell>
          <cell r="BN536">
            <v>-786.79</v>
          </cell>
          <cell r="BO536">
            <v>0</v>
          </cell>
          <cell r="BP536">
            <v>-786.79</v>
          </cell>
          <cell r="BQ536">
            <v>79.930000000000007</v>
          </cell>
          <cell r="BR536">
            <v>-866.72</v>
          </cell>
          <cell r="BS536">
            <v>-15.175957</v>
          </cell>
          <cell r="BT536">
            <v>74.03</v>
          </cell>
          <cell r="BU536">
            <v>12.91</v>
          </cell>
          <cell r="BV536">
            <v>0</v>
          </cell>
          <cell r="BW536">
            <v>86.94</v>
          </cell>
          <cell r="BX536" t="str">
            <v>Non-Interest Income - Retail and Small Business</v>
          </cell>
          <cell r="BY536">
            <v>0</v>
          </cell>
          <cell r="BZ536">
            <v>38726.69</v>
          </cell>
          <cell r="CA536">
            <v>38726.69</v>
          </cell>
          <cell r="CB536">
            <v>7797.33</v>
          </cell>
          <cell r="CC536">
            <v>7140.16</v>
          </cell>
          <cell r="CD536">
            <v>169.17</v>
          </cell>
          <cell r="CE536">
            <v>0</v>
          </cell>
          <cell r="CF536">
            <v>169.17</v>
          </cell>
          <cell r="CG536">
            <v>487</v>
          </cell>
          <cell r="CH536">
            <v>5</v>
          </cell>
          <cell r="CI536">
            <v>19</v>
          </cell>
          <cell r="CJ536">
            <v>463</v>
          </cell>
          <cell r="CK536">
            <v>0</v>
          </cell>
          <cell r="CL536">
            <v>0</v>
          </cell>
          <cell r="CM536">
            <v>1</v>
          </cell>
          <cell r="CN536">
            <v>29241</v>
          </cell>
          <cell r="CO536">
            <v>27729.5</v>
          </cell>
          <cell r="CP536">
            <v>1511.5</v>
          </cell>
          <cell r="CQ536">
            <v>0</v>
          </cell>
          <cell r="CR536">
            <v>0</v>
          </cell>
          <cell r="CS536">
            <v>7472.61</v>
          </cell>
          <cell r="CT536">
            <v>0</v>
          </cell>
          <cell r="CU536">
            <v>0</v>
          </cell>
          <cell r="CV536">
            <v>7472.61</v>
          </cell>
          <cell r="CW536">
            <v>15984</v>
          </cell>
          <cell r="CX536">
            <v>0</v>
          </cell>
          <cell r="CY536">
            <v>0</v>
          </cell>
          <cell r="CZ536">
            <v>14440</v>
          </cell>
          <cell r="DA536">
            <v>1476</v>
          </cell>
          <cell r="DB536">
            <v>68</v>
          </cell>
          <cell r="DC536">
            <v>60494.95</v>
          </cell>
          <cell r="DD536">
            <v>0</v>
          </cell>
          <cell r="DE536">
            <v>66.19</v>
          </cell>
          <cell r="DF536">
            <v>60428.76</v>
          </cell>
          <cell r="DG536">
            <v>234214.77</v>
          </cell>
          <cell r="DH536">
            <v>6715</v>
          </cell>
          <cell r="DI536">
            <v>23</v>
          </cell>
          <cell r="DJ536">
            <v>0</v>
          </cell>
          <cell r="DK536">
            <v>3984.61</v>
          </cell>
          <cell r="DL536">
            <v>10722.61</v>
          </cell>
          <cell r="DM536">
            <v>403487.83</v>
          </cell>
          <cell r="DN536">
            <v>747580.66</v>
          </cell>
          <cell r="DO536">
            <v>71912.160000000003</v>
          </cell>
          <cell r="DP536">
            <v>113294.12</v>
          </cell>
          <cell r="DQ536">
            <v>4835</v>
          </cell>
          <cell r="DR536">
            <v>493386.45</v>
          </cell>
          <cell r="DS536">
            <v>14</v>
          </cell>
          <cell r="DT536">
            <v>683427.73</v>
          </cell>
          <cell r="DU536">
            <v>1508</v>
          </cell>
          <cell r="DV536">
            <v>20</v>
          </cell>
          <cell r="DW536">
            <v>23431.26</v>
          </cell>
          <cell r="DX536">
            <v>34409.58</v>
          </cell>
          <cell r="DY536">
            <v>-332.48</v>
          </cell>
          <cell r="DZ536">
            <v>-2498</v>
          </cell>
          <cell r="EA536">
            <v>56538.36</v>
          </cell>
          <cell r="EB536">
            <v>7614.57</v>
          </cell>
          <cell r="EC536">
            <v>64152.93</v>
          </cell>
          <cell r="ED536">
            <v>136592.53</v>
          </cell>
          <cell r="EE536">
            <v>57394.080000000002</v>
          </cell>
          <cell r="EF536">
            <v>0</v>
          </cell>
          <cell r="EG536">
            <v>57394.080000000002</v>
          </cell>
          <cell r="EH536">
            <v>-866.72</v>
          </cell>
          <cell r="EI536">
            <v>0</v>
          </cell>
          <cell r="EJ536">
            <v>0</v>
          </cell>
          <cell r="EK536">
            <v>0</v>
          </cell>
          <cell r="EL536">
            <v>166.73</v>
          </cell>
          <cell r="EM536">
            <v>0</v>
          </cell>
          <cell r="EN536">
            <v>11.87</v>
          </cell>
          <cell r="EO536">
            <v>0</v>
          </cell>
          <cell r="EP536">
            <v>24</v>
          </cell>
          <cell r="EQ536">
            <v>99.44</v>
          </cell>
          <cell r="ER536">
            <v>-20.420000000000002</v>
          </cell>
          <cell r="ES536">
            <v>0</v>
          </cell>
          <cell r="ET536">
            <v>0</v>
          </cell>
          <cell r="EU536">
            <v>56538.36</v>
          </cell>
          <cell r="EV536">
            <v>56538.36</v>
          </cell>
          <cell r="EW536">
            <v>253.98</v>
          </cell>
          <cell r="EX536">
            <v>0</v>
          </cell>
          <cell r="EY536">
            <v>-15</v>
          </cell>
          <cell r="EZ536">
            <v>0</v>
          </cell>
          <cell r="FA536">
            <v>0</v>
          </cell>
          <cell r="FB536">
            <v>8799.0400000000009</v>
          </cell>
          <cell r="FC536">
            <v>0</v>
          </cell>
          <cell r="FD536">
            <v>10699.61</v>
          </cell>
          <cell r="FE536">
            <v>2459</v>
          </cell>
          <cell r="FF536">
            <v>51939.81</v>
          </cell>
          <cell r="FG536">
            <v>2.2999999999999998</v>
          </cell>
          <cell r="FH536">
            <v>5551.13</v>
          </cell>
          <cell r="FI536">
            <v>-1390.16</v>
          </cell>
          <cell r="FJ536">
            <v>44996.21</v>
          </cell>
          <cell r="FK536">
            <v>317971.71999999997</v>
          </cell>
          <cell r="FL536">
            <v>34689.019999999997</v>
          </cell>
          <cell r="FM536">
            <v>44996.160000000003</v>
          </cell>
          <cell r="FN536">
            <v>48761.279999999999</v>
          </cell>
          <cell r="FO536">
            <v>317971.71999999997</v>
          </cell>
          <cell r="FP536">
            <v>721608.05</v>
          </cell>
          <cell r="FQ536">
            <v>10.9095</v>
          </cell>
          <cell r="FR536">
            <v>14.151</v>
          </cell>
          <cell r="FS536">
            <v>15.335100000000001</v>
          </cell>
          <cell r="FT536">
            <v>6.2355</v>
          </cell>
          <cell r="FU536">
            <v>1508</v>
          </cell>
          <cell r="FV536">
            <v>0</v>
          </cell>
          <cell r="FW536">
            <v>0</v>
          </cell>
          <cell r="FX536">
            <v>0</v>
          </cell>
          <cell r="FY536">
            <v>1880.82</v>
          </cell>
          <cell r="FZ536">
            <v>0</v>
          </cell>
          <cell r="GA536">
            <v>4052.04</v>
          </cell>
          <cell r="GB536">
            <v>0</v>
          </cell>
          <cell r="GC536">
            <v>4747</v>
          </cell>
          <cell r="GD536">
            <v>6438</v>
          </cell>
          <cell r="GE536">
            <v>6876.41</v>
          </cell>
          <cell r="GF536">
            <v>0</v>
          </cell>
          <cell r="GG536">
            <v>1988.82</v>
          </cell>
          <cell r="GH536">
            <v>0</v>
          </cell>
          <cell r="GI536">
            <v>0</v>
          </cell>
          <cell r="GJ536">
            <v>51939.81</v>
          </cell>
          <cell r="GK536">
            <v>5193.9799999999996</v>
          </cell>
          <cell r="GL536">
            <v>7063.51</v>
          </cell>
          <cell r="GM536">
            <v>-187.11</v>
          </cell>
          <cell r="GN536">
            <v>53.14</v>
          </cell>
          <cell r="GO536">
            <v>7010.37</v>
          </cell>
          <cell r="GP536">
            <v>1272.1300000000001</v>
          </cell>
          <cell r="GQ536">
            <v>1272.1300000000001</v>
          </cell>
          <cell r="GR536">
            <v>5738.24</v>
          </cell>
          <cell r="GS536">
            <v>118.66</v>
          </cell>
          <cell r="GT536">
            <v>2338.7199999999998</v>
          </cell>
          <cell r="GU536">
            <v>99.44</v>
          </cell>
          <cell r="GV536">
            <v>1988.82</v>
          </cell>
          <cell r="GW536">
            <v>0.05</v>
          </cell>
          <cell r="GX536">
            <v>166.73</v>
          </cell>
          <cell r="GY536">
            <v>0</v>
          </cell>
          <cell r="GZ536">
            <v>166.73</v>
          </cell>
          <cell r="HA536">
            <v>0</v>
          </cell>
          <cell r="HB536">
            <v>11.87</v>
          </cell>
          <cell r="HC536">
            <v>11.87</v>
          </cell>
          <cell r="HD536" t="str">
            <v>Other adjustments to equity capital includes excess expense on Russia Cash Settled awards which are recognized in APIC. The APIC amount is totaled by adding the initial amortization amount, the mark-to-market amortization amount, and the liabil</v>
          </cell>
          <cell r="HE536" t="str">
            <v>Other deductions from Tier 1 Capital are comprised of deductions for non-financial equity investments and financial equity investments.</v>
          </cell>
          <cell r="HF536">
            <v>0</v>
          </cell>
          <cell r="HG536">
            <v>0</v>
          </cell>
          <cell r="HH536">
            <v>0</v>
          </cell>
          <cell r="HI536">
            <v>5899000000</v>
          </cell>
          <cell r="HJ536">
            <v>7474000000</v>
          </cell>
          <cell r="HK536" t="str">
            <v>Cash dividends declared on common stock (item 69) are equivalent to Cash dividends declared on common stock in the HI-A projections (item 13).Issuance of common stock for employee compensation (item 72) is equivalent to Conversion or retirement</v>
          </cell>
          <cell r="HL536">
            <v>3</v>
          </cell>
          <cell r="HM536">
            <v>2012</v>
          </cell>
          <cell r="HN536">
            <v>0</v>
          </cell>
          <cell r="HO536">
            <v>0</v>
          </cell>
          <cell r="HR536">
            <v>19011</v>
          </cell>
        </row>
        <row r="537">
          <cell r="A537" t="str">
            <v>2162966Q4 2012BHC Stress</v>
          </cell>
          <cell r="B537" t="str">
            <v>Morgan Stanley</v>
          </cell>
          <cell r="C537" t="str">
            <v>Q4 2012</v>
          </cell>
          <cell r="D537" t="str">
            <v>BHC Stress</v>
          </cell>
          <cell r="E537" t="str">
            <v>BHC</v>
          </cell>
          <cell r="F537" t="str">
            <v>MORGAN STANLEY</v>
          </cell>
          <cell r="G537">
            <v>2162966</v>
          </cell>
          <cell r="H537" t="str">
            <v>Projected</v>
          </cell>
          <cell r="I537">
            <v>40927</v>
          </cell>
          <cell r="J537">
            <v>40927.420173611114</v>
          </cell>
          <cell r="K537" t="str">
            <v>Please refer to the CCAR Summary Memo for a detailed description of the BHC Stress Scenario</v>
          </cell>
          <cell r="L537">
            <v>0.1</v>
          </cell>
          <cell r="M537">
            <v>0.08</v>
          </cell>
          <cell r="N537">
            <v>0</v>
          </cell>
          <cell r="O537">
            <v>0.08</v>
          </cell>
          <cell r="P537">
            <v>0</v>
          </cell>
          <cell r="Q537">
            <v>0</v>
          </cell>
          <cell r="R537">
            <v>0</v>
          </cell>
          <cell r="S537">
            <v>0</v>
          </cell>
          <cell r="T537">
            <v>0</v>
          </cell>
          <cell r="U537">
            <v>0</v>
          </cell>
          <cell r="V537">
            <v>0</v>
          </cell>
          <cell r="W537">
            <v>0</v>
          </cell>
          <cell r="X537">
            <v>0</v>
          </cell>
          <cell r="Y537">
            <v>1.22</v>
          </cell>
          <cell r="Z537">
            <v>0</v>
          </cell>
          <cell r="AA537">
            <v>0</v>
          </cell>
          <cell r="AB537">
            <v>1.22</v>
          </cell>
          <cell r="AC537">
            <v>0</v>
          </cell>
          <cell r="AD537">
            <v>0</v>
          </cell>
          <cell r="AE537">
            <v>0</v>
          </cell>
          <cell r="AF537">
            <v>0</v>
          </cell>
          <cell r="AG537">
            <v>0</v>
          </cell>
          <cell r="AH537">
            <v>0</v>
          </cell>
          <cell r="AI537">
            <v>1.4</v>
          </cell>
          <cell r="AJ537">
            <v>0</v>
          </cell>
          <cell r="AK537">
            <v>0</v>
          </cell>
          <cell r="AL537">
            <v>0</v>
          </cell>
          <cell r="AM537">
            <v>0</v>
          </cell>
          <cell r="AN537">
            <v>643.03</v>
          </cell>
          <cell r="AO537">
            <v>0</v>
          </cell>
          <cell r="AP537">
            <v>0</v>
          </cell>
          <cell r="AQ537">
            <v>0</v>
          </cell>
          <cell r="AR537">
            <v>643.03</v>
          </cell>
          <cell r="AS537">
            <v>0</v>
          </cell>
          <cell r="AT537">
            <v>644.42999999999995</v>
          </cell>
          <cell r="AU537">
            <v>66.19</v>
          </cell>
          <cell r="AV537">
            <v>3.64</v>
          </cell>
          <cell r="AW537">
            <v>1.4</v>
          </cell>
          <cell r="AX537">
            <v>0</v>
          </cell>
          <cell r="AY537">
            <v>68.430000000000007</v>
          </cell>
          <cell r="AZ537">
            <v>212.49</v>
          </cell>
          <cell r="BA537">
            <v>6574.34</v>
          </cell>
          <cell r="BB537">
            <v>6644.56</v>
          </cell>
          <cell r="BC537">
            <v>142.27000000000001</v>
          </cell>
          <cell r="BD537">
            <v>142.27000000000001</v>
          </cell>
          <cell r="BE537">
            <v>3.64</v>
          </cell>
          <cell r="BF537">
            <v>643.03</v>
          </cell>
          <cell r="BG537">
            <v>0</v>
          </cell>
          <cell r="BH537">
            <v>0</v>
          </cell>
          <cell r="BI537">
            <v>0</v>
          </cell>
          <cell r="BJ537">
            <v>0</v>
          </cell>
          <cell r="BK537">
            <v>11</v>
          </cell>
          <cell r="BL537">
            <v>-504.4</v>
          </cell>
          <cell r="BM537">
            <v>131.31</v>
          </cell>
          <cell r="BN537">
            <v>-635.72</v>
          </cell>
          <cell r="BO537">
            <v>0</v>
          </cell>
          <cell r="BP537">
            <v>-635.72</v>
          </cell>
          <cell r="BQ537">
            <v>100.17</v>
          </cell>
          <cell r="BR537">
            <v>-735.88</v>
          </cell>
          <cell r="BS537">
            <v>-26.032910000000001</v>
          </cell>
          <cell r="BT537">
            <v>86.94</v>
          </cell>
          <cell r="BU537">
            <v>15.06</v>
          </cell>
          <cell r="BV537">
            <v>0</v>
          </cell>
          <cell r="BW537">
            <v>101.99</v>
          </cell>
          <cell r="BX537" t="str">
            <v>Non-Interest Income - Retail and Small Business</v>
          </cell>
          <cell r="BY537">
            <v>0</v>
          </cell>
          <cell r="BZ537">
            <v>40276.69</v>
          </cell>
          <cell r="CA537">
            <v>40276.69</v>
          </cell>
          <cell r="CB537">
            <v>9377.01</v>
          </cell>
          <cell r="CC537">
            <v>8686.42</v>
          </cell>
          <cell r="CD537">
            <v>202.59</v>
          </cell>
          <cell r="CE537">
            <v>0</v>
          </cell>
          <cell r="CF537">
            <v>202.59</v>
          </cell>
          <cell r="CG537">
            <v>487</v>
          </cell>
          <cell r="CH537">
            <v>5</v>
          </cell>
          <cell r="CI537">
            <v>19</v>
          </cell>
          <cell r="CJ537">
            <v>463</v>
          </cell>
          <cell r="CK537">
            <v>0</v>
          </cell>
          <cell r="CL537">
            <v>0</v>
          </cell>
          <cell r="CM537">
            <v>1</v>
          </cell>
          <cell r="CN537">
            <v>27735.54</v>
          </cell>
          <cell r="CO537">
            <v>26224.04</v>
          </cell>
          <cell r="CP537">
            <v>1511.5</v>
          </cell>
          <cell r="CQ537">
            <v>0</v>
          </cell>
          <cell r="CR537">
            <v>0</v>
          </cell>
          <cell r="CS537">
            <v>8505.82</v>
          </cell>
          <cell r="CT537">
            <v>0</v>
          </cell>
          <cell r="CU537">
            <v>0</v>
          </cell>
          <cell r="CV537">
            <v>8505.82</v>
          </cell>
          <cell r="CW537">
            <v>15984</v>
          </cell>
          <cell r="CX537">
            <v>0</v>
          </cell>
          <cell r="CY537">
            <v>0</v>
          </cell>
          <cell r="CZ537">
            <v>14440</v>
          </cell>
          <cell r="DA537">
            <v>1476</v>
          </cell>
          <cell r="DB537">
            <v>68</v>
          </cell>
          <cell r="DC537">
            <v>61602.37</v>
          </cell>
          <cell r="DD537">
            <v>0</v>
          </cell>
          <cell r="DE537">
            <v>68.430000000000007</v>
          </cell>
          <cell r="DF537">
            <v>61533.94</v>
          </cell>
          <cell r="DG537">
            <v>236529.82</v>
          </cell>
          <cell r="DH537">
            <v>6715</v>
          </cell>
          <cell r="DI537">
            <v>23</v>
          </cell>
          <cell r="DJ537">
            <v>0</v>
          </cell>
          <cell r="DK537">
            <v>3904.39</v>
          </cell>
          <cell r="DL537">
            <v>10642.39</v>
          </cell>
          <cell r="DM537">
            <v>405987.13</v>
          </cell>
          <cell r="DN537">
            <v>754969.97</v>
          </cell>
          <cell r="DO537">
            <v>73046.36</v>
          </cell>
          <cell r="DP537">
            <v>114634.91</v>
          </cell>
          <cell r="DQ537">
            <v>4835</v>
          </cell>
          <cell r="DR537">
            <v>498999.57</v>
          </cell>
          <cell r="DS537">
            <v>14</v>
          </cell>
          <cell r="DT537">
            <v>691515.85</v>
          </cell>
          <cell r="DU537">
            <v>1508</v>
          </cell>
          <cell r="DV537">
            <v>20</v>
          </cell>
          <cell r="DW537">
            <v>23621.68</v>
          </cell>
          <cell r="DX537">
            <v>33550.28</v>
          </cell>
          <cell r="DY537">
            <v>-362.42</v>
          </cell>
          <cell r="DZ537">
            <v>-2498</v>
          </cell>
          <cell r="EA537">
            <v>55839.55</v>
          </cell>
          <cell r="EB537">
            <v>7614.57</v>
          </cell>
          <cell r="EC537">
            <v>63454.12</v>
          </cell>
          <cell r="ED537">
            <v>137988.69</v>
          </cell>
          <cell r="EE537">
            <v>56538.36</v>
          </cell>
          <cell r="EF537">
            <v>0</v>
          </cell>
          <cell r="EG537">
            <v>56538.36</v>
          </cell>
          <cell r="EH537">
            <v>-735.88</v>
          </cell>
          <cell r="EI537">
            <v>0</v>
          </cell>
          <cell r="EJ537">
            <v>0</v>
          </cell>
          <cell r="EK537">
            <v>0</v>
          </cell>
          <cell r="EL537">
            <v>192.86</v>
          </cell>
          <cell r="EM537">
            <v>0</v>
          </cell>
          <cell r="EN537">
            <v>2.44</v>
          </cell>
          <cell r="EO537">
            <v>0</v>
          </cell>
          <cell r="EP537">
            <v>24</v>
          </cell>
          <cell r="EQ537">
            <v>99.41</v>
          </cell>
          <cell r="ER537">
            <v>-29.93</v>
          </cell>
          <cell r="ES537">
            <v>0</v>
          </cell>
          <cell r="ET537">
            <v>0</v>
          </cell>
          <cell r="EU537">
            <v>55839.55</v>
          </cell>
          <cell r="EV537">
            <v>55839.55</v>
          </cell>
          <cell r="EW537">
            <v>224.04</v>
          </cell>
          <cell r="EX537">
            <v>0</v>
          </cell>
          <cell r="EY537">
            <v>-15</v>
          </cell>
          <cell r="EZ537">
            <v>0</v>
          </cell>
          <cell r="FA537">
            <v>0</v>
          </cell>
          <cell r="FB537">
            <v>8681</v>
          </cell>
          <cell r="FC537">
            <v>0</v>
          </cell>
          <cell r="FD537">
            <v>10619.39</v>
          </cell>
          <cell r="FE537">
            <v>2459</v>
          </cell>
          <cell r="FF537">
            <v>51233.11</v>
          </cell>
          <cell r="FG537">
            <v>2.2999999999999998</v>
          </cell>
          <cell r="FH537">
            <v>5787.9</v>
          </cell>
          <cell r="FI537">
            <v>-1387.41</v>
          </cell>
          <cell r="FJ537">
            <v>44055.51</v>
          </cell>
          <cell r="FK537">
            <v>307270.01</v>
          </cell>
          <cell r="FL537">
            <v>33866.36</v>
          </cell>
          <cell r="FM537">
            <v>44055.46</v>
          </cell>
          <cell r="FN537">
            <v>47940.86</v>
          </cell>
          <cell r="FO537">
            <v>307270.01</v>
          </cell>
          <cell r="FP537">
            <v>728874.83</v>
          </cell>
          <cell r="FQ537">
            <v>11.021699999999999</v>
          </cell>
          <cell r="FR537">
            <v>14.3377</v>
          </cell>
          <cell r="FS537">
            <v>15.6022</v>
          </cell>
          <cell r="FT537">
            <v>6.0442999999999998</v>
          </cell>
          <cell r="FU537">
            <v>1508</v>
          </cell>
          <cell r="FV537">
            <v>0</v>
          </cell>
          <cell r="FW537">
            <v>0</v>
          </cell>
          <cell r="FX537">
            <v>0</v>
          </cell>
          <cell r="FY537">
            <v>1877.95</v>
          </cell>
          <cell r="FZ537">
            <v>0</v>
          </cell>
          <cell r="GA537">
            <v>3934</v>
          </cell>
          <cell r="GB537">
            <v>0</v>
          </cell>
          <cell r="GC537">
            <v>4747</v>
          </cell>
          <cell r="GD537">
            <v>6438</v>
          </cell>
          <cell r="GE537">
            <v>6828.43</v>
          </cell>
          <cell r="GF537">
            <v>0</v>
          </cell>
          <cell r="GG537">
            <v>1988.18</v>
          </cell>
          <cell r="GH537">
            <v>0</v>
          </cell>
          <cell r="GI537">
            <v>0</v>
          </cell>
          <cell r="GJ537">
            <v>51233.11</v>
          </cell>
          <cell r="GK537">
            <v>5123.3100000000004</v>
          </cell>
          <cell r="GL537">
            <v>7015.54</v>
          </cell>
          <cell r="GM537">
            <v>-187.11</v>
          </cell>
          <cell r="GN537">
            <v>53.14</v>
          </cell>
          <cell r="GO537">
            <v>6962.39</v>
          </cell>
          <cell r="GP537">
            <v>987.39</v>
          </cell>
          <cell r="GQ537">
            <v>987.39</v>
          </cell>
          <cell r="GR537">
            <v>5975</v>
          </cell>
          <cell r="GS537">
            <v>118.66</v>
          </cell>
          <cell r="GT537">
            <v>2338.7199999999998</v>
          </cell>
          <cell r="GU537">
            <v>99.41</v>
          </cell>
          <cell r="GV537">
            <v>1988.18</v>
          </cell>
          <cell r="GW537">
            <v>0.05</v>
          </cell>
          <cell r="GX537">
            <v>192.86</v>
          </cell>
          <cell r="GY537">
            <v>0</v>
          </cell>
          <cell r="GZ537">
            <v>192.86</v>
          </cell>
          <cell r="HA537">
            <v>0</v>
          </cell>
          <cell r="HB537">
            <v>2.44</v>
          </cell>
          <cell r="HC537">
            <v>2.44</v>
          </cell>
          <cell r="HD537" t="str">
            <v>Other adjustments to equity capital includes excess expense on Russia Cash Settled awards which are recognized in APIC. The APIC amount is totaled by adding the initial amortization amount, the mark-to-market amortization amount, and the liabil</v>
          </cell>
          <cell r="HE537" t="str">
            <v>Other deductions from Tier 1 Capital are comprised of deductions for non-financial equity investments and financial equity investments.</v>
          </cell>
          <cell r="HF537">
            <v>0</v>
          </cell>
          <cell r="HG537">
            <v>0</v>
          </cell>
          <cell r="HH537">
            <v>0</v>
          </cell>
          <cell r="HI537">
            <v>5899000000</v>
          </cell>
          <cell r="HJ537">
            <v>7474000000</v>
          </cell>
          <cell r="HK537" t="str">
            <v>Cash dividends declared on common stock (item 69) are equivalent to Cash dividends declared on common stock in the HI-A projections (item 13).Issuance of common stock for employee compensation (item 72) is equivalent to Conversion or retirement</v>
          </cell>
          <cell r="HL537">
            <v>4</v>
          </cell>
          <cell r="HM537">
            <v>2012</v>
          </cell>
          <cell r="HN537">
            <v>0</v>
          </cell>
          <cell r="HO537">
            <v>0</v>
          </cell>
          <cell r="HR537">
            <v>19011</v>
          </cell>
        </row>
        <row r="538">
          <cell r="A538" t="str">
            <v>2162966Q1 2013BHC Stress</v>
          </cell>
          <cell r="B538" t="str">
            <v>Morgan Stanley</v>
          </cell>
          <cell r="C538" t="str">
            <v>Q1 2013</v>
          </cell>
          <cell r="D538" t="str">
            <v>BHC Stress</v>
          </cell>
          <cell r="E538" t="str">
            <v>BHC</v>
          </cell>
          <cell r="F538" t="str">
            <v>MORGAN STANLEY</v>
          </cell>
          <cell r="G538">
            <v>2162966</v>
          </cell>
          <cell r="H538" t="str">
            <v>Projected</v>
          </cell>
          <cell r="I538">
            <v>40927</v>
          </cell>
          <cell r="J538">
            <v>40927.420173611114</v>
          </cell>
          <cell r="K538" t="str">
            <v>Please refer to the CCAR Summary Memo for a detailed description of the BHC Stress Scenario</v>
          </cell>
          <cell r="L538">
            <v>0.25</v>
          </cell>
          <cell r="M538">
            <v>0.1</v>
          </cell>
          <cell r="N538">
            <v>0</v>
          </cell>
          <cell r="O538">
            <v>0.1</v>
          </cell>
          <cell r="P538">
            <v>0</v>
          </cell>
          <cell r="Q538">
            <v>0</v>
          </cell>
          <cell r="R538">
            <v>0</v>
          </cell>
          <cell r="S538">
            <v>0</v>
          </cell>
          <cell r="T538">
            <v>0</v>
          </cell>
          <cell r="U538">
            <v>0</v>
          </cell>
          <cell r="V538">
            <v>0</v>
          </cell>
          <cell r="W538">
            <v>0</v>
          </cell>
          <cell r="X538">
            <v>0</v>
          </cell>
          <cell r="Y538">
            <v>1.26</v>
          </cell>
          <cell r="Z538">
            <v>0</v>
          </cell>
          <cell r="AA538">
            <v>0</v>
          </cell>
          <cell r="AB538">
            <v>1.26</v>
          </cell>
          <cell r="AC538">
            <v>0</v>
          </cell>
          <cell r="AD538">
            <v>0</v>
          </cell>
          <cell r="AE538">
            <v>0</v>
          </cell>
          <cell r="AF538">
            <v>0</v>
          </cell>
          <cell r="AG538">
            <v>0</v>
          </cell>
          <cell r="AH538">
            <v>0</v>
          </cell>
          <cell r="AI538">
            <v>1.6</v>
          </cell>
          <cell r="AJ538">
            <v>0</v>
          </cell>
          <cell r="AK538">
            <v>0</v>
          </cell>
          <cell r="AL538">
            <v>0</v>
          </cell>
          <cell r="AM538">
            <v>0</v>
          </cell>
          <cell r="AN538">
            <v>119.46</v>
          </cell>
          <cell r="AO538">
            <v>0</v>
          </cell>
          <cell r="AP538">
            <v>0</v>
          </cell>
          <cell r="AQ538">
            <v>0</v>
          </cell>
          <cell r="AR538">
            <v>119.46</v>
          </cell>
          <cell r="AS538">
            <v>0</v>
          </cell>
          <cell r="AT538">
            <v>121.07</v>
          </cell>
          <cell r="AU538">
            <v>68.430000000000007</v>
          </cell>
          <cell r="AV538">
            <v>0.46</v>
          </cell>
          <cell r="AW538">
            <v>1.6</v>
          </cell>
          <cell r="AX538">
            <v>0</v>
          </cell>
          <cell r="AY538">
            <v>67.290000000000006</v>
          </cell>
          <cell r="AZ538">
            <v>176.7</v>
          </cell>
          <cell r="BA538">
            <v>6398.23</v>
          </cell>
          <cell r="BB538">
            <v>6582.24</v>
          </cell>
          <cell r="BC538">
            <v>-7.31</v>
          </cell>
          <cell r="BD538">
            <v>-7.31</v>
          </cell>
          <cell r="BE538">
            <v>0.46</v>
          </cell>
          <cell r="BF538">
            <v>119.46</v>
          </cell>
          <cell r="BG538">
            <v>0</v>
          </cell>
          <cell r="BH538">
            <v>0</v>
          </cell>
          <cell r="BI538">
            <v>0</v>
          </cell>
          <cell r="BJ538">
            <v>0</v>
          </cell>
          <cell r="BK538">
            <v>11</v>
          </cell>
          <cell r="BL538">
            <v>-127.23</v>
          </cell>
          <cell r="BM538">
            <v>78.86</v>
          </cell>
          <cell r="BN538">
            <v>-206.09</v>
          </cell>
          <cell r="BO538">
            <v>0</v>
          </cell>
          <cell r="BP538">
            <v>-206.09</v>
          </cell>
          <cell r="BQ538">
            <v>34.46</v>
          </cell>
          <cell r="BR538">
            <v>-240.55</v>
          </cell>
          <cell r="BS538">
            <v>-61.982236999999998</v>
          </cell>
          <cell r="BT538">
            <v>101.99</v>
          </cell>
          <cell r="BU538">
            <v>0</v>
          </cell>
          <cell r="BV538">
            <v>0</v>
          </cell>
          <cell r="BW538">
            <v>101.99</v>
          </cell>
          <cell r="BX538" t="str">
            <v>Non-Interest Income - Retail and Small Business</v>
          </cell>
          <cell r="BY538">
            <v>0</v>
          </cell>
          <cell r="BZ538">
            <v>40976.69</v>
          </cell>
          <cell r="CA538">
            <v>40976.69</v>
          </cell>
          <cell r="CB538">
            <v>10384.75</v>
          </cell>
          <cell r="CC538">
            <v>9671.65</v>
          </cell>
          <cell r="CD538">
            <v>225.11</v>
          </cell>
          <cell r="CE538">
            <v>0</v>
          </cell>
          <cell r="CF538">
            <v>225.11</v>
          </cell>
          <cell r="CG538">
            <v>487</v>
          </cell>
          <cell r="CH538">
            <v>5</v>
          </cell>
          <cell r="CI538">
            <v>19</v>
          </cell>
          <cell r="CJ538">
            <v>463</v>
          </cell>
          <cell r="CK538">
            <v>0</v>
          </cell>
          <cell r="CL538">
            <v>0</v>
          </cell>
          <cell r="CM538">
            <v>1</v>
          </cell>
          <cell r="CN538">
            <v>26575.97</v>
          </cell>
          <cell r="CO538">
            <v>25064.47</v>
          </cell>
          <cell r="CP538">
            <v>1511.5</v>
          </cell>
          <cell r="CQ538">
            <v>0</v>
          </cell>
          <cell r="CR538">
            <v>0</v>
          </cell>
          <cell r="CS538">
            <v>8629.7900000000009</v>
          </cell>
          <cell r="CT538">
            <v>0</v>
          </cell>
          <cell r="CU538">
            <v>0</v>
          </cell>
          <cell r="CV538">
            <v>8629.7900000000009</v>
          </cell>
          <cell r="CW538">
            <v>15984</v>
          </cell>
          <cell r="CX538">
            <v>0</v>
          </cell>
          <cell r="CY538">
            <v>0</v>
          </cell>
          <cell r="CZ538">
            <v>14440</v>
          </cell>
          <cell r="DA538">
            <v>1476</v>
          </cell>
          <cell r="DB538">
            <v>68</v>
          </cell>
          <cell r="DC538">
            <v>61574.51</v>
          </cell>
          <cell r="DD538">
            <v>0</v>
          </cell>
          <cell r="DE538">
            <v>67.290000000000006</v>
          </cell>
          <cell r="DF538">
            <v>61507.22</v>
          </cell>
          <cell r="DG538">
            <v>235681.6</v>
          </cell>
          <cell r="DH538">
            <v>6715</v>
          </cell>
          <cell r="DI538">
            <v>23</v>
          </cell>
          <cell r="DJ538">
            <v>0</v>
          </cell>
          <cell r="DK538">
            <v>3824.17</v>
          </cell>
          <cell r="DL538">
            <v>10562.17</v>
          </cell>
          <cell r="DM538">
            <v>403534.88</v>
          </cell>
          <cell r="DN538">
            <v>752262.55</v>
          </cell>
          <cell r="DO538">
            <v>72806.16</v>
          </cell>
          <cell r="DP538">
            <v>114233.08</v>
          </cell>
          <cell r="DQ538">
            <v>4835</v>
          </cell>
          <cell r="DR538">
            <v>497217.6</v>
          </cell>
          <cell r="DS538">
            <v>14</v>
          </cell>
          <cell r="DT538">
            <v>689091.84</v>
          </cell>
          <cell r="DU538">
            <v>1508</v>
          </cell>
          <cell r="DV538">
            <v>20</v>
          </cell>
          <cell r="DW538">
            <v>23747.62</v>
          </cell>
          <cell r="DX538">
            <v>33184.17</v>
          </cell>
          <cell r="DY538">
            <v>-405.65</v>
          </cell>
          <cell r="DZ538">
            <v>-2498</v>
          </cell>
          <cell r="EA538">
            <v>55556.15</v>
          </cell>
          <cell r="EB538">
            <v>7614.57</v>
          </cell>
          <cell r="EC538">
            <v>63170.720000000001</v>
          </cell>
          <cell r="ED538">
            <v>139038.95000000001</v>
          </cell>
          <cell r="EE538">
            <v>55839.55</v>
          </cell>
          <cell r="EF538">
            <v>0</v>
          </cell>
          <cell r="EG538">
            <v>55839.55</v>
          </cell>
          <cell r="EH538">
            <v>-240.55</v>
          </cell>
          <cell r="EI538">
            <v>0</v>
          </cell>
          <cell r="EJ538">
            <v>0</v>
          </cell>
          <cell r="EK538">
            <v>0</v>
          </cell>
          <cell r="EL538">
            <v>343.67</v>
          </cell>
          <cell r="EM538">
            <v>0</v>
          </cell>
          <cell r="EN538">
            <v>217.73</v>
          </cell>
          <cell r="EO538">
            <v>0</v>
          </cell>
          <cell r="EP538">
            <v>24</v>
          </cell>
          <cell r="EQ538">
            <v>101.57</v>
          </cell>
          <cell r="ER538">
            <v>-43.23</v>
          </cell>
          <cell r="ES538">
            <v>0</v>
          </cell>
          <cell r="ET538">
            <v>0</v>
          </cell>
          <cell r="EU538">
            <v>55556.15</v>
          </cell>
          <cell r="EV538">
            <v>55556.15</v>
          </cell>
          <cell r="EW538">
            <v>180.82</v>
          </cell>
          <cell r="EX538">
            <v>0</v>
          </cell>
          <cell r="EY538">
            <v>-15</v>
          </cell>
          <cell r="EZ538">
            <v>0</v>
          </cell>
          <cell r="FA538">
            <v>0</v>
          </cell>
          <cell r="FB538">
            <v>8638.6200000000008</v>
          </cell>
          <cell r="FC538">
            <v>0</v>
          </cell>
          <cell r="FD538">
            <v>10539.17</v>
          </cell>
          <cell r="FE538">
            <v>2459</v>
          </cell>
          <cell r="FF538">
            <v>51030.78</v>
          </cell>
          <cell r="FG538">
            <v>2.2999999999999998</v>
          </cell>
          <cell r="FH538">
            <v>5634.4</v>
          </cell>
          <cell r="FI538">
            <v>-1387.41</v>
          </cell>
          <cell r="FJ538">
            <v>44006.67</v>
          </cell>
          <cell r="FK538">
            <v>307900.44</v>
          </cell>
          <cell r="FL538">
            <v>33859.9</v>
          </cell>
          <cell r="FM538">
            <v>44006.62</v>
          </cell>
          <cell r="FN538">
            <v>47933.26</v>
          </cell>
          <cell r="FO538">
            <v>307900.44</v>
          </cell>
          <cell r="FP538">
            <v>726401.13</v>
          </cell>
          <cell r="FQ538">
            <v>10.997</v>
          </cell>
          <cell r="FR538">
            <v>14.2925</v>
          </cell>
          <cell r="FS538">
            <v>15.5678</v>
          </cell>
          <cell r="FT538">
            <v>6.0582000000000003</v>
          </cell>
          <cell r="FU538">
            <v>1508</v>
          </cell>
          <cell r="FV538">
            <v>0</v>
          </cell>
          <cell r="FW538">
            <v>0</v>
          </cell>
          <cell r="FX538">
            <v>0</v>
          </cell>
          <cell r="FY538">
            <v>1370.69</v>
          </cell>
          <cell r="FZ538">
            <v>0</v>
          </cell>
          <cell r="GA538">
            <v>5473.95</v>
          </cell>
          <cell r="GB538">
            <v>0</v>
          </cell>
          <cell r="GC538">
            <v>3164.67</v>
          </cell>
          <cell r="GD538">
            <v>6438</v>
          </cell>
          <cell r="GE538">
            <v>6784.9</v>
          </cell>
          <cell r="GF538">
            <v>0</v>
          </cell>
          <cell r="GG538">
            <v>2031.35</v>
          </cell>
          <cell r="GH538">
            <v>0</v>
          </cell>
          <cell r="GI538">
            <v>0</v>
          </cell>
          <cell r="GJ538">
            <v>51030.78</v>
          </cell>
          <cell r="GK538">
            <v>5103.08</v>
          </cell>
          <cell r="GL538">
            <v>6972.01</v>
          </cell>
          <cell r="GM538">
            <v>-187.11</v>
          </cell>
          <cell r="GN538">
            <v>53.14</v>
          </cell>
          <cell r="GO538">
            <v>6918.87</v>
          </cell>
          <cell r="GP538">
            <v>1097.3599999999999</v>
          </cell>
          <cell r="GQ538">
            <v>1097.3599999999999</v>
          </cell>
          <cell r="GR538">
            <v>5821.51</v>
          </cell>
          <cell r="GS538">
            <v>118.66</v>
          </cell>
          <cell r="GT538">
            <v>2338.7199999999998</v>
          </cell>
          <cell r="GU538">
            <v>101.57</v>
          </cell>
          <cell r="GV538">
            <v>2031.35</v>
          </cell>
          <cell r="GW538">
            <v>0.05</v>
          </cell>
          <cell r="GX538">
            <v>343.67</v>
          </cell>
          <cell r="GY538">
            <v>0</v>
          </cell>
          <cell r="GZ538">
            <v>343.67</v>
          </cell>
          <cell r="HA538">
            <v>0</v>
          </cell>
          <cell r="HB538">
            <v>217.73</v>
          </cell>
          <cell r="HC538">
            <v>217.73</v>
          </cell>
          <cell r="HD538" t="str">
            <v>Other adjustments to equity capital includes excess expense on Russia Cash Settled awards which are recognized in APIC. The APIC amount is totaled by adding the initial amortization amount, the mark-to-market amortization amount, and the liabil</v>
          </cell>
          <cell r="HE538" t="str">
            <v>Other deductions from Tier 1 Capital are comprised of deductions for non-financial equity investments and financial equity investments.</v>
          </cell>
          <cell r="HF538">
            <v>0</v>
          </cell>
          <cell r="HG538">
            <v>0</v>
          </cell>
          <cell r="HH538">
            <v>0</v>
          </cell>
          <cell r="HI538">
            <v>5899000000</v>
          </cell>
          <cell r="HJ538">
            <v>7474000000</v>
          </cell>
          <cell r="HK538" t="str">
            <v>Cash dividends declared on common stock (item 69) are equivalent to Cash dividends declared on common stock in the HI-A projections (item 13).Issuance of common stock for employee compensation (item 72) is equivalent to Conversion or retirement</v>
          </cell>
          <cell r="HL538">
            <v>1</v>
          </cell>
          <cell r="HM538">
            <v>2013</v>
          </cell>
          <cell r="HN538">
            <v>0</v>
          </cell>
          <cell r="HO538">
            <v>0</v>
          </cell>
          <cell r="HR538">
            <v>19011</v>
          </cell>
        </row>
        <row r="539">
          <cell r="A539" t="str">
            <v>2162966Q2 2013BHC Stress</v>
          </cell>
          <cell r="B539" t="str">
            <v>Morgan Stanley</v>
          </cell>
          <cell r="C539" t="str">
            <v>Q2 2013</v>
          </cell>
          <cell r="D539" t="str">
            <v>BHC Stress</v>
          </cell>
          <cell r="E539" t="str">
            <v>BHC</v>
          </cell>
          <cell r="F539" t="str">
            <v>MORGAN STANLEY</v>
          </cell>
          <cell r="G539">
            <v>2162966</v>
          </cell>
          <cell r="H539" t="str">
            <v>Projected</v>
          </cell>
          <cell r="I539">
            <v>40927</v>
          </cell>
          <cell r="J539">
            <v>40927.420173611114</v>
          </cell>
          <cell r="K539" t="str">
            <v>Please refer to the CCAR Summary Memo for a detailed description of the BHC Stress Scenario</v>
          </cell>
          <cell r="L539">
            <v>0.47</v>
          </cell>
          <cell r="M539">
            <v>0.12</v>
          </cell>
          <cell r="N539">
            <v>0</v>
          </cell>
          <cell r="O539">
            <v>0.12</v>
          </cell>
          <cell r="P539">
            <v>0</v>
          </cell>
          <cell r="Q539">
            <v>0</v>
          </cell>
          <cell r="R539">
            <v>0</v>
          </cell>
          <cell r="S539">
            <v>0</v>
          </cell>
          <cell r="T539">
            <v>0</v>
          </cell>
          <cell r="U539">
            <v>0</v>
          </cell>
          <cell r="V539">
            <v>0</v>
          </cell>
          <cell r="W539">
            <v>0</v>
          </cell>
          <cell r="X539">
            <v>0</v>
          </cell>
          <cell r="Y539">
            <v>1.34</v>
          </cell>
          <cell r="Z539">
            <v>0</v>
          </cell>
          <cell r="AA539">
            <v>0</v>
          </cell>
          <cell r="AB539">
            <v>1.34</v>
          </cell>
          <cell r="AC539">
            <v>0</v>
          </cell>
          <cell r="AD539">
            <v>0</v>
          </cell>
          <cell r="AE539">
            <v>0</v>
          </cell>
          <cell r="AF539">
            <v>0</v>
          </cell>
          <cell r="AG539">
            <v>0</v>
          </cell>
          <cell r="AH539">
            <v>0</v>
          </cell>
          <cell r="AI539">
            <v>1.94</v>
          </cell>
          <cell r="AJ539">
            <v>0</v>
          </cell>
          <cell r="AK539">
            <v>0</v>
          </cell>
          <cell r="AL539">
            <v>0</v>
          </cell>
          <cell r="AM539">
            <v>0</v>
          </cell>
          <cell r="AN539">
            <v>57.69</v>
          </cell>
          <cell r="AO539">
            <v>0</v>
          </cell>
          <cell r="AP539">
            <v>0</v>
          </cell>
          <cell r="AQ539">
            <v>0</v>
          </cell>
          <cell r="AR539">
            <v>57.69</v>
          </cell>
          <cell r="AS539">
            <v>0</v>
          </cell>
          <cell r="AT539">
            <v>59.62</v>
          </cell>
          <cell r="AU539">
            <v>67.290000000000006</v>
          </cell>
          <cell r="AV539">
            <v>1.22</v>
          </cell>
          <cell r="AW539">
            <v>1.94</v>
          </cell>
          <cell r="AX539">
            <v>0</v>
          </cell>
          <cell r="AY539">
            <v>66.569999999999993</v>
          </cell>
          <cell r="AZ539">
            <v>192.66</v>
          </cell>
          <cell r="BA539">
            <v>6494.15</v>
          </cell>
          <cell r="BB539">
            <v>6626.31</v>
          </cell>
          <cell r="BC539">
            <v>60.49</v>
          </cell>
          <cell r="BD539">
            <v>60.49</v>
          </cell>
          <cell r="BE539">
            <v>1.22</v>
          </cell>
          <cell r="BF539">
            <v>57.69</v>
          </cell>
          <cell r="BG539">
            <v>0</v>
          </cell>
          <cell r="BH539">
            <v>0</v>
          </cell>
          <cell r="BI539">
            <v>0</v>
          </cell>
          <cell r="BJ539">
            <v>0</v>
          </cell>
          <cell r="BK539">
            <v>11</v>
          </cell>
          <cell r="BL539">
            <v>1.59</v>
          </cell>
          <cell r="BM539">
            <v>98.92</v>
          </cell>
          <cell r="BN539">
            <v>-97.34</v>
          </cell>
          <cell r="BO539">
            <v>0</v>
          </cell>
          <cell r="BP539">
            <v>-97.34</v>
          </cell>
          <cell r="BQ539">
            <v>55.29</v>
          </cell>
          <cell r="BR539">
            <v>-152.62</v>
          </cell>
          <cell r="BS539">
            <v>6221.3836000000001</v>
          </cell>
          <cell r="BT539">
            <v>101.99</v>
          </cell>
          <cell r="BU539">
            <v>0</v>
          </cell>
          <cell r="BV539">
            <v>0</v>
          </cell>
          <cell r="BW539">
            <v>101.99</v>
          </cell>
          <cell r="BX539" t="str">
            <v>Non-Interest Income - Retail and Small Business</v>
          </cell>
          <cell r="BY539">
            <v>0</v>
          </cell>
          <cell r="BZ539">
            <v>41176.69</v>
          </cell>
          <cell r="CA539">
            <v>41176.69</v>
          </cell>
          <cell r="CB539">
            <v>11486.56</v>
          </cell>
          <cell r="CC539">
            <v>10749.53</v>
          </cell>
          <cell r="CD539">
            <v>249.04</v>
          </cell>
          <cell r="CE539">
            <v>0</v>
          </cell>
          <cell r="CF539">
            <v>249.04</v>
          </cell>
          <cell r="CG539">
            <v>487</v>
          </cell>
          <cell r="CH539">
            <v>5</v>
          </cell>
          <cell r="CI539">
            <v>19</v>
          </cell>
          <cell r="CJ539">
            <v>463</v>
          </cell>
          <cell r="CK539">
            <v>0</v>
          </cell>
          <cell r="CL539">
            <v>0</v>
          </cell>
          <cell r="CM539">
            <v>1</v>
          </cell>
          <cell r="CN539">
            <v>25400.92</v>
          </cell>
          <cell r="CO539">
            <v>23889.42</v>
          </cell>
          <cell r="CP539">
            <v>1511.5</v>
          </cell>
          <cell r="CQ539">
            <v>0</v>
          </cell>
          <cell r="CR539">
            <v>0</v>
          </cell>
          <cell r="CS539">
            <v>9202.75</v>
          </cell>
          <cell r="CT539">
            <v>0</v>
          </cell>
          <cell r="CU539">
            <v>0</v>
          </cell>
          <cell r="CV539">
            <v>9202.75</v>
          </cell>
          <cell r="CW539">
            <v>15984</v>
          </cell>
          <cell r="CX539">
            <v>0</v>
          </cell>
          <cell r="CY539">
            <v>0</v>
          </cell>
          <cell r="CZ539">
            <v>14440</v>
          </cell>
          <cell r="DA539">
            <v>1476</v>
          </cell>
          <cell r="DB539">
            <v>68</v>
          </cell>
          <cell r="DC539">
            <v>62074.23</v>
          </cell>
          <cell r="DD539">
            <v>0</v>
          </cell>
          <cell r="DE539">
            <v>66.569999999999993</v>
          </cell>
          <cell r="DF539">
            <v>62007.65</v>
          </cell>
          <cell r="DG539">
            <v>236602.22</v>
          </cell>
          <cell r="DH539">
            <v>6715</v>
          </cell>
          <cell r="DI539">
            <v>23</v>
          </cell>
          <cell r="DJ539">
            <v>0</v>
          </cell>
          <cell r="DK539">
            <v>3815.27</v>
          </cell>
          <cell r="DL539">
            <v>10553.27</v>
          </cell>
          <cell r="DM539">
            <v>404861.22</v>
          </cell>
          <cell r="DN539">
            <v>755201.05</v>
          </cell>
          <cell r="DO539">
            <v>78099.09</v>
          </cell>
          <cell r="DP539">
            <v>115080.06</v>
          </cell>
          <cell r="DQ539">
            <v>4835</v>
          </cell>
          <cell r="DR539">
            <v>496186.97</v>
          </cell>
          <cell r="DS539">
            <v>14</v>
          </cell>
          <cell r="DT539">
            <v>694201.12</v>
          </cell>
          <cell r="DU539">
            <v>1508</v>
          </cell>
          <cell r="DV539">
            <v>20</v>
          </cell>
          <cell r="DW539">
            <v>23761.49</v>
          </cell>
          <cell r="DX539">
            <v>32906.01</v>
          </cell>
          <cell r="DY539">
            <v>-435.61</v>
          </cell>
          <cell r="DZ539">
            <v>-2498</v>
          </cell>
          <cell r="EA539">
            <v>55261.88</v>
          </cell>
          <cell r="EB539">
            <v>5738.04</v>
          </cell>
          <cell r="EC539">
            <v>60999.92</v>
          </cell>
          <cell r="ED539">
            <v>140104.71</v>
          </cell>
          <cell r="EE539">
            <v>55556.15</v>
          </cell>
          <cell r="EF539">
            <v>0</v>
          </cell>
          <cell r="EG539">
            <v>55556.15</v>
          </cell>
          <cell r="EH539">
            <v>-152.62</v>
          </cell>
          <cell r="EI539">
            <v>0</v>
          </cell>
          <cell r="EJ539">
            <v>0</v>
          </cell>
          <cell r="EK539">
            <v>0</v>
          </cell>
          <cell r="EL539">
            <v>90.12</v>
          </cell>
          <cell r="EM539">
            <v>0</v>
          </cell>
          <cell r="EN539">
            <v>2.79</v>
          </cell>
          <cell r="EO539">
            <v>-73.47</v>
          </cell>
          <cell r="EP539">
            <v>24</v>
          </cell>
          <cell r="EQ539">
            <v>101.54</v>
          </cell>
          <cell r="ER539">
            <v>-29.96</v>
          </cell>
          <cell r="ES539">
            <v>0</v>
          </cell>
          <cell r="ET539">
            <v>0</v>
          </cell>
          <cell r="EU539">
            <v>55261.88</v>
          </cell>
          <cell r="EV539">
            <v>55261.88</v>
          </cell>
          <cell r="EW539">
            <v>150.85</v>
          </cell>
          <cell r="EX539">
            <v>0</v>
          </cell>
          <cell r="EY539">
            <v>-15</v>
          </cell>
          <cell r="EZ539">
            <v>0</v>
          </cell>
          <cell r="FA539">
            <v>0</v>
          </cell>
          <cell r="FB539">
            <v>8591.98</v>
          </cell>
          <cell r="FC539">
            <v>0</v>
          </cell>
          <cell r="FD539">
            <v>10530.27</v>
          </cell>
          <cell r="FE539">
            <v>2459</v>
          </cell>
          <cell r="FF539">
            <v>50728.75</v>
          </cell>
          <cell r="FG539">
            <v>2.2999999999999998</v>
          </cell>
          <cell r="FH539">
            <v>5467.45</v>
          </cell>
          <cell r="FI539">
            <v>-1387.41</v>
          </cell>
          <cell r="FJ539">
            <v>43871.58</v>
          </cell>
          <cell r="FK539">
            <v>308808.5</v>
          </cell>
          <cell r="FL539">
            <v>33771.46</v>
          </cell>
          <cell r="FM539">
            <v>43871.54</v>
          </cell>
          <cell r="FN539">
            <v>45174.07</v>
          </cell>
          <cell r="FO539">
            <v>308808.5</v>
          </cell>
          <cell r="FP539">
            <v>729515.48</v>
          </cell>
          <cell r="FQ539">
            <v>10.9361</v>
          </cell>
          <cell r="FR539">
            <v>14.2067</v>
          </cell>
          <cell r="FS539">
            <v>14.628500000000001</v>
          </cell>
          <cell r="FT539">
            <v>6.0137999999999998</v>
          </cell>
          <cell r="FU539">
            <v>1508</v>
          </cell>
          <cell r="FV539">
            <v>0</v>
          </cell>
          <cell r="FW539">
            <v>0</v>
          </cell>
          <cell r="FX539">
            <v>0</v>
          </cell>
          <cell r="FY539">
            <v>1363.64</v>
          </cell>
          <cell r="FZ539">
            <v>0</v>
          </cell>
          <cell r="GA539">
            <v>5427.31</v>
          </cell>
          <cell r="GB539">
            <v>0</v>
          </cell>
          <cell r="GC539">
            <v>3164.67</v>
          </cell>
          <cell r="GD539">
            <v>6438</v>
          </cell>
          <cell r="GE539">
            <v>6737.56</v>
          </cell>
          <cell r="GF539">
            <v>0</v>
          </cell>
          <cell r="GG539">
            <v>2030.7</v>
          </cell>
          <cell r="GH539">
            <v>0</v>
          </cell>
          <cell r="GI539">
            <v>0</v>
          </cell>
          <cell r="GJ539">
            <v>50728.75</v>
          </cell>
          <cell r="GK539">
            <v>5072.87</v>
          </cell>
          <cell r="GL539">
            <v>6924.66</v>
          </cell>
          <cell r="GM539">
            <v>-187.11</v>
          </cell>
          <cell r="GN539">
            <v>53.14</v>
          </cell>
          <cell r="GO539">
            <v>6871.52</v>
          </cell>
          <cell r="GP539">
            <v>1216.96</v>
          </cell>
          <cell r="GQ539">
            <v>1216.96</v>
          </cell>
          <cell r="GR539">
            <v>5654.56</v>
          </cell>
          <cell r="GS539">
            <v>118.66</v>
          </cell>
          <cell r="GT539">
            <v>2338.7199999999998</v>
          </cell>
          <cell r="GU539">
            <v>101.54</v>
          </cell>
          <cell r="GV539">
            <v>2030.7</v>
          </cell>
          <cell r="GW539">
            <v>0.05</v>
          </cell>
          <cell r="GX539">
            <v>90.12</v>
          </cell>
          <cell r="GY539">
            <v>0</v>
          </cell>
          <cell r="GZ539">
            <v>90.12</v>
          </cell>
          <cell r="HA539">
            <v>0</v>
          </cell>
          <cell r="HB539">
            <v>2.79</v>
          </cell>
          <cell r="HC539">
            <v>2.79</v>
          </cell>
          <cell r="HD539" t="str">
            <v>Other adjustments to equity capital includes excess expense on Russia Cash Settled awards which are recognized in APIC. The APIC amount is totaled by adding the initial amortization amount, the mark-to-market amortization amount, and the liabil</v>
          </cell>
          <cell r="HE539" t="str">
            <v>Other deductions from Tier 1 Capital are comprised of deductions for non-financial equity investments and financial equity investments.</v>
          </cell>
          <cell r="HF539">
            <v>0</v>
          </cell>
          <cell r="HG539">
            <v>0</v>
          </cell>
          <cell r="HH539">
            <v>0</v>
          </cell>
          <cell r="HI539">
            <v>5899000000</v>
          </cell>
          <cell r="HJ539">
            <v>7474000000</v>
          </cell>
          <cell r="HK539" t="str">
            <v>Cash dividends declared on common stock (item 69) are equivalent to Cash dividends declared on common stock in the HI-A projections (item 13).Issuance of common stock for employee compensation (item 72) is equivalent to Conversion or retirement</v>
          </cell>
          <cell r="HL539">
            <v>2</v>
          </cell>
          <cell r="HM539">
            <v>2013</v>
          </cell>
          <cell r="HN539">
            <v>0</v>
          </cell>
          <cell r="HO539">
            <v>0</v>
          </cell>
          <cell r="HR539">
            <v>19011</v>
          </cell>
        </row>
        <row r="540">
          <cell r="A540" t="str">
            <v>2162966Q3 2013BHC Stress</v>
          </cell>
          <cell r="B540" t="str">
            <v>Morgan Stanley</v>
          </cell>
          <cell r="C540" t="str">
            <v>Q3 2013</v>
          </cell>
          <cell r="D540" t="str">
            <v>BHC Stress</v>
          </cell>
          <cell r="E540" t="str">
            <v>BHC</v>
          </cell>
          <cell r="F540" t="str">
            <v>MORGAN STANLEY</v>
          </cell>
          <cell r="G540">
            <v>2162966</v>
          </cell>
          <cell r="H540" t="str">
            <v>Projected</v>
          </cell>
          <cell r="I540">
            <v>40927</v>
          </cell>
          <cell r="J540">
            <v>40927.420173611114</v>
          </cell>
          <cell r="K540" t="str">
            <v>Please refer to the CCAR Summary Memo for a detailed description of the BHC Stress Scenario</v>
          </cell>
          <cell r="L540">
            <v>0.74</v>
          </cell>
          <cell r="M540">
            <v>0.15</v>
          </cell>
          <cell r="N540">
            <v>0</v>
          </cell>
          <cell r="O540">
            <v>0.15</v>
          </cell>
          <cell r="P540">
            <v>0</v>
          </cell>
          <cell r="Q540">
            <v>0</v>
          </cell>
          <cell r="R540">
            <v>0</v>
          </cell>
          <cell r="S540">
            <v>0</v>
          </cell>
          <cell r="T540">
            <v>0</v>
          </cell>
          <cell r="U540">
            <v>0</v>
          </cell>
          <cell r="V540">
            <v>0</v>
          </cell>
          <cell r="W540">
            <v>0</v>
          </cell>
          <cell r="X540">
            <v>0</v>
          </cell>
          <cell r="Y540">
            <v>1.43</v>
          </cell>
          <cell r="Z540">
            <v>0</v>
          </cell>
          <cell r="AA540">
            <v>0</v>
          </cell>
          <cell r="AB540">
            <v>1.43</v>
          </cell>
          <cell r="AC540">
            <v>0</v>
          </cell>
          <cell r="AD540">
            <v>0</v>
          </cell>
          <cell r="AE540">
            <v>0</v>
          </cell>
          <cell r="AF540">
            <v>0</v>
          </cell>
          <cell r="AG540">
            <v>0</v>
          </cell>
          <cell r="AH540">
            <v>0</v>
          </cell>
          <cell r="AI540">
            <v>2.3199999999999998</v>
          </cell>
          <cell r="AJ540">
            <v>0</v>
          </cell>
          <cell r="AK540">
            <v>0</v>
          </cell>
          <cell r="AL540">
            <v>0</v>
          </cell>
          <cell r="AM540">
            <v>0</v>
          </cell>
          <cell r="AN540">
            <v>47.52</v>
          </cell>
          <cell r="AO540">
            <v>0</v>
          </cell>
          <cell r="AP540">
            <v>0</v>
          </cell>
          <cell r="AQ540">
            <v>0</v>
          </cell>
          <cell r="AR540">
            <v>47.52</v>
          </cell>
          <cell r="AS540">
            <v>0</v>
          </cell>
          <cell r="AT540">
            <v>49.84</v>
          </cell>
          <cell r="AU540">
            <v>66.569999999999993</v>
          </cell>
          <cell r="AV540">
            <v>6.55</v>
          </cell>
          <cell r="AW540">
            <v>2.3199999999999998</v>
          </cell>
          <cell r="AX540">
            <v>0</v>
          </cell>
          <cell r="AY540">
            <v>70.81</v>
          </cell>
          <cell r="AZ540">
            <v>208.25</v>
          </cell>
          <cell r="BA540">
            <v>6462.86</v>
          </cell>
          <cell r="BB540">
            <v>6547.73</v>
          </cell>
          <cell r="BC540">
            <v>123.37</v>
          </cell>
          <cell r="BD540">
            <v>123.37</v>
          </cell>
          <cell r="BE540">
            <v>6.55</v>
          </cell>
          <cell r="BF540">
            <v>47.52</v>
          </cell>
          <cell r="BG540">
            <v>0</v>
          </cell>
          <cell r="BH540">
            <v>0</v>
          </cell>
          <cell r="BI540">
            <v>0</v>
          </cell>
          <cell r="BJ540">
            <v>0</v>
          </cell>
          <cell r="BK540">
            <v>11</v>
          </cell>
          <cell r="BL540">
            <v>69.3</v>
          </cell>
          <cell r="BM540">
            <v>114.4</v>
          </cell>
          <cell r="BN540">
            <v>-45.1</v>
          </cell>
          <cell r="BO540">
            <v>0</v>
          </cell>
          <cell r="BP540">
            <v>-45.1</v>
          </cell>
          <cell r="BQ540">
            <v>65.510000000000005</v>
          </cell>
          <cell r="BR540">
            <v>-110.61</v>
          </cell>
          <cell r="BS540">
            <v>165.07937000000001</v>
          </cell>
          <cell r="BT540">
            <v>101.99</v>
          </cell>
          <cell r="BU540">
            <v>0</v>
          </cell>
          <cell r="BV540">
            <v>0</v>
          </cell>
          <cell r="BW540">
            <v>101.99</v>
          </cell>
          <cell r="BX540" t="str">
            <v>Non-Interest Income - Retail and Small Business</v>
          </cell>
          <cell r="BY540">
            <v>0</v>
          </cell>
          <cell r="BZ540">
            <v>41376.69</v>
          </cell>
          <cell r="CA540">
            <v>41376.69</v>
          </cell>
          <cell r="CB540">
            <v>12739.76</v>
          </cell>
          <cell r="CC540">
            <v>11975.28</v>
          </cell>
          <cell r="CD540">
            <v>276.48</v>
          </cell>
          <cell r="CE540">
            <v>0</v>
          </cell>
          <cell r="CF540">
            <v>276.48</v>
          </cell>
          <cell r="CG540">
            <v>487</v>
          </cell>
          <cell r="CH540">
            <v>5</v>
          </cell>
          <cell r="CI540">
            <v>19</v>
          </cell>
          <cell r="CJ540">
            <v>463</v>
          </cell>
          <cell r="CK540">
            <v>0</v>
          </cell>
          <cell r="CL540">
            <v>0</v>
          </cell>
          <cell r="CM540">
            <v>1</v>
          </cell>
          <cell r="CN540">
            <v>24210.14</v>
          </cell>
          <cell r="CO540">
            <v>22698.639999999999</v>
          </cell>
          <cell r="CP540">
            <v>1511.5</v>
          </cell>
          <cell r="CQ540">
            <v>0</v>
          </cell>
          <cell r="CR540">
            <v>0</v>
          </cell>
          <cell r="CS540">
            <v>9760.68</v>
          </cell>
          <cell r="CT540">
            <v>0</v>
          </cell>
          <cell r="CU540">
            <v>0</v>
          </cell>
          <cell r="CV540">
            <v>9760.68</v>
          </cell>
          <cell r="CW540">
            <v>15984</v>
          </cell>
          <cell r="CX540">
            <v>0</v>
          </cell>
          <cell r="CY540">
            <v>0</v>
          </cell>
          <cell r="CZ540">
            <v>14440</v>
          </cell>
          <cell r="DA540">
            <v>1476</v>
          </cell>
          <cell r="DB540">
            <v>68</v>
          </cell>
          <cell r="DC540">
            <v>62694.58</v>
          </cell>
          <cell r="DD540">
            <v>0</v>
          </cell>
          <cell r="DE540">
            <v>70.81</v>
          </cell>
          <cell r="DF540">
            <v>62623.77</v>
          </cell>
          <cell r="DG540">
            <v>236660.01</v>
          </cell>
          <cell r="DH540">
            <v>6715</v>
          </cell>
          <cell r="DI540">
            <v>23</v>
          </cell>
          <cell r="DJ540">
            <v>0</v>
          </cell>
          <cell r="DK540">
            <v>3733.91</v>
          </cell>
          <cell r="DL540">
            <v>10471.91</v>
          </cell>
          <cell r="DM540">
            <v>404253.13</v>
          </cell>
          <cell r="DN540">
            <v>755385.51</v>
          </cell>
          <cell r="DO540">
            <v>77596.78</v>
          </cell>
          <cell r="DP540">
            <v>115140.81</v>
          </cell>
          <cell r="DQ540">
            <v>4835</v>
          </cell>
          <cell r="DR540">
            <v>496994.99</v>
          </cell>
          <cell r="DS540">
            <v>14</v>
          </cell>
          <cell r="DT540">
            <v>694567.58</v>
          </cell>
          <cell r="DU540">
            <v>1508</v>
          </cell>
          <cell r="DV540">
            <v>20</v>
          </cell>
          <cell r="DW540">
            <v>23843.45</v>
          </cell>
          <cell r="DX540">
            <v>32669.9</v>
          </cell>
          <cell r="DY540">
            <v>-463.47</v>
          </cell>
          <cell r="DZ540">
            <v>-2498</v>
          </cell>
          <cell r="EA540">
            <v>55079.89</v>
          </cell>
          <cell r="EB540">
            <v>5738.04</v>
          </cell>
          <cell r="EC540">
            <v>60817.93</v>
          </cell>
          <cell r="ED540">
            <v>141186.18</v>
          </cell>
          <cell r="EE540">
            <v>55261.88</v>
          </cell>
          <cell r="EF540">
            <v>0</v>
          </cell>
          <cell r="EG540">
            <v>55261.88</v>
          </cell>
          <cell r="EH540">
            <v>-110.61</v>
          </cell>
          <cell r="EI540">
            <v>0</v>
          </cell>
          <cell r="EJ540">
            <v>0</v>
          </cell>
          <cell r="EK540">
            <v>0</v>
          </cell>
          <cell r="EL540">
            <v>86.14</v>
          </cell>
          <cell r="EM540">
            <v>0</v>
          </cell>
          <cell r="EN540">
            <v>4.18</v>
          </cell>
          <cell r="EO540">
            <v>0</v>
          </cell>
          <cell r="EP540">
            <v>24</v>
          </cell>
          <cell r="EQ540">
            <v>101.5</v>
          </cell>
          <cell r="ER540">
            <v>-27.85</v>
          </cell>
          <cell r="ES540">
            <v>0</v>
          </cell>
          <cell r="ET540">
            <v>0</v>
          </cell>
          <cell r="EU540">
            <v>55079.89</v>
          </cell>
          <cell r="EV540">
            <v>55079.89</v>
          </cell>
          <cell r="EW540">
            <v>123</v>
          </cell>
          <cell r="EX540">
            <v>0</v>
          </cell>
          <cell r="EY540">
            <v>-15</v>
          </cell>
          <cell r="EZ540">
            <v>0</v>
          </cell>
          <cell r="FA540">
            <v>0</v>
          </cell>
          <cell r="FB540">
            <v>8564.7800000000007</v>
          </cell>
          <cell r="FC540">
            <v>0</v>
          </cell>
          <cell r="FD540">
            <v>10448.91</v>
          </cell>
          <cell r="FE540">
            <v>2459</v>
          </cell>
          <cell r="FF540">
            <v>50628.76</v>
          </cell>
          <cell r="FG540">
            <v>2.2999999999999998</v>
          </cell>
          <cell r="FH540">
            <v>5291.52</v>
          </cell>
          <cell r="FI540">
            <v>-1387.41</v>
          </cell>
          <cell r="FJ540">
            <v>43947.53</v>
          </cell>
          <cell r="FK540">
            <v>308948.02</v>
          </cell>
          <cell r="FL540">
            <v>33874.6</v>
          </cell>
          <cell r="FM540">
            <v>43947.48</v>
          </cell>
          <cell r="FN540">
            <v>45281.45</v>
          </cell>
          <cell r="FO540">
            <v>308948.02</v>
          </cell>
          <cell r="FP540">
            <v>729957.23</v>
          </cell>
          <cell r="FQ540">
            <v>10.964499999999999</v>
          </cell>
          <cell r="FR540">
            <v>14.2249</v>
          </cell>
          <cell r="FS540">
            <v>14.656700000000001</v>
          </cell>
          <cell r="FT540">
            <v>6.0206</v>
          </cell>
          <cell r="FU540">
            <v>1508</v>
          </cell>
          <cell r="FV540">
            <v>0</v>
          </cell>
          <cell r="FW540">
            <v>0</v>
          </cell>
          <cell r="FX540">
            <v>0</v>
          </cell>
          <cell r="FY540">
            <v>1358.41</v>
          </cell>
          <cell r="FZ540">
            <v>0</v>
          </cell>
          <cell r="GA540">
            <v>5400.11</v>
          </cell>
          <cell r="GB540">
            <v>0</v>
          </cell>
          <cell r="GC540">
            <v>3164.67</v>
          </cell>
          <cell r="GD540">
            <v>6438</v>
          </cell>
          <cell r="GE540">
            <v>6687.67</v>
          </cell>
          <cell r="GF540">
            <v>0</v>
          </cell>
          <cell r="GG540">
            <v>2029.95</v>
          </cell>
          <cell r="GH540">
            <v>0</v>
          </cell>
          <cell r="GI540">
            <v>0</v>
          </cell>
          <cell r="GJ540">
            <v>50628.76</v>
          </cell>
          <cell r="GK540">
            <v>5062.88</v>
          </cell>
          <cell r="GL540">
            <v>6874.77</v>
          </cell>
          <cell r="GM540">
            <v>-187.11</v>
          </cell>
          <cell r="GN540">
            <v>53.14</v>
          </cell>
          <cell r="GO540">
            <v>6821.63</v>
          </cell>
          <cell r="GP540">
            <v>1343</v>
          </cell>
          <cell r="GQ540">
            <v>1343</v>
          </cell>
          <cell r="GR540">
            <v>5478.63</v>
          </cell>
          <cell r="GS540">
            <v>118.66</v>
          </cell>
          <cell r="GT540">
            <v>2338.7199999999998</v>
          </cell>
          <cell r="GU540">
            <v>101.5</v>
          </cell>
          <cell r="GV540">
            <v>2029.95</v>
          </cell>
          <cell r="GW540">
            <v>0.05</v>
          </cell>
          <cell r="GX540">
            <v>86.14</v>
          </cell>
          <cell r="GY540">
            <v>0</v>
          </cell>
          <cell r="GZ540">
            <v>86.14</v>
          </cell>
          <cell r="HA540">
            <v>0</v>
          </cell>
          <cell r="HB540">
            <v>4.18</v>
          </cell>
          <cell r="HC540">
            <v>4.18</v>
          </cell>
          <cell r="HD540" t="str">
            <v>Other adjustments to equity capital includes excess expense on Russia Cash Settled awards which are recognized in APIC. The APIC amount is totaled by adding the initial amortization amount, the mark-to-market amortization amount, and the liabil</v>
          </cell>
          <cell r="HE540" t="str">
            <v>Other deductions from Tier 1 Capital are comprised of deductions for non-financial equity investments and financial equity investments.</v>
          </cell>
          <cell r="HF540">
            <v>0</v>
          </cell>
          <cell r="HG540">
            <v>0</v>
          </cell>
          <cell r="HH540">
            <v>0</v>
          </cell>
          <cell r="HI540">
            <v>5899000000</v>
          </cell>
          <cell r="HJ540">
            <v>7474000000</v>
          </cell>
          <cell r="HK540" t="str">
            <v>Cash dividends declared on common stock (item 69) are equivalent to Cash dividends declared on common stock in the HI-A projections (item 13).Issuance of common stock for employee compensation (item 72) is equivalent to Conversion or retirement</v>
          </cell>
          <cell r="HL540">
            <v>3</v>
          </cell>
          <cell r="HM540">
            <v>2013</v>
          </cell>
          <cell r="HN540">
            <v>0</v>
          </cell>
          <cell r="HO540">
            <v>0</v>
          </cell>
          <cell r="HR540">
            <v>19011</v>
          </cell>
        </row>
        <row r="541">
          <cell r="A541" t="str">
            <v>2162966Q4 2013BHC Stress</v>
          </cell>
          <cell r="B541" t="str">
            <v>Morgan Stanley</v>
          </cell>
          <cell r="C541" t="str">
            <v>Q4 2013</v>
          </cell>
          <cell r="D541" t="str">
            <v>BHC Stress</v>
          </cell>
          <cell r="E541" t="str">
            <v>BHC</v>
          </cell>
          <cell r="F541" t="str">
            <v>MORGAN STANLEY</v>
          </cell>
          <cell r="G541">
            <v>2162966</v>
          </cell>
          <cell r="H541" t="str">
            <v>Projected</v>
          </cell>
          <cell r="I541">
            <v>40927</v>
          </cell>
          <cell r="J541">
            <v>40927.420173611114</v>
          </cell>
          <cell r="K541" t="str">
            <v>Please refer to the CCAR Summary Memo for a detailed description of the BHC Stress Scenario</v>
          </cell>
          <cell r="L541">
            <v>1.1399999999999999</v>
          </cell>
          <cell r="M541">
            <v>0.18</v>
          </cell>
          <cell r="N541">
            <v>0</v>
          </cell>
          <cell r="O541">
            <v>0.18</v>
          </cell>
          <cell r="P541">
            <v>0</v>
          </cell>
          <cell r="Q541">
            <v>0</v>
          </cell>
          <cell r="R541">
            <v>0</v>
          </cell>
          <cell r="S541">
            <v>0</v>
          </cell>
          <cell r="T541">
            <v>0</v>
          </cell>
          <cell r="U541">
            <v>0</v>
          </cell>
          <cell r="V541">
            <v>0</v>
          </cell>
          <cell r="W541">
            <v>0</v>
          </cell>
          <cell r="X541">
            <v>0</v>
          </cell>
          <cell r="Y541">
            <v>1.51</v>
          </cell>
          <cell r="Z541">
            <v>0</v>
          </cell>
          <cell r="AA541">
            <v>0</v>
          </cell>
          <cell r="AB541">
            <v>1.51</v>
          </cell>
          <cell r="AC541">
            <v>0</v>
          </cell>
          <cell r="AD541">
            <v>0</v>
          </cell>
          <cell r="AE541">
            <v>0</v>
          </cell>
          <cell r="AF541">
            <v>0</v>
          </cell>
          <cell r="AG541">
            <v>0</v>
          </cell>
          <cell r="AH541">
            <v>0</v>
          </cell>
          <cell r="AI541">
            <v>2.83</v>
          </cell>
          <cell r="AJ541">
            <v>0</v>
          </cell>
          <cell r="AK541">
            <v>0</v>
          </cell>
          <cell r="AL541">
            <v>0</v>
          </cell>
          <cell r="AM541">
            <v>0</v>
          </cell>
          <cell r="AN541">
            <v>42.26</v>
          </cell>
          <cell r="AO541">
            <v>0</v>
          </cell>
          <cell r="AP541">
            <v>0</v>
          </cell>
          <cell r="AQ541">
            <v>0</v>
          </cell>
          <cell r="AR541">
            <v>42.26</v>
          </cell>
          <cell r="AS541">
            <v>0</v>
          </cell>
          <cell r="AT541">
            <v>45.09</v>
          </cell>
          <cell r="AU541">
            <v>70.81</v>
          </cell>
          <cell r="AV541">
            <v>2.73</v>
          </cell>
          <cell r="AW541">
            <v>2.83</v>
          </cell>
          <cell r="AX541">
            <v>0</v>
          </cell>
          <cell r="AY541">
            <v>70.709999999999994</v>
          </cell>
          <cell r="AZ541">
            <v>225.15</v>
          </cell>
          <cell r="BA541">
            <v>6525.92</v>
          </cell>
          <cell r="BB541">
            <v>6576.53</v>
          </cell>
          <cell r="BC541">
            <v>174.54</v>
          </cell>
          <cell r="BD541">
            <v>174.54</v>
          </cell>
          <cell r="BE541">
            <v>2.73</v>
          </cell>
          <cell r="BF541">
            <v>42.26</v>
          </cell>
          <cell r="BG541">
            <v>0</v>
          </cell>
          <cell r="BH541">
            <v>0</v>
          </cell>
          <cell r="BI541">
            <v>0</v>
          </cell>
          <cell r="BJ541">
            <v>0</v>
          </cell>
          <cell r="BK541">
            <v>11</v>
          </cell>
          <cell r="BL541">
            <v>129.55000000000001</v>
          </cell>
          <cell r="BM541">
            <v>130.57</v>
          </cell>
          <cell r="BN541">
            <v>-1.02</v>
          </cell>
          <cell r="BO541">
            <v>0</v>
          </cell>
          <cell r="BP541">
            <v>-1.02</v>
          </cell>
          <cell r="BQ541">
            <v>76.77</v>
          </cell>
          <cell r="BR541">
            <v>-77.790000000000006</v>
          </cell>
          <cell r="BS541">
            <v>100.78734</v>
          </cell>
          <cell r="BT541">
            <v>101.99</v>
          </cell>
          <cell r="BU541">
            <v>0</v>
          </cell>
          <cell r="BV541">
            <v>0</v>
          </cell>
          <cell r="BW541">
            <v>101.99</v>
          </cell>
          <cell r="BX541" t="str">
            <v>Non-Interest Income - Retail and Small Business</v>
          </cell>
          <cell r="BY541">
            <v>0</v>
          </cell>
          <cell r="BZ541">
            <v>41376.69</v>
          </cell>
          <cell r="CA541">
            <v>41376.69</v>
          </cell>
          <cell r="CB541">
            <v>14060.26</v>
          </cell>
          <cell r="CC541">
            <v>13265.9</v>
          </cell>
          <cell r="CD541">
            <v>306.36</v>
          </cell>
          <cell r="CE541">
            <v>0</v>
          </cell>
          <cell r="CF541">
            <v>306.36</v>
          </cell>
          <cell r="CG541">
            <v>487</v>
          </cell>
          <cell r="CH541">
            <v>5</v>
          </cell>
          <cell r="CI541">
            <v>19</v>
          </cell>
          <cell r="CJ541">
            <v>463</v>
          </cell>
          <cell r="CK541">
            <v>0</v>
          </cell>
          <cell r="CL541">
            <v>0</v>
          </cell>
          <cell r="CM541">
            <v>1</v>
          </cell>
          <cell r="CN541">
            <v>23003.41</v>
          </cell>
          <cell r="CO541">
            <v>21491.91</v>
          </cell>
          <cell r="CP541">
            <v>1511.5</v>
          </cell>
          <cell r="CQ541">
            <v>0</v>
          </cell>
          <cell r="CR541">
            <v>0</v>
          </cell>
          <cell r="CS541">
            <v>10319.11</v>
          </cell>
          <cell r="CT541">
            <v>0</v>
          </cell>
          <cell r="CU541">
            <v>0</v>
          </cell>
          <cell r="CV541">
            <v>10319.11</v>
          </cell>
          <cell r="CW541">
            <v>15984</v>
          </cell>
          <cell r="CX541">
            <v>0</v>
          </cell>
          <cell r="CY541">
            <v>0</v>
          </cell>
          <cell r="CZ541">
            <v>14440</v>
          </cell>
          <cell r="DA541">
            <v>1476</v>
          </cell>
          <cell r="DB541">
            <v>68</v>
          </cell>
          <cell r="DC541">
            <v>63366.78</v>
          </cell>
          <cell r="DD541">
            <v>0</v>
          </cell>
          <cell r="DE541">
            <v>70.709999999999994</v>
          </cell>
          <cell r="DF541">
            <v>63296.07</v>
          </cell>
          <cell r="DG541">
            <v>236120.54</v>
          </cell>
          <cell r="DH541">
            <v>6715</v>
          </cell>
          <cell r="DI541">
            <v>23</v>
          </cell>
          <cell r="DJ541">
            <v>0</v>
          </cell>
          <cell r="DK541">
            <v>3652.56</v>
          </cell>
          <cell r="DL541">
            <v>10390.56</v>
          </cell>
          <cell r="DM541">
            <v>402479.74</v>
          </cell>
          <cell r="DN541">
            <v>753663.59</v>
          </cell>
          <cell r="DO541">
            <v>77272.55</v>
          </cell>
          <cell r="DP541">
            <v>114878.53</v>
          </cell>
          <cell r="DQ541">
            <v>4835</v>
          </cell>
          <cell r="DR541">
            <v>495999.33</v>
          </cell>
          <cell r="DS541">
            <v>14</v>
          </cell>
          <cell r="DT541">
            <v>692985.41</v>
          </cell>
          <cell r="DU541">
            <v>1508</v>
          </cell>
          <cell r="DV541">
            <v>20</v>
          </cell>
          <cell r="DW541">
            <v>23927.45</v>
          </cell>
          <cell r="DX541">
            <v>32466.639999999999</v>
          </cell>
          <cell r="DY541">
            <v>-483.96</v>
          </cell>
          <cell r="DZ541">
            <v>-2498</v>
          </cell>
          <cell r="EA541">
            <v>54940.14</v>
          </cell>
          <cell r="EB541">
            <v>5738.04</v>
          </cell>
          <cell r="EC541">
            <v>60678.18</v>
          </cell>
          <cell r="ED541">
            <v>142283.60999999999</v>
          </cell>
          <cell r="EE541">
            <v>55079.89</v>
          </cell>
          <cell r="EF541">
            <v>0</v>
          </cell>
          <cell r="EG541">
            <v>55079.89</v>
          </cell>
          <cell r="EH541">
            <v>-77.790000000000006</v>
          </cell>
          <cell r="EI541">
            <v>0</v>
          </cell>
          <cell r="EJ541">
            <v>0</v>
          </cell>
          <cell r="EK541">
            <v>0</v>
          </cell>
          <cell r="EL541">
            <v>86.26</v>
          </cell>
          <cell r="EM541">
            <v>0</v>
          </cell>
          <cell r="EN541">
            <v>2.2599999999999998</v>
          </cell>
          <cell r="EO541">
            <v>0</v>
          </cell>
          <cell r="EP541">
            <v>24</v>
          </cell>
          <cell r="EQ541">
            <v>101.47</v>
          </cell>
          <cell r="ER541">
            <v>-20.49</v>
          </cell>
          <cell r="ES541">
            <v>0</v>
          </cell>
          <cell r="ET541">
            <v>0</v>
          </cell>
          <cell r="EU541">
            <v>54940.14</v>
          </cell>
          <cell r="EV541">
            <v>54940.14</v>
          </cell>
          <cell r="EW541">
            <v>102.51</v>
          </cell>
          <cell r="EX541">
            <v>0</v>
          </cell>
          <cell r="EY541">
            <v>-15</v>
          </cell>
          <cell r="EZ541">
            <v>0</v>
          </cell>
          <cell r="FA541">
            <v>0</v>
          </cell>
          <cell r="FB541">
            <v>8543.73</v>
          </cell>
          <cell r="FC541">
            <v>0</v>
          </cell>
          <cell r="FD541">
            <v>10367.56</v>
          </cell>
          <cell r="FE541">
            <v>2459</v>
          </cell>
          <cell r="FF541">
            <v>50569.81</v>
          </cell>
          <cell r="FG541">
            <v>2.2999999999999998</v>
          </cell>
          <cell r="FH541">
            <v>5098.38</v>
          </cell>
          <cell r="FI541">
            <v>-1387.41</v>
          </cell>
          <cell r="FJ541">
            <v>44081.72</v>
          </cell>
          <cell r="FK541">
            <v>303483.68</v>
          </cell>
          <cell r="FL541">
            <v>34029.839999999997</v>
          </cell>
          <cell r="FM541">
            <v>44081.67</v>
          </cell>
          <cell r="FN541">
            <v>45436.58</v>
          </cell>
          <cell r="FO541">
            <v>303483.68</v>
          </cell>
          <cell r="FP541">
            <v>728509.81</v>
          </cell>
          <cell r="FQ541">
            <v>11.213100000000001</v>
          </cell>
          <cell r="FR541">
            <v>14.5252</v>
          </cell>
          <cell r="FS541">
            <v>14.9717</v>
          </cell>
          <cell r="FT541">
            <v>6.0509000000000004</v>
          </cell>
          <cell r="FU541">
            <v>1508</v>
          </cell>
          <cell r="FV541">
            <v>0</v>
          </cell>
          <cell r="FW541">
            <v>0</v>
          </cell>
          <cell r="FX541">
            <v>0</v>
          </cell>
          <cell r="FY541">
            <v>1352.03</v>
          </cell>
          <cell r="FZ541">
            <v>0</v>
          </cell>
          <cell r="GA541">
            <v>5379.07</v>
          </cell>
          <cell r="GB541">
            <v>0</v>
          </cell>
          <cell r="GC541">
            <v>3164.67</v>
          </cell>
          <cell r="GD541">
            <v>6438</v>
          </cell>
          <cell r="GE541">
            <v>6632.9</v>
          </cell>
          <cell r="GF541">
            <v>0</v>
          </cell>
          <cell r="GG541">
            <v>2029.36</v>
          </cell>
          <cell r="GH541">
            <v>0</v>
          </cell>
          <cell r="GI541">
            <v>0</v>
          </cell>
          <cell r="GJ541">
            <v>50569.81</v>
          </cell>
          <cell r="GK541">
            <v>5056.9799999999996</v>
          </cell>
          <cell r="GL541">
            <v>6820</v>
          </cell>
          <cell r="GM541">
            <v>-187.11</v>
          </cell>
          <cell r="GN541">
            <v>53.14</v>
          </cell>
          <cell r="GO541">
            <v>6766.86</v>
          </cell>
          <cell r="GP541">
            <v>1481.37</v>
          </cell>
          <cell r="GQ541">
            <v>1481.37</v>
          </cell>
          <cell r="GR541">
            <v>5285.49</v>
          </cell>
          <cell r="GS541">
            <v>118.66</v>
          </cell>
          <cell r="GT541">
            <v>2338.7199999999998</v>
          </cell>
          <cell r="GU541">
            <v>101.47</v>
          </cell>
          <cell r="GV541">
            <v>2029.36</v>
          </cell>
          <cell r="GW541">
            <v>0.05</v>
          </cell>
          <cell r="GX541">
            <v>86.26</v>
          </cell>
          <cell r="GY541">
            <v>0</v>
          </cell>
          <cell r="GZ541">
            <v>86.26</v>
          </cell>
          <cell r="HA541">
            <v>0</v>
          </cell>
          <cell r="HB541">
            <v>2.2599999999999998</v>
          </cell>
          <cell r="HC541">
            <v>2.2599999999999998</v>
          </cell>
          <cell r="HD541" t="str">
            <v>Other adjustments to equity capital includes excess expense on Russia Cash Settled awards which are recognized in APIC. The APIC amount is totaled by adding the initial amortization amount, the mark-to-market amortization amount, and the liabil</v>
          </cell>
          <cell r="HE541" t="str">
            <v>Other deductions from Tier 1 Capital are comprised of deductions for non-financial equity investments and financial equity investments.</v>
          </cell>
          <cell r="HF541">
            <v>0</v>
          </cell>
          <cell r="HG541">
            <v>0</v>
          </cell>
          <cell r="HH541">
            <v>0</v>
          </cell>
          <cell r="HI541">
            <v>5899000000</v>
          </cell>
          <cell r="HJ541">
            <v>7474000000</v>
          </cell>
          <cell r="HK541" t="str">
            <v>Cash dividends declared on common stock (item 69) are equivalent to Cash dividends declared on common stock in the HI-A projections (item 13).Issuance of common stock for employee compensation (item 72) is equivalent to Conversion or retirement</v>
          </cell>
          <cell r="HL541">
            <v>4</v>
          </cell>
          <cell r="HM541">
            <v>2013</v>
          </cell>
          <cell r="HN541">
            <v>0</v>
          </cell>
          <cell r="HO541">
            <v>0</v>
          </cell>
          <cell r="HR541">
            <v>19011</v>
          </cell>
        </row>
        <row r="542">
          <cell r="A542" t="str">
            <v>2162966Q3 2011Supervisory Baseline</v>
          </cell>
          <cell r="B542" t="str">
            <v>Morgan Stanley</v>
          </cell>
          <cell r="C542" t="str">
            <v>Q3 2011</v>
          </cell>
          <cell r="D542" t="str">
            <v>Supervisory Baseline</v>
          </cell>
          <cell r="E542" t="str">
            <v>BHC</v>
          </cell>
          <cell r="F542" t="str">
            <v>MORGAN STANLEY</v>
          </cell>
          <cell r="G542">
            <v>2162966</v>
          </cell>
          <cell r="H542" t="str">
            <v>Actual</v>
          </cell>
          <cell r="I542">
            <v>40927</v>
          </cell>
          <cell r="J542">
            <v>40927.420173611114</v>
          </cell>
          <cell r="K542" t="str">
            <v>Please refer to the CCAR Summary Memo for a detailed description of the Supervisory Baseline Scenario</v>
          </cell>
          <cell r="L542">
            <v>37.770000000000003</v>
          </cell>
          <cell r="M542">
            <v>0</v>
          </cell>
          <cell r="N542">
            <v>0</v>
          </cell>
          <cell r="O542">
            <v>0</v>
          </cell>
          <cell r="P542">
            <v>0</v>
          </cell>
          <cell r="Q542">
            <v>0</v>
          </cell>
          <cell r="R542">
            <v>0</v>
          </cell>
          <cell r="S542">
            <v>32.880000000000003</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-99.58</v>
          </cell>
          <cell r="AI542">
            <v>-28</v>
          </cell>
          <cell r="AJ542">
            <v>0</v>
          </cell>
          <cell r="AK542">
            <v>0</v>
          </cell>
          <cell r="AL542">
            <v>0</v>
          </cell>
          <cell r="AM542">
            <v>0</v>
          </cell>
          <cell r="AN542">
            <v>0</v>
          </cell>
          <cell r="AO542">
            <v>0</v>
          </cell>
          <cell r="AP542">
            <v>0</v>
          </cell>
          <cell r="AQ542">
            <v>0</v>
          </cell>
          <cell r="AR542">
            <v>0</v>
          </cell>
          <cell r="AS542">
            <v>-3360</v>
          </cell>
          <cell r="AT542">
            <v>-28</v>
          </cell>
          <cell r="AU542">
            <v>36</v>
          </cell>
          <cell r="AV542">
            <v>-50</v>
          </cell>
          <cell r="AW542">
            <v>-28</v>
          </cell>
          <cell r="AX542">
            <v>4</v>
          </cell>
          <cell r="AY542">
            <v>18</v>
          </cell>
          <cell r="AZ542">
            <v>310.11</v>
          </cell>
          <cell r="BA542">
            <v>6142.71</v>
          </cell>
          <cell r="BB542">
            <v>6214</v>
          </cell>
          <cell r="BC542">
            <v>238.82</v>
          </cell>
          <cell r="BD542">
            <v>238.82</v>
          </cell>
          <cell r="BE542">
            <v>-50</v>
          </cell>
          <cell r="BF542">
            <v>0</v>
          </cell>
          <cell r="BG542">
            <v>-3360</v>
          </cell>
          <cell r="BH542">
            <v>-7</v>
          </cell>
          <cell r="BI542">
            <v>0</v>
          </cell>
          <cell r="BJ542">
            <v>36</v>
          </cell>
          <cell r="BK542">
            <v>11</v>
          </cell>
          <cell r="BL542">
            <v>3677.82</v>
          </cell>
          <cell r="BM542">
            <v>1410</v>
          </cell>
          <cell r="BN542">
            <v>2267.8200000000002</v>
          </cell>
          <cell r="BO542">
            <v>25</v>
          </cell>
          <cell r="BP542">
            <v>2292.8200000000002</v>
          </cell>
          <cell r="BQ542">
            <v>94</v>
          </cell>
          <cell r="BR542">
            <v>2199</v>
          </cell>
          <cell r="BS542">
            <v>38.337927999999998</v>
          </cell>
          <cell r="BT542">
            <v>58.97</v>
          </cell>
          <cell r="BU542">
            <v>0</v>
          </cell>
          <cell r="BV542">
            <v>0</v>
          </cell>
          <cell r="BW542">
            <v>58.97</v>
          </cell>
          <cell r="BX542" t="str">
            <v>Non-Interest Income - Retail and Small Business</v>
          </cell>
          <cell r="BY542">
            <v>0</v>
          </cell>
          <cell r="BZ542">
            <v>27697</v>
          </cell>
          <cell r="CA542">
            <v>27697</v>
          </cell>
          <cell r="CB542">
            <v>4487</v>
          </cell>
          <cell r="CC542">
            <v>3883</v>
          </cell>
          <cell r="CD542">
            <v>116</v>
          </cell>
          <cell r="CE542">
            <v>0</v>
          </cell>
          <cell r="CF542">
            <v>116</v>
          </cell>
          <cell r="CG542">
            <v>487</v>
          </cell>
          <cell r="CH542">
            <v>5</v>
          </cell>
          <cell r="CI542">
            <v>19</v>
          </cell>
          <cell r="CJ542">
            <v>463</v>
          </cell>
          <cell r="CK542">
            <v>0</v>
          </cell>
          <cell r="CL542">
            <v>0</v>
          </cell>
          <cell r="CM542">
            <v>1</v>
          </cell>
          <cell r="CN542">
            <v>18187</v>
          </cell>
          <cell r="CO542">
            <v>16675.599999999999</v>
          </cell>
          <cell r="CP542">
            <v>1511.5</v>
          </cell>
          <cell r="CQ542">
            <v>0</v>
          </cell>
          <cell r="CR542">
            <v>0</v>
          </cell>
          <cell r="CS542">
            <v>4814.16</v>
          </cell>
          <cell r="CT542">
            <v>0</v>
          </cell>
          <cell r="CU542">
            <v>0</v>
          </cell>
          <cell r="CV542">
            <v>4814.16</v>
          </cell>
          <cell r="CW542">
            <v>15984</v>
          </cell>
          <cell r="CX542">
            <v>0</v>
          </cell>
          <cell r="CY542">
            <v>0</v>
          </cell>
          <cell r="CZ542">
            <v>14440</v>
          </cell>
          <cell r="DA542">
            <v>1476</v>
          </cell>
          <cell r="DB542">
            <v>68</v>
          </cell>
          <cell r="DC542">
            <v>43472.160000000003</v>
          </cell>
          <cell r="DD542">
            <v>0</v>
          </cell>
          <cell r="DE542">
            <v>18</v>
          </cell>
          <cell r="DF542">
            <v>43454</v>
          </cell>
          <cell r="DG542">
            <v>249052</v>
          </cell>
          <cell r="DH542">
            <v>6709</v>
          </cell>
          <cell r="DI542">
            <v>133</v>
          </cell>
          <cell r="DJ542">
            <v>0</v>
          </cell>
          <cell r="DK542">
            <v>4237</v>
          </cell>
          <cell r="DL542">
            <v>11079</v>
          </cell>
          <cell r="DM542">
            <v>463657</v>
          </cell>
          <cell r="DN542">
            <v>794939</v>
          </cell>
          <cell r="DO542">
            <v>66184</v>
          </cell>
          <cell r="DP542">
            <v>120160</v>
          </cell>
          <cell r="DQ542">
            <v>4835</v>
          </cell>
          <cell r="DR542">
            <v>533666</v>
          </cell>
          <cell r="DS542">
            <v>14</v>
          </cell>
          <cell r="DT542">
            <v>724845</v>
          </cell>
          <cell r="DU542">
            <v>1508</v>
          </cell>
          <cell r="DV542">
            <v>20</v>
          </cell>
          <cell r="DW542">
            <v>22501</v>
          </cell>
          <cell r="DX542">
            <v>40710</v>
          </cell>
          <cell r="DY542">
            <v>-413</v>
          </cell>
          <cell r="DZ542">
            <v>-2498</v>
          </cell>
          <cell r="EA542">
            <v>61828</v>
          </cell>
          <cell r="EB542">
            <v>8266</v>
          </cell>
          <cell r="EC542">
            <v>70094</v>
          </cell>
          <cell r="ED542">
            <v>144234</v>
          </cell>
          <cell r="EE542">
            <v>59707</v>
          </cell>
          <cell r="EF542">
            <v>0</v>
          </cell>
          <cell r="EG542">
            <v>59707</v>
          </cell>
          <cell r="EH542">
            <v>2199</v>
          </cell>
          <cell r="EI542">
            <v>0</v>
          </cell>
          <cell r="EJ542">
            <v>0</v>
          </cell>
          <cell r="EK542">
            <v>0</v>
          </cell>
          <cell r="EL542">
            <v>167</v>
          </cell>
          <cell r="EM542">
            <v>0</v>
          </cell>
          <cell r="EN542">
            <v>29</v>
          </cell>
          <cell r="EO542">
            <v>0</v>
          </cell>
          <cell r="EP542">
            <v>24</v>
          </cell>
          <cell r="EQ542">
            <v>96</v>
          </cell>
          <cell r="ER542">
            <v>-93</v>
          </cell>
          <cell r="ES542">
            <v>0</v>
          </cell>
          <cell r="ET542">
            <v>-3</v>
          </cell>
          <cell r="EU542">
            <v>61828</v>
          </cell>
          <cell r="EV542">
            <v>61828</v>
          </cell>
          <cell r="EW542">
            <v>129</v>
          </cell>
          <cell r="EX542">
            <v>0</v>
          </cell>
          <cell r="EY542">
            <v>-16</v>
          </cell>
          <cell r="EZ542">
            <v>0</v>
          </cell>
          <cell r="FA542">
            <v>0</v>
          </cell>
          <cell r="FB542">
            <v>9780</v>
          </cell>
          <cell r="FC542">
            <v>0</v>
          </cell>
          <cell r="FD542">
            <v>10947</v>
          </cell>
          <cell r="FE542">
            <v>2168</v>
          </cell>
          <cell r="FF542">
            <v>58380</v>
          </cell>
          <cell r="FG542">
            <v>13</v>
          </cell>
          <cell r="FH542">
            <v>4257</v>
          </cell>
          <cell r="FI542">
            <v>-1364</v>
          </cell>
          <cell r="FJ542">
            <v>52746</v>
          </cell>
          <cell r="FK542">
            <v>346789.92</v>
          </cell>
          <cell r="FL542">
            <v>41458</v>
          </cell>
          <cell r="FM542">
            <v>52746</v>
          </cell>
          <cell r="FN542">
            <v>56921</v>
          </cell>
          <cell r="FO542">
            <v>346789.92</v>
          </cell>
          <cell r="FP542">
            <v>824517</v>
          </cell>
          <cell r="FQ542">
            <v>11.954800000000001</v>
          </cell>
          <cell r="FR542">
            <v>15.2098</v>
          </cell>
          <cell r="FS542">
            <v>16.413699999999999</v>
          </cell>
          <cell r="FT542">
            <v>6.3971999999999998</v>
          </cell>
          <cell r="FU542">
            <v>1508</v>
          </cell>
          <cell r="FV542">
            <v>0</v>
          </cell>
          <cell r="FW542">
            <v>0</v>
          </cell>
          <cell r="FX542">
            <v>0</v>
          </cell>
          <cell r="FY542">
            <v>2498</v>
          </cell>
          <cell r="FZ542">
            <v>0</v>
          </cell>
          <cell r="GA542">
            <v>5033</v>
          </cell>
          <cell r="GB542">
            <v>0</v>
          </cell>
          <cell r="GC542">
            <v>4747</v>
          </cell>
          <cell r="GD542">
            <v>6432</v>
          </cell>
          <cell r="GE542">
            <v>6614</v>
          </cell>
          <cell r="GF542">
            <v>0</v>
          </cell>
          <cell r="GG542">
            <v>1927.54</v>
          </cell>
          <cell r="GH542">
            <v>0</v>
          </cell>
          <cell r="GI542">
            <v>0</v>
          </cell>
          <cell r="GJ542">
            <v>58380</v>
          </cell>
          <cell r="GK542">
            <v>5838</v>
          </cell>
          <cell r="GL542">
            <v>6810.71</v>
          </cell>
          <cell r="GM542">
            <v>6614</v>
          </cell>
          <cell r="GN542">
            <v>53.14</v>
          </cell>
          <cell r="GO542">
            <v>0</v>
          </cell>
          <cell r="GP542">
            <v>2303.66</v>
          </cell>
          <cell r="GQ542">
            <v>5838</v>
          </cell>
          <cell r="GR542">
            <v>0</v>
          </cell>
          <cell r="GS542">
            <v>130.25</v>
          </cell>
          <cell r="GT542">
            <v>2816.08</v>
          </cell>
          <cell r="GU542">
            <v>96</v>
          </cell>
          <cell r="GV542">
            <v>1927.92</v>
          </cell>
          <cell r="GW542">
            <v>4.9794600000000001E-2</v>
          </cell>
          <cell r="GX542">
            <v>167</v>
          </cell>
          <cell r="GY542">
            <v>0</v>
          </cell>
          <cell r="GZ542">
            <v>0</v>
          </cell>
          <cell r="HA542">
            <v>0</v>
          </cell>
          <cell r="HB542">
            <v>29</v>
          </cell>
          <cell r="HC542">
            <v>0</v>
          </cell>
          <cell r="HD542" t="str">
            <v>Other adjustments to equity capital includes excess expense on Russia Cash Settled awards which are recognized in APIC. The APIC amount is totaled by adding the initial amortization amount, the mark-to-market amortization amount, and the liabil</v>
          </cell>
          <cell r="HE542" t="str">
            <v>Other deductions from Tier 1 Capital are comprised of deductions for non-financial equity investments and financial equity investments.</v>
          </cell>
          <cell r="HF542">
            <v>0</v>
          </cell>
          <cell r="HG542">
            <v>0</v>
          </cell>
          <cell r="HH542">
            <v>0</v>
          </cell>
          <cell r="HI542">
            <v>5899000000</v>
          </cell>
          <cell r="HJ542">
            <v>7474000000</v>
          </cell>
          <cell r="HK542" t="str">
            <v>Cash dividends declared on common stock (item 69) are equivalent to Cash dividends declared on common stock in the HI-A projections (item 13).Issuance of common stock for employee compensation (item 72) is equivalent to Conversion or retirement</v>
          </cell>
          <cell r="HL542">
            <v>3</v>
          </cell>
          <cell r="HM542">
            <v>2011</v>
          </cell>
          <cell r="HN542">
            <v>0</v>
          </cell>
          <cell r="HO542">
            <v>36</v>
          </cell>
          <cell r="HR542">
            <v>19011</v>
          </cell>
        </row>
        <row r="543">
          <cell r="A543" t="str">
            <v>2162966Q4 2011Supervisory Baseline</v>
          </cell>
          <cell r="B543" t="str">
            <v>Morgan Stanley</v>
          </cell>
          <cell r="C543" t="str">
            <v>Q4 2011</v>
          </cell>
          <cell r="D543" t="str">
            <v>Supervisory Baseline</v>
          </cell>
          <cell r="E543" t="str">
            <v>BHC</v>
          </cell>
          <cell r="F543" t="str">
            <v>MORGAN STANLEY</v>
          </cell>
          <cell r="G543">
            <v>2162966</v>
          </cell>
          <cell r="H543" t="str">
            <v>Projected</v>
          </cell>
          <cell r="I543">
            <v>40927</v>
          </cell>
          <cell r="J543">
            <v>40927.420173611114</v>
          </cell>
          <cell r="K543" t="str">
            <v>Please refer to the CCAR Summary Memo for a detailed description of the Supervisory Baseline Scenario</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cell r="AS543">
            <v>-470</v>
          </cell>
          <cell r="AT543">
            <v>-470</v>
          </cell>
          <cell r="AU543">
            <v>18</v>
          </cell>
          <cell r="AV543">
            <v>0.85</v>
          </cell>
          <cell r="AW543">
            <v>0</v>
          </cell>
          <cell r="AX543">
            <v>0</v>
          </cell>
          <cell r="AY543">
            <v>18.850000000000001</v>
          </cell>
          <cell r="AZ543">
            <v>418.87</v>
          </cell>
          <cell r="BA543">
            <v>6602.26</v>
          </cell>
          <cell r="BB543">
            <v>6426.27</v>
          </cell>
          <cell r="BC543">
            <v>594.85</v>
          </cell>
          <cell r="BD543">
            <v>594.85</v>
          </cell>
          <cell r="BE543">
            <v>0.85</v>
          </cell>
          <cell r="BF543">
            <v>0</v>
          </cell>
          <cell r="BG543">
            <v>-470</v>
          </cell>
          <cell r="BH543">
            <v>-1750</v>
          </cell>
          <cell r="BI543">
            <v>0</v>
          </cell>
          <cell r="BJ543">
            <v>0</v>
          </cell>
          <cell r="BK543">
            <v>11</v>
          </cell>
          <cell r="BL543">
            <v>-686</v>
          </cell>
          <cell r="BM543">
            <v>-159</v>
          </cell>
          <cell r="BN543">
            <v>-527</v>
          </cell>
          <cell r="BO543">
            <v>0</v>
          </cell>
          <cell r="BP543">
            <v>-527</v>
          </cell>
          <cell r="BQ543">
            <v>65</v>
          </cell>
          <cell r="BR543">
            <v>-592</v>
          </cell>
          <cell r="BS543">
            <v>23.177842999999999</v>
          </cell>
          <cell r="BT543">
            <v>58.97</v>
          </cell>
          <cell r="BU543">
            <v>1.1599999999999999</v>
          </cell>
          <cell r="BV543">
            <v>0</v>
          </cell>
          <cell r="BW543">
            <v>60.13</v>
          </cell>
          <cell r="BX543" t="str">
            <v>Non-Interest Income - Retail and Small Business</v>
          </cell>
          <cell r="BY543">
            <v>0</v>
          </cell>
          <cell r="BZ543">
            <v>31847.78</v>
          </cell>
          <cell r="CA543">
            <v>31847.78</v>
          </cell>
          <cell r="CB543">
            <v>5143.12</v>
          </cell>
          <cell r="CC543">
            <v>4536.21</v>
          </cell>
          <cell r="CD543">
            <v>118.91</v>
          </cell>
          <cell r="CE543">
            <v>0</v>
          </cell>
          <cell r="CF543">
            <v>118.91</v>
          </cell>
          <cell r="CG543">
            <v>487</v>
          </cell>
          <cell r="CH543">
            <v>5</v>
          </cell>
          <cell r="CI543">
            <v>19</v>
          </cell>
          <cell r="CJ543">
            <v>463</v>
          </cell>
          <cell r="CK543">
            <v>0</v>
          </cell>
          <cell r="CL543">
            <v>0</v>
          </cell>
          <cell r="CM543">
            <v>1</v>
          </cell>
          <cell r="CN543">
            <v>18865.37</v>
          </cell>
          <cell r="CO543">
            <v>17353.87</v>
          </cell>
          <cell r="CP543">
            <v>1511.5</v>
          </cell>
          <cell r="CQ543">
            <v>0</v>
          </cell>
          <cell r="CR543">
            <v>0</v>
          </cell>
          <cell r="CS543">
            <v>5870.86</v>
          </cell>
          <cell r="CT543">
            <v>0</v>
          </cell>
          <cell r="CU543">
            <v>0</v>
          </cell>
          <cell r="CV543">
            <v>5870.86</v>
          </cell>
          <cell r="CW543">
            <v>15984</v>
          </cell>
          <cell r="CX543">
            <v>0</v>
          </cell>
          <cell r="CY543">
            <v>0</v>
          </cell>
          <cell r="CZ543">
            <v>14440</v>
          </cell>
          <cell r="DA543">
            <v>1476</v>
          </cell>
          <cell r="DB543">
            <v>68</v>
          </cell>
          <cell r="DC543">
            <v>45863.35</v>
          </cell>
          <cell r="DD543">
            <v>0</v>
          </cell>
          <cell r="DE543">
            <v>18.850000000000001</v>
          </cell>
          <cell r="DF543">
            <v>45844.51</v>
          </cell>
          <cell r="DG543">
            <v>251192.66</v>
          </cell>
          <cell r="DH543">
            <v>6715</v>
          </cell>
          <cell r="DI543">
            <v>133</v>
          </cell>
          <cell r="DJ543">
            <v>0</v>
          </cell>
          <cell r="DK543">
            <v>4158.8</v>
          </cell>
          <cell r="DL543">
            <v>11006.8</v>
          </cell>
          <cell r="DM543">
            <v>461534.25</v>
          </cell>
          <cell r="DN543">
            <v>801426</v>
          </cell>
          <cell r="DO543">
            <v>64658.559999999998</v>
          </cell>
          <cell r="DP543">
            <v>121294.23</v>
          </cell>
          <cell r="DQ543">
            <v>4835</v>
          </cell>
          <cell r="DR543">
            <v>540899.26</v>
          </cell>
          <cell r="DS543">
            <v>14</v>
          </cell>
          <cell r="DT543">
            <v>731687.05</v>
          </cell>
          <cell r="DU543">
            <v>1508</v>
          </cell>
          <cell r="DV543">
            <v>20</v>
          </cell>
          <cell r="DW543">
            <v>22823.32</v>
          </cell>
          <cell r="DX543">
            <v>39997.629999999997</v>
          </cell>
          <cell r="DY543">
            <v>-378</v>
          </cell>
          <cell r="DZ543">
            <v>-2498</v>
          </cell>
          <cell r="EA543">
            <v>61472.95</v>
          </cell>
          <cell r="EB543">
            <v>8266</v>
          </cell>
          <cell r="EC543">
            <v>69738.95</v>
          </cell>
          <cell r="ED543">
            <v>147755.73000000001</v>
          </cell>
          <cell r="EE543">
            <v>61828</v>
          </cell>
          <cell r="EF543">
            <v>0</v>
          </cell>
          <cell r="EG543">
            <v>61828</v>
          </cell>
          <cell r="EH543">
            <v>-592</v>
          </cell>
          <cell r="EI543">
            <v>0</v>
          </cell>
          <cell r="EJ543">
            <v>0</v>
          </cell>
          <cell r="EK543">
            <v>0</v>
          </cell>
          <cell r="EL543">
            <v>326.66000000000003</v>
          </cell>
          <cell r="EM543">
            <v>0</v>
          </cell>
          <cell r="EN543">
            <v>4.34</v>
          </cell>
          <cell r="EO543">
            <v>0</v>
          </cell>
          <cell r="EP543">
            <v>24</v>
          </cell>
          <cell r="EQ543">
            <v>96.37</v>
          </cell>
          <cell r="ER543">
            <v>35</v>
          </cell>
          <cell r="ES543">
            <v>0</v>
          </cell>
          <cell r="ET543">
            <v>0</v>
          </cell>
          <cell r="EU543">
            <v>61472.95</v>
          </cell>
          <cell r="EV543">
            <v>61472.95</v>
          </cell>
          <cell r="EW543">
            <v>113.89</v>
          </cell>
          <cell r="EX543">
            <v>0</v>
          </cell>
          <cell r="EY543">
            <v>-15</v>
          </cell>
          <cell r="EZ543">
            <v>0</v>
          </cell>
          <cell r="FA543">
            <v>0</v>
          </cell>
          <cell r="FB543">
            <v>9694.67</v>
          </cell>
          <cell r="FC543">
            <v>0</v>
          </cell>
          <cell r="FD543">
            <v>10873.8</v>
          </cell>
          <cell r="FE543">
            <v>2459</v>
          </cell>
          <cell r="FF543">
            <v>57735.93</v>
          </cell>
          <cell r="FG543">
            <v>13.3</v>
          </cell>
          <cell r="FH543">
            <v>4924.3500000000004</v>
          </cell>
          <cell r="FI543">
            <v>-1362</v>
          </cell>
          <cell r="FJ543">
            <v>51436.28</v>
          </cell>
          <cell r="FK543">
            <v>333399.17</v>
          </cell>
          <cell r="FL543">
            <v>40233.93</v>
          </cell>
          <cell r="FM543">
            <v>51436.7</v>
          </cell>
          <cell r="FN543">
            <v>55703.77</v>
          </cell>
          <cell r="FO543">
            <v>333399.17</v>
          </cell>
          <cell r="FP543">
            <v>771634.77</v>
          </cell>
          <cell r="FQ543">
            <v>12.0678</v>
          </cell>
          <cell r="FR543">
            <v>15.428000000000001</v>
          </cell>
          <cell r="FS543">
            <v>16.707799999999999</v>
          </cell>
          <cell r="FT543">
            <v>6.6658999999999997</v>
          </cell>
          <cell r="FU543">
            <v>1508</v>
          </cell>
          <cell r="FV543">
            <v>0</v>
          </cell>
          <cell r="FW543">
            <v>0</v>
          </cell>
          <cell r="FX543">
            <v>0</v>
          </cell>
          <cell r="FY543">
            <v>2492.2199999999998</v>
          </cell>
          <cell r="FZ543">
            <v>0</v>
          </cell>
          <cell r="GA543">
            <v>4947.67</v>
          </cell>
          <cell r="GB543">
            <v>0</v>
          </cell>
          <cell r="GC543">
            <v>4747</v>
          </cell>
          <cell r="GD543">
            <v>6438</v>
          </cell>
          <cell r="GE543">
            <v>7003.41</v>
          </cell>
          <cell r="GF543">
            <v>0</v>
          </cell>
          <cell r="GG543">
            <v>1926.97</v>
          </cell>
          <cell r="GH543">
            <v>0</v>
          </cell>
          <cell r="GI543">
            <v>0</v>
          </cell>
          <cell r="GJ543">
            <v>57735.93</v>
          </cell>
          <cell r="GK543">
            <v>5773.59</v>
          </cell>
          <cell r="GL543">
            <v>7190.52</v>
          </cell>
          <cell r="GM543">
            <v>-187.11</v>
          </cell>
          <cell r="GN543">
            <v>53.14</v>
          </cell>
          <cell r="GO543">
            <v>7137.38</v>
          </cell>
          <cell r="GP543">
            <v>2025.92</v>
          </cell>
          <cell r="GQ543">
            <v>2025.92</v>
          </cell>
          <cell r="GR543">
            <v>5111.45</v>
          </cell>
          <cell r="GS543">
            <v>118.66</v>
          </cell>
          <cell r="GT543">
            <v>2338.7199999999998</v>
          </cell>
          <cell r="GU543">
            <v>96.37</v>
          </cell>
          <cell r="GV543">
            <v>1927.4</v>
          </cell>
          <cell r="GW543">
            <v>0.05</v>
          </cell>
          <cell r="GX543">
            <v>326.66000000000003</v>
          </cell>
          <cell r="GY543">
            <v>0</v>
          </cell>
          <cell r="GZ543">
            <v>326.66000000000003</v>
          </cell>
          <cell r="HA543">
            <v>0</v>
          </cell>
          <cell r="HB543">
            <v>4.34</v>
          </cell>
          <cell r="HC543">
            <v>4.34</v>
          </cell>
          <cell r="HD543" t="str">
            <v>Other adjustments to equity capital includes excess expense on Russia Cash Settled awards which are recognized in APIC. The APIC amount is totaled by adding the initial amortization amount, the mark-to-market amortization amount, and the liabil</v>
          </cell>
          <cell r="HE543" t="str">
            <v>Other deductions from Tier 1 Capital are comprised of deductions for non-financial equity investments and financial equity investments.</v>
          </cell>
          <cell r="HF543">
            <v>0</v>
          </cell>
          <cell r="HG543">
            <v>0</v>
          </cell>
          <cell r="HH543">
            <v>0</v>
          </cell>
          <cell r="HI543">
            <v>5899000000</v>
          </cell>
          <cell r="HJ543">
            <v>7474000000</v>
          </cell>
          <cell r="HK543" t="str">
            <v>Cash dividends declared on common stock (item 69) are equivalent to Cash dividends declared on common stock in the HI-A projections (item 13).Issuance of common stock for employee compensation (item 72) is equivalent to Conversion or retirement</v>
          </cell>
          <cell r="HL543">
            <v>4</v>
          </cell>
          <cell r="HM543">
            <v>2011</v>
          </cell>
          <cell r="HN543">
            <v>0</v>
          </cell>
          <cell r="HO543">
            <v>0</v>
          </cell>
          <cell r="HR543">
            <v>19011</v>
          </cell>
        </row>
        <row r="544">
          <cell r="A544" t="str">
            <v>2162966Q1 2012Supervisory Baseline</v>
          </cell>
          <cell r="B544" t="str">
            <v>Morgan Stanley</v>
          </cell>
          <cell r="C544" t="str">
            <v>Q1 2012</v>
          </cell>
          <cell r="D544" t="str">
            <v>Supervisory Baseline</v>
          </cell>
          <cell r="E544" t="str">
            <v>BHC</v>
          </cell>
          <cell r="F544" t="str">
            <v>MORGAN STANLEY</v>
          </cell>
          <cell r="G544">
            <v>2162966</v>
          </cell>
          <cell r="H544" t="str">
            <v>Projected</v>
          </cell>
          <cell r="I544">
            <v>40927</v>
          </cell>
          <cell r="J544">
            <v>40927.420173611114</v>
          </cell>
          <cell r="K544" t="str">
            <v>Please refer to the CCAR Summary Memo for a detailed description of the Supervisory Baseline Scenario</v>
          </cell>
          <cell r="L544">
            <v>0</v>
          </cell>
          <cell r="M544">
            <v>0.02</v>
          </cell>
          <cell r="N544">
            <v>0</v>
          </cell>
          <cell r="O544">
            <v>0.02</v>
          </cell>
          <cell r="P544">
            <v>0</v>
          </cell>
          <cell r="Q544">
            <v>0</v>
          </cell>
          <cell r="R544">
            <v>0</v>
          </cell>
          <cell r="S544">
            <v>0</v>
          </cell>
          <cell r="T544">
            <v>0</v>
          </cell>
          <cell r="U544">
            <v>0</v>
          </cell>
          <cell r="V544">
            <v>0</v>
          </cell>
          <cell r="W544">
            <v>0</v>
          </cell>
          <cell r="X544">
            <v>0</v>
          </cell>
          <cell r="Y544">
            <v>0.1</v>
          </cell>
          <cell r="Z544">
            <v>0</v>
          </cell>
          <cell r="AA544">
            <v>0</v>
          </cell>
          <cell r="AB544">
            <v>0.1</v>
          </cell>
          <cell r="AC544">
            <v>0</v>
          </cell>
          <cell r="AD544">
            <v>0</v>
          </cell>
          <cell r="AE544">
            <v>0</v>
          </cell>
          <cell r="AF544">
            <v>0</v>
          </cell>
          <cell r="AG544">
            <v>0</v>
          </cell>
          <cell r="AH544">
            <v>0</v>
          </cell>
          <cell r="AI544">
            <v>0.13</v>
          </cell>
          <cell r="AJ544">
            <v>0</v>
          </cell>
          <cell r="AK544">
            <v>0</v>
          </cell>
          <cell r="AL544">
            <v>0</v>
          </cell>
          <cell r="AM544">
            <v>0</v>
          </cell>
          <cell r="AN544">
            <v>0</v>
          </cell>
          <cell r="AO544">
            <v>0</v>
          </cell>
          <cell r="AP544">
            <v>0</v>
          </cell>
          <cell r="AQ544">
            <v>0</v>
          </cell>
          <cell r="AR544">
            <v>0</v>
          </cell>
          <cell r="AS544">
            <v>0</v>
          </cell>
          <cell r="AT544">
            <v>0.13</v>
          </cell>
          <cell r="AU544">
            <v>18.850000000000001</v>
          </cell>
          <cell r="AV544">
            <v>20.72</v>
          </cell>
          <cell r="AW544">
            <v>0.13</v>
          </cell>
          <cell r="AX544">
            <v>0</v>
          </cell>
          <cell r="AY544">
            <v>39.44</v>
          </cell>
          <cell r="AZ544">
            <v>231.72</v>
          </cell>
          <cell r="BA544">
            <v>8013.76</v>
          </cell>
          <cell r="BB544">
            <v>6800.37</v>
          </cell>
          <cell r="BC544">
            <v>1445.11</v>
          </cell>
          <cell r="BD544">
            <v>1445.11</v>
          </cell>
          <cell r="BE544">
            <v>20.72</v>
          </cell>
          <cell r="BF544">
            <v>0</v>
          </cell>
          <cell r="BG544">
            <v>0</v>
          </cell>
          <cell r="BH544">
            <v>0</v>
          </cell>
          <cell r="BI544">
            <v>0</v>
          </cell>
          <cell r="BJ544">
            <v>0</v>
          </cell>
          <cell r="BK544">
            <v>11</v>
          </cell>
          <cell r="BL544">
            <v>1424.38</v>
          </cell>
          <cell r="BM544">
            <v>454.67</v>
          </cell>
          <cell r="BN544">
            <v>969.72</v>
          </cell>
          <cell r="BO544">
            <v>0</v>
          </cell>
          <cell r="BP544">
            <v>969.72</v>
          </cell>
          <cell r="BQ544">
            <v>207.24</v>
          </cell>
          <cell r="BR544">
            <v>762.47</v>
          </cell>
          <cell r="BS544">
            <v>31.920555</v>
          </cell>
          <cell r="BT544">
            <v>60.13</v>
          </cell>
          <cell r="BU544">
            <v>2.3199999999999998</v>
          </cell>
          <cell r="BV544">
            <v>0</v>
          </cell>
          <cell r="BW544">
            <v>62.46</v>
          </cell>
          <cell r="BX544" t="str">
            <v>Non-Interest Income - Retail and Small Business</v>
          </cell>
          <cell r="BY544">
            <v>0</v>
          </cell>
          <cell r="BZ544">
            <v>30000</v>
          </cell>
          <cell r="CA544">
            <v>30000</v>
          </cell>
          <cell r="CB544">
            <v>5824.95</v>
          </cell>
          <cell r="CC544">
            <v>5206.4799999999996</v>
          </cell>
          <cell r="CD544">
            <v>130.46</v>
          </cell>
          <cell r="CE544">
            <v>0</v>
          </cell>
          <cell r="CF544">
            <v>130.46</v>
          </cell>
          <cell r="CG544">
            <v>487</v>
          </cell>
          <cell r="CH544">
            <v>5</v>
          </cell>
          <cell r="CI544">
            <v>19</v>
          </cell>
          <cell r="CJ544">
            <v>463</v>
          </cell>
          <cell r="CK544">
            <v>0</v>
          </cell>
          <cell r="CL544">
            <v>0</v>
          </cell>
          <cell r="CM544">
            <v>1</v>
          </cell>
          <cell r="CN544">
            <v>19118.759999999998</v>
          </cell>
          <cell r="CO544">
            <v>17607.259999999998</v>
          </cell>
          <cell r="CP544">
            <v>1511.5</v>
          </cell>
          <cell r="CQ544">
            <v>0</v>
          </cell>
          <cell r="CR544">
            <v>0</v>
          </cell>
          <cell r="CS544">
            <v>6280.88</v>
          </cell>
          <cell r="CT544">
            <v>0</v>
          </cell>
          <cell r="CU544">
            <v>0</v>
          </cell>
          <cell r="CV544">
            <v>6280.88</v>
          </cell>
          <cell r="CW544">
            <v>15984</v>
          </cell>
          <cell r="CX544">
            <v>0</v>
          </cell>
          <cell r="CY544">
            <v>0</v>
          </cell>
          <cell r="CZ544">
            <v>14440</v>
          </cell>
          <cell r="DA544">
            <v>1476</v>
          </cell>
          <cell r="DB544">
            <v>68</v>
          </cell>
          <cell r="DC544">
            <v>47208.58</v>
          </cell>
          <cell r="DD544">
            <v>0</v>
          </cell>
          <cell r="DE544">
            <v>39.44</v>
          </cell>
          <cell r="DF544">
            <v>47169.14</v>
          </cell>
          <cell r="DG544">
            <v>256547.75</v>
          </cell>
          <cell r="DH544">
            <v>6715</v>
          </cell>
          <cell r="DI544">
            <v>23</v>
          </cell>
          <cell r="DJ544">
            <v>0</v>
          </cell>
          <cell r="DK544">
            <v>4079.6</v>
          </cell>
          <cell r="DL544">
            <v>10817.6</v>
          </cell>
          <cell r="DM544">
            <v>474329.89</v>
          </cell>
          <cell r="DN544">
            <v>818864.39</v>
          </cell>
          <cell r="DO544">
            <v>64716.93</v>
          </cell>
          <cell r="DP544">
            <v>124006.22</v>
          </cell>
          <cell r="DQ544">
            <v>4835</v>
          </cell>
          <cell r="DR544">
            <v>554488.5</v>
          </cell>
          <cell r="DS544">
            <v>14</v>
          </cell>
          <cell r="DT544">
            <v>748046.65</v>
          </cell>
          <cell r="DU544">
            <v>1508</v>
          </cell>
          <cell r="DV544">
            <v>20</v>
          </cell>
          <cell r="DW544">
            <v>23300.639999999999</v>
          </cell>
          <cell r="DX544">
            <v>40636.9</v>
          </cell>
          <cell r="DY544">
            <v>-415.8</v>
          </cell>
          <cell r="DZ544">
            <v>-2498</v>
          </cell>
          <cell r="EA544">
            <v>62551.73</v>
          </cell>
          <cell r="EB544">
            <v>8266</v>
          </cell>
          <cell r="EC544">
            <v>70817.73</v>
          </cell>
          <cell r="ED544">
            <v>149071.35999999999</v>
          </cell>
          <cell r="EE544">
            <v>61472.95</v>
          </cell>
          <cell r="EF544">
            <v>0</v>
          </cell>
          <cell r="EG544">
            <v>61472.95</v>
          </cell>
          <cell r="EH544">
            <v>762.47</v>
          </cell>
          <cell r="EI544">
            <v>0</v>
          </cell>
          <cell r="EJ544">
            <v>0</v>
          </cell>
          <cell r="EK544">
            <v>0</v>
          </cell>
          <cell r="EL544">
            <v>677.18</v>
          </cell>
          <cell r="EM544">
            <v>0</v>
          </cell>
          <cell r="EN544">
            <v>199.86</v>
          </cell>
          <cell r="EO544">
            <v>0</v>
          </cell>
          <cell r="EP544">
            <v>24</v>
          </cell>
          <cell r="EQ544">
            <v>99.2</v>
          </cell>
          <cell r="ER544">
            <v>-37.799999999999997</v>
          </cell>
          <cell r="ES544">
            <v>0</v>
          </cell>
          <cell r="ET544">
            <v>0</v>
          </cell>
          <cell r="EU544">
            <v>62551.73</v>
          </cell>
          <cell r="EV544">
            <v>62551.73</v>
          </cell>
          <cell r="EW544">
            <v>76.09</v>
          </cell>
          <cell r="EX544">
            <v>0</v>
          </cell>
          <cell r="EY544">
            <v>-15</v>
          </cell>
          <cell r="EZ544">
            <v>0</v>
          </cell>
          <cell r="FA544">
            <v>0</v>
          </cell>
          <cell r="FB544">
            <v>9891.7000000000007</v>
          </cell>
          <cell r="FC544">
            <v>0</v>
          </cell>
          <cell r="FD544">
            <v>10794.6</v>
          </cell>
          <cell r="FE544">
            <v>2459</v>
          </cell>
          <cell r="FF544">
            <v>59128.74</v>
          </cell>
          <cell r="FG544">
            <v>2.2999999999999998</v>
          </cell>
          <cell r="FH544">
            <v>4737.62</v>
          </cell>
          <cell r="FI544">
            <v>-1376.56</v>
          </cell>
          <cell r="FJ544">
            <v>53012.25</v>
          </cell>
          <cell r="FK544">
            <v>320609.42</v>
          </cell>
          <cell r="FL544">
            <v>41612.879999999997</v>
          </cell>
          <cell r="FM544">
            <v>53012.68</v>
          </cell>
          <cell r="FN544">
            <v>57103.32</v>
          </cell>
          <cell r="FO544">
            <v>320609.42</v>
          </cell>
          <cell r="FP544">
            <v>793778.37</v>
          </cell>
          <cell r="FQ544">
            <v>12.9793</v>
          </cell>
          <cell r="FR544">
            <v>16.535</v>
          </cell>
          <cell r="FS544">
            <v>17.8109</v>
          </cell>
          <cell r="FT544">
            <v>6.6784999999999997</v>
          </cell>
          <cell r="FU544">
            <v>1508</v>
          </cell>
          <cell r="FV544">
            <v>0</v>
          </cell>
          <cell r="FW544">
            <v>0</v>
          </cell>
          <cell r="FX544">
            <v>0</v>
          </cell>
          <cell r="FY544">
            <v>2243.77</v>
          </cell>
          <cell r="FZ544">
            <v>0</v>
          </cell>
          <cell r="GA544">
            <v>5144.7</v>
          </cell>
          <cell r="GB544">
            <v>0</v>
          </cell>
          <cell r="GC544">
            <v>4747</v>
          </cell>
          <cell r="GD544">
            <v>6438</v>
          </cell>
          <cell r="GE544">
            <v>6802.34</v>
          </cell>
          <cell r="GF544">
            <v>0</v>
          </cell>
          <cell r="GG544">
            <v>1984.1</v>
          </cell>
          <cell r="GH544">
            <v>0</v>
          </cell>
          <cell r="GI544">
            <v>0</v>
          </cell>
          <cell r="GJ544">
            <v>59128.74</v>
          </cell>
          <cell r="GK544">
            <v>5912.87</v>
          </cell>
          <cell r="GL544">
            <v>6989.44</v>
          </cell>
          <cell r="GM544">
            <v>-187.11</v>
          </cell>
          <cell r="GN544">
            <v>53.14</v>
          </cell>
          <cell r="GO544">
            <v>6936.3</v>
          </cell>
          <cell r="GP544">
            <v>2011.57</v>
          </cell>
          <cell r="GQ544">
            <v>2011.57</v>
          </cell>
          <cell r="GR544">
            <v>4924.7299999999996</v>
          </cell>
          <cell r="GS544">
            <v>118.66</v>
          </cell>
          <cell r="GT544">
            <v>2338.7199999999998</v>
          </cell>
          <cell r="GU544">
            <v>99.2</v>
          </cell>
          <cell r="GV544">
            <v>1984.1</v>
          </cell>
          <cell r="GW544">
            <v>0.05</v>
          </cell>
          <cell r="GX544">
            <v>677.18</v>
          </cell>
          <cell r="GY544">
            <v>0</v>
          </cell>
          <cell r="GZ544">
            <v>677.18</v>
          </cell>
          <cell r="HA544">
            <v>0</v>
          </cell>
          <cell r="HB544">
            <v>199.86</v>
          </cell>
          <cell r="HC544">
            <v>199.86</v>
          </cell>
          <cell r="HD544" t="str">
            <v>Other adjustments to equity capital includes excess expense on Russia Cash Settled awards which are recognized in APIC. The APIC amount is totaled by adding the initial amortization amount, the mark-to-market amortization amount, and the liabil</v>
          </cell>
          <cell r="HE544" t="str">
            <v>Other deductions from Tier 1 Capital are comprised of deductions for non-financial equity investments and financial equity investments.</v>
          </cell>
          <cell r="HF544">
            <v>0</v>
          </cell>
          <cell r="HG544">
            <v>0</v>
          </cell>
          <cell r="HH544">
            <v>0</v>
          </cell>
          <cell r="HI544">
            <v>5899000000</v>
          </cell>
          <cell r="HJ544">
            <v>7474000000</v>
          </cell>
          <cell r="HK544" t="str">
            <v>Cash dividends declared on common stock (item 69) are equivalent to Cash dividends declared on common stock in the HI-A projections (item 13).Issuance of common stock for employee compensation (item 72) is equivalent to Conversion or retirement</v>
          </cell>
          <cell r="HL544">
            <v>1</v>
          </cell>
          <cell r="HM544">
            <v>2012</v>
          </cell>
          <cell r="HN544">
            <v>0</v>
          </cell>
          <cell r="HO544">
            <v>0</v>
          </cell>
          <cell r="HR544">
            <v>19011</v>
          </cell>
        </row>
        <row r="545">
          <cell r="A545" t="str">
            <v>2162966Q2 2012Supervisory Baseline</v>
          </cell>
          <cell r="B545" t="str">
            <v>Morgan Stanley</v>
          </cell>
          <cell r="C545" t="str">
            <v>Q2 2012</v>
          </cell>
          <cell r="D545" t="str">
            <v>Supervisory Baseline</v>
          </cell>
          <cell r="E545" t="str">
            <v>BHC</v>
          </cell>
          <cell r="F545" t="str">
            <v>MORGAN STANLEY</v>
          </cell>
          <cell r="G545">
            <v>2162966</v>
          </cell>
          <cell r="H545" t="str">
            <v>Projected</v>
          </cell>
          <cell r="I545">
            <v>40927</v>
          </cell>
          <cell r="J545">
            <v>40927.420173611114</v>
          </cell>
          <cell r="K545" t="str">
            <v>Please refer to the CCAR Summary Memo for a detailed description of the Supervisory Baseline Scenario</v>
          </cell>
          <cell r="L545">
            <v>0.01</v>
          </cell>
          <cell r="M545">
            <v>0.04</v>
          </cell>
          <cell r="N545">
            <v>0</v>
          </cell>
          <cell r="O545">
            <v>0.04</v>
          </cell>
          <cell r="P545">
            <v>0</v>
          </cell>
          <cell r="Q545">
            <v>0</v>
          </cell>
          <cell r="R545">
            <v>0</v>
          </cell>
          <cell r="S545">
            <v>0</v>
          </cell>
          <cell r="T545">
            <v>0</v>
          </cell>
          <cell r="U545">
            <v>0</v>
          </cell>
          <cell r="V545">
            <v>0</v>
          </cell>
          <cell r="W545">
            <v>0</v>
          </cell>
          <cell r="X545">
            <v>0</v>
          </cell>
          <cell r="Y545">
            <v>0.2</v>
          </cell>
          <cell r="Z545">
            <v>0</v>
          </cell>
          <cell r="AA545">
            <v>0</v>
          </cell>
          <cell r="AB545">
            <v>0.2</v>
          </cell>
          <cell r="AC545">
            <v>0</v>
          </cell>
          <cell r="AD545">
            <v>0</v>
          </cell>
          <cell r="AE545">
            <v>0</v>
          </cell>
          <cell r="AF545">
            <v>0</v>
          </cell>
          <cell r="AG545">
            <v>0</v>
          </cell>
          <cell r="AH545">
            <v>0</v>
          </cell>
          <cell r="AI545">
            <v>0.24</v>
          </cell>
          <cell r="AJ545">
            <v>0</v>
          </cell>
          <cell r="AK545">
            <v>0</v>
          </cell>
          <cell r="AL545">
            <v>0</v>
          </cell>
          <cell r="AM545">
            <v>0</v>
          </cell>
          <cell r="AN545">
            <v>0</v>
          </cell>
          <cell r="AO545">
            <v>0</v>
          </cell>
          <cell r="AP545">
            <v>0</v>
          </cell>
          <cell r="AQ545">
            <v>0</v>
          </cell>
          <cell r="AR545">
            <v>0</v>
          </cell>
          <cell r="AS545">
            <v>0</v>
          </cell>
          <cell r="AT545">
            <v>0.24</v>
          </cell>
          <cell r="AU545">
            <v>39.44</v>
          </cell>
          <cell r="AV545">
            <v>1.92</v>
          </cell>
          <cell r="AW545">
            <v>0.24</v>
          </cell>
          <cell r="AX545">
            <v>0</v>
          </cell>
          <cell r="AY545">
            <v>41.12</v>
          </cell>
          <cell r="AZ545">
            <v>256.77999999999997</v>
          </cell>
          <cell r="BA545">
            <v>7947.88</v>
          </cell>
          <cell r="BB545">
            <v>6799.36</v>
          </cell>
          <cell r="BC545">
            <v>1405.3</v>
          </cell>
          <cell r="BD545">
            <v>1405.3</v>
          </cell>
          <cell r="BE545">
            <v>1.92</v>
          </cell>
          <cell r="BF545">
            <v>0</v>
          </cell>
          <cell r="BG545">
            <v>0</v>
          </cell>
          <cell r="BH545">
            <v>0</v>
          </cell>
          <cell r="BI545">
            <v>0</v>
          </cell>
          <cell r="BJ545">
            <v>0</v>
          </cell>
          <cell r="BK545">
            <v>11</v>
          </cell>
          <cell r="BL545">
            <v>1403.38</v>
          </cell>
          <cell r="BM545">
            <v>424.16</v>
          </cell>
          <cell r="BN545">
            <v>979.22</v>
          </cell>
          <cell r="BO545">
            <v>0</v>
          </cell>
          <cell r="BP545">
            <v>979.22</v>
          </cell>
          <cell r="BQ545">
            <v>181.21</v>
          </cell>
          <cell r="BR545">
            <v>798.01</v>
          </cell>
          <cell r="BS545">
            <v>30.224173</v>
          </cell>
          <cell r="BT545">
            <v>62.46</v>
          </cell>
          <cell r="BU545">
            <v>4.6500000000000004</v>
          </cell>
          <cell r="BV545">
            <v>0</v>
          </cell>
          <cell r="BW545">
            <v>67.099999999999994</v>
          </cell>
          <cell r="BX545" t="str">
            <v>Non-Interest Income - Retail and Small Business</v>
          </cell>
          <cell r="BY545">
            <v>0</v>
          </cell>
          <cell r="BZ545">
            <v>30000</v>
          </cell>
          <cell r="CA545">
            <v>30000</v>
          </cell>
          <cell r="CB545">
            <v>6442.61</v>
          </cell>
          <cell r="CC545">
            <v>5807.26</v>
          </cell>
          <cell r="CD545">
            <v>147.35</v>
          </cell>
          <cell r="CE545">
            <v>0</v>
          </cell>
          <cell r="CF545">
            <v>147.35</v>
          </cell>
          <cell r="CG545">
            <v>487</v>
          </cell>
          <cell r="CH545">
            <v>5</v>
          </cell>
          <cell r="CI545">
            <v>19</v>
          </cell>
          <cell r="CJ545">
            <v>463</v>
          </cell>
          <cell r="CK545">
            <v>0</v>
          </cell>
          <cell r="CL545">
            <v>0</v>
          </cell>
          <cell r="CM545">
            <v>1</v>
          </cell>
          <cell r="CN545">
            <v>19372.14</v>
          </cell>
          <cell r="CO545">
            <v>17860.64</v>
          </cell>
          <cell r="CP545">
            <v>1511.5</v>
          </cell>
          <cell r="CQ545">
            <v>0</v>
          </cell>
          <cell r="CR545">
            <v>0</v>
          </cell>
          <cell r="CS545">
            <v>7047.73</v>
          </cell>
          <cell r="CT545">
            <v>0</v>
          </cell>
          <cell r="CU545">
            <v>0</v>
          </cell>
          <cell r="CV545">
            <v>7047.73</v>
          </cell>
          <cell r="CW545">
            <v>15984</v>
          </cell>
          <cell r="CX545">
            <v>0</v>
          </cell>
          <cell r="CY545">
            <v>0</v>
          </cell>
          <cell r="CZ545">
            <v>14440</v>
          </cell>
          <cell r="DA545">
            <v>1476</v>
          </cell>
          <cell r="DB545">
            <v>68</v>
          </cell>
          <cell r="DC545">
            <v>48846.48</v>
          </cell>
          <cell r="DD545">
            <v>0</v>
          </cell>
          <cell r="DE545">
            <v>41.12</v>
          </cell>
          <cell r="DF545">
            <v>48805.36</v>
          </cell>
          <cell r="DG545">
            <v>259142.41</v>
          </cell>
          <cell r="DH545">
            <v>6715</v>
          </cell>
          <cell r="DI545">
            <v>23</v>
          </cell>
          <cell r="DJ545">
            <v>0</v>
          </cell>
          <cell r="DK545">
            <v>4064.84</v>
          </cell>
          <cell r="DL545">
            <v>10802.84</v>
          </cell>
          <cell r="DM545">
            <v>478395.58</v>
          </cell>
          <cell r="DN545">
            <v>827146.18</v>
          </cell>
          <cell r="DO545">
            <v>64775.05</v>
          </cell>
          <cell r="DP545">
            <v>125420.18</v>
          </cell>
          <cell r="DQ545">
            <v>4835</v>
          </cell>
          <cell r="DR545">
            <v>561545.93000000005</v>
          </cell>
          <cell r="DS545">
            <v>14</v>
          </cell>
          <cell r="DT545">
            <v>756576.16</v>
          </cell>
          <cell r="DU545">
            <v>1508</v>
          </cell>
          <cell r="DV545">
            <v>20</v>
          </cell>
          <cell r="DW545">
            <v>23065.7</v>
          </cell>
          <cell r="DX545">
            <v>41311.74</v>
          </cell>
          <cell r="DY545">
            <v>-451.99</v>
          </cell>
          <cell r="DZ545">
            <v>-2498</v>
          </cell>
          <cell r="EA545">
            <v>62955.45</v>
          </cell>
          <cell r="EB545">
            <v>7614.57</v>
          </cell>
          <cell r="EC545">
            <v>70570.03</v>
          </cell>
          <cell r="ED545">
            <v>150413.31</v>
          </cell>
          <cell r="EE545">
            <v>62551.73</v>
          </cell>
          <cell r="EF545">
            <v>0</v>
          </cell>
          <cell r="EG545">
            <v>62551.73</v>
          </cell>
          <cell r="EH545">
            <v>798.01</v>
          </cell>
          <cell r="EI545">
            <v>0</v>
          </cell>
          <cell r="EJ545">
            <v>0</v>
          </cell>
          <cell r="EK545">
            <v>0</v>
          </cell>
          <cell r="EL545">
            <v>260.83</v>
          </cell>
          <cell r="EM545">
            <v>0</v>
          </cell>
          <cell r="EN545">
            <v>7.2</v>
          </cell>
          <cell r="EO545">
            <v>-488.57</v>
          </cell>
          <cell r="EP545">
            <v>24</v>
          </cell>
          <cell r="EQ545">
            <v>99.17</v>
          </cell>
          <cell r="ER545">
            <v>-36.19</v>
          </cell>
          <cell r="ES545">
            <v>0</v>
          </cell>
          <cell r="ET545">
            <v>0</v>
          </cell>
          <cell r="EU545">
            <v>62955.45</v>
          </cell>
          <cell r="EV545">
            <v>62955.45</v>
          </cell>
          <cell r="EW545">
            <v>39.909999999999997</v>
          </cell>
          <cell r="EX545">
            <v>0</v>
          </cell>
          <cell r="EY545">
            <v>-15</v>
          </cell>
          <cell r="EZ545">
            <v>0</v>
          </cell>
          <cell r="FA545">
            <v>0</v>
          </cell>
          <cell r="FB545">
            <v>9969.33</v>
          </cell>
          <cell r="FC545">
            <v>0</v>
          </cell>
          <cell r="FD545">
            <v>10779.84</v>
          </cell>
          <cell r="FE545">
            <v>2459</v>
          </cell>
          <cell r="FF545">
            <v>59661.04</v>
          </cell>
          <cell r="FG545">
            <v>2.2999999999999998</v>
          </cell>
          <cell r="FH545">
            <v>4554.6400000000003</v>
          </cell>
          <cell r="FI545">
            <v>-1378.45</v>
          </cell>
          <cell r="FJ545">
            <v>53725.65</v>
          </cell>
          <cell r="FK545">
            <v>323118.98</v>
          </cell>
          <cell r="FL545">
            <v>42248.639999999999</v>
          </cell>
          <cell r="FM545">
            <v>53726.080000000002</v>
          </cell>
          <cell r="FN545">
            <v>56295.839999999997</v>
          </cell>
          <cell r="FO545">
            <v>323118.98</v>
          </cell>
          <cell r="FP545">
            <v>802234.55</v>
          </cell>
          <cell r="FQ545">
            <v>13.0753</v>
          </cell>
          <cell r="FR545">
            <v>16.627300000000002</v>
          </cell>
          <cell r="FS545">
            <v>17.422599999999999</v>
          </cell>
          <cell r="FT545">
            <v>6.6970999999999998</v>
          </cell>
          <cell r="FU545">
            <v>1508</v>
          </cell>
          <cell r="FV545">
            <v>0</v>
          </cell>
          <cell r="FW545">
            <v>0</v>
          </cell>
          <cell r="FX545">
            <v>0</v>
          </cell>
          <cell r="FY545">
            <v>2246.79</v>
          </cell>
          <cell r="FZ545">
            <v>0</v>
          </cell>
          <cell r="GA545">
            <v>5222.33</v>
          </cell>
          <cell r="GB545">
            <v>0</v>
          </cell>
          <cell r="GC545">
            <v>4747</v>
          </cell>
          <cell r="GD545">
            <v>6438</v>
          </cell>
          <cell r="GE545">
            <v>6605.28</v>
          </cell>
          <cell r="GF545">
            <v>0</v>
          </cell>
          <cell r="GG545">
            <v>1983.36</v>
          </cell>
          <cell r="GH545">
            <v>0</v>
          </cell>
          <cell r="GI545">
            <v>0</v>
          </cell>
          <cell r="GJ545">
            <v>59661.04</v>
          </cell>
          <cell r="GK545">
            <v>5966.1</v>
          </cell>
          <cell r="GL545">
            <v>6792.39</v>
          </cell>
          <cell r="GM545">
            <v>-187.11</v>
          </cell>
          <cell r="GN545">
            <v>53.14</v>
          </cell>
          <cell r="GO545">
            <v>6739.25</v>
          </cell>
          <cell r="GP545">
            <v>1997.5</v>
          </cell>
          <cell r="GQ545">
            <v>1997.5</v>
          </cell>
          <cell r="GR545">
            <v>4741.74</v>
          </cell>
          <cell r="GS545">
            <v>118.66</v>
          </cell>
          <cell r="GT545">
            <v>2338.7199999999998</v>
          </cell>
          <cell r="GU545">
            <v>99.17</v>
          </cell>
          <cell r="GV545">
            <v>1983.36</v>
          </cell>
          <cell r="GW545">
            <v>0.05</v>
          </cell>
          <cell r="GX545">
            <v>260.83</v>
          </cell>
          <cell r="GY545">
            <v>0</v>
          </cell>
          <cell r="GZ545">
            <v>260.83</v>
          </cell>
          <cell r="HA545">
            <v>0</v>
          </cell>
          <cell r="HB545">
            <v>7.2</v>
          </cell>
          <cell r="HC545">
            <v>7.2</v>
          </cell>
          <cell r="HD545" t="str">
            <v>Other adjustments to equity capital includes excess expense on Russia Cash Settled awards which are recognized in APIC. The APIC amount is totaled by adding the initial amortization amount, the mark-to-market amortization amount, and the liabil</v>
          </cell>
          <cell r="HE545" t="str">
            <v>Other deductions from Tier 1 Capital are comprised of deductions for non-financial equity investments and financial equity investments.</v>
          </cell>
          <cell r="HF545">
            <v>0</v>
          </cell>
          <cell r="HG545">
            <v>0</v>
          </cell>
          <cell r="HH545">
            <v>0</v>
          </cell>
          <cell r="HI545">
            <v>5899000000</v>
          </cell>
          <cell r="HJ545">
            <v>7474000000</v>
          </cell>
          <cell r="HK545" t="str">
            <v>Cash dividends declared on common stock (item 69) are equivalent to Cash dividends declared on common stock in the HI-A projections (item 13).Issuance of common stock for employee compensation (item 72) is equivalent to Conversion or retirement</v>
          </cell>
          <cell r="HL545">
            <v>2</v>
          </cell>
          <cell r="HM545">
            <v>2012</v>
          </cell>
          <cell r="HN545">
            <v>0</v>
          </cell>
          <cell r="HO545">
            <v>0</v>
          </cell>
          <cell r="HR545">
            <v>19011</v>
          </cell>
        </row>
        <row r="546">
          <cell r="A546" t="str">
            <v>2162966Q3 2012Supervisory Baseline</v>
          </cell>
          <cell r="B546" t="str">
            <v>Morgan Stanley</v>
          </cell>
          <cell r="C546" t="str">
            <v>Q3 2012</v>
          </cell>
          <cell r="D546" t="str">
            <v>Supervisory Baseline</v>
          </cell>
          <cell r="E546" t="str">
            <v>BHC</v>
          </cell>
          <cell r="F546" t="str">
            <v>MORGAN STANLEY</v>
          </cell>
          <cell r="G546">
            <v>2162966</v>
          </cell>
          <cell r="H546" t="str">
            <v>Projected</v>
          </cell>
          <cell r="I546">
            <v>40927</v>
          </cell>
          <cell r="J546">
            <v>40927.420173611114</v>
          </cell>
          <cell r="K546" t="str">
            <v>Please refer to the CCAR Summary Memo for a detailed description of the Supervisory Baseline Scenario</v>
          </cell>
          <cell r="L546">
            <v>0.02</v>
          </cell>
          <cell r="M546">
            <v>0.05</v>
          </cell>
          <cell r="N546">
            <v>0</v>
          </cell>
          <cell r="O546">
            <v>0.05</v>
          </cell>
          <cell r="P546">
            <v>0</v>
          </cell>
          <cell r="Q546">
            <v>0</v>
          </cell>
          <cell r="R546">
            <v>0</v>
          </cell>
          <cell r="S546">
            <v>0</v>
          </cell>
          <cell r="T546">
            <v>0</v>
          </cell>
          <cell r="U546">
            <v>0</v>
          </cell>
          <cell r="V546">
            <v>0</v>
          </cell>
          <cell r="W546">
            <v>0</v>
          </cell>
          <cell r="X546">
            <v>0</v>
          </cell>
          <cell r="Y546">
            <v>0.28999999999999998</v>
          </cell>
          <cell r="Z546">
            <v>0</v>
          </cell>
          <cell r="AA546">
            <v>0</v>
          </cell>
          <cell r="AB546">
            <v>0.28999999999999998</v>
          </cell>
          <cell r="AC546">
            <v>0</v>
          </cell>
          <cell r="AD546">
            <v>0</v>
          </cell>
          <cell r="AE546">
            <v>0</v>
          </cell>
          <cell r="AF546">
            <v>0</v>
          </cell>
          <cell r="AG546">
            <v>0</v>
          </cell>
          <cell r="AH546">
            <v>0</v>
          </cell>
          <cell r="AI546">
            <v>0.36</v>
          </cell>
          <cell r="AJ546">
            <v>0</v>
          </cell>
          <cell r="AK546">
            <v>0</v>
          </cell>
          <cell r="AL546">
            <v>0</v>
          </cell>
          <cell r="AM546">
            <v>0</v>
          </cell>
          <cell r="AN546">
            <v>0</v>
          </cell>
          <cell r="AO546">
            <v>0</v>
          </cell>
          <cell r="AP546">
            <v>0</v>
          </cell>
          <cell r="AQ546">
            <v>0</v>
          </cell>
          <cell r="AR546">
            <v>0</v>
          </cell>
          <cell r="AS546">
            <v>0</v>
          </cell>
          <cell r="AT546">
            <v>0.36</v>
          </cell>
          <cell r="AU546">
            <v>41.12</v>
          </cell>
          <cell r="AV546">
            <v>1.07</v>
          </cell>
          <cell r="AW546">
            <v>0.36</v>
          </cell>
          <cell r="AX546">
            <v>0</v>
          </cell>
          <cell r="AY546">
            <v>41.84</v>
          </cell>
          <cell r="AZ546">
            <v>286.74</v>
          </cell>
          <cell r="BA546">
            <v>7726.71</v>
          </cell>
          <cell r="BB546">
            <v>6649.35</v>
          </cell>
          <cell r="BC546">
            <v>1364.1</v>
          </cell>
          <cell r="BD546">
            <v>1364.1</v>
          </cell>
          <cell r="BE546">
            <v>1.07</v>
          </cell>
          <cell r="BF546">
            <v>0</v>
          </cell>
          <cell r="BG546">
            <v>0</v>
          </cell>
          <cell r="BH546">
            <v>0</v>
          </cell>
          <cell r="BI546">
            <v>0</v>
          </cell>
          <cell r="BJ546">
            <v>0</v>
          </cell>
          <cell r="BK546">
            <v>11</v>
          </cell>
          <cell r="BL546">
            <v>1363.03</v>
          </cell>
          <cell r="BM546">
            <v>390.96</v>
          </cell>
          <cell r="BN546">
            <v>972.07</v>
          </cell>
          <cell r="BO546">
            <v>0</v>
          </cell>
          <cell r="BP546">
            <v>972.07</v>
          </cell>
          <cell r="BQ546">
            <v>136.61000000000001</v>
          </cell>
          <cell r="BR546">
            <v>835.46</v>
          </cell>
          <cell r="BS546">
            <v>28.683153999999998</v>
          </cell>
          <cell r="BT546">
            <v>67.099999999999994</v>
          </cell>
          <cell r="BU546">
            <v>6.97</v>
          </cell>
          <cell r="BV546">
            <v>0</v>
          </cell>
          <cell r="BW546">
            <v>74.08</v>
          </cell>
          <cell r="BX546" t="str">
            <v>Non-Interest Income - Retail and Small Business</v>
          </cell>
          <cell r="BY546">
            <v>0</v>
          </cell>
          <cell r="BZ546">
            <v>30000</v>
          </cell>
          <cell r="CA546">
            <v>30000</v>
          </cell>
          <cell r="CB546">
            <v>7180.64</v>
          </cell>
          <cell r="CC546">
            <v>6524.12</v>
          </cell>
          <cell r="CD546">
            <v>168.52</v>
          </cell>
          <cell r="CE546">
            <v>0</v>
          </cell>
          <cell r="CF546">
            <v>168.52</v>
          </cell>
          <cell r="CG546">
            <v>487</v>
          </cell>
          <cell r="CH546">
            <v>5</v>
          </cell>
          <cell r="CI546">
            <v>19</v>
          </cell>
          <cell r="CJ546">
            <v>463</v>
          </cell>
          <cell r="CK546">
            <v>0</v>
          </cell>
          <cell r="CL546">
            <v>0</v>
          </cell>
          <cell r="CM546">
            <v>1</v>
          </cell>
          <cell r="CN546">
            <v>19625.53</v>
          </cell>
          <cell r="CO546">
            <v>18114.03</v>
          </cell>
          <cell r="CP546">
            <v>1511.5</v>
          </cell>
          <cell r="CQ546">
            <v>0</v>
          </cell>
          <cell r="CR546">
            <v>0</v>
          </cell>
          <cell r="CS546">
            <v>8078.97</v>
          </cell>
          <cell r="CT546">
            <v>0</v>
          </cell>
          <cell r="CU546">
            <v>0</v>
          </cell>
          <cell r="CV546">
            <v>8078.97</v>
          </cell>
          <cell r="CW546">
            <v>15984</v>
          </cell>
          <cell r="CX546">
            <v>0</v>
          </cell>
          <cell r="CY546">
            <v>0</v>
          </cell>
          <cell r="CZ546">
            <v>14440</v>
          </cell>
          <cell r="DA546">
            <v>1476</v>
          </cell>
          <cell r="DB546">
            <v>68</v>
          </cell>
          <cell r="DC546">
            <v>50869.14</v>
          </cell>
          <cell r="DD546">
            <v>0</v>
          </cell>
          <cell r="DE546">
            <v>41.84</v>
          </cell>
          <cell r="DF546">
            <v>50827.31</v>
          </cell>
          <cell r="DG546">
            <v>259047.72</v>
          </cell>
          <cell r="DH546">
            <v>6715</v>
          </cell>
          <cell r="DI546">
            <v>23</v>
          </cell>
          <cell r="DJ546">
            <v>0</v>
          </cell>
          <cell r="DK546">
            <v>3984.61</v>
          </cell>
          <cell r="DL546">
            <v>10722.61</v>
          </cell>
          <cell r="DM546">
            <v>476246.29</v>
          </cell>
          <cell r="DN546">
            <v>826843.93</v>
          </cell>
          <cell r="DO546">
            <v>70288.17</v>
          </cell>
          <cell r="DP546">
            <v>125229.55</v>
          </cell>
          <cell r="DQ546">
            <v>4835</v>
          </cell>
          <cell r="DR546">
            <v>555073.47</v>
          </cell>
          <cell r="DS546">
            <v>14</v>
          </cell>
          <cell r="DT546">
            <v>755426.18</v>
          </cell>
          <cell r="DU546">
            <v>1508</v>
          </cell>
          <cell r="DV546">
            <v>20</v>
          </cell>
          <cell r="DW546">
            <v>23269.82</v>
          </cell>
          <cell r="DX546">
            <v>42024.11</v>
          </cell>
          <cell r="DY546">
            <v>-520.75</v>
          </cell>
          <cell r="DZ546">
            <v>-2498</v>
          </cell>
          <cell r="EA546">
            <v>63803.17</v>
          </cell>
          <cell r="EB546">
            <v>7614.57</v>
          </cell>
          <cell r="EC546">
            <v>71417.75</v>
          </cell>
          <cell r="ED546">
            <v>151782.1</v>
          </cell>
          <cell r="EE546">
            <v>62955.45</v>
          </cell>
          <cell r="EF546">
            <v>0</v>
          </cell>
          <cell r="EG546">
            <v>62955.45</v>
          </cell>
          <cell r="EH546">
            <v>835.46</v>
          </cell>
          <cell r="EI546">
            <v>0</v>
          </cell>
          <cell r="EJ546">
            <v>0</v>
          </cell>
          <cell r="EK546">
            <v>0</v>
          </cell>
          <cell r="EL546">
            <v>230.77</v>
          </cell>
          <cell r="EM546">
            <v>0</v>
          </cell>
          <cell r="EN546">
            <v>26.65</v>
          </cell>
          <cell r="EO546">
            <v>0</v>
          </cell>
          <cell r="EP546">
            <v>24</v>
          </cell>
          <cell r="EQ546">
            <v>99.09</v>
          </cell>
          <cell r="ER546">
            <v>-68.77</v>
          </cell>
          <cell r="ES546">
            <v>0</v>
          </cell>
          <cell r="ET546">
            <v>0</v>
          </cell>
          <cell r="EU546">
            <v>63803.17</v>
          </cell>
          <cell r="EV546">
            <v>63803.17</v>
          </cell>
          <cell r="EW546">
            <v>-28.86</v>
          </cell>
          <cell r="EX546">
            <v>0</v>
          </cell>
          <cell r="EY546">
            <v>-15</v>
          </cell>
          <cell r="EZ546">
            <v>0</v>
          </cell>
          <cell r="FA546">
            <v>0</v>
          </cell>
          <cell r="FB546">
            <v>10131.06</v>
          </cell>
          <cell r="FC546">
            <v>0</v>
          </cell>
          <cell r="FD546">
            <v>10699.61</v>
          </cell>
          <cell r="FE546">
            <v>2459</v>
          </cell>
          <cell r="FF546">
            <v>60819.48</v>
          </cell>
          <cell r="FG546">
            <v>2.2999999999999998</v>
          </cell>
          <cell r="FH546">
            <v>4378.54</v>
          </cell>
          <cell r="FI546">
            <v>-1390.16</v>
          </cell>
          <cell r="FJ546">
            <v>55048.480000000003</v>
          </cell>
          <cell r="FK546">
            <v>323466.09999999998</v>
          </cell>
          <cell r="FL546">
            <v>43409.74</v>
          </cell>
          <cell r="FM546">
            <v>55048.91</v>
          </cell>
          <cell r="FN546">
            <v>57457.65</v>
          </cell>
          <cell r="FO546">
            <v>323466.09999999998</v>
          </cell>
          <cell r="FP546">
            <v>802043.91</v>
          </cell>
          <cell r="FQ546">
            <v>13.420199999999999</v>
          </cell>
          <cell r="FR546">
            <v>17.0184</v>
          </cell>
          <cell r="FS546">
            <v>17.763100000000001</v>
          </cell>
          <cell r="FT546">
            <v>6.8635999999999999</v>
          </cell>
          <cell r="FU546">
            <v>1508</v>
          </cell>
          <cell r="FV546">
            <v>0</v>
          </cell>
          <cell r="FW546">
            <v>0</v>
          </cell>
          <cell r="FX546">
            <v>0</v>
          </cell>
          <cell r="FY546">
            <v>2268.33</v>
          </cell>
          <cell r="FZ546">
            <v>0</v>
          </cell>
          <cell r="GA546">
            <v>5384.06</v>
          </cell>
          <cell r="GB546">
            <v>0</v>
          </cell>
          <cell r="GC546">
            <v>4747</v>
          </cell>
          <cell r="GD546">
            <v>6438</v>
          </cell>
          <cell r="GE546">
            <v>6415.65</v>
          </cell>
          <cell r="GF546">
            <v>0</v>
          </cell>
          <cell r="GG546">
            <v>1981.81</v>
          </cell>
          <cell r="GH546">
            <v>0</v>
          </cell>
          <cell r="GI546">
            <v>0</v>
          </cell>
          <cell r="GJ546">
            <v>60819.48</v>
          </cell>
          <cell r="GK546">
            <v>6081.95</v>
          </cell>
          <cell r="GL546">
            <v>6602.76</v>
          </cell>
          <cell r="GM546">
            <v>-187.11</v>
          </cell>
          <cell r="GN546">
            <v>53.14</v>
          </cell>
          <cell r="GO546">
            <v>6549.61</v>
          </cell>
          <cell r="GP546">
            <v>1983.97</v>
          </cell>
          <cell r="GQ546">
            <v>1983.97</v>
          </cell>
          <cell r="GR546">
            <v>4565.6499999999996</v>
          </cell>
          <cell r="GS546">
            <v>118.66</v>
          </cell>
          <cell r="GT546">
            <v>2338.7199999999998</v>
          </cell>
          <cell r="GU546">
            <v>99.09</v>
          </cell>
          <cell r="GV546">
            <v>1981.81</v>
          </cell>
          <cell r="GW546">
            <v>0.05</v>
          </cell>
          <cell r="GX546">
            <v>230.77</v>
          </cell>
          <cell r="GY546">
            <v>0</v>
          </cell>
          <cell r="GZ546">
            <v>230.77</v>
          </cell>
          <cell r="HA546">
            <v>0</v>
          </cell>
          <cell r="HB546">
            <v>26.65</v>
          </cell>
          <cell r="HC546">
            <v>26.65</v>
          </cell>
          <cell r="HD546" t="str">
            <v>Other adjustments to equity capital includes excess expense on Russia Cash Settled awards which are recognized in APIC. The APIC amount is totaled by adding the initial amortization amount, the mark-to-market amortization amount, and the liabil</v>
          </cell>
          <cell r="HE546" t="str">
            <v>Other deductions from Tier 1 Capital are comprised of deductions for non-financial equity investments and financial equity investments.</v>
          </cell>
          <cell r="HF546">
            <v>0</v>
          </cell>
          <cell r="HG546">
            <v>0</v>
          </cell>
          <cell r="HH546">
            <v>0</v>
          </cell>
          <cell r="HI546">
            <v>5899000000</v>
          </cell>
          <cell r="HJ546">
            <v>7474000000</v>
          </cell>
          <cell r="HK546" t="str">
            <v>Cash dividends declared on common stock (item 69) are equivalent to Cash dividends declared on common stock in the HI-A projections (item 13).Issuance of common stock for employee compensation (item 72) is equivalent to Conversion or retirement</v>
          </cell>
          <cell r="HL546">
            <v>3</v>
          </cell>
          <cell r="HM546">
            <v>2012</v>
          </cell>
          <cell r="HN546">
            <v>0</v>
          </cell>
          <cell r="HO546">
            <v>0</v>
          </cell>
          <cell r="HR546">
            <v>19011</v>
          </cell>
        </row>
        <row r="547">
          <cell r="A547" t="str">
            <v>2162966Q4 2012Supervisory Baseline</v>
          </cell>
          <cell r="B547" t="str">
            <v>Morgan Stanley</v>
          </cell>
          <cell r="C547" t="str">
            <v>Q4 2012</v>
          </cell>
          <cell r="D547" t="str">
            <v>Supervisory Baseline</v>
          </cell>
          <cell r="E547" t="str">
            <v>BHC</v>
          </cell>
          <cell r="F547" t="str">
            <v>MORGAN STANLEY</v>
          </cell>
          <cell r="G547">
            <v>2162966</v>
          </cell>
          <cell r="H547" t="str">
            <v>Projected</v>
          </cell>
          <cell r="I547">
            <v>40927</v>
          </cell>
          <cell r="J547">
            <v>40927.420173611114</v>
          </cell>
          <cell r="K547" t="str">
            <v>Please refer to the CCAR Summary Memo for a detailed description of the Supervisory Baseline Scenario</v>
          </cell>
          <cell r="L547">
            <v>0.03</v>
          </cell>
          <cell r="M547">
            <v>7.0000000000000007E-2</v>
          </cell>
          <cell r="N547">
            <v>0</v>
          </cell>
          <cell r="O547">
            <v>7.0000000000000007E-2</v>
          </cell>
          <cell r="P547">
            <v>0</v>
          </cell>
          <cell r="Q547">
            <v>0</v>
          </cell>
          <cell r="R547">
            <v>0</v>
          </cell>
          <cell r="S547">
            <v>0</v>
          </cell>
          <cell r="T547">
            <v>0</v>
          </cell>
          <cell r="U547">
            <v>0</v>
          </cell>
          <cell r="V547">
            <v>0</v>
          </cell>
          <cell r="W547">
            <v>0</v>
          </cell>
          <cell r="X547">
            <v>0</v>
          </cell>
          <cell r="Y547">
            <v>0.38</v>
          </cell>
          <cell r="Z547">
            <v>0</v>
          </cell>
          <cell r="AA547">
            <v>0</v>
          </cell>
          <cell r="AB547">
            <v>0.38</v>
          </cell>
          <cell r="AC547">
            <v>0</v>
          </cell>
          <cell r="AD547">
            <v>0</v>
          </cell>
          <cell r="AE547">
            <v>0</v>
          </cell>
          <cell r="AF547">
            <v>0</v>
          </cell>
          <cell r="AG547">
            <v>0</v>
          </cell>
          <cell r="AH547">
            <v>0</v>
          </cell>
          <cell r="AI547">
            <v>0.49</v>
          </cell>
          <cell r="AJ547">
            <v>0</v>
          </cell>
          <cell r="AK547">
            <v>0</v>
          </cell>
          <cell r="AL547">
            <v>0</v>
          </cell>
          <cell r="AM547">
            <v>0</v>
          </cell>
          <cell r="AN547">
            <v>0</v>
          </cell>
          <cell r="AO547">
            <v>0</v>
          </cell>
          <cell r="AP547">
            <v>0</v>
          </cell>
          <cell r="AQ547">
            <v>0</v>
          </cell>
          <cell r="AR547">
            <v>0</v>
          </cell>
          <cell r="AS547">
            <v>0</v>
          </cell>
          <cell r="AT547">
            <v>0.49</v>
          </cell>
          <cell r="AU547">
            <v>41.84</v>
          </cell>
          <cell r="AV547">
            <v>0.87</v>
          </cell>
          <cell r="AW547">
            <v>0.49</v>
          </cell>
          <cell r="AX547">
            <v>0</v>
          </cell>
          <cell r="AY547">
            <v>42.22</v>
          </cell>
          <cell r="AZ547">
            <v>305.39999999999998</v>
          </cell>
          <cell r="BA547">
            <v>7741.74</v>
          </cell>
          <cell r="BB547">
            <v>6656.22</v>
          </cell>
          <cell r="BC547">
            <v>1390.91</v>
          </cell>
          <cell r="BD547">
            <v>1390.91</v>
          </cell>
          <cell r="BE547">
            <v>0.87</v>
          </cell>
          <cell r="BF547">
            <v>0</v>
          </cell>
          <cell r="BG547">
            <v>0</v>
          </cell>
          <cell r="BH547">
            <v>0</v>
          </cell>
          <cell r="BI547">
            <v>0</v>
          </cell>
          <cell r="BJ547">
            <v>0</v>
          </cell>
          <cell r="BK547">
            <v>11</v>
          </cell>
          <cell r="BL547">
            <v>1390.05</v>
          </cell>
          <cell r="BM547">
            <v>401.15</v>
          </cell>
          <cell r="BN547">
            <v>988.9</v>
          </cell>
          <cell r="BO547">
            <v>0</v>
          </cell>
          <cell r="BP547">
            <v>988.9</v>
          </cell>
          <cell r="BQ547">
            <v>136.30000000000001</v>
          </cell>
          <cell r="BR547">
            <v>852.6</v>
          </cell>
          <cell r="BS547">
            <v>28.858674000000001</v>
          </cell>
          <cell r="BT547">
            <v>74.08</v>
          </cell>
          <cell r="BU547">
            <v>8.1300000000000008</v>
          </cell>
          <cell r="BV547">
            <v>0</v>
          </cell>
          <cell r="BW547">
            <v>82.21</v>
          </cell>
          <cell r="BX547" t="str">
            <v>Non-Interest Income - Retail and Small Business</v>
          </cell>
          <cell r="BY547">
            <v>0</v>
          </cell>
          <cell r="BZ547">
            <v>30000</v>
          </cell>
          <cell r="CA547">
            <v>30000</v>
          </cell>
          <cell r="CB547">
            <v>8102.27</v>
          </cell>
          <cell r="CC547">
            <v>7420.86</v>
          </cell>
          <cell r="CD547">
            <v>193.42</v>
          </cell>
          <cell r="CE547">
            <v>0</v>
          </cell>
          <cell r="CF547">
            <v>193.42</v>
          </cell>
          <cell r="CG547">
            <v>487</v>
          </cell>
          <cell r="CH547">
            <v>5</v>
          </cell>
          <cell r="CI547">
            <v>19</v>
          </cell>
          <cell r="CJ547">
            <v>463</v>
          </cell>
          <cell r="CK547">
            <v>0</v>
          </cell>
          <cell r="CL547">
            <v>0</v>
          </cell>
          <cell r="CM547">
            <v>1</v>
          </cell>
          <cell r="CN547">
            <v>19878.91</v>
          </cell>
          <cell r="CO547">
            <v>18367.41</v>
          </cell>
          <cell r="CP547">
            <v>1511.5</v>
          </cell>
          <cell r="CQ547">
            <v>0</v>
          </cell>
          <cell r="CR547">
            <v>0</v>
          </cell>
          <cell r="CS547">
            <v>9314.2999999999993</v>
          </cell>
          <cell r="CT547">
            <v>0</v>
          </cell>
          <cell r="CU547">
            <v>0</v>
          </cell>
          <cell r="CV547">
            <v>9314.2999999999993</v>
          </cell>
          <cell r="CW547">
            <v>15984</v>
          </cell>
          <cell r="CX547">
            <v>0</v>
          </cell>
          <cell r="CY547">
            <v>0</v>
          </cell>
          <cell r="CZ547">
            <v>14440</v>
          </cell>
          <cell r="DA547">
            <v>1476</v>
          </cell>
          <cell r="DB547">
            <v>68</v>
          </cell>
          <cell r="DC547">
            <v>53279.49</v>
          </cell>
          <cell r="DD547">
            <v>0</v>
          </cell>
          <cell r="DE547">
            <v>42.22</v>
          </cell>
          <cell r="DF547">
            <v>53237.27</v>
          </cell>
          <cell r="DG547">
            <v>260297.7</v>
          </cell>
          <cell r="DH547">
            <v>6715</v>
          </cell>
          <cell r="DI547">
            <v>23</v>
          </cell>
          <cell r="DJ547">
            <v>0</v>
          </cell>
          <cell r="DK547">
            <v>3904.39</v>
          </cell>
          <cell r="DL547">
            <v>10642.39</v>
          </cell>
          <cell r="DM547">
            <v>476656.33</v>
          </cell>
          <cell r="DN547">
            <v>830833.7</v>
          </cell>
          <cell r="DO547">
            <v>70346.28</v>
          </cell>
          <cell r="DP547">
            <v>125740.25</v>
          </cell>
          <cell r="DQ547">
            <v>4835</v>
          </cell>
          <cell r="DR547">
            <v>557585.39</v>
          </cell>
          <cell r="DS547">
            <v>14</v>
          </cell>
          <cell r="DT547">
            <v>758506.93</v>
          </cell>
          <cell r="DU547">
            <v>1508</v>
          </cell>
          <cell r="DV547">
            <v>20</v>
          </cell>
          <cell r="DW547">
            <v>23509.22</v>
          </cell>
          <cell r="DX547">
            <v>42753.65</v>
          </cell>
          <cell r="DY547">
            <v>-580.66999999999996</v>
          </cell>
          <cell r="DZ547">
            <v>-2498</v>
          </cell>
          <cell r="EA547">
            <v>64712.2</v>
          </cell>
          <cell r="EB547">
            <v>7614.57</v>
          </cell>
          <cell r="EC547">
            <v>72326.77</v>
          </cell>
          <cell r="ED547">
            <v>153178.26</v>
          </cell>
          <cell r="EE547">
            <v>63803.17</v>
          </cell>
          <cell r="EF547">
            <v>0</v>
          </cell>
          <cell r="EG547">
            <v>63803.17</v>
          </cell>
          <cell r="EH547">
            <v>852.6</v>
          </cell>
          <cell r="EI547">
            <v>0</v>
          </cell>
          <cell r="EJ547">
            <v>0</v>
          </cell>
          <cell r="EK547">
            <v>0</v>
          </cell>
          <cell r="EL547">
            <v>245.46</v>
          </cell>
          <cell r="EM547">
            <v>0</v>
          </cell>
          <cell r="EN547">
            <v>6.06</v>
          </cell>
          <cell r="EO547">
            <v>0</v>
          </cell>
          <cell r="EP547">
            <v>24</v>
          </cell>
          <cell r="EQ547">
            <v>99.06</v>
          </cell>
          <cell r="ER547">
            <v>-59.92</v>
          </cell>
          <cell r="ES547">
            <v>0</v>
          </cell>
          <cell r="ET547">
            <v>0</v>
          </cell>
          <cell r="EU547">
            <v>64712.2</v>
          </cell>
          <cell r="EV547">
            <v>64712.2</v>
          </cell>
          <cell r="EW547">
            <v>-88.78</v>
          </cell>
          <cell r="EX547">
            <v>0</v>
          </cell>
          <cell r="EY547">
            <v>-15</v>
          </cell>
          <cell r="EZ547">
            <v>0</v>
          </cell>
          <cell r="FA547">
            <v>0</v>
          </cell>
          <cell r="FB547">
            <v>10302.049999999999</v>
          </cell>
          <cell r="FC547">
            <v>0</v>
          </cell>
          <cell r="FD547">
            <v>10619.39</v>
          </cell>
          <cell r="FE547">
            <v>2459</v>
          </cell>
          <cell r="FF547">
            <v>62039.64</v>
          </cell>
          <cell r="FG547">
            <v>2.2999999999999998</v>
          </cell>
          <cell r="FH547">
            <v>4202.29</v>
          </cell>
          <cell r="FI547">
            <v>-1387.41</v>
          </cell>
          <cell r="FJ547">
            <v>56447.64</v>
          </cell>
          <cell r="FK547">
            <v>311442.2</v>
          </cell>
          <cell r="FL547">
            <v>44637.91</v>
          </cell>
          <cell r="FM547">
            <v>56448.06</v>
          </cell>
          <cell r="FN547">
            <v>58686.2</v>
          </cell>
          <cell r="FO547">
            <v>311442.2</v>
          </cell>
          <cell r="FP547">
            <v>806324.17</v>
          </cell>
          <cell r="FQ547">
            <v>14.332599999999999</v>
          </cell>
          <cell r="FR547">
            <v>18.124700000000001</v>
          </cell>
          <cell r="FS547">
            <v>18.843399999999999</v>
          </cell>
          <cell r="FT547">
            <v>7.0007000000000001</v>
          </cell>
          <cell r="FU547">
            <v>1508</v>
          </cell>
          <cell r="FV547">
            <v>0</v>
          </cell>
          <cell r="FW547">
            <v>0</v>
          </cell>
          <cell r="FX547">
            <v>0</v>
          </cell>
          <cell r="FY547">
            <v>2271.4499999999998</v>
          </cell>
          <cell r="FZ547">
            <v>0</v>
          </cell>
          <cell r="GA547">
            <v>5555.05</v>
          </cell>
          <cell r="GB547">
            <v>0</v>
          </cell>
          <cell r="GC547">
            <v>4747</v>
          </cell>
          <cell r="GD547">
            <v>6438</v>
          </cell>
          <cell r="GE547">
            <v>6225.85</v>
          </cell>
          <cell r="GF547">
            <v>0</v>
          </cell>
          <cell r="GG547">
            <v>1981.17</v>
          </cell>
          <cell r="GH547">
            <v>0</v>
          </cell>
          <cell r="GI547">
            <v>0</v>
          </cell>
          <cell r="GJ547">
            <v>62039.64</v>
          </cell>
          <cell r="GK547">
            <v>6203.96</v>
          </cell>
          <cell r="GL547">
            <v>6412.96</v>
          </cell>
          <cell r="GM547">
            <v>-187.11</v>
          </cell>
          <cell r="GN547">
            <v>53.14</v>
          </cell>
          <cell r="GO547">
            <v>6359.82</v>
          </cell>
          <cell r="GP547">
            <v>1970.42</v>
          </cell>
          <cell r="GQ547">
            <v>1970.42</v>
          </cell>
          <cell r="GR547">
            <v>4389.3999999999996</v>
          </cell>
          <cell r="GS547">
            <v>118.66</v>
          </cell>
          <cell r="GT547">
            <v>2338.7199999999998</v>
          </cell>
          <cell r="GU547">
            <v>99.06</v>
          </cell>
          <cell r="GV547">
            <v>1981.17</v>
          </cell>
          <cell r="GW547">
            <v>0.05</v>
          </cell>
          <cell r="GX547">
            <v>245.46</v>
          </cell>
          <cell r="GY547">
            <v>0</v>
          </cell>
          <cell r="GZ547">
            <v>245.46</v>
          </cell>
          <cell r="HA547">
            <v>0</v>
          </cell>
          <cell r="HB547">
            <v>6.06</v>
          </cell>
          <cell r="HC547">
            <v>6.06</v>
          </cell>
          <cell r="HD547" t="str">
            <v>Other adjustments to equity capital includes excess expense on Russia Cash Settled awards which are recognized in APIC. The APIC amount is totaled by adding the initial amortization amount, the mark-to-market amortization amount, and the liabil</v>
          </cell>
          <cell r="HE547" t="str">
            <v>Other deductions from Tier 1 Capital are comprised of deductions for non-financial equity investments and financial equity investments.</v>
          </cell>
          <cell r="HF547">
            <v>0</v>
          </cell>
          <cell r="HG547">
            <v>0</v>
          </cell>
          <cell r="HH547">
            <v>0</v>
          </cell>
          <cell r="HI547">
            <v>5899000000</v>
          </cell>
          <cell r="HJ547">
            <v>7474000000</v>
          </cell>
          <cell r="HK547" t="str">
            <v>Cash dividends declared on common stock (item 69) are equivalent to Cash dividends declared on common stock in the HI-A projections (item 13).Issuance of common stock for employee compensation (item 72) is equivalent to Conversion or retirement</v>
          </cell>
          <cell r="HL547">
            <v>4</v>
          </cell>
          <cell r="HM547">
            <v>2012</v>
          </cell>
          <cell r="HN547">
            <v>0</v>
          </cell>
          <cell r="HO547">
            <v>0</v>
          </cell>
          <cell r="HR547">
            <v>19011</v>
          </cell>
        </row>
        <row r="548">
          <cell r="A548" t="str">
            <v>2162966Q1 2013Supervisory Baseline</v>
          </cell>
          <cell r="B548" t="str">
            <v>Morgan Stanley</v>
          </cell>
          <cell r="C548" t="str">
            <v>Q1 2013</v>
          </cell>
          <cell r="D548" t="str">
            <v>Supervisory Baseline</v>
          </cell>
          <cell r="E548" t="str">
            <v>BHC</v>
          </cell>
          <cell r="F548" t="str">
            <v>MORGAN STANLEY</v>
          </cell>
          <cell r="G548">
            <v>2162966</v>
          </cell>
          <cell r="H548" t="str">
            <v>Projected</v>
          </cell>
          <cell r="I548">
            <v>40927</v>
          </cell>
          <cell r="J548">
            <v>40927.420173611114</v>
          </cell>
          <cell r="K548" t="str">
            <v>Please refer to the CCAR Summary Memo for a detailed description of the Supervisory Baseline Scenario</v>
          </cell>
          <cell r="L548">
            <v>7.0000000000000007E-2</v>
          </cell>
          <cell r="M548">
            <v>0.08</v>
          </cell>
          <cell r="N548">
            <v>0</v>
          </cell>
          <cell r="O548">
            <v>0.08</v>
          </cell>
          <cell r="P548">
            <v>0</v>
          </cell>
          <cell r="Q548">
            <v>0</v>
          </cell>
          <cell r="R548">
            <v>0</v>
          </cell>
          <cell r="S548">
            <v>0</v>
          </cell>
          <cell r="T548">
            <v>0</v>
          </cell>
          <cell r="U548">
            <v>0</v>
          </cell>
          <cell r="V548">
            <v>0</v>
          </cell>
          <cell r="W548">
            <v>0</v>
          </cell>
          <cell r="X548">
            <v>0</v>
          </cell>
          <cell r="Y548">
            <v>0.48</v>
          </cell>
          <cell r="Z548">
            <v>0</v>
          </cell>
          <cell r="AA548">
            <v>0</v>
          </cell>
          <cell r="AB548">
            <v>0.48</v>
          </cell>
          <cell r="AC548">
            <v>0</v>
          </cell>
          <cell r="AD548">
            <v>0</v>
          </cell>
          <cell r="AE548">
            <v>0</v>
          </cell>
          <cell r="AF548">
            <v>0</v>
          </cell>
          <cell r="AG548">
            <v>0</v>
          </cell>
          <cell r="AH548">
            <v>0</v>
          </cell>
          <cell r="AI548">
            <v>0.64</v>
          </cell>
          <cell r="AJ548">
            <v>0</v>
          </cell>
          <cell r="AK548">
            <v>0</v>
          </cell>
          <cell r="AL548">
            <v>0</v>
          </cell>
          <cell r="AM548">
            <v>0</v>
          </cell>
          <cell r="AN548">
            <v>0</v>
          </cell>
          <cell r="AO548">
            <v>0</v>
          </cell>
          <cell r="AP548">
            <v>0</v>
          </cell>
          <cell r="AQ548">
            <v>0</v>
          </cell>
          <cell r="AR548">
            <v>0</v>
          </cell>
          <cell r="AS548">
            <v>0</v>
          </cell>
          <cell r="AT548">
            <v>0.64</v>
          </cell>
          <cell r="AU548">
            <v>42.22</v>
          </cell>
          <cell r="AV548">
            <v>-2.6</v>
          </cell>
          <cell r="AW548">
            <v>0.64</v>
          </cell>
          <cell r="AX548">
            <v>0</v>
          </cell>
          <cell r="AY548">
            <v>38.979999999999997</v>
          </cell>
          <cell r="AZ548">
            <v>251.57</v>
          </cell>
          <cell r="BA548">
            <v>7936.7</v>
          </cell>
          <cell r="BB548">
            <v>6609.78</v>
          </cell>
          <cell r="BC548">
            <v>1578.49</v>
          </cell>
          <cell r="BD548">
            <v>1578.49</v>
          </cell>
          <cell r="BE548">
            <v>-2.6</v>
          </cell>
          <cell r="BF548">
            <v>0</v>
          </cell>
          <cell r="BG548">
            <v>0</v>
          </cell>
          <cell r="BH548">
            <v>0</v>
          </cell>
          <cell r="BI548">
            <v>0</v>
          </cell>
          <cell r="BJ548">
            <v>0</v>
          </cell>
          <cell r="BK548">
            <v>11</v>
          </cell>
          <cell r="BL548">
            <v>1581.09</v>
          </cell>
          <cell r="BM548">
            <v>473.69</v>
          </cell>
          <cell r="BN548">
            <v>1107.4000000000001</v>
          </cell>
          <cell r="BO548">
            <v>0</v>
          </cell>
          <cell r="BP548">
            <v>1107.4000000000001</v>
          </cell>
          <cell r="BQ548">
            <v>84.93</v>
          </cell>
          <cell r="BR548">
            <v>1022.47</v>
          </cell>
          <cell r="BS548">
            <v>29.959710999999999</v>
          </cell>
          <cell r="BT548">
            <v>82.21</v>
          </cell>
          <cell r="BU548">
            <v>0</v>
          </cell>
          <cell r="BV548">
            <v>0</v>
          </cell>
          <cell r="BW548">
            <v>82.21</v>
          </cell>
          <cell r="BX548" t="str">
            <v>Non-Interest Income - Retail and Small Business</v>
          </cell>
          <cell r="BY548">
            <v>0</v>
          </cell>
          <cell r="BZ548">
            <v>28750</v>
          </cell>
          <cell r="CA548">
            <v>28750</v>
          </cell>
          <cell r="CB548">
            <v>9327.08</v>
          </cell>
          <cell r="CC548">
            <v>8629.52</v>
          </cell>
          <cell r="CD548">
            <v>209.55</v>
          </cell>
          <cell r="CE548">
            <v>0</v>
          </cell>
          <cell r="CF548">
            <v>209.55</v>
          </cell>
          <cell r="CG548">
            <v>487</v>
          </cell>
          <cell r="CH548">
            <v>5</v>
          </cell>
          <cell r="CI548">
            <v>19</v>
          </cell>
          <cell r="CJ548">
            <v>463</v>
          </cell>
          <cell r="CK548">
            <v>0</v>
          </cell>
          <cell r="CL548">
            <v>0</v>
          </cell>
          <cell r="CM548">
            <v>1</v>
          </cell>
          <cell r="CN548">
            <v>20081.189999999999</v>
          </cell>
          <cell r="CO548">
            <v>18569.689999999999</v>
          </cell>
          <cell r="CP548">
            <v>1511.5</v>
          </cell>
          <cell r="CQ548">
            <v>0</v>
          </cell>
          <cell r="CR548">
            <v>0</v>
          </cell>
          <cell r="CS548">
            <v>9667.31</v>
          </cell>
          <cell r="CT548">
            <v>0</v>
          </cell>
          <cell r="CU548">
            <v>0</v>
          </cell>
          <cell r="CV548">
            <v>9667.31</v>
          </cell>
          <cell r="CW548">
            <v>15984</v>
          </cell>
          <cell r="CX548">
            <v>0</v>
          </cell>
          <cell r="CY548">
            <v>0</v>
          </cell>
          <cell r="CZ548">
            <v>14440</v>
          </cell>
          <cell r="DA548">
            <v>1476</v>
          </cell>
          <cell r="DB548">
            <v>68</v>
          </cell>
          <cell r="DC548">
            <v>55059.58</v>
          </cell>
          <cell r="DD548">
            <v>0</v>
          </cell>
          <cell r="DE548">
            <v>38.979999999999997</v>
          </cell>
          <cell r="DF548">
            <v>55020.6</v>
          </cell>
          <cell r="DG548">
            <v>265686.23</v>
          </cell>
          <cell r="DH548">
            <v>6715</v>
          </cell>
          <cell r="DI548">
            <v>23</v>
          </cell>
          <cell r="DJ548">
            <v>0</v>
          </cell>
          <cell r="DK548">
            <v>3824.17</v>
          </cell>
          <cell r="DL548">
            <v>10562.17</v>
          </cell>
          <cell r="DM548">
            <v>488014.12</v>
          </cell>
          <cell r="DN548">
            <v>848033.12</v>
          </cell>
          <cell r="DO548">
            <v>69960.600000000006</v>
          </cell>
          <cell r="DP548">
            <v>128417.12</v>
          </cell>
          <cell r="DQ548">
            <v>4835</v>
          </cell>
          <cell r="DR548">
            <v>571441.96</v>
          </cell>
          <cell r="DS548">
            <v>14</v>
          </cell>
          <cell r="DT548">
            <v>774654.68</v>
          </cell>
          <cell r="DU548">
            <v>1508</v>
          </cell>
          <cell r="DV548">
            <v>20</v>
          </cell>
          <cell r="DW548">
            <v>23752.67</v>
          </cell>
          <cell r="DX548">
            <v>43651.49</v>
          </cell>
          <cell r="DY548">
            <v>-670.29</v>
          </cell>
          <cell r="DZ548">
            <v>-2498</v>
          </cell>
          <cell r="EA548">
            <v>65763.87</v>
          </cell>
          <cell r="EB548">
            <v>7614.57</v>
          </cell>
          <cell r="EC548">
            <v>73378.44</v>
          </cell>
          <cell r="ED548">
            <v>154228.51999999999</v>
          </cell>
          <cell r="EE548">
            <v>64712.2</v>
          </cell>
          <cell r="EF548">
            <v>0</v>
          </cell>
          <cell r="EG548">
            <v>64712.2</v>
          </cell>
          <cell r="EH548">
            <v>1022.47</v>
          </cell>
          <cell r="EI548">
            <v>0</v>
          </cell>
          <cell r="EJ548">
            <v>0</v>
          </cell>
          <cell r="EK548">
            <v>0</v>
          </cell>
          <cell r="EL548">
            <v>806.26</v>
          </cell>
          <cell r="EM548">
            <v>0</v>
          </cell>
          <cell r="EN548">
            <v>562.80999999999995</v>
          </cell>
          <cell r="EO548">
            <v>0</v>
          </cell>
          <cell r="EP548">
            <v>24</v>
          </cell>
          <cell r="EQ548">
            <v>100.63</v>
          </cell>
          <cell r="ER548">
            <v>-89.62</v>
          </cell>
          <cell r="ES548">
            <v>0</v>
          </cell>
          <cell r="ET548">
            <v>0</v>
          </cell>
          <cell r="EU548">
            <v>65763.87</v>
          </cell>
          <cell r="EV548">
            <v>65763.87</v>
          </cell>
          <cell r="EW548">
            <v>-178.4</v>
          </cell>
          <cell r="EX548">
            <v>0</v>
          </cell>
          <cell r="EY548">
            <v>-15</v>
          </cell>
          <cell r="EZ548">
            <v>0</v>
          </cell>
          <cell r="FA548">
            <v>0</v>
          </cell>
          <cell r="FB548">
            <v>10503.46</v>
          </cell>
          <cell r="FC548">
            <v>0</v>
          </cell>
          <cell r="FD548">
            <v>10539.17</v>
          </cell>
          <cell r="FE548">
            <v>2459</v>
          </cell>
          <cell r="FF548">
            <v>63462.55</v>
          </cell>
          <cell r="FG548">
            <v>2.2999999999999998</v>
          </cell>
          <cell r="FH548">
            <v>3776.63</v>
          </cell>
          <cell r="FI548">
            <v>-1387.41</v>
          </cell>
          <cell r="FJ548">
            <v>58296.21</v>
          </cell>
          <cell r="FK548">
            <v>316318.55</v>
          </cell>
          <cell r="FL548">
            <v>46285.08</v>
          </cell>
          <cell r="FM548">
            <v>58296.639999999999</v>
          </cell>
          <cell r="FN548">
            <v>60330.13</v>
          </cell>
          <cell r="FO548">
            <v>316318.55</v>
          </cell>
          <cell r="FP548">
            <v>824029.47</v>
          </cell>
          <cell r="FQ548">
            <v>14.632400000000001</v>
          </cell>
          <cell r="FR548">
            <v>18.4297</v>
          </cell>
          <cell r="FS548">
            <v>19.072600000000001</v>
          </cell>
          <cell r="FT548">
            <v>7.0746000000000002</v>
          </cell>
          <cell r="FU548">
            <v>1508</v>
          </cell>
          <cell r="FV548">
            <v>0</v>
          </cell>
          <cell r="FW548">
            <v>0</v>
          </cell>
          <cell r="FX548">
            <v>0</v>
          </cell>
          <cell r="FY548">
            <v>822.89</v>
          </cell>
          <cell r="FZ548">
            <v>0</v>
          </cell>
          <cell r="GA548">
            <v>7338.79</v>
          </cell>
          <cell r="GB548">
            <v>0</v>
          </cell>
          <cell r="GC548">
            <v>3164.67</v>
          </cell>
          <cell r="GD548">
            <v>6438</v>
          </cell>
          <cell r="GE548">
            <v>5967.14</v>
          </cell>
          <cell r="GF548">
            <v>0</v>
          </cell>
          <cell r="GG548">
            <v>2012.65</v>
          </cell>
          <cell r="GH548">
            <v>0</v>
          </cell>
          <cell r="GI548">
            <v>0</v>
          </cell>
          <cell r="GJ548">
            <v>63462.55</v>
          </cell>
          <cell r="GK548">
            <v>6346.26</v>
          </cell>
          <cell r="GL548">
            <v>6154.25</v>
          </cell>
          <cell r="GM548">
            <v>-187.11</v>
          </cell>
          <cell r="GN548">
            <v>53.14</v>
          </cell>
          <cell r="GO548">
            <v>6101.11</v>
          </cell>
          <cell r="GP548">
            <v>2137.37</v>
          </cell>
          <cell r="GQ548">
            <v>2137.37</v>
          </cell>
          <cell r="GR548">
            <v>3963.74</v>
          </cell>
          <cell r="GS548">
            <v>118.66</v>
          </cell>
          <cell r="GT548">
            <v>2338.7199999999998</v>
          </cell>
          <cell r="GU548">
            <v>100.63</v>
          </cell>
          <cell r="GV548">
            <v>2012.65</v>
          </cell>
          <cell r="GW548">
            <v>0.05</v>
          </cell>
          <cell r="GX548">
            <v>806.26</v>
          </cell>
          <cell r="GY548">
            <v>0</v>
          </cell>
          <cell r="GZ548">
            <v>806.26</v>
          </cell>
          <cell r="HA548">
            <v>0</v>
          </cell>
          <cell r="HB548">
            <v>562.80999999999995</v>
          </cell>
          <cell r="HC548">
            <v>562.80999999999995</v>
          </cell>
          <cell r="HD548" t="str">
            <v>Other adjustments to equity capital includes excess expense on Russia Cash Settled awards which are recognized in APIC. The APIC amount is totaled by adding the initial amortization amount, the mark-to-market amortization amount, and the liabil</v>
          </cell>
          <cell r="HE548" t="str">
            <v>Other deductions from Tier 1 Capital are comprised of deductions for non-financial equity investments and financial equity investments.</v>
          </cell>
          <cell r="HF548">
            <v>0</v>
          </cell>
          <cell r="HG548">
            <v>0</v>
          </cell>
          <cell r="HH548">
            <v>0</v>
          </cell>
          <cell r="HI548">
            <v>5899000000</v>
          </cell>
          <cell r="HJ548">
            <v>7474000000</v>
          </cell>
          <cell r="HK548" t="str">
            <v>Cash dividends declared on common stock (item 69) are equivalent to Cash dividends declared on common stock in the HI-A projections (item 13).Issuance of common stock for employee compensation (item 72) is equivalent to Conversion or retirement</v>
          </cell>
          <cell r="HL548">
            <v>1</v>
          </cell>
          <cell r="HM548">
            <v>2013</v>
          </cell>
          <cell r="HN548">
            <v>0</v>
          </cell>
          <cell r="HO548">
            <v>0</v>
          </cell>
          <cell r="HR548">
            <v>19011</v>
          </cell>
        </row>
        <row r="549">
          <cell r="A549" t="str">
            <v>2162966Q2 2013Supervisory Baseline</v>
          </cell>
          <cell r="B549" t="str">
            <v>Morgan Stanley</v>
          </cell>
          <cell r="C549" t="str">
            <v>Q2 2013</v>
          </cell>
          <cell r="D549" t="str">
            <v>Supervisory Baseline</v>
          </cell>
          <cell r="E549" t="str">
            <v>BHC</v>
          </cell>
          <cell r="F549" t="str">
            <v>MORGAN STANLEY</v>
          </cell>
          <cell r="G549">
            <v>2162966</v>
          </cell>
          <cell r="H549" t="str">
            <v>Projected</v>
          </cell>
          <cell r="I549">
            <v>40927</v>
          </cell>
          <cell r="J549">
            <v>40927.420173611114</v>
          </cell>
          <cell r="K549" t="str">
            <v>Please refer to the CCAR Summary Memo for a detailed description of the Supervisory Baseline Scenario</v>
          </cell>
          <cell r="L549">
            <v>0.13</v>
          </cell>
          <cell r="M549">
            <v>0.1</v>
          </cell>
          <cell r="N549">
            <v>0</v>
          </cell>
          <cell r="O549">
            <v>0.1</v>
          </cell>
          <cell r="P549">
            <v>0</v>
          </cell>
          <cell r="Q549">
            <v>0</v>
          </cell>
          <cell r="R549">
            <v>0</v>
          </cell>
          <cell r="S549">
            <v>0</v>
          </cell>
          <cell r="T549">
            <v>0</v>
          </cell>
          <cell r="U549">
            <v>0</v>
          </cell>
          <cell r="V549">
            <v>0</v>
          </cell>
          <cell r="W549">
            <v>0</v>
          </cell>
          <cell r="X549">
            <v>0</v>
          </cell>
          <cell r="Y549">
            <v>0.54</v>
          </cell>
          <cell r="Z549">
            <v>0</v>
          </cell>
          <cell r="AA549">
            <v>0</v>
          </cell>
          <cell r="AB549">
            <v>0.54</v>
          </cell>
          <cell r="AC549">
            <v>0</v>
          </cell>
          <cell r="AD549">
            <v>0</v>
          </cell>
          <cell r="AE549">
            <v>0</v>
          </cell>
          <cell r="AF549">
            <v>0</v>
          </cell>
          <cell r="AG549">
            <v>0</v>
          </cell>
          <cell r="AH549">
            <v>0</v>
          </cell>
          <cell r="AI549">
            <v>0.77</v>
          </cell>
          <cell r="AJ549">
            <v>0</v>
          </cell>
          <cell r="AK549">
            <v>0</v>
          </cell>
          <cell r="AL549">
            <v>0</v>
          </cell>
          <cell r="AM549">
            <v>0</v>
          </cell>
          <cell r="AN549">
            <v>0</v>
          </cell>
          <cell r="AO549">
            <v>0</v>
          </cell>
          <cell r="AP549">
            <v>0</v>
          </cell>
          <cell r="AQ549">
            <v>0</v>
          </cell>
          <cell r="AR549">
            <v>0</v>
          </cell>
          <cell r="AS549">
            <v>0</v>
          </cell>
          <cell r="AT549">
            <v>0.77</v>
          </cell>
          <cell r="AU549">
            <v>38.979999999999997</v>
          </cell>
          <cell r="AV549">
            <v>1.93</v>
          </cell>
          <cell r="AW549">
            <v>0.77</v>
          </cell>
          <cell r="AX549">
            <v>0</v>
          </cell>
          <cell r="AY549">
            <v>40.14</v>
          </cell>
          <cell r="AZ549">
            <v>272.07</v>
          </cell>
          <cell r="BA549">
            <v>8289.3700000000008</v>
          </cell>
          <cell r="BB549">
            <v>6762.24</v>
          </cell>
          <cell r="BC549">
            <v>1799.2</v>
          </cell>
          <cell r="BD549">
            <v>1799.2</v>
          </cell>
          <cell r="BE549">
            <v>1.93</v>
          </cell>
          <cell r="BF549">
            <v>0</v>
          </cell>
          <cell r="BG549">
            <v>0</v>
          </cell>
          <cell r="BH549">
            <v>0</v>
          </cell>
          <cell r="BI549">
            <v>0</v>
          </cell>
          <cell r="BJ549">
            <v>0</v>
          </cell>
          <cell r="BK549">
            <v>11</v>
          </cell>
          <cell r="BL549">
            <v>1797.27</v>
          </cell>
          <cell r="BM549">
            <v>538.46</v>
          </cell>
          <cell r="BN549">
            <v>1258.81</v>
          </cell>
          <cell r="BO549">
            <v>0</v>
          </cell>
          <cell r="BP549">
            <v>1258.81</v>
          </cell>
          <cell r="BQ549">
            <v>150.96</v>
          </cell>
          <cell r="BR549">
            <v>1107.8499999999999</v>
          </cell>
          <cell r="BS549">
            <v>29.959883999999999</v>
          </cell>
          <cell r="BT549">
            <v>82.21</v>
          </cell>
          <cell r="BU549">
            <v>0</v>
          </cell>
          <cell r="BV549">
            <v>0</v>
          </cell>
          <cell r="BW549">
            <v>82.21</v>
          </cell>
          <cell r="BX549" t="str">
            <v>Non-Interest Income - Retail and Small Business</v>
          </cell>
          <cell r="BY549">
            <v>0</v>
          </cell>
          <cell r="BZ549">
            <v>27250</v>
          </cell>
          <cell r="CA549">
            <v>27250</v>
          </cell>
          <cell r="CB549">
            <v>10495.66</v>
          </cell>
          <cell r="CC549">
            <v>9783.98</v>
          </cell>
          <cell r="CD549">
            <v>223.68</v>
          </cell>
          <cell r="CE549">
            <v>0</v>
          </cell>
          <cell r="CF549">
            <v>223.68</v>
          </cell>
          <cell r="CG549">
            <v>487</v>
          </cell>
          <cell r="CH549">
            <v>5</v>
          </cell>
          <cell r="CI549">
            <v>19</v>
          </cell>
          <cell r="CJ549">
            <v>463</v>
          </cell>
          <cell r="CK549">
            <v>0</v>
          </cell>
          <cell r="CL549">
            <v>0</v>
          </cell>
          <cell r="CM549">
            <v>1</v>
          </cell>
          <cell r="CN549">
            <v>20283.47</v>
          </cell>
          <cell r="CO549">
            <v>18771.97</v>
          </cell>
          <cell r="CP549">
            <v>1511.5</v>
          </cell>
          <cell r="CQ549">
            <v>0</v>
          </cell>
          <cell r="CR549">
            <v>0</v>
          </cell>
          <cell r="CS549">
            <v>10469.33</v>
          </cell>
          <cell r="CT549">
            <v>0</v>
          </cell>
          <cell r="CU549">
            <v>0</v>
          </cell>
          <cell r="CV549">
            <v>10469.33</v>
          </cell>
          <cell r="CW549">
            <v>15984</v>
          </cell>
          <cell r="CX549">
            <v>0</v>
          </cell>
          <cell r="CY549">
            <v>0</v>
          </cell>
          <cell r="CZ549">
            <v>14440</v>
          </cell>
          <cell r="DA549">
            <v>1476</v>
          </cell>
          <cell r="DB549">
            <v>68</v>
          </cell>
          <cell r="DC549">
            <v>57232.45</v>
          </cell>
          <cell r="DD549">
            <v>0</v>
          </cell>
          <cell r="DE549">
            <v>40.14</v>
          </cell>
          <cell r="DF549">
            <v>57192.31</v>
          </cell>
          <cell r="DG549">
            <v>267742.27</v>
          </cell>
          <cell r="DH549">
            <v>6715</v>
          </cell>
          <cell r="DI549">
            <v>23</v>
          </cell>
          <cell r="DJ549">
            <v>0</v>
          </cell>
          <cell r="DK549">
            <v>3808.53</v>
          </cell>
          <cell r="DL549">
            <v>10546.53</v>
          </cell>
          <cell r="DM549">
            <v>491864.6</v>
          </cell>
          <cell r="DN549">
            <v>854595.71</v>
          </cell>
          <cell r="DO549">
            <v>74575.360000000001</v>
          </cell>
          <cell r="DP549">
            <v>129709.48</v>
          </cell>
          <cell r="DQ549">
            <v>4835</v>
          </cell>
          <cell r="DR549">
            <v>573330.81000000006</v>
          </cell>
          <cell r="DS549">
            <v>14</v>
          </cell>
          <cell r="DT549">
            <v>782450.65</v>
          </cell>
          <cell r="DU549">
            <v>1508</v>
          </cell>
          <cell r="DV549">
            <v>20</v>
          </cell>
          <cell r="DW549">
            <v>23455.68</v>
          </cell>
          <cell r="DX549">
            <v>44634.74</v>
          </cell>
          <cell r="DY549">
            <v>-713.4</v>
          </cell>
          <cell r="DZ549">
            <v>-2498</v>
          </cell>
          <cell r="EA549">
            <v>66407.02</v>
          </cell>
          <cell r="EB549">
            <v>5738.04</v>
          </cell>
          <cell r="EC549">
            <v>72145.06</v>
          </cell>
          <cell r="ED549">
            <v>155294.28</v>
          </cell>
          <cell r="EE549">
            <v>65763.87</v>
          </cell>
          <cell r="EF549">
            <v>0</v>
          </cell>
          <cell r="EG549">
            <v>65763.87</v>
          </cell>
          <cell r="EH549">
            <v>1107.8499999999999</v>
          </cell>
          <cell r="EI549">
            <v>0</v>
          </cell>
          <cell r="EJ549">
            <v>0</v>
          </cell>
          <cell r="EK549">
            <v>0</v>
          </cell>
          <cell r="EL549">
            <v>233.97</v>
          </cell>
          <cell r="EM549">
            <v>0</v>
          </cell>
          <cell r="EN549">
            <v>7.49</v>
          </cell>
          <cell r="EO549">
            <v>-523.47</v>
          </cell>
          <cell r="EP549">
            <v>24</v>
          </cell>
          <cell r="EQ549">
            <v>100.6</v>
          </cell>
          <cell r="ER549">
            <v>-43.11</v>
          </cell>
          <cell r="ES549">
            <v>0</v>
          </cell>
          <cell r="ET549">
            <v>0</v>
          </cell>
          <cell r="EU549">
            <v>66407.02</v>
          </cell>
          <cell r="EV549">
            <v>66407.02</v>
          </cell>
          <cell r="EW549">
            <v>-221.51</v>
          </cell>
          <cell r="EX549">
            <v>0</v>
          </cell>
          <cell r="EY549">
            <v>-15</v>
          </cell>
          <cell r="EZ549">
            <v>0</v>
          </cell>
          <cell r="FA549">
            <v>0</v>
          </cell>
          <cell r="FB549">
            <v>8902.7099999999991</v>
          </cell>
          <cell r="FC549">
            <v>0</v>
          </cell>
          <cell r="FD549">
            <v>10523.53</v>
          </cell>
          <cell r="FE549">
            <v>2459</v>
          </cell>
          <cell r="FF549">
            <v>62563.7</v>
          </cell>
          <cell r="FG549">
            <v>2.2999999999999998</v>
          </cell>
          <cell r="FH549">
            <v>3318.98</v>
          </cell>
          <cell r="FI549">
            <v>-1387.41</v>
          </cell>
          <cell r="FJ549">
            <v>57855.01</v>
          </cell>
          <cell r="FK549">
            <v>318037.5</v>
          </cell>
          <cell r="FL549">
            <v>47444.63</v>
          </cell>
          <cell r="FM549">
            <v>57855.44</v>
          </cell>
          <cell r="FN549">
            <v>58820.81</v>
          </cell>
          <cell r="FO549">
            <v>318037.5</v>
          </cell>
          <cell r="FP549">
            <v>831065.35</v>
          </cell>
          <cell r="FQ549">
            <v>14.917899999999999</v>
          </cell>
          <cell r="FR549">
            <v>18.191400000000002</v>
          </cell>
          <cell r="FS549">
            <v>18.494900000000001</v>
          </cell>
          <cell r="FT549">
            <v>6.9615999999999998</v>
          </cell>
          <cell r="FU549">
            <v>1508</v>
          </cell>
          <cell r="FV549">
            <v>0</v>
          </cell>
          <cell r="FW549">
            <v>0</v>
          </cell>
          <cell r="FX549">
            <v>0</v>
          </cell>
          <cell r="FY549">
            <v>831.42</v>
          </cell>
          <cell r="FZ549">
            <v>0</v>
          </cell>
          <cell r="GA549">
            <v>5738.04</v>
          </cell>
          <cell r="GB549">
            <v>0</v>
          </cell>
          <cell r="GC549">
            <v>3164.67</v>
          </cell>
          <cell r="GD549">
            <v>6438</v>
          </cell>
          <cell r="GE549">
            <v>5688.99</v>
          </cell>
          <cell r="GF549">
            <v>0</v>
          </cell>
          <cell r="GG549">
            <v>2012</v>
          </cell>
          <cell r="GH549">
            <v>0</v>
          </cell>
          <cell r="GI549">
            <v>0</v>
          </cell>
          <cell r="GJ549">
            <v>62563.7</v>
          </cell>
          <cell r="GK549">
            <v>6256.37</v>
          </cell>
          <cell r="GL549">
            <v>5876.1</v>
          </cell>
          <cell r="GM549">
            <v>-187.11</v>
          </cell>
          <cell r="GN549">
            <v>53.14</v>
          </cell>
          <cell r="GO549">
            <v>5822.95</v>
          </cell>
          <cell r="GP549">
            <v>2316.86</v>
          </cell>
          <cell r="GQ549">
            <v>2316.86</v>
          </cell>
          <cell r="GR549">
            <v>3506.09</v>
          </cell>
          <cell r="GS549">
            <v>118.66</v>
          </cell>
          <cell r="GT549">
            <v>2338.7199999999998</v>
          </cell>
          <cell r="GU549">
            <v>100.6</v>
          </cell>
          <cell r="GV549">
            <v>2012</v>
          </cell>
          <cell r="GW549">
            <v>0.05</v>
          </cell>
          <cell r="GX549">
            <v>233.97</v>
          </cell>
          <cell r="GY549">
            <v>0</v>
          </cell>
          <cell r="GZ549">
            <v>233.97</v>
          </cell>
          <cell r="HA549">
            <v>0</v>
          </cell>
          <cell r="HB549">
            <v>7.49</v>
          </cell>
          <cell r="HC549">
            <v>7.49</v>
          </cell>
          <cell r="HD549" t="str">
            <v>Other adjustments to equity capital includes excess expense on Russia Cash Settled awards which are recognized in APIC. The APIC amount is totaled by adding the initial amortization amount, the mark-to-market amortization amount, and the liabil</v>
          </cell>
          <cell r="HE549" t="str">
            <v>Other deductions from Tier 1 Capital are comprised of deductions for non-financial equity investments and financial equity investments.</v>
          </cell>
          <cell r="HF549">
            <v>0</v>
          </cell>
          <cell r="HG549">
            <v>0</v>
          </cell>
          <cell r="HH549">
            <v>0</v>
          </cell>
          <cell r="HI549">
            <v>5899000000</v>
          </cell>
          <cell r="HJ549">
            <v>7474000000</v>
          </cell>
          <cell r="HK549" t="str">
            <v>Cash dividends declared on common stock (item 69) are equivalent to Cash dividends declared on common stock in the HI-A projections (item 13).Issuance of common stock for employee compensation (item 72) is equivalent to Conversion or retirement</v>
          </cell>
          <cell r="HL549">
            <v>2</v>
          </cell>
          <cell r="HM549">
            <v>2013</v>
          </cell>
          <cell r="HN549">
            <v>0</v>
          </cell>
          <cell r="HO549">
            <v>0</v>
          </cell>
          <cell r="HR549">
            <v>19011</v>
          </cell>
        </row>
        <row r="550">
          <cell r="A550" t="str">
            <v>2162966Q3 2013Supervisory Baseline</v>
          </cell>
          <cell r="B550" t="str">
            <v>Morgan Stanley</v>
          </cell>
          <cell r="C550" t="str">
            <v>Q3 2013</v>
          </cell>
          <cell r="D550" t="str">
            <v>Supervisory Baseline</v>
          </cell>
          <cell r="E550" t="str">
            <v>BHC</v>
          </cell>
          <cell r="F550" t="str">
            <v>MORGAN STANLEY</v>
          </cell>
          <cell r="G550">
            <v>2162966</v>
          </cell>
          <cell r="H550" t="str">
            <v>Projected</v>
          </cell>
          <cell r="I550">
            <v>40927</v>
          </cell>
          <cell r="J550">
            <v>40927.420173611114</v>
          </cell>
          <cell r="K550" t="str">
            <v>Please refer to the CCAR Summary Memo for a detailed description of the Supervisory Baseline Scenario</v>
          </cell>
          <cell r="L550">
            <v>0.17</v>
          </cell>
          <cell r="M550">
            <v>0.11</v>
          </cell>
          <cell r="N550">
            <v>0</v>
          </cell>
          <cell r="O550">
            <v>0.11</v>
          </cell>
          <cell r="P550">
            <v>0</v>
          </cell>
          <cell r="Q550">
            <v>0</v>
          </cell>
          <cell r="R550">
            <v>0</v>
          </cell>
          <cell r="S550">
            <v>0</v>
          </cell>
          <cell r="T550">
            <v>0</v>
          </cell>
          <cell r="U550">
            <v>0</v>
          </cell>
          <cell r="V550">
            <v>0</v>
          </cell>
          <cell r="W550">
            <v>0</v>
          </cell>
          <cell r="X550">
            <v>0</v>
          </cell>
          <cell r="Y550">
            <v>0.61</v>
          </cell>
          <cell r="Z550">
            <v>0</v>
          </cell>
          <cell r="AA550">
            <v>0</v>
          </cell>
          <cell r="AB550">
            <v>0.61</v>
          </cell>
          <cell r="AC550">
            <v>0</v>
          </cell>
          <cell r="AD550">
            <v>0</v>
          </cell>
          <cell r="AE550">
            <v>0</v>
          </cell>
          <cell r="AF550">
            <v>0</v>
          </cell>
          <cell r="AG550">
            <v>0</v>
          </cell>
          <cell r="AH550">
            <v>0</v>
          </cell>
          <cell r="AI550">
            <v>0.9</v>
          </cell>
          <cell r="AJ550">
            <v>0</v>
          </cell>
          <cell r="AK550">
            <v>0</v>
          </cell>
          <cell r="AL550">
            <v>0</v>
          </cell>
          <cell r="AM550">
            <v>0</v>
          </cell>
          <cell r="AN550">
            <v>0</v>
          </cell>
          <cell r="AO550">
            <v>0</v>
          </cell>
          <cell r="AP550">
            <v>0</v>
          </cell>
          <cell r="AQ550">
            <v>0</v>
          </cell>
          <cell r="AR550">
            <v>0</v>
          </cell>
          <cell r="AS550">
            <v>0</v>
          </cell>
          <cell r="AT550">
            <v>0.9</v>
          </cell>
          <cell r="AU550">
            <v>40.14</v>
          </cell>
          <cell r="AV550">
            <v>2.2799999999999998</v>
          </cell>
          <cell r="AW550">
            <v>0.9</v>
          </cell>
          <cell r="AX550">
            <v>0</v>
          </cell>
          <cell r="AY550">
            <v>41.53</v>
          </cell>
          <cell r="AZ550">
            <v>284.39999999999998</v>
          </cell>
          <cell r="BA550">
            <v>8751.68</v>
          </cell>
          <cell r="BB550">
            <v>6901.68</v>
          </cell>
          <cell r="BC550">
            <v>2134.4</v>
          </cell>
          <cell r="BD550">
            <v>2134.4</v>
          </cell>
          <cell r="BE550">
            <v>2.2799999999999998</v>
          </cell>
          <cell r="BF550">
            <v>0</v>
          </cell>
          <cell r="BG550">
            <v>0</v>
          </cell>
          <cell r="BH550">
            <v>0</v>
          </cell>
          <cell r="BI550">
            <v>0</v>
          </cell>
          <cell r="BJ550">
            <v>0</v>
          </cell>
          <cell r="BK550">
            <v>11</v>
          </cell>
          <cell r="BL550">
            <v>2132.12</v>
          </cell>
          <cell r="BM550">
            <v>638.79999999999995</v>
          </cell>
          <cell r="BN550">
            <v>1493.32</v>
          </cell>
          <cell r="BO550">
            <v>0</v>
          </cell>
          <cell r="BP550">
            <v>1493.32</v>
          </cell>
          <cell r="BQ550">
            <v>201.01</v>
          </cell>
          <cell r="BR550">
            <v>1292.31</v>
          </cell>
          <cell r="BS550">
            <v>29.960789999999999</v>
          </cell>
          <cell r="BT550">
            <v>82.21</v>
          </cell>
          <cell r="BU550">
            <v>0</v>
          </cell>
          <cell r="BV550">
            <v>0</v>
          </cell>
          <cell r="BW550">
            <v>82.21</v>
          </cell>
          <cell r="BX550" t="str">
            <v>Non-Interest Income - Retail and Small Business</v>
          </cell>
          <cell r="BY550">
            <v>0</v>
          </cell>
          <cell r="BZ550">
            <v>25500</v>
          </cell>
          <cell r="CA550">
            <v>25500</v>
          </cell>
          <cell r="CB550">
            <v>11564.7</v>
          </cell>
          <cell r="CC550">
            <v>10839.95</v>
          </cell>
          <cell r="CD550">
            <v>236.75</v>
          </cell>
          <cell r="CE550">
            <v>0</v>
          </cell>
          <cell r="CF550">
            <v>236.75</v>
          </cell>
          <cell r="CG550">
            <v>487</v>
          </cell>
          <cell r="CH550">
            <v>5</v>
          </cell>
          <cell r="CI550">
            <v>19</v>
          </cell>
          <cell r="CJ550">
            <v>463</v>
          </cell>
          <cell r="CK550">
            <v>0</v>
          </cell>
          <cell r="CL550">
            <v>0</v>
          </cell>
          <cell r="CM550">
            <v>1</v>
          </cell>
          <cell r="CN550">
            <v>20485.740000000002</v>
          </cell>
          <cell r="CO550">
            <v>18974.240000000002</v>
          </cell>
          <cell r="CP550">
            <v>1511.5</v>
          </cell>
          <cell r="CQ550">
            <v>0</v>
          </cell>
          <cell r="CR550">
            <v>0</v>
          </cell>
          <cell r="CS550">
            <v>11256.3</v>
          </cell>
          <cell r="CT550">
            <v>0</v>
          </cell>
          <cell r="CU550">
            <v>0</v>
          </cell>
          <cell r="CV550">
            <v>11256.3</v>
          </cell>
          <cell r="CW550">
            <v>15984</v>
          </cell>
          <cell r="CX550">
            <v>0</v>
          </cell>
          <cell r="CY550">
            <v>0</v>
          </cell>
          <cell r="CZ550">
            <v>14440</v>
          </cell>
          <cell r="DA550">
            <v>1476</v>
          </cell>
          <cell r="DB550">
            <v>68</v>
          </cell>
          <cell r="DC550">
            <v>59290.74</v>
          </cell>
          <cell r="DD550">
            <v>0</v>
          </cell>
          <cell r="DE550">
            <v>41.53</v>
          </cell>
          <cell r="DF550">
            <v>59249.22</v>
          </cell>
          <cell r="DG550">
            <v>267045.40999999997</v>
          </cell>
          <cell r="DH550">
            <v>6715</v>
          </cell>
          <cell r="DI550">
            <v>23</v>
          </cell>
          <cell r="DJ550">
            <v>0</v>
          </cell>
          <cell r="DK550">
            <v>3727.28</v>
          </cell>
          <cell r="DL550">
            <v>10465.280000000001</v>
          </cell>
          <cell r="DM550">
            <v>490111.52</v>
          </cell>
          <cell r="DN550">
            <v>852371.42</v>
          </cell>
          <cell r="DO550">
            <v>73723.009999999995</v>
          </cell>
          <cell r="DP550">
            <v>129116.06</v>
          </cell>
          <cell r="DQ550">
            <v>4835</v>
          </cell>
          <cell r="DR550">
            <v>571196.88</v>
          </cell>
          <cell r="DS550">
            <v>14</v>
          </cell>
          <cell r="DT550">
            <v>778870.95</v>
          </cell>
          <cell r="DU550">
            <v>1508</v>
          </cell>
          <cell r="DV550">
            <v>20</v>
          </cell>
          <cell r="DW550">
            <v>23676.85</v>
          </cell>
          <cell r="DX550">
            <v>45802.49</v>
          </cell>
          <cell r="DY550">
            <v>-746.91</v>
          </cell>
          <cell r="DZ550">
            <v>-2498</v>
          </cell>
          <cell r="EA550">
            <v>67762.429999999993</v>
          </cell>
          <cell r="EB550">
            <v>5738.04</v>
          </cell>
          <cell r="EC550">
            <v>73500.47</v>
          </cell>
          <cell r="ED550">
            <v>156375.75</v>
          </cell>
          <cell r="EE550">
            <v>66407.02</v>
          </cell>
          <cell r="EF550">
            <v>0</v>
          </cell>
          <cell r="EG550">
            <v>66407.02</v>
          </cell>
          <cell r="EH550">
            <v>1292.31</v>
          </cell>
          <cell r="EI550">
            <v>0</v>
          </cell>
          <cell r="EJ550">
            <v>0</v>
          </cell>
          <cell r="EK550">
            <v>0</v>
          </cell>
          <cell r="EL550">
            <v>232.76</v>
          </cell>
          <cell r="EM550">
            <v>0</v>
          </cell>
          <cell r="EN550">
            <v>11.58</v>
          </cell>
          <cell r="EO550">
            <v>0</v>
          </cell>
          <cell r="EP550">
            <v>24</v>
          </cell>
          <cell r="EQ550">
            <v>100.56</v>
          </cell>
          <cell r="ER550">
            <v>-33.51</v>
          </cell>
          <cell r="ES550">
            <v>0</v>
          </cell>
          <cell r="ET550">
            <v>0</v>
          </cell>
          <cell r="EU550">
            <v>67762.429999999993</v>
          </cell>
          <cell r="EV550">
            <v>67762.429999999993</v>
          </cell>
          <cell r="EW550">
            <v>-255.02</v>
          </cell>
          <cell r="EX550">
            <v>0</v>
          </cell>
          <cell r="EY550">
            <v>-15</v>
          </cell>
          <cell r="EZ550">
            <v>0</v>
          </cell>
          <cell r="FA550">
            <v>0</v>
          </cell>
          <cell r="FB550">
            <v>8902.7099999999991</v>
          </cell>
          <cell r="FC550">
            <v>0</v>
          </cell>
          <cell r="FD550">
            <v>10442.280000000001</v>
          </cell>
          <cell r="FE550">
            <v>2459</v>
          </cell>
          <cell r="FF550">
            <v>64033.88</v>
          </cell>
          <cell r="FG550">
            <v>2.2999999999999998</v>
          </cell>
          <cell r="FH550">
            <v>2809.14</v>
          </cell>
          <cell r="FI550">
            <v>-1387.41</v>
          </cell>
          <cell r="FJ550">
            <v>59835.040000000001</v>
          </cell>
          <cell r="FK550">
            <v>317484.53999999998</v>
          </cell>
          <cell r="FL550">
            <v>49424.65</v>
          </cell>
          <cell r="FM550">
            <v>59835.46</v>
          </cell>
          <cell r="FN550">
            <v>60802.22</v>
          </cell>
          <cell r="FO550">
            <v>317484.53999999998</v>
          </cell>
          <cell r="FP550">
            <v>829432.16</v>
          </cell>
          <cell r="FQ550">
            <v>15.567600000000001</v>
          </cell>
          <cell r="FR550">
            <v>18.846699999999998</v>
          </cell>
          <cell r="FS550">
            <v>19.151199999999999</v>
          </cell>
          <cell r="FT550">
            <v>7.2140000000000004</v>
          </cell>
          <cell r="FU550">
            <v>1508</v>
          </cell>
          <cell r="FV550">
            <v>0</v>
          </cell>
          <cell r="FW550">
            <v>0</v>
          </cell>
          <cell r="FX550">
            <v>0</v>
          </cell>
          <cell r="FY550">
            <v>844.34</v>
          </cell>
          <cell r="FZ550">
            <v>0</v>
          </cell>
          <cell r="GA550">
            <v>5738.04</v>
          </cell>
          <cell r="GB550">
            <v>0</v>
          </cell>
          <cell r="GC550">
            <v>3164.67</v>
          </cell>
          <cell r="GD550">
            <v>6438</v>
          </cell>
          <cell r="GE550">
            <v>5379.11</v>
          </cell>
          <cell r="GF550">
            <v>0</v>
          </cell>
          <cell r="GG550">
            <v>2011.24</v>
          </cell>
          <cell r="GH550">
            <v>0</v>
          </cell>
          <cell r="GI550">
            <v>0</v>
          </cell>
          <cell r="GJ550">
            <v>64033.88</v>
          </cell>
          <cell r="GK550">
            <v>6403.39</v>
          </cell>
          <cell r="GL550">
            <v>5566.22</v>
          </cell>
          <cell r="GM550">
            <v>-187.11</v>
          </cell>
          <cell r="GN550">
            <v>53.14</v>
          </cell>
          <cell r="GO550">
            <v>5513.08</v>
          </cell>
          <cell r="GP550">
            <v>2516.83</v>
          </cell>
          <cell r="GQ550">
            <v>2516.83</v>
          </cell>
          <cell r="GR550">
            <v>2996.24</v>
          </cell>
          <cell r="GS550">
            <v>118.66</v>
          </cell>
          <cell r="GT550">
            <v>2338.7199999999998</v>
          </cell>
          <cell r="GU550">
            <v>100.56</v>
          </cell>
          <cell r="GV550">
            <v>2011.24</v>
          </cell>
          <cell r="GW550">
            <v>0.05</v>
          </cell>
          <cell r="GX550">
            <v>232.76</v>
          </cell>
          <cell r="GY550">
            <v>0</v>
          </cell>
          <cell r="GZ550">
            <v>232.76</v>
          </cell>
          <cell r="HA550">
            <v>0</v>
          </cell>
          <cell r="HB550">
            <v>11.58</v>
          </cell>
          <cell r="HC550">
            <v>11.58</v>
          </cell>
          <cell r="HD550" t="str">
            <v>Other adjustments to equity capital includes excess expense on Russia Cash Settled awards which are recognized in APIC. The APIC amount is totaled by adding the initial amortization amount, the mark-to-market amortization amount, and the liabil</v>
          </cell>
          <cell r="HE550" t="str">
            <v>Other deductions from Tier 1 Capital are comprised of deductions for non-financial equity investments and financial equity investments.</v>
          </cell>
          <cell r="HF550">
            <v>0</v>
          </cell>
          <cell r="HG550">
            <v>0</v>
          </cell>
          <cell r="HH550">
            <v>0</v>
          </cell>
          <cell r="HI550">
            <v>5899000000</v>
          </cell>
          <cell r="HJ550">
            <v>7474000000</v>
          </cell>
          <cell r="HK550" t="str">
            <v>Cash dividends declared on common stock (item 69) are equivalent to Cash dividends declared on common stock in the HI-A projections (item 13).Issuance of common stock for employee compensation (item 72) is equivalent to Conversion or retirement</v>
          </cell>
          <cell r="HL550">
            <v>3</v>
          </cell>
          <cell r="HM550">
            <v>2013</v>
          </cell>
          <cell r="HN550">
            <v>0</v>
          </cell>
          <cell r="HO550">
            <v>0</v>
          </cell>
          <cell r="HR550">
            <v>19011</v>
          </cell>
        </row>
        <row r="551">
          <cell r="A551" t="str">
            <v>2162966Q4 2013Supervisory Baseline</v>
          </cell>
          <cell r="B551" t="str">
            <v>Morgan Stanley</v>
          </cell>
          <cell r="C551" t="str">
            <v>Q4 2013</v>
          </cell>
          <cell r="D551" t="str">
            <v>Supervisory Baseline</v>
          </cell>
          <cell r="E551" t="str">
            <v>BHC</v>
          </cell>
          <cell r="F551" t="str">
            <v>MORGAN STANLEY</v>
          </cell>
          <cell r="G551">
            <v>2162966</v>
          </cell>
          <cell r="H551" t="str">
            <v>Projected</v>
          </cell>
          <cell r="I551">
            <v>40927</v>
          </cell>
          <cell r="J551">
            <v>40927.420173611114</v>
          </cell>
          <cell r="K551" t="str">
            <v>Please refer to the CCAR Summary Memo for a detailed description of the Supervisory Baseline Scenario</v>
          </cell>
          <cell r="L551">
            <v>0.24</v>
          </cell>
          <cell r="M551">
            <v>0.13</v>
          </cell>
          <cell r="N551">
            <v>0</v>
          </cell>
          <cell r="O551">
            <v>0.13</v>
          </cell>
          <cell r="P551">
            <v>0</v>
          </cell>
          <cell r="Q551">
            <v>0</v>
          </cell>
          <cell r="R551">
            <v>0</v>
          </cell>
          <cell r="S551">
            <v>0</v>
          </cell>
          <cell r="T551">
            <v>0</v>
          </cell>
          <cell r="U551">
            <v>0</v>
          </cell>
          <cell r="V551">
            <v>0</v>
          </cell>
          <cell r="W551">
            <v>0</v>
          </cell>
          <cell r="X551">
            <v>0</v>
          </cell>
          <cell r="Y551">
            <v>0.67</v>
          </cell>
          <cell r="Z551">
            <v>0</v>
          </cell>
          <cell r="AA551">
            <v>0</v>
          </cell>
          <cell r="AB551">
            <v>0.67</v>
          </cell>
          <cell r="AC551">
            <v>0</v>
          </cell>
          <cell r="AD551">
            <v>0</v>
          </cell>
          <cell r="AE551">
            <v>0</v>
          </cell>
          <cell r="AF551">
            <v>0</v>
          </cell>
          <cell r="AG551">
            <v>0</v>
          </cell>
          <cell r="AH551">
            <v>0</v>
          </cell>
          <cell r="AI551">
            <v>1.03</v>
          </cell>
          <cell r="AJ551">
            <v>0</v>
          </cell>
          <cell r="AK551">
            <v>0</v>
          </cell>
          <cell r="AL551">
            <v>0</v>
          </cell>
          <cell r="AM551">
            <v>0</v>
          </cell>
          <cell r="AN551">
            <v>0</v>
          </cell>
          <cell r="AO551">
            <v>0</v>
          </cell>
          <cell r="AP551">
            <v>0</v>
          </cell>
          <cell r="AQ551">
            <v>0</v>
          </cell>
          <cell r="AR551">
            <v>0</v>
          </cell>
          <cell r="AS551">
            <v>0</v>
          </cell>
          <cell r="AT551">
            <v>1.03</v>
          </cell>
          <cell r="AU551">
            <v>41.53</v>
          </cell>
          <cell r="AV551">
            <v>-1.57</v>
          </cell>
          <cell r="AW551">
            <v>1.03</v>
          </cell>
          <cell r="AX551">
            <v>0</v>
          </cell>
          <cell r="AY551">
            <v>38.93</v>
          </cell>
          <cell r="AZ551">
            <v>299.02</v>
          </cell>
          <cell r="BA551">
            <v>9129.4599999999991</v>
          </cell>
          <cell r="BB551">
            <v>7063.29</v>
          </cell>
          <cell r="BC551">
            <v>2365.19</v>
          </cell>
          <cell r="BD551">
            <v>2365.19</v>
          </cell>
          <cell r="BE551">
            <v>-1.57</v>
          </cell>
          <cell r="BF551">
            <v>0</v>
          </cell>
          <cell r="BG551">
            <v>0</v>
          </cell>
          <cell r="BH551">
            <v>0</v>
          </cell>
          <cell r="BI551">
            <v>0</v>
          </cell>
          <cell r="BJ551">
            <v>0</v>
          </cell>
          <cell r="BK551">
            <v>11</v>
          </cell>
          <cell r="BL551">
            <v>2366.7600000000002</v>
          </cell>
          <cell r="BM551">
            <v>709.11</v>
          </cell>
          <cell r="BN551">
            <v>1657.66</v>
          </cell>
          <cell r="BO551">
            <v>0</v>
          </cell>
          <cell r="BP551">
            <v>1657.66</v>
          </cell>
          <cell r="BQ551">
            <v>246.06</v>
          </cell>
          <cell r="BR551">
            <v>1411.6</v>
          </cell>
          <cell r="BS551">
            <v>29.961213000000001</v>
          </cell>
          <cell r="BT551">
            <v>82.21</v>
          </cell>
          <cell r="BU551">
            <v>0</v>
          </cell>
          <cell r="BV551">
            <v>0</v>
          </cell>
          <cell r="BW551">
            <v>82.21</v>
          </cell>
          <cell r="BX551" t="str">
            <v>Non-Interest Income - Retail and Small Business</v>
          </cell>
          <cell r="BY551">
            <v>0</v>
          </cell>
          <cell r="BZ551">
            <v>23000</v>
          </cell>
          <cell r="CA551">
            <v>23000</v>
          </cell>
          <cell r="CB551">
            <v>12601.68</v>
          </cell>
          <cell r="CC551">
            <v>11864.11</v>
          </cell>
          <cell r="CD551">
            <v>249.57</v>
          </cell>
          <cell r="CE551">
            <v>0</v>
          </cell>
          <cell r="CF551">
            <v>249.57</v>
          </cell>
          <cell r="CG551">
            <v>487</v>
          </cell>
          <cell r="CH551">
            <v>5</v>
          </cell>
          <cell r="CI551">
            <v>19</v>
          </cell>
          <cell r="CJ551">
            <v>463</v>
          </cell>
          <cell r="CK551">
            <v>0</v>
          </cell>
          <cell r="CL551">
            <v>0</v>
          </cell>
          <cell r="CM551">
            <v>1</v>
          </cell>
          <cell r="CN551">
            <v>20688.02</v>
          </cell>
          <cell r="CO551">
            <v>19176.52</v>
          </cell>
          <cell r="CP551">
            <v>1511.5</v>
          </cell>
          <cell r="CQ551">
            <v>0</v>
          </cell>
          <cell r="CR551">
            <v>0</v>
          </cell>
          <cell r="CS551">
            <v>12043.78</v>
          </cell>
          <cell r="CT551">
            <v>0</v>
          </cell>
          <cell r="CU551">
            <v>0</v>
          </cell>
          <cell r="CV551">
            <v>12043.78</v>
          </cell>
          <cell r="CW551">
            <v>15984</v>
          </cell>
          <cell r="CX551">
            <v>0</v>
          </cell>
          <cell r="CY551">
            <v>0</v>
          </cell>
          <cell r="CZ551">
            <v>14440</v>
          </cell>
          <cell r="DA551">
            <v>1476</v>
          </cell>
          <cell r="DB551">
            <v>68</v>
          </cell>
          <cell r="DC551">
            <v>61317.48</v>
          </cell>
          <cell r="DD551">
            <v>0</v>
          </cell>
          <cell r="DE551">
            <v>38.93</v>
          </cell>
          <cell r="DF551">
            <v>61278.55</v>
          </cell>
          <cell r="DG551">
            <v>267724.99</v>
          </cell>
          <cell r="DH551">
            <v>6715</v>
          </cell>
          <cell r="DI551">
            <v>23</v>
          </cell>
          <cell r="DJ551">
            <v>0</v>
          </cell>
          <cell r="DK551">
            <v>3646.03</v>
          </cell>
          <cell r="DL551">
            <v>10384.030000000001</v>
          </cell>
          <cell r="DM551">
            <v>492153</v>
          </cell>
          <cell r="DN551">
            <v>854540.58</v>
          </cell>
          <cell r="DO551">
            <v>72870.649999999994</v>
          </cell>
          <cell r="DP551">
            <v>129229.98</v>
          </cell>
          <cell r="DQ551">
            <v>4835</v>
          </cell>
          <cell r="DR551">
            <v>572622.48</v>
          </cell>
          <cell r="DS551">
            <v>14</v>
          </cell>
          <cell r="DT551">
            <v>779558.12</v>
          </cell>
          <cell r="DU551">
            <v>1508</v>
          </cell>
          <cell r="DV551">
            <v>20</v>
          </cell>
          <cell r="DW551">
            <v>23899.99</v>
          </cell>
          <cell r="DX551">
            <v>47089.56</v>
          </cell>
          <cell r="DY551">
            <v>-775.13</v>
          </cell>
          <cell r="DZ551">
            <v>-2498</v>
          </cell>
          <cell r="EA551">
            <v>69244.42</v>
          </cell>
          <cell r="EB551">
            <v>5738.04</v>
          </cell>
          <cell r="EC551">
            <v>74982.460000000006</v>
          </cell>
          <cell r="ED551">
            <v>157473.18</v>
          </cell>
          <cell r="EE551">
            <v>67762.429999999993</v>
          </cell>
          <cell r="EF551">
            <v>0</v>
          </cell>
          <cell r="EG551">
            <v>67762.429999999993</v>
          </cell>
          <cell r="EH551">
            <v>1411.6</v>
          </cell>
          <cell r="EI551">
            <v>0</v>
          </cell>
          <cell r="EJ551">
            <v>0</v>
          </cell>
          <cell r="EK551">
            <v>0</v>
          </cell>
          <cell r="EL551">
            <v>229.59</v>
          </cell>
          <cell r="EM551">
            <v>0</v>
          </cell>
          <cell r="EN551">
            <v>6.45</v>
          </cell>
          <cell r="EO551">
            <v>0</v>
          </cell>
          <cell r="EP551">
            <v>24</v>
          </cell>
          <cell r="EQ551">
            <v>100.53</v>
          </cell>
          <cell r="ER551">
            <v>-28.22</v>
          </cell>
          <cell r="ES551">
            <v>0</v>
          </cell>
          <cell r="ET551">
            <v>0</v>
          </cell>
          <cell r="EU551">
            <v>69244.42</v>
          </cell>
          <cell r="EV551">
            <v>69244.42</v>
          </cell>
          <cell r="EW551">
            <v>-283.24</v>
          </cell>
          <cell r="EX551">
            <v>0</v>
          </cell>
          <cell r="EY551">
            <v>-15</v>
          </cell>
          <cell r="EZ551">
            <v>0</v>
          </cell>
          <cell r="FA551">
            <v>0</v>
          </cell>
          <cell r="FB551">
            <v>8902.7099999999991</v>
          </cell>
          <cell r="FC551">
            <v>0</v>
          </cell>
          <cell r="FD551">
            <v>10361.030000000001</v>
          </cell>
          <cell r="FE551">
            <v>2459</v>
          </cell>
          <cell r="FF551">
            <v>65625.33</v>
          </cell>
          <cell r="FG551">
            <v>2.2999999999999998</v>
          </cell>
          <cell r="FH551">
            <v>2263.19</v>
          </cell>
          <cell r="FI551">
            <v>-1387.41</v>
          </cell>
          <cell r="FJ551">
            <v>61972.44</v>
          </cell>
          <cell r="FK551">
            <v>313077.24</v>
          </cell>
          <cell r="FL551">
            <v>51562.05</v>
          </cell>
          <cell r="FM551">
            <v>61972.86</v>
          </cell>
          <cell r="FN551">
            <v>62937.02</v>
          </cell>
          <cell r="FO551">
            <v>313077.24</v>
          </cell>
          <cell r="FP551">
            <v>832228.51</v>
          </cell>
          <cell r="FQ551">
            <v>16.4694</v>
          </cell>
          <cell r="FR551">
            <v>19.794799999999999</v>
          </cell>
          <cell r="FS551">
            <v>20.102699999999999</v>
          </cell>
          <cell r="FT551">
            <v>7.4466000000000001</v>
          </cell>
          <cell r="FU551">
            <v>1508</v>
          </cell>
          <cell r="FV551">
            <v>0</v>
          </cell>
          <cell r="FW551">
            <v>0</v>
          </cell>
          <cell r="FX551">
            <v>0</v>
          </cell>
          <cell r="FY551">
            <v>852.8</v>
          </cell>
          <cell r="FZ551">
            <v>0</v>
          </cell>
          <cell r="GA551">
            <v>5738.04</v>
          </cell>
          <cell r="GB551">
            <v>0</v>
          </cell>
          <cell r="GC551">
            <v>3164.67</v>
          </cell>
          <cell r="GD551">
            <v>6438</v>
          </cell>
          <cell r="GE551">
            <v>5047.29</v>
          </cell>
          <cell r="GF551">
            <v>0</v>
          </cell>
          <cell r="GG551">
            <v>2010.66</v>
          </cell>
          <cell r="GH551">
            <v>0</v>
          </cell>
          <cell r="GI551">
            <v>0</v>
          </cell>
          <cell r="GJ551">
            <v>65625.33</v>
          </cell>
          <cell r="GK551">
            <v>6562.53</v>
          </cell>
          <cell r="GL551">
            <v>5234.3999999999996</v>
          </cell>
          <cell r="GM551">
            <v>-187.11</v>
          </cell>
          <cell r="GN551">
            <v>53.14</v>
          </cell>
          <cell r="GO551">
            <v>5181.25</v>
          </cell>
          <cell r="GP551">
            <v>2730.96</v>
          </cell>
          <cell r="GQ551">
            <v>2730.96</v>
          </cell>
          <cell r="GR551">
            <v>2450.29</v>
          </cell>
          <cell r="GS551">
            <v>118.66</v>
          </cell>
          <cell r="GT551">
            <v>2338.7199999999998</v>
          </cell>
          <cell r="GU551">
            <v>100.53</v>
          </cell>
          <cell r="GV551">
            <v>2010.66</v>
          </cell>
          <cell r="GW551">
            <v>0.05</v>
          </cell>
          <cell r="GX551">
            <v>229.59</v>
          </cell>
          <cell r="GY551">
            <v>0</v>
          </cell>
          <cell r="GZ551">
            <v>229.59</v>
          </cell>
          <cell r="HA551">
            <v>0</v>
          </cell>
          <cell r="HB551">
            <v>6.45</v>
          </cell>
          <cell r="HC551">
            <v>6.45</v>
          </cell>
          <cell r="HD551" t="str">
            <v>Other adjustments to equity capital includes excess expense on Russia Cash Settled awards which are recognized in APIC. The APIC amount is totaled by adding the initial amortization amount, the mark-to-market amortization amount, and the liabil</v>
          </cell>
          <cell r="HE551" t="str">
            <v>Other deductions from Tier 1 Capital are comprised of deductions for non-financial equity investments and financial equity investments.</v>
          </cell>
          <cell r="HF551">
            <v>0</v>
          </cell>
          <cell r="HG551">
            <v>0</v>
          </cell>
          <cell r="HH551">
            <v>0</v>
          </cell>
          <cell r="HI551">
            <v>5899000000</v>
          </cell>
          <cell r="HJ551">
            <v>7474000000</v>
          </cell>
          <cell r="HK551" t="str">
            <v>Cash dividends declared on common stock (item 69) are equivalent to Cash dividends declared on common stock in the HI-A projections (item 13).Issuance of common stock for employee compensation (item 72) is equivalent to Conversion or retirement</v>
          </cell>
          <cell r="HL551">
            <v>4</v>
          </cell>
          <cell r="HM551">
            <v>2013</v>
          </cell>
          <cell r="HN551">
            <v>0</v>
          </cell>
          <cell r="HO551">
            <v>0</v>
          </cell>
          <cell r="HR551">
            <v>19011</v>
          </cell>
        </row>
        <row r="552">
          <cell r="A552" t="str">
            <v>2162966Q3 2011Supervisory Stress</v>
          </cell>
          <cell r="B552" t="str">
            <v>Morgan Stanley</v>
          </cell>
          <cell r="C552" t="str">
            <v>Q3 2011</v>
          </cell>
          <cell r="D552" t="str">
            <v>Supervisory Stress</v>
          </cell>
          <cell r="E552" t="str">
            <v>BHC</v>
          </cell>
          <cell r="F552" t="str">
            <v>MORGAN STANLEY</v>
          </cell>
          <cell r="G552">
            <v>2162966</v>
          </cell>
          <cell r="H552" t="str">
            <v>Actual</v>
          </cell>
          <cell r="I552">
            <v>40927</v>
          </cell>
          <cell r="J552">
            <v>40927.424641203703</v>
          </cell>
          <cell r="K552" t="str">
            <v>Please refer to the CCAR Summary Memo for a detailed description of the Supervisory Stress Scenario</v>
          </cell>
          <cell r="L552">
            <v>37.770000000000003</v>
          </cell>
          <cell r="M552">
            <v>0</v>
          </cell>
          <cell r="N552">
            <v>0</v>
          </cell>
          <cell r="O552">
            <v>0</v>
          </cell>
          <cell r="P552">
            <v>0</v>
          </cell>
          <cell r="Q552">
            <v>0</v>
          </cell>
          <cell r="R552">
            <v>0</v>
          </cell>
          <cell r="S552">
            <v>32.880000000000003</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-99.58</v>
          </cell>
          <cell r="AI552">
            <v>-28</v>
          </cell>
          <cell r="AJ552">
            <v>0</v>
          </cell>
          <cell r="AK552">
            <v>0</v>
          </cell>
          <cell r="AL552">
            <v>0</v>
          </cell>
          <cell r="AM552">
            <v>0</v>
          </cell>
          <cell r="AN552">
            <v>0</v>
          </cell>
          <cell r="AO552">
            <v>0</v>
          </cell>
          <cell r="AP552">
            <v>0</v>
          </cell>
          <cell r="AQ552">
            <v>0</v>
          </cell>
          <cell r="AR552">
            <v>0</v>
          </cell>
          <cell r="AS552">
            <v>-3360</v>
          </cell>
          <cell r="AT552">
            <v>-28</v>
          </cell>
          <cell r="AU552">
            <v>36</v>
          </cell>
          <cell r="AV552">
            <v>-50</v>
          </cell>
          <cell r="AW552">
            <v>-28</v>
          </cell>
          <cell r="AX552">
            <v>4</v>
          </cell>
          <cell r="AY552">
            <v>18</v>
          </cell>
          <cell r="AZ552">
            <v>310.11</v>
          </cell>
          <cell r="BA552">
            <v>6142.71</v>
          </cell>
          <cell r="BB552">
            <v>6214</v>
          </cell>
          <cell r="BC552">
            <v>238.82</v>
          </cell>
          <cell r="BD552">
            <v>238.82</v>
          </cell>
          <cell r="BE552">
            <v>-50</v>
          </cell>
          <cell r="BF552">
            <v>0</v>
          </cell>
          <cell r="BG552">
            <v>-3360</v>
          </cell>
          <cell r="BH552">
            <v>-7</v>
          </cell>
          <cell r="BI552">
            <v>0</v>
          </cell>
          <cell r="BJ552">
            <v>36</v>
          </cell>
          <cell r="BK552">
            <v>11</v>
          </cell>
          <cell r="BL552">
            <v>3677.82</v>
          </cell>
          <cell r="BM552">
            <v>1410</v>
          </cell>
          <cell r="BN552">
            <v>2267.8200000000002</v>
          </cell>
          <cell r="BO552">
            <v>25</v>
          </cell>
          <cell r="BP552">
            <v>2292.8200000000002</v>
          </cell>
          <cell r="BQ552">
            <v>94</v>
          </cell>
          <cell r="BR552">
            <v>2199</v>
          </cell>
          <cell r="BS552">
            <v>38.337927999999998</v>
          </cell>
          <cell r="BT552">
            <v>58.97</v>
          </cell>
          <cell r="BU552">
            <v>0</v>
          </cell>
          <cell r="BV552">
            <v>0</v>
          </cell>
          <cell r="BW552">
            <v>58.97</v>
          </cell>
          <cell r="BX552" t="str">
            <v>Non-Interest Income - Retail and Small Business</v>
          </cell>
          <cell r="BY552">
            <v>0</v>
          </cell>
          <cell r="BZ552">
            <v>27697</v>
          </cell>
          <cell r="CA552">
            <v>27697</v>
          </cell>
          <cell r="CB552">
            <v>4487</v>
          </cell>
          <cell r="CC552">
            <v>3883</v>
          </cell>
          <cell r="CD552">
            <v>116</v>
          </cell>
          <cell r="CE552">
            <v>0</v>
          </cell>
          <cell r="CF552">
            <v>116</v>
          </cell>
          <cell r="CG552">
            <v>487</v>
          </cell>
          <cell r="CH552">
            <v>5</v>
          </cell>
          <cell r="CI552">
            <v>19</v>
          </cell>
          <cell r="CJ552">
            <v>463</v>
          </cell>
          <cell r="CK552">
            <v>0</v>
          </cell>
          <cell r="CL552">
            <v>0</v>
          </cell>
          <cell r="CM552">
            <v>1</v>
          </cell>
          <cell r="CN552">
            <v>18187</v>
          </cell>
          <cell r="CO552">
            <v>16675.599999999999</v>
          </cell>
          <cell r="CP552">
            <v>1511.5</v>
          </cell>
          <cell r="CQ552">
            <v>0</v>
          </cell>
          <cell r="CR552">
            <v>0</v>
          </cell>
          <cell r="CS552">
            <v>4814.16</v>
          </cell>
          <cell r="CT552">
            <v>0</v>
          </cell>
          <cell r="CU552">
            <v>0</v>
          </cell>
          <cell r="CV552">
            <v>4814.16</v>
          </cell>
          <cell r="CW552">
            <v>15984</v>
          </cell>
          <cell r="CX552">
            <v>0</v>
          </cell>
          <cell r="CY552">
            <v>0</v>
          </cell>
          <cell r="CZ552">
            <v>14440</v>
          </cell>
          <cell r="DA552">
            <v>1476</v>
          </cell>
          <cell r="DB552">
            <v>68</v>
          </cell>
          <cell r="DC552">
            <v>43472.160000000003</v>
          </cell>
          <cell r="DD552">
            <v>0</v>
          </cell>
          <cell r="DE552">
            <v>18</v>
          </cell>
          <cell r="DF552">
            <v>43454</v>
          </cell>
          <cell r="DG552">
            <v>249052</v>
          </cell>
          <cell r="DH552">
            <v>6709</v>
          </cell>
          <cell r="DI552">
            <v>133</v>
          </cell>
          <cell r="DJ552">
            <v>0</v>
          </cell>
          <cell r="DK552">
            <v>4237</v>
          </cell>
          <cell r="DL552">
            <v>11079</v>
          </cell>
          <cell r="DM552">
            <v>463657</v>
          </cell>
          <cell r="DN552">
            <v>794939</v>
          </cell>
          <cell r="DO552">
            <v>66184</v>
          </cell>
          <cell r="DP552">
            <v>120160</v>
          </cell>
          <cell r="DQ552">
            <v>4835</v>
          </cell>
          <cell r="DR552">
            <v>533666</v>
          </cell>
          <cell r="DS552">
            <v>14</v>
          </cell>
          <cell r="DT552">
            <v>724845</v>
          </cell>
          <cell r="DU552">
            <v>1508</v>
          </cell>
          <cell r="DV552">
            <v>20</v>
          </cell>
          <cell r="DW552">
            <v>22501</v>
          </cell>
          <cell r="DX552">
            <v>40710</v>
          </cell>
          <cell r="DY552">
            <v>-413</v>
          </cell>
          <cell r="DZ552">
            <v>-2498</v>
          </cell>
          <cell r="EA552">
            <v>61828</v>
          </cell>
          <cell r="EB552">
            <v>8266</v>
          </cell>
          <cell r="EC552">
            <v>70094</v>
          </cell>
          <cell r="ED552">
            <v>144234</v>
          </cell>
          <cell r="EE552">
            <v>59707</v>
          </cell>
          <cell r="EF552">
            <v>0</v>
          </cell>
          <cell r="EG552">
            <v>59707</v>
          </cell>
          <cell r="EH552">
            <v>2199</v>
          </cell>
          <cell r="EI552">
            <v>0</v>
          </cell>
          <cell r="EJ552">
            <v>0</v>
          </cell>
          <cell r="EK552">
            <v>0</v>
          </cell>
          <cell r="EL552">
            <v>167</v>
          </cell>
          <cell r="EM552">
            <v>0</v>
          </cell>
          <cell r="EN552">
            <v>29</v>
          </cell>
          <cell r="EO552">
            <v>0</v>
          </cell>
          <cell r="EP552">
            <v>24</v>
          </cell>
          <cell r="EQ552">
            <v>96</v>
          </cell>
          <cell r="ER552">
            <v>-93</v>
          </cell>
          <cell r="ES552">
            <v>0</v>
          </cell>
          <cell r="ET552">
            <v>-3</v>
          </cell>
          <cell r="EU552">
            <v>61828</v>
          </cell>
          <cell r="EV552">
            <v>61828</v>
          </cell>
          <cell r="EW552">
            <v>129</v>
          </cell>
          <cell r="EX552">
            <v>0</v>
          </cell>
          <cell r="EY552">
            <v>-16</v>
          </cell>
          <cell r="EZ552">
            <v>0</v>
          </cell>
          <cell r="FA552">
            <v>0</v>
          </cell>
          <cell r="FB552">
            <v>9780</v>
          </cell>
          <cell r="FC552">
            <v>0</v>
          </cell>
          <cell r="FD552">
            <v>10947</v>
          </cell>
          <cell r="FE552">
            <v>2168</v>
          </cell>
          <cell r="FF552">
            <v>58380</v>
          </cell>
          <cell r="FG552">
            <v>13</v>
          </cell>
          <cell r="FH552">
            <v>4257</v>
          </cell>
          <cell r="FI552">
            <v>-1364</v>
          </cell>
          <cell r="FJ552">
            <v>52746</v>
          </cell>
          <cell r="FK552">
            <v>346789.92</v>
          </cell>
          <cell r="FL552">
            <v>41458</v>
          </cell>
          <cell r="FM552">
            <v>52746</v>
          </cell>
          <cell r="FN552">
            <v>56921</v>
          </cell>
          <cell r="FO552">
            <v>346789.92</v>
          </cell>
          <cell r="FP552">
            <v>824517</v>
          </cell>
          <cell r="FQ552">
            <v>11.954800000000001</v>
          </cell>
          <cell r="FR552">
            <v>15.2098</v>
          </cell>
          <cell r="FS552">
            <v>16.413699999999999</v>
          </cell>
          <cell r="FT552">
            <v>6.3971999999999998</v>
          </cell>
          <cell r="FU552">
            <v>1508</v>
          </cell>
          <cell r="FV552">
            <v>0</v>
          </cell>
          <cell r="FW552">
            <v>0</v>
          </cell>
          <cell r="FX552">
            <v>0</v>
          </cell>
          <cell r="FY552">
            <v>2498</v>
          </cell>
          <cell r="FZ552">
            <v>0</v>
          </cell>
          <cell r="GA552">
            <v>5033</v>
          </cell>
          <cell r="GB552">
            <v>0</v>
          </cell>
          <cell r="GC552">
            <v>4747</v>
          </cell>
          <cell r="GD552">
            <v>6432</v>
          </cell>
          <cell r="GE552">
            <v>6614</v>
          </cell>
          <cell r="GF552">
            <v>0</v>
          </cell>
          <cell r="GG552">
            <v>1927.54</v>
          </cell>
          <cell r="GH552">
            <v>0</v>
          </cell>
          <cell r="GI552">
            <v>0</v>
          </cell>
          <cell r="GJ552">
            <v>58380</v>
          </cell>
          <cell r="GK552">
            <v>5838</v>
          </cell>
          <cell r="GL552">
            <v>6810.71</v>
          </cell>
          <cell r="GM552">
            <v>6614</v>
          </cell>
          <cell r="GN552">
            <v>53.14</v>
          </cell>
          <cell r="GO552">
            <v>0</v>
          </cell>
          <cell r="GP552">
            <v>2303.66</v>
          </cell>
          <cell r="GQ552">
            <v>5838</v>
          </cell>
          <cell r="GR552">
            <v>0</v>
          </cell>
          <cell r="GS552">
            <v>130.25</v>
          </cell>
          <cell r="GT552">
            <v>2816.08</v>
          </cell>
          <cell r="GU552">
            <v>96</v>
          </cell>
          <cell r="GV552">
            <v>1927.92</v>
          </cell>
          <cell r="GW552">
            <v>4.9794600000000001E-2</v>
          </cell>
          <cell r="GX552">
            <v>167</v>
          </cell>
          <cell r="GY552">
            <v>0</v>
          </cell>
          <cell r="GZ552">
            <v>0</v>
          </cell>
          <cell r="HA552">
            <v>0</v>
          </cell>
          <cell r="HB552">
            <v>29</v>
          </cell>
          <cell r="HC552">
            <v>0</v>
          </cell>
          <cell r="HD552" t="str">
            <v>Other adjustments to equity capital includes excess expense on Russia Cash Settled awards which are recognized in APIC. The APIC amount is totaled by adding the initial amortization amount, the mark-to-market amortization amount, and the liabil</v>
          </cell>
          <cell r="HE552" t="str">
            <v>Other deductions from Tier 1 Capital are comprised of deductions for non-financial equity investments and financial equity investments.</v>
          </cell>
          <cell r="HF552">
            <v>0</v>
          </cell>
          <cell r="HG552">
            <v>0</v>
          </cell>
          <cell r="HH552">
            <v>0</v>
          </cell>
          <cell r="HI552">
            <v>5899000000</v>
          </cell>
          <cell r="HJ552">
            <v>7474000000</v>
          </cell>
          <cell r="HK552" t="str">
            <v>Cash dividends declared on common stock (item 69) are equivalent to Cash dividends declared on common stock in the HI-A projections (item 13).Issuance of common stock for employee compensation (item 72) is equivalent to Conversion or retirement</v>
          </cell>
          <cell r="HL552">
            <v>3</v>
          </cell>
          <cell r="HM552">
            <v>2011</v>
          </cell>
          <cell r="HN552">
            <v>0</v>
          </cell>
          <cell r="HO552">
            <v>36</v>
          </cell>
          <cell r="HR552">
            <v>19011</v>
          </cell>
        </row>
        <row r="553">
          <cell r="A553" t="str">
            <v>2162966Q4 2011Supervisory Stress</v>
          </cell>
          <cell r="B553" t="str">
            <v>Morgan Stanley</v>
          </cell>
          <cell r="C553" t="str">
            <v>Q4 2011</v>
          </cell>
          <cell r="D553" t="str">
            <v>Supervisory Stress</v>
          </cell>
          <cell r="E553" t="str">
            <v>BHC</v>
          </cell>
          <cell r="F553" t="str">
            <v>MORGAN STANLEY</v>
          </cell>
          <cell r="G553">
            <v>2162966</v>
          </cell>
          <cell r="H553" t="str">
            <v>Projected</v>
          </cell>
          <cell r="I553">
            <v>40927</v>
          </cell>
          <cell r="J553">
            <v>40927.424641203703</v>
          </cell>
          <cell r="K553" t="str">
            <v>Please refer to the CCAR Summary Memo for a detailed description of the Supervisory Stress Scenario</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6763.4</v>
          </cell>
          <cell r="AO553">
            <v>0</v>
          </cell>
          <cell r="AP553">
            <v>6054</v>
          </cell>
          <cell r="AQ553">
            <v>0</v>
          </cell>
          <cell r="AR553">
            <v>12817.4</v>
          </cell>
          <cell r="AS553">
            <v>2785</v>
          </cell>
          <cell r="AT553">
            <v>15602.4</v>
          </cell>
          <cell r="AU553">
            <v>18</v>
          </cell>
          <cell r="AV553">
            <v>1.1499999999999999</v>
          </cell>
          <cell r="AW553">
            <v>0</v>
          </cell>
          <cell r="AX553">
            <v>0</v>
          </cell>
          <cell r="AY553">
            <v>19.149999999999999</v>
          </cell>
          <cell r="AZ553">
            <v>418.87</v>
          </cell>
          <cell r="BA553">
            <v>6603.41</v>
          </cell>
          <cell r="BB553">
            <v>6026.27</v>
          </cell>
          <cell r="BC553">
            <v>996</v>
          </cell>
          <cell r="BD553">
            <v>996</v>
          </cell>
          <cell r="BE553">
            <v>1.1499999999999999</v>
          </cell>
          <cell r="BF553">
            <v>12817.4</v>
          </cell>
          <cell r="BG553">
            <v>2785</v>
          </cell>
          <cell r="BH553">
            <v>-1750</v>
          </cell>
          <cell r="BI553">
            <v>0</v>
          </cell>
          <cell r="BJ553">
            <v>0</v>
          </cell>
          <cell r="BK553">
            <v>11</v>
          </cell>
          <cell r="BL553">
            <v>-16357.54</v>
          </cell>
          <cell r="BM553">
            <v>-26</v>
          </cell>
          <cell r="BN553">
            <v>-16331.54</v>
          </cell>
          <cell r="BO553">
            <v>0</v>
          </cell>
          <cell r="BP553">
            <v>-16331.54</v>
          </cell>
          <cell r="BQ553">
            <v>65</v>
          </cell>
          <cell r="BR553">
            <v>-16396.54</v>
          </cell>
          <cell r="BS553">
            <v>0.15894811</v>
          </cell>
          <cell r="BT553">
            <v>58.97</v>
          </cell>
          <cell r="BU553">
            <v>2.15</v>
          </cell>
          <cell r="BV553">
            <v>0</v>
          </cell>
          <cell r="BW553">
            <v>61.12</v>
          </cell>
          <cell r="BX553" t="str">
            <v>Non-Interest Income - Retail and Small Business</v>
          </cell>
          <cell r="BY553">
            <v>0</v>
          </cell>
          <cell r="BZ553">
            <v>31847.78</v>
          </cell>
          <cell r="CA553">
            <v>31847.78</v>
          </cell>
          <cell r="CB553">
            <v>5139.1899999999996</v>
          </cell>
          <cell r="CC553">
            <v>4532.38</v>
          </cell>
          <cell r="CD553">
            <v>118.82</v>
          </cell>
          <cell r="CE553">
            <v>0</v>
          </cell>
          <cell r="CF553">
            <v>118.82</v>
          </cell>
          <cell r="CG553">
            <v>487</v>
          </cell>
          <cell r="CH553">
            <v>5</v>
          </cell>
          <cell r="CI553">
            <v>19</v>
          </cell>
          <cell r="CJ553">
            <v>463</v>
          </cell>
          <cell r="CK553">
            <v>0</v>
          </cell>
          <cell r="CL553">
            <v>0</v>
          </cell>
          <cell r="CM553">
            <v>1</v>
          </cell>
          <cell r="CN553">
            <v>18187.099999999999</v>
          </cell>
          <cell r="CO553">
            <v>16675.599999999999</v>
          </cell>
          <cell r="CP553">
            <v>1511.5</v>
          </cell>
          <cell r="CQ553">
            <v>0</v>
          </cell>
          <cell r="CR553">
            <v>0</v>
          </cell>
          <cell r="CS553">
            <v>5870.86</v>
          </cell>
          <cell r="CT553">
            <v>0</v>
          </cell>
          <cell r="CU553">
            <v>0</v>
          </cell>
          <cell r="CV553">
            <v>5870.86</v>
          </cell>
          <cell r="CW553">
            <v>15984</v>
          </cell>
          <cell r="CX553">
            <v>0</v>
          </cell>
          <cell r="CY553">
            <v>0</v>
          </cell>
          <cell r="CZ553">
            <v>14440</v>
          </cell>
          <cell r="DA553">
            <v>1476</v>
          </cell>
          <cell r="DB553">
            <v>68</v>
          </cell>
          <cell r="DC553">
            <v>45181.16</v>
          </cell>
          <cell r="DD553">
            <v>0</v>
          </cell>
          <cell r="DE553">
            <v>19.149999999999999</v>
          </cell>
          <cell r="DF553">
            <v>45162.02</v>
          </cell>
          <cell r="DG553">
            <v>251084.36</v>
          </cell>
          <cell r="DH553">
            <v>6715</v>
          </cell>
          <cell r="DI553">
            <v>133</v>
          </cell>
          <cell r="DJ553">
            <v>0</v>
          </cell>
          <cell r="DK553">
            <v>4158.8</v>
          </cell>
          <cell r="DL553">
            <v>11006.8</v>
          </cell>
          <cell r="DM553">
            <v>462325.04</v>
          </cell>
          <cell r="DN553">
            <v>801426</v>
          </cell>
          <cell r="DO553">
            <v>64658.559999999998</v>
          </cell>
          <cell r="DP553">
            <v>123914.2</v>
          </cell>
          <cell r="DQ553">
            <v>4835</v>
          </cell>
          <cell r="DR553">
            <v>554083.82999999996</v>
          </cell>
          <cell r="DS553">
            <v>14</v>
          </cell>
          <cell r="DT553">
            <v>747491.6</v>
          </cell>
          <cell r="DU553">
            <v>1508</v>
          </cell>
          <cell r="DV553">
            <v>20</v>
          </cell>
          <cell r="DW553">
            <v>22823.32</v>
          </cell>
          <cell r="DX553">
            <v>24193.09</v>
          </cell>
          <cell r="DY553">
            <v>-378</v>
          </cell>
          <cell r="DZ553">
            <v>-2498</v>
          </cell>
          <cell r="EA553">
            <v>45668.4</v>
          </cell>
          <cell r="EB553">
            <v>8266</v>
          </cell>
          <cell r="EC553">
            <v>53934.400000000001</v>
          </cell>
          <cell r="ED553">
            <v>147755.73000000001</v>
          </cell>
          <cell r="EE553">
            <v>61828</v>
          </cell>
          <cell r="EF553">
            <v>0</v>
          </cell>
          <cell r="EG553">
            <v>61828</v>
          </cell>
          <cell r="EH553">
            <v>-16396.54</v>
          </cell>
          <cell r="EI553">
            <v>0</v>
          </cell>
          <cell r="EJ553">
            <v>0</v>
          </cell>
          <cell r="EK553">
            <v>0</v>
          </cell>
          <cell r="EL553">
            <v>326.66000000000003</v>
          </cell>
          <cell r="EM553">
            <v>0</v>
          </cell>
          <cell r="EN553">
            <v>4.34</v>
          </cell>
          <cell r="EO553">
            <v>0</v>
          </cell>
          <cell r="EP553">
            <v>24</v>
          </cell>
          <cell r="EQ553">
            <v>96.37</v>
          </cell>
          <cell r="ER553">
            <v>35</v>
          </cell>
          <cell r="ES553">
            <v>0</v>
          </cell>
          <cell r="ET553">
            <v>0</v>
          </cell>
          <cell r="EU553">
            <v>45668.4</v>
          </cell>
          <cell r="EV553">
            <v>45668.4</v>
          </cell>
          <cell r="EW553">
            <v>168.53</v>
          </cell>
          <cell r="EX553">
            <v>0</v>
          </cell>
          <cell r="EY553">
            <v>-15</v>
          </cell>
          <cell r="EZ553">
            <v>0</v>
          </cell>
          <cell r="FA553">
            <v>0</v>
          </cell>
          <cell r="FB553">
            <v>6895.82</v>
          </cell>
          <cell r="FC553">
            <v>0</v>
          </cell>
          <cell r="FD553">
            <v>10873.8</v>
          </cell>
          <cell r="FE553">
            <v>2459</v>
          </cell>
          <cell r="FF553">
            <v>39077.89</v>
          </cell>
          <cell r="FG553">
            <v>13.3</v>
          </cell>
          <cell r="FH553">
            <v>4924.3500000000004</v>
          </cell>
          <cell r="FI553">
            <v>-984.14</v>
          </cell>
          <cell r="FJ553">
            <v>33156.1</v>
          </cell>
          <cell r="FK553">
            <v>333399.17</v>
          </cell>
          <cell r="FL553">
            <v>24751.75</v>
          </cell>
          <cell r="FM553">
            <v>33155.67</v>
          </cell>
          <cell r="FN553">
            <v>40505.33</v>
          </cell>
          <cell r="FO553">
            <v>333399.17</v>
          </cell>
          <cell r="FP553">
            <v>773085.36</v>
          </cell>
          <cell r="FQ553">
            <v>7.4241000000000001</v>
          </cell>
          <cell r="FR553">
            <v>9.9446999999999992</v>
          </cell>
          <cell r="FS553">
            <v>12.1492</v>
          </cell>
          <cell r="FT553">
            <v>4.2887000000000004</v>
          </cell>
          <cell r="FU553">
            <v>1508</v>
          </cell>
          <cell r="FV553">
            <v>0</v>
          </cell>
          <cell r="FW553">
            <v>0</v>
          </cell>
          <cell r="FX553">
            <v>0</v>
          </cell>
          <cell r="FY553">
            <v>2491.7800000000002</v>
          </cell>
          <cell r="FZ553">
            <v>0</v>
          </cell>
          <cell r="GA553">
            <v>2148.8200000000002</v>
          </cell>
          <cell r="GB553">
            <v>0</v>
          </cell>
          <cell r="GC553">
            <v>4747</v>
          </cell>
          <cell r="GD553">
            <v>6438</v>
          </cell>
          <cell r="GE553">
            <v>7003.41</v>
          </cell>
          <cell r="GF553">
            <v>0</v>
          </cell>
          <cell r="GG553">
            <v>1926.97</v>
          </cell>
          <cell r="GH553">
            <v>0</v>
          </cell>
          <cell r="GI553">
            <v>0</v>
          </cell>
          <cell r="GJ553">
            <v>39077.89</v>
          </cell>
          <cell r="GK553">
            <v>3907.79</v>
          </cell>
          <cell r="GL553">
            <v>7003.41</v>
          </cell>
          <cell r="GM553">
            <v>0</v>
          </cell>
          <cell r="GN553">
            <v>53.14</v>
          </cell>
          <cell r="GO553">
            <v>6950.27</v>
          </cell>
          <cell r="GP553">
            <v>2025.92</v>
          </cell>
          <cell r="GQ553">
            <v>2025.92</v>
          </cell>
          <cell r="GR553">
            <v>4924.3500000000004</v>
          </cell>
          <cell r="GS553">
            <v>118.66</v>
          </cell>
          <cell r="GT553">
            <v>2338.7199999999998</v>
          </cell>
          <cell r="GU553">
            <v>96.37</v>
          </cell>
          <cell r="GV553">
            <v>1927.4</v>
          </cell>
          <cell r="GW553">
            <v>0.05</v>
          </cell>
          <cell r="GX553">
            <v>326.66000000000003</v>
          </cell>
          <cell r="GY553">
            <v>0</v>
          </cell>
          <cell r="GZ553">
            <v>326.66000000000003</v>
          </cell>
          <cell r="HA553">
            <v>0</v>
          </cell>
          <cell r="HB553">
            <v>4.34</v>
          </cell>
          <cell r="HC553">
            <v>4.34</v>
          </cell>
          <cell r="HD553" t="str">
            <v>Other adjustments to equity capital includes excess expense on Russia Cash Settled awards which are recognized in APIC. The APIC amount is totaled by adding the initial amortization amount, the mark-to-market amortization amount, and the liabil</v>
          </cell>
          <cell r="HE553" t="str">
            <v>Other deductions from Tier 1 Capital are comprised of deductions for non-financial equity investments and financial equity investments.</v>
          </cell>
          <cell r="HF553">
            <v>0</v>
          </cell>
          <cell r="HG553">
            <v>0</v>
          </cell>
          <cell r="HH553">
            <v>0</v>
          </cell>
          <cell r="HI553">
            <v>5899000000</v>
          </cell>
          <cell r="HJ553">
            <v>7474000000</v>
          </cell>
          <cell r="HK553" t="str">
            <v>Cash dividends declared on common stock (item 69) are equivalent to Cash dividends declared on common stock in the HI-A projections (item 13).Issuance of common stock for employee compensation (item 72) is equivalent to Conversion or retirement</v>
          </cell>
          <cell r="HL553">
            <v>4</v>
          </cell>
          <cell r="HM553">
            <v>2011</v>
          </cell>
          <cell r="HN553">
            <v>0</v>
          </cell>
          <cell r="HO553">
            <v>0</v>
          </cell>
          <cell r="HR553">
            <v>19011</v>
          </cell>
        </row>
        <row r="554">
          <cell r="A554" t="str">
            <v>2162966Q1 2012Supervisory Stress</v>
          </cell>
          <cell r="B554" t="str">
            <v>Morgan Stanley</v>
          </cell>
          <cell r="C554" t="str">
            <v>Q1 2012</v>
          </cell>
          <cell r="D554" t="str">
            <v>Supervisory Stress</v>
          </cell>
          <cell r="E554" t="str">
            <v>BHC</v>
          </cell>
          <cell r="F554" t="str">
            <v>MORGAN STANLEY</v>
          </cell>
          <cell r="G554">
            <v>2162966</v>
          </cell>
          <cell r="H554" t="str">
            <v>Projected</v>
          </cell>
          <cell r="I554">
            <v>40927</v>
          </cell>
          <cell r="J554">
            <v>40927.424641203703</v>
          </cell>
          <cell r="K554" t="str">
            <v>Please refer to the CCAR Summary Memo for a detailed description of the Supervisory Stress Scenario</v>
          </cell>
          <cell r="L554">
            <v>0</v>
          </cell>
          <cell r="M554">
            <v>0.02</v>
          </cell>
          <cell r="N554">
            <v>0</v>
          </cell>
          <cell r="O554">
            <v>0.02</v>
          </cell>
          <cell r="P554">
            <v>0</v>
          </cell>
          <cell r="Q554">
            <v>0</v>
          </cell>
          <cell r="R554">
            <v>0</v>
          </cell>
          <cell r="S554">
            <v>0</v>
          </cell>
          <cell r="T554">
            <v>0</v>
          </cell>
          <cell r="U554">
            <v>0</v>
          </cell>
          <cell r="V554">
            <v>0</v>
          </cell>
          <cell r="W554">
            <v>0</v>
          </cell>
          <cell r="X554">
            <v>0</v>
          </cell>
          <cell r="Y554">
            <v>1.1299999999999999</v>
          </cell>
          <cell r="Z554">
            <v>0</v>
          </cell>
          <cell r="AA554">
            <v>0</v>
          </cell>
          <cell r="AB554">
            <v>1.1299999999999999</v>
          </cell>
          <cell r="AC554">
            <v>0</v>
          </cell>
          <cell r="AD554">
            <v>0</v>
          </cell>
          <cell r="AE554">
            <v>0</v>
          </cell>
          <cell r="AF554">
            <v>0</v>
          </cell>
          <cell r="AG554">
            <v>0</v>
          </cell>
          <cell r="AH554">
            <v>0</v>
          </cell>
          <cell r="AI554">
            <v>1.1599999999999999</v>
          </cell>
          <cell r="AJ554">
            <v>0</v>
          </cell>
          <cell r="AK554">
            <v>0</v>
          </cell>
          <cell r="AL554">
            <v>0</v>
          </cell>
          <cell r="AM554">
            <v>0</v>
          </cell>
          <cell r="AN554">
            <v>0</v>
          </cell>
          <cell r="AO554">
            <v>272</v>
          </cell>
          <cell r="AP554">
            <v>0</v>
          </cell>
          <cell r="AQ554">
            <v>620</v>
          </cell>
          <cell r="AR554">
            <v>892</v>
          </cell>
          <cell r="AS554">
            <v>0</v>
          </cell>
          <cell r="AT554">
            <v>893.16</v>
          </cell>
          <cell r="AU554">
            <v>19.149999999999999</v>
          </cell>
          <cell r="AV554">
            <v>113.99</v>
          </cell>
          <cell r="AW554">
            <v>1.1599999999999999</v>
          </cell>
          <cell r="AX554">
            <v>0</v>
          </cell>
          <cell r="AY554">
            <v>131.97999999999999</v>
          </cell>
          <cell r="AZ554">
            <v>119.44</v>
          </cell>
          <cell r="BA554">
            <v>5925.44</v>
          </cell>
          <cell r="BB554">
            <v>6180.61</v>
          </cell>
          <cell r="BC554">
            <v>-135.72999999999999</v>
          </cell>
          <cell r="BD554">
            <v>-135.72999999999999</v>
          </cell>
          <cell r="BE554">
            <v>113.99</v>
          </cell>
          <cell r="BF554">
            <v>892</v>
          </cell>
          <cell r="BG554">
            <v>0</v>
          </cell>
          <cell r="BH554">
            <v>0</v>
          </cell>
          <cell r="BI554">
            <v>0</v>
          </cell>
          <cell r="BJ554">
            <v>0</v>
          </cell>
          <cell r="BK554">
            <v>11</v>
          </cell>
          <cell r="BL554">
            <v>-1141.72</v>
          </cell>
          <cell r="BM554">
            <v>24.96</v>
          </cell>
          <cell r="BN554">
            <v>-1166.68</v>
          </cell>
          <cell r="BO554">
            <v>0</v>
          </cell>
          <cell r="BP554">
            <v>-1166.68</v>
          </cell>
          <cell r="BQ554">
            <v>66.72</v>
          </cell>
          <cell r="BR554">
            <v>-1233.4000000000001</v>
          </cell>
          <cell r="BS554">
            <v>-2.1861752000000001</v>
          </cell>
          <cell r="BT554">
            <v>61.12</v>
          </cell>
          <cell r="BU554">
            <v>4.3</v>
          </cell>
          <cell r="BV554">
            <v>0</v>
          </cell>
          <cell r="BW554">
            <v>65.430000000000007</v>
          </cell>
          <cell r="BX554" t="str">
            <v>Non-Interest Income - Retail and Small Business</v>
          </cell>
          <cell r="BY554">
            <v>0</v>
          </cell>
          <cell r="BZ554">
            <v>32451.69</v>
          </cell>
          <cell r="CA554">
            <v>32451.69</v>
          </cell>
          <cell r="CB554">
            <v>5864.07</v>
          </cell>
          <cell r="CC554">
            <v>5245.62</v>
          </cell>
          <cell r="CD554">
            <v>130.44999999999999</v>
          </cell>
          <cell r="CE554">
            <v>0</v>
          </cell>
          <cell r="CF554">
            <v>130.44999999999999</v>
          </cell>
          <cell r="CG554">
            <v>487</v>
          </cell>
          <cell r="CH554">
            <v>5</v>
          </cell>
          <cell r="CI554">
            <v>19</v>
          </cell>
          <cell r="CJ554">
            <v>463</v>
          </cell>
          <cell r="CK554">
            <v>0</v>
          </cell>
          <cell r="CL554">
            <v>0</v>
          </cell>
          <cell r="CM554">
            <v>1</v>
          </cell>
          <cell r="CN554">
            <v>32061.040000000001</v>
          </cell>
          <cell r="CO554">
            <v>30549.54</v>
          </cell>
          <cell r="CP554">
            <v>1511.5</v>
          </cell>
          <cell r="CQ554">
            <v>0</v>
          </cell>
          <cell r="CR554">
            <v>0</v>
          </cell>
          <cell r="CS554">
            <v>5748.46</v>
          </cell>
          <cell r="CT554">
            <v>0</v>
          </cell>
          <cell r="CU554">
            <v>0</v>
          </cell>
          <cell r="CV554">
            <v>5748.46</v>
          </cell>
          <cell r="CW554">
            <v>15984</v>
          </cell>
          <cell r="CX554">
            <v>0</v>
          </cell>
          <cell r="CY554">
            <v>0</v>
          </cell>
          <cell r="CZ554">
            <v>14440</v>
          </cell>
          <cell r="DA554">
            <v>1476</v>
          </cell>
          <cell r="DB554">
            <v>68</v>
          </cell>
          <cell r="DC554">
            <v>59657.57</v>
          </cell>
          <cell r="DD554">
            <v>0</v>
          </cell>
          <cell r="DE554">
            <v>131.97999999999999</v>
          </cell>
          <cell r="DF554">
            <v>59525.599999999999</v>
          </cell>
          <cell r="DG554">
            <v>223232.33</v>
          </cell>
          <cell r="DH554">
            <v>6715</v>
          </cell>
          <cell r="DI554">
            <v>23</v>
          </cell>
          <cell r="DJ554">
            <v>0</v>
          </cell>
          <cell r="DK554">
            <v>4079.6</v>
          </cell>
          <cell r="DL554">
            <v>10817.6</v>
          </cell>
          <cell r="DM554">
            <v>386499.03</v>
          </cell>
          <cell r="DN554">
            <v>712526.25</v>
          </cell>
          <cell r="DO554">
            <v>65813.289999999994</v>
          </cell>
          <cell r="DP554">
            <v>109365.11</v>
          </cell>
          <cell r="DQ554">
            <v>4835</v>
          </cell>
          <cell r="DR554">
            <v>479713.22</v>
          </cell>
          <cell r="DS554">
            <v>14</v>
          </cell>
          <cell r="DT554">
            <v>659726.63</v>
          </cell>
          <cell r="DU554">
            <v>1508</v>
          </cell>
          <cell r="DV554">
            <v>20</v>
          </cell>
          <cell r="DW554">
            <v>23025.45</v>
          </cell>
          <cell r="DX554">
            <v>22835.33</v>
          </cell>
          <cell r="DY554">
            <v>-357.16</v>
          </cell>
          <cell r="DZ554">
            <v>-2498</v>
          </cell>
          <cell r="EA554">
            <v>44533.62</v>
          </cell>
          <cell r="EB554">
            <v>8266</v>
          </cell>
          <cell r="EC554">
            <v>52799.62</v>
          </cell>
          <cell r="ED554">
            <v>133881.79</v>
          </cell>
          <cell r="EE554">
            <v>45668.4</v>
          </cell>
          <cell r="EF554">
            <v>0</v>
          </cell>
          <cell r="EG554">
            <v>45668.4</v>
          </cell>
          <cell r="EH554">
            <v>-1233.4000000000001</v>
          </cell>
          <cell r="EI554">
            <v>0</v>
          </cell>
          <cell r="EJ554">
            <v>0</v>
          </cell>
          <cell r="EK554">
            <v>0</v>
          </cell>
          <cell r="EL554">
            <v>264.98</v>
          </cell>
          <cell r="EM554">
            <v>0</v>
          </cell>
          <cell r="EN554">
            <v>62.85</v>
          </cell>
          <cell r="EO554">
            <v>0</v>
          </cell>
          <cell r="EP554">
            <v>24</v>
          </cell>
          <cell r="EQ554">
            <v>100.35</v>
          </cell>
          <cell r="ER554">
            <v>20.84</v>
          </cell>
          <cell r="ES554">
            <v>0</v>
          </cell>
          <cell r="ET554">
            <v>0</v>
          </cell>
          <cell r="EU554">
            <v>44533.62</v>
          </cell>
          <cell r="EV554">
            <v>44533.62</v>
          </cell>
          <cell r="EW554">
            <v>189.37</v>
          </cell>
          <cell r="EX554">
            <v>0</v>
          </cell>
          <cell r="EY554">
            <v>-15</v>
          </cell>
          <cell r="EZ554">
            <v>0</v>
          </cell>
          <cell r="FA554">
            <v>0</v>
          </cell>
          <cell r="FB554">
            <v>6691.87</v>
          </cell>
          <cell r="FC554">
            <v>0</v>
          </cell>
          <cell r="FD554">
            <v>10794.6</v>
          </cell>
          <cell r="FE554">
            <v>2459</v>
          </cell>
          <cell r="FF554">
            <v>37797.519999999997</v>
          </cell>
          <cell r="FG554">
            <v>2.2999999999999998</v>
          </cell>
          <cell r="FH554">
            <v>4974.8500000000004</v>
          </cell>
          <cell r="FI554">
            <v>-984.14</v>
          </cell>
          <cell r="FJ554">
            <v>31836.23</v>
          </cell>
          <cell r="FK554">
            <v>311579.93</v>
          </cell>
          <cell r="FL554">
            <v>23635.7</v>
          </cell>
          <cell r="FM554">
            <v>31835.67</v>
          </cell>
          <cell r="FN554">
            <v>39502.11</v>
          </cell>
          <cell r="FO554">
            <v>311579.93</v>
          </cell>
          <cell r="FP554">
            <v>688833.63</v>
          </cell>
          <cell r="FQ554">
            <v>7.5857999999999999</v>
          </cell>
          <cell r="FR554">
            <v>10.217499999999999</v>
          </cell>
          <cell r="FS554">
            <v>12.678000000000001</v>
          </cell>
          <cell r="FT554">
            <v>4.6216999999999997</v>
          </cell>
          <cell r="FU554">
            <v>1508</v>
          </cell>
          <cell r="FV554">
            <v>0</v>
          </cell>
          <cell r="FW554">
            <v>0</v>
          </cell>
          <cell r="FX554">
            <v>0</v>
          </cell>
          <cell r="FY554">
            <v>1184.51</v>
          </cell>
          <cell r="FZ554">
            <v>0</v>
          </cell>
          <cell r="GA554">
            <v>1944.87</v>
          </cell>
          <cell r="GB554">
            <v>0</v>
          </cell>
          <cell r="GC554">
            <v>4747</v>
          </cell>
          <cell r="GD554">
            <v>6438</v>
          </cell>
          <cell r="GE554">
            <v>7006.81</v>
          </cell>
          <cell r="GF554">
            <v>0</v>
          </cell>
          <cell r="GG554">
            <v>2007.07</v>
          </cell>
          <cell r="GH554">
            <v>0</v>
          </cell>
          <cell r="GI554">
            <v>0</v>
          </cell>
          <cell r="GJ554">
            <v>37797.519999999997</v>
          </cell>
          <cell r="GK554">
            <v>3779.75</v>
          </cell>
          <cell r="GL554">
            <v>7193.92</v>
          </cell>
          <cell r="GM554">
            <v>-187.11</v>
          </cell>
          <cell r="GN554">
            <v>53.14</v>
          </cell>
          <cell r="GO554">
            <v>7140.78</v>
          </cell>
          <cell r="GP554">
            <v>1978.82</v>
          </cell>
          <cell r="GQ554">
            <v>1978.82</v>
          </cell>
          <cell r="GR554">
            <v>5161.95</v>
          </cell>
          <cell r="GS554">
            <v>118.66</v>
          </cell>
          <cell r="GT554">
            <v>2338.7199999999998</v>
          </cell>
          <cell r="GU554">
            <v>100.35</v>
          </cell>
          <cell r="GV554">
            <v>2007.07</v>
          </cell>
          <cell r="GW554">
            <v>0.05</v>
          </cell>
          <cell r="GX554">
            <v>264.98</v>
          </cell>
          <cell r="GY554">
            <v>0</v>
          </cell>
          <cell r="GZ554">
            <v>264.98</v>
          </cell>
          <cell r="HA554">
            <v>0</v>
          </cell>
          <cell r="HB554">
            <v>62.85</v>
          </cell>
          <cell r="HC554">
            <v>62.85</v>
          </cell>
          <cell r="HD554" t="str">
            <v>Other adjustments to equity capital includes excess expense on Russia Cash Settled awards which are recognized in APIC. The APIC amount is totaled by adding the initial amortization amount, the mark-to-market amortization amount, and the liabil</v>
          </cell>
          <cell r="HE554" t="str">
            <v>Other deductions from Tier 1 Capital are comprised of deductions for non-financial equity investments and financial equity investments.</v>
          </cell>
          <cell r="HF554">
            <v>0</v>
          </cell>
          <cell r="HG554">
            <v>0</v>
          </cell>
          <cell r="HH554">
            <v>0</v>
          </cell>
          <cell r="HI554">
            <v>5899000000</v>
          </cell>
          <cell r="HJ554">
            <v>7474000000</v>
          </cell>
          <cell r="HK554" t="str">
            <v>Cash dividends declared on common stock (item 69) are equivalent to Cash dividends declared on common stock in the HI-A projections (item 13).Issuance of common stock for employee compensation (item 72) is equivalent to Conversion or retirement</v>
          </cell>
          <cell r="HL554">
            <v>1</v>
          </cell>
          <cell r="HM554">
            <v>2012</v>
          </cell>
          <cell r="HN554">
            <v>0</v>
          </cell>
          <cell r="HO554">
            <v>0</v>
          </cell>
          <cell r="HR554">
            <v>19011</v>
          </cell>
        </row>
        <row r="555">
          <cell r="A555" t="str">
            <v>2162966Q2 2012Supervisory Stress</v>
          </cell>
          <cell r="B555" t="str">
            <v>Morgan Stanley</v>
          </cell>
          <cell r="C555" t="str">
            <v>Q2 2012</v>
          </cell>
          <cell r="D555" t="str">
            <v>Supervisory Stress</v>
          </cell>
          <cell r="E555" t="str">
            <v>BHC</v>
          </cell>
          <cell r="F555" t="str">
            <v>MORGAN STANLEY</v>
          </cell>
          <cell r="G555">
            <v>2162966</v>
          </cell>
          <cell r="H555" t="str">
            <v>Projected</v>
          </cell>
          <cell r="I555">
            <v>40927</v>
          </cell>
          <cell r="J555">
            <v>40927.424641203703</v>
          </cell>
          <cell r="K555" t="str">
            <v>Please refer to the CCAR Summary Memo for a detailed description of the Supervisory Stress Scenario</v>
          </cell>
          <cell r="L555">
            <v>0.02</v>
          </cell>
          <cell r="M555">
            <v>0.04</v>
          </cell>
          <cell r="N555">
            <v>0</v>
          </cell>
          <cell r="O555">
            <v>0.04</v>
          </cell>
          <cell r="P555">
            <v>0</v>
          </cell>
          <cell r="Q555">
            <v>0</v>
          </cell>
          <cell r="R555">
            <v>0</v>
          </cell>
          <cell r="S555">
            <v>0</v>
          </cell>
          <cell r="T555">
            <v>0</v>
          </cell>
          <cell r="U555">
            <v>0</v>
          </cell>
          <cell r="V555">
            <v>0</v>
          </cell>
          <cell r="W555">
            <v>0</v>
          </cell>
          <cell r="X555">
            <v>0</v>
          </cell>
          <cell r="Y555">
            <v>1.25</v>
          </cell>
          <cell r="Z555">
            <v>0</v>
          </cell>
          <cell r="AA555">
            <v>0</v>
          </cell>
          <cell r="AB555">
            <v>1.25</v>
          </cell>
          <cell r="AC555">
            <v>0</v>
          </cell>
          <cell r="AD555">
            <v>0</v>
          </cell>
          <cell r="AE555">
            <v>0</v>
          </cell>
          <cell r="AF555">
            <v>0</v>
          </cell>
          <cell r="AG555">
            <v>0</v>
          </cell>
          <cell r="AH555">
            <v>0</v>
          </cell>
          <cell r="AI555">
            <v>1.3</v>
          </cell>
          <cell r="AJ555">
            <v>0</v>
          </cell>
          <cell r="AK555">
            <v>0</v>
          </cell>
          <cell r="AL555">
            <v>0</v>
          </cell>
          <cell r="AM555">
            <v>0</v>
          </cell>
          <cell r="AN555">
            <v>0</v>
          </cell>
          <cell r="AO555">
            <v>112</v>
          </cell>
          <cell r="AP555">
            <v>0</v>
          </cell>
          <cell r="AQ555">
            <v>271</v>
          </cell>
          <cell r="AR555">
            <v>383</v>
          </cell>
          <cell r="AS555">
            <v>0</v>
          </cell>
          <cell r="AT555">
            <v>384.3</v>
          </cell>
          <cell r="AU555">
            <v>131.97999999999999</v>
          </cell>
          <cell r="AV555">
            <v>-7.08</v>
          </cell>
          <cell r="AW555">
            <v>1.3</v>
          </cell>
          <cell r="AX555">
            <v>0</v>
          </cell>
          <cell r="AY555">
            <v>123.59</v>
          </cell>
          <cell r="AZ555">
            <v>139.79</v>
          </cell>
          <cell r="BA555">
            <v>5590.19</v>
          </cell>
          <cell r="BB555">
            <v>6019.12</v>
          </cell>
          <cell r="BC555">
            <v>-289.14</v>
          </cell>
          <cell r="BD555">
            <v>-289.14</v>
          </cell>
          <cell r="BE555">
            <v>-7.08</v>
          </cell>
          <cell r="BF555">
            <v>383</v>
          </cell>
          <cell r="BG555">
            <v>0</v>
          </cell>
          <cell r="BH555">
            <v>0</v>
          </cell>
          <cell r="BI555">
            <v>0</v>
          </cell>
          <cell r="BJ555">
            <v>0</v>
          </cell>
          <cell r="BK555">
            <v>11</v>
          </cell>
          <cell r="BL555">
            <v>-665.05</v>
          </cell>
          <cell r="BM555">
            <v>-26.92</v>
          </cell>
          <cell r="BN555">
            <v>-638.13</v>
          </cell>
          <cell r="BO555">
            <v>0</v>
          </cell>
          <cell r="BP555">
            <v>-638.13</v>
          </cell>
          <cell r="BQ555">
            <v>-7.16</v>
          </cell>
          <cell r="BR555">
            <v>-630.97</v>
          </cell>
          <cell r="BS555">
            <v>4.0478160000000001</v>
          </cell>
          <cell r="BT555">
            <v>65.430000000000007</v>
          </cell>
          <cell r="BU555">
            <v>8.6</v>
          </cell>
          <cell r="BV555">
            <v>0</v>
          </cell>
          <cell r="BW555">
            <v>74.03</v>
          </cell>
          <cell r="BX555" t="str">
            <v>Non-Interest Income - Retail and Small Business</v>
          </cell>
          <cell r="BY555">
            <v>0</v>
          </cell>
          <cell r="BZ555">
            <v>36161.69</v>
          </cell>
          <cell r="CA555">
            <v>36161.69</v>
          </cell>
          <cell r="CB555">
            <v>6645.29</v>
          </cell>
          <cell r="CC555">
            <v>6011.63</v>
          </cell>
          <cell r="CD555">
            <v>145.66</v>
          </cell>
          <cell r="CE555">
            <v>0</v>
          </cell>
          <cell r="CF555">
            <v>145.66</v>
          </cell>
          <cell r="CG555">
            <v>487</v>
          </cell>
          <cell r="CH555">
            <v>5</v>
          </cell>
          <cell r="CI555">
            <v>19</v>
          </cell>
          <cell r="CJ555">
            <v>463</v>
          </cell>
          <cell r="CK555">
            <v>0</v>
          </cell>
          <cell r="CL555">
            <v>0</v>
          </cell>
          <cell r="CM555">
            <v>1</v>
          </cell>
          <cell r="CN555">
            <v>30719.09</v>
          </cell>
          <cell r="CO555">
            <v>29207.59</v>
          </cell>
          <cell r="CP555">
            <v>1511.5</v>
          </cell>
          <cell r="CQ555">
            <v>0</v>
          </cell>
          <cell r="CR555">
            <v>0</v>
          </cell>
          <cell r="CS555">
            <v>5982.89</v>
          </cell>
          <cell r="CT555">
            <v>0</v>
          </cell>
          <cell r="CU555">
            <v>0</v>
          </cell>
          <cell r="CV555">
            <v>5982.89</v>
          </cell>
          <cell r="CW555">
            <v>15984</v>
          </cell>
          <cell r="CX555">
            <v>0</v>
          </cell>
          <cell r="CY555">
            <v>0</v>
          </cell>
          <cell r="CZ555">
            <v>14440</v>
          </cell>
          <cell r="DA555">
            <v>1476</v>
          </cell>
          <cell r="DB555">
            <v>68</v>
          </cell>
          <cell r="DC555">
            <v>59331.27</v>
          </cell>
          <cell r="DD555">
            <v>0</v>
          </cell>
          <cell r="DE555">
            <v>123.59</v>
          </cell>
          <cell r="DF555">
            <v>59207.68</v>
          </cell>
          <cell r="DG555">
            <v>220819.29</v>
          </cell>
          <cell r="DH555">
            <v>6715</v>
          </cell>
          <cell r="DI555">
            <v>23</v>
          </cell>
          <cell r="DJ555">
            <v>0</v>
          </cell>
          <cell r="DK555">
            <v>4064.84</v>
          </cell>
          <cell r="DL555">
            <v>10802.84</v>
          </cell>
          <cell r="DM555">
            <v>377832.67</v>
          </cell>
          <cell r="DN555">
            <v>704824.16</v>
          </cell>
          <cell r="DO555">
            <v>67202.38</v>
          </cell>
          <cell r="DP555">
            <v>108302.56</v>
          </cell>
          <cell r="DQ555">
            <v>4835</v>
          </cell>
          <cell r="DR555">
            <v>472977.02</v>
          </cell>
          <cell r="DS555">
            <v>14</v>
          </cell>
          <cell r="DT555">
            <v>653316.96</v>
          </cell>
          <cell r="DU555">
            <v>1508</v>
          </cell>
          <cell r="DV555">
            <v>20</v>
          </cell>
          <cell r="DW555">
            <v>23126.46</v>
          </cell>
          <cell r="DX555">
            <v>22080.05</v>
          </cell>
          <cell r="DY555">
            <v>-343.88</v>
          </cell>
          <cell r="DZ555">
            <v>-2498</v>
          </cell>
          <cell r="EA555">
            <v>43892.63</v>
          </cell>
          <cell r="EB555">
            <v>7614.57</v>
          </cell>
          <cell r="EC555">
            <v>51507.199999999997</v>
          </cell>
          <cell r="ED555">
            <v>135223.74</v>
          </cell>
          <cell r="EE555">
            <v>44533.62</v>
          </cell>
          <cell r="EF555">
            <v>0</v>
          </cell>
          <cell r="EG555">
            <v>44533.62</v>
          </cell>
          <cell r="EH555">
            <v>-630.97</v>
          </cell>
          <cell r="EI555">
            <v>0</v>
          </cell>
          <cell r="EJ555">
            <v>0</v>
          </cell>
          <cell r="EK555">
            <v>0</v>
          </cell>
          <cell r="EL555">
            <v>171.62</v>
          </cell>
          <cell r="EM555">
            <v>0</v>
          </cell>
          <cell r="EN555">
            <v>2.04</v>
          </cell>
          <cell r="EO555">
            <v>-68.569999999999993</v>
          </cell>
          <cell r="EP555">
            <v>24</v>
          </cell>
          <cell r="EQ555">
            <v>100.32</v>
          </cell>
          <cell r="ER555">
            <v>13.28</v>
          </cell>
          <cell r="ES555">
            <v>0</v>
          </cell>
          <cell r="ET555">
            <v>0</v>
          </cell>
          <cell r="EU555">
            <v>43892.63</v>
          </cell>
          <cell r="EV555">
            <v>43892.63</v>
          </cell>
          <cell r="EW555">
            <v>202.65</v>
          </cell>
          <cell r="EX555">
            <v>0</v>
          </cell>
          <cell r="EY555">
            <v>-15</v>
          </cell>
          <cell r="EZ555">
            <v>0</v>
          </cell>
          <cell r="FA555">
            <v>0</v>
          </cell>
          <cell r="FB555">
            <v>6576.61</v>
          </cell>
          <cell r="FC555">
            <v>0</v>
          </cell>
          <cell r="FD555">
            <v>10779.84</v>
          </cell>
          <cell r="FE555">
            <v>2459</v>
          </cell>
          <cell r="FF555">
            <v>37042.75</v>
          </cell>
          <cell r="FG555">
            <v>2.2999999999999998</v>
          </cell>
          <cell r="FH555">
            <v>5229.2</v>
          </cell>
          <cell r="FI555">
            <v>-984.14</v>
          </cell>
          <cell r="FJ555">
            <v>30827.11</v>
          </cell>
          <cell r="FK555">
            <v>311631.31</v>
          </cell>
          <cell r="FL555">
            <v>22742.97</v>
          </cell>
          <cell r="FM555">
            <v>30827.69</v>
          </cell>
          <cell r="FN555">
            <v>37156.07</v>
          </cell>
          <cell r="FO555">
            <v>311631.31</v>
          </cell>
          <cell r="FP555">
            <v>680891.95</v>
          </cell>
          <cell r="FQ555">
            <v>7.298</v>
          </cell>
          <cell r="FR555">
            <v>9.8924000000000003</v>
          </cell>
          <cell r="FS555">
            <v>11.9231</v>
          </cell>
          <cell r="FT555">
            <v>4.5274999999999999</v>
          </cell>
          <cell r="FU555">
            <v>1508</v>
          </cell>
          <cell r="FV555">
            <v>0</v>
          </cell>
          <cell r="FW555">
            <v>0</v>
          </cell>
          <cell r="FX555">
            <v>0</v>
          </cell>
          <cell r="FY555">
            <v>1180.79</v>
          </cell>
          <cell r="FZ555">
            <v>0</v>
          </cell>
          <cell r="GA555">
            <v>1829.61</v>
          </cell>
          <cell r="GB555">
            <v>0</v>
          </cell>
          <cell r="GC555">
            <v>4747</v>
          </cell>
          <cell r="GD555">
            <v>6438</v>
          </cell>
          <cell r="GE555">
            <v>7023.92</v>
          </cell>
          <cell r="GF555">
            <v>0</v>
          </cell>
          <cell r="GG555">
            <v>2006.33</v>
          </cell>
          <cell r="GH555">
            <v>0</v>
          </cell>
          <cell r="GI555">
            <v>0</v>
          </cell>
          <cell r="GJ555">
            <v>37042.75</v>
          </cell>
          <cell r="GK555">
            <v>3704.27</v>
          </cell>
          <cell r="GL555">
            <v>7211.03</v>
          </cell>
          <cell r="GM555">
            <v>-187.11</v>
          </cell>
          <cell r="GN555">
            <v>53.14</v>
          </cell>
          <cell r="GO555">
            <v>7157.88</v>
          </cell>
          <cell r="GP555">
            <v>1741.58</v>
          </cell>
          <cell r="GQ555">
            <v>1741.58</v>
          </cell>
          <cell r="GR555">
            <v>5416.3</v>
          </cell>
          <cell r="GS555">
            <v>118.66</v>
          </cell>
          <cell r="GT555">
            <v>2338.7199999999998</v>
          </cell>
          <cell r="GU555">
            <v>100.32</v>
          </cell>
          <cell r="GV555">
            <v>2006.33</v>
          </cell>
          <cell r="GW555">
            <v>0.05</v>
          </cell>
          <cell r="GX555">
            <v>171.62</v>
          </cell>
          <cell r="GY555">
            <v>0</v>
          </cell>
          <cell r="GZ555">
            <v>171.62</v>
          </cell>
          <cell r="HA555">
            <v>0</v>
          </cell>
          <cell r="HB555">
            <v>2.04</v>
          </cell>
          <cell r="HC555">
            <v>2.04</v>
          </cell>
          <cell r="HD555" t="str">
            <v>Other adjustments to equity capital includes excess expense on Russia Cash Settled awards which are recognized in APIC. The APIC amount is totaled by adding the initial amortization amount, the mark-to-market amortization amount, and the liabil</v>
          </cell>
          <cell r="HE555" t="str">
            <v>Other deductions from Tier 1 Capital are comprised of deductions for non-financial equity investments and financial equity investments.</v>
          </cell>
          <cell r="HF555">
            <v>0</v>
          </cell>
          <cell r="HG555">
            <v>0</v>
          </cell>
          <cell r="HH555">
            <v>0</v>
          </cell>
          <cell r="HI555">
            <v>5899000000</v>
          </cell>
          <cell r="HJ555">
            <v>7474000000</v>
          </cell>
          <cell r="HK555" t="str">
            <v>Cash dividends declared on common stock (item 69) are equivalent to Cash dividends declared on common stock in the HI-A projections (item 13).Issuance of common stock for employee compensation (item 72) is equivalent to Conversion or retirement</v>
          </cell>
          <cell r="HL555">
            <v>2</v>
          </cell>
          <cell r="HM555">
            <v>2012</v>
          </cell>
          <cell r="HN555">
            <v>0</v>
          </cell>
          <cell r="HO555">
            <v>0</v>
          </cell>
          <cell r="HR555">
            <v>19011</v>
          </cell>
        </row>
        <row r="556">
          <cell r="A556" t="str">
            <v>2162966Q3 2012Supervisory Stress</v>
          </cell>
          <cell r="B556" t="str">
            <v>Morgan Stanley</v>
          </cell>
          <cell r="C556" t="str">
            <v>Q3 2012</v>
          </cell>
          <cell r="D556" t="str">
            <v>Supervisory Stress</v>
          </cell>
          <cell r="E556" t="str">
            <v>BHC</v>
          </cell>
          <cell r="F556" t="str">
            <v>MORGAN STANLEY</v>
          </cell>
          <cell r="G556">
            <v>2162966</v>
          </cell>
          <cell r="H556" t="str">
            <v>Projected</v>
          </cell>
          <cell r="I556">
            <v>40927</v>
          </cell>
          <cell r="J556">
            <v>40927.424641203703</v>
          </cell>
          <cell r="K556" t="str">
            <v>Please refer to the CCAR Summary Memo for a detailed description of the Supervisory Stress Scenario</v>
          </cell>
          <cell r="L556">
            <v>0.04</v>
          </cell>
          <cell r="M556">
            <v>0.06</v>
          </cell>
          <cell r="N556">
            <v>0</v>
          </cell>
          <cell r="O556">
            <v>0.06</v>
          </cell>
          <cell r="P556">
            <v>0</v>
          </cell>
          <cell r="Q556">
            <v>0</v>
          </cell>
          <cell r="R556">
            <v>0</v>
          </cell>
          <cell r="S556">
            <v>0</v>
          </cell>
          <cell r="T556">
            <v>0</v>
          </cell>
          <cell r="U556">
            <v>0</v>
          </cell>
          <cell r="V556">
            <v>0</v>
          </cell>
          <cell r="W556">
            <v>0</v>
          </cell>
          <cell r="X556">
            <v>0</v>
          </cell>
          <cell r="Y556">
            <v>1.36</v>
          </cell>
          <cell r="Z556">
            <v>0</v>
          </cell>
          <cell r="AA556">
            <v>0</v>
          </cell>
          <cell r="AB556">
            <v>1.36</v>
          </cell>
          <cell r="AC556">
            <v>0</v>
          </cell>
          <cell r="AD556">
            <v>0</v>
          </cell>
          <cell r="AE556">
            <v>0</v>
          </cell>
          <cell r="AF556">
            <v>0</v>
          </cell>
          <cell r="AG556">
            <v>0</v>
          </cell>
          <cell r="AH556">
            <v>0</v>
          </cell>
          <cell r="AI556">
            <v>1.46</v>
          </cell>
          <cell r="AJ556">
            <v>0</v>
          </cell>
          <cell r="AK556">
            <v>0</v>
          </cell>
          <cell r="AL556">
            <v>0</v>
          </cell>
          <cell r="AM556">
            <v>0</v>
          </cell>
          <cell r="AN556">
            <v>0</v>
          </cell>
          <cell r="AO556">
            <v>86</v>
          </cell>
          <cell r="AP556">
            <v>0</v>
          </cell>
          <cell r="AQ556">
            <v>213</v>
          </cell>
          <cell r="AR556">
            <v>299</v>
          </cell>
          <cell r="AS556">
            <v>0</v>
          </cell>
          <cell r="AT556">
            <v>300.45999999999998</v>
          </cell>
          <cell r="AU556">
            <v>123.59</v>
          </cell>
          <cell r="AV556">
            <v>4.57</v>
          </cell>
          <cell r="AW556">
            <v>1.46</v>
          </cell>
          <cell r="AX556">
            <v>0</v>
          </cell>
          <cell r="AY556">
            <v>126.7</v>
          </cell>
          <cell r="AZ556">
            <v>170.8</v>
          </cell>
          <cell r="BA556">
            <v>5434.96</v>
          </cell>
          <cell r="BB556">
            <v>5916.85</v>
          </cell>
          <cell r="BC556">
            <v>-311.08999999999997</v>
          </cell>
          <cell r="BD556">
            <v>-311.08999999999997</v>
          </cell>
          <cell r="BE556">
            <v>4.57</v>
          </cell>
          <cell r="BF556">
            <v>299</v>
          </cell>
          <cell r="BG556">
            <v>0</v>
          </cell>
          <cell r="BH556">
            <v>0</v>
          </cell>
          <cell r="BI556">
            <v>0</v>
          </cell>
          <cell r="BJ556">
            <v>0</v>
          </cell>
          <cell r="BK556">
            <v>11</v>
          </cell>
          <cell r="BL556">
            <v>-614.66</v>
          </cell>
          <cell r="BM556">
            <v>-37.159999999999997</v>
          </cell>
          <cell r="BN556">
            <v>-577.5</v>
          </cell>
          <cell r="BO556">
            <v>0</v>
          </cell>
          <cell r="BP556">
            <v>-577.5</v>
          </cell>
          <cell r="BQ556">
            <v>1.77</v>
          </cell>
          <cell r="BR556">
            <v>-579.27</v>
          </cell>
          <cell r="BS556">
            <v>6.0456187000000003</v>
          </cell>
          <cell r="BT556">
            <v>74.03</v>
          </cell>
          <cell r="BU556">
            <v>12.91</v>
          </cell>
          <cell r="BV556">
            <v>0</v>
          </cell>
          <cell r="BW556">
            <v>86.94</v>
          </cell>
          <cell r="BX556" t="str">
            <v>Non-Interest Income - Retail and Small Business</v>
          </cell>
          <cell r="BY556">
            <v>0</v>
          </cell>
          <cell r="BZ556">
            <v>38726.69</v>
          </cell>
          <cell r="CA556">
            <v>38726.69</v>
          </cell>
          <cell r="CB556">
            <v>7797.33</v>
          </cell>
          <cell r="CC556">
            <v>7140.16</v>
          </cell>
          <cell r="CD556">
            <v>169.17</v>
          </cell>
          <cell r="CE556">
            <v>0</v>
          </cell>
          <cell r="CF556">
            <v>169.17</v>
          </cell>
          <cell r="CG556">
            <v>487</v>
          </cell>
          <cell r="CH556">
            <v>5</v>
          </cell>
          <cell r="CI556">
            <v>19</v>
          </cell>
          <cell r="CJ556">
            <v>463</v>
          </cell>
          <cell r="CK556">
            <v>0</v>
          </cell>
          <cell r="CL556">
            <v>0</v>
          </cell>
          <cell r="CM556">
            <v>1</v>
          </cell>
          <cell r="CN556">
            <v>29241</v>
          </cell>
          <cell r="CO556">
            <v>27729.5</v>
          </cell>
          <cell r="CP556">
            <v>1511.5</v>
          </cell>
          <cell r="CQ556">
            <v>0</v>
          </cell>
          <cell r="CR556">
            <v>0</v>
          </cell>
          <cell r="CS556">
            <v>6481.72</v>
          </cell>
          <cell r="CT556">
            <v>0</v>
          </cell>
          <cell r="CU556">
            <v>0</v>
          </cell>
          <cell r="CV556">
            <v>6481.72</v>
          </cell>
          <cell r="CW556">
            <v>15984</v>
          </cell>
          <cell r="CX556">
            <v>0</v>
          </cell>
          <cell r="CY556">
            <v>0</v>
          </cell>
          <cell r="CZ556">
            <v>14440</v>
          </cell>
          <cell r="DA556">
            <v>1476</v>
          </cell>
          <cell r="DB556">
            <v>68</v>
          </cell>
          <cell r="DC556">
            <v>59504.06</v>
          </cell>
          <cell r="DD556">
            <v>0</v>
          </cell>
          <cell r="DE556">
            <v>126.7</v>
          </cell>
          <cell r="DF556">
            <v>59377.36</v>
          </cell>
          <cell r="DG556">
            <v>219378.37</v>
          </cell>
          <cell r="DH556">
            <v>6715</v>
          </cell>
          <cell r="DI556">
            <v>23</v>
          </cell>
          <cell r="DJ556">
            <v>0</v>
          </cell>
          <cell r="DK556">
            <v>3984.61</v>
          </cell>
          <cell r="DL556">
            <v>10722.61</v>
          </cell>
          <cell r="DM556">
            <v>372019.92</v>
          </cell>
          <cell r="DN556">
            <v>700224.95</v>
          </cell>
          <cell r="DO556">
            <v>75522.899999999994</v>
          </cell>
          <cell r="DP556">
            <v>107638.48</v>
          </cell>
          <cell r="DQ556">
            <v>4835</v>
          </cell>
          <cell r="DR556">
            <v>461314.68</v>
          </cell>
          <cell r="DS556">
            <v>14</v>
          </cell>
          <cell r="DT556">
            <v>649311.06000000006</v>
          </cell>
          <cell r="DU556">
            <v>1508</v>
          </cell>
          <cell r="DV556">
            <v>20</v>
          </cell>
          <cell r="DW556">
            <v>23246.16</v>
          </cell>
          <cell r="DX556">
            <v>21376.54</v>
          </cell>
          <cell r="DY556">
            <v>-353.39</v>
          </cell>
          <cell r="DZ556">
            <v>-2498</v>
          </cell>
          <cell r="EA556">
            <v>43299.32</v>
          </cell>
          <cell r="EB556">
            <v>7614.57</v>
          </cell>
          <cell r="EC556">
            <v>50913.89</v>
          </cell>
          <cell r="ED556">
            <v>136592.53</v>
          </cell>
          <cell r="EE556">
            <v>43892.63</v>
          </cell>
          <cell r="EF556">
            <v>0</v>
          </cell>
          <cell r="EG556">
            <v>43892.63</v>
          </cell>
          <cell r="EH556">
            <v>-579.27</v>
          </cell>
          <cell r="EI556">
            <v>0</v>
          </cell>
          <cell r="EJ556">
            <v>0</v>
          </cell>
          <cell r="EK556">
            <v>0</v>
          </cell>
          <cell r="EL556">
            <v>126.58</v>
          </cell>
          <cell r="EM556">
            <v>0</v>
          </cell>
          <cell r="EN556">
            <v>6.88</v>
          </cell>
          <cell r="EO556">
            <v>0</v>
          </cell>
          <cell r="EP556">
            <v>24</v>
          </cell>
          <cell r="EQ556">
            <v>100.24</v>
          </cell>
          <cell r="ER556">
            <v>-9.51</v>
          </cell>
          <cell r="ES556">
            <v>0</v>
          </cell>
          <cell r="ET556">
            <v>0</v>
          </cell>
          <cell r="EU556">
            <v>43299.32</v>
          </cell>
          <cell r="EV556">
            <v>43299.32</v>
          </cell>
          <cell r="EW556">
            <v>193.14</v>
          </cell>
          <cell r="EX556">
            <v>0</v>
          </cell>
          <cell r="EY556">
            <v>-15</v>
          </cell>
          <cell r="EZ556">
            <v>0</v>
          </cell>
          <cell r="FA556">
            <v>0</v>
          </cell>
          <cell r="FB556">
            <v>6473.73</v>
          </cell>
          <cell r="FC556">
            <v>0</v>
          </cell>
          <cell r="FD556">
            <v>10699.61</v>
          </cell>
          <cell r="FE556">
            <v>2459</v>
          </cell>
          <cell r="FF556">
            <v>36436.29</v>
          </cell>
          <cell r="FG556">
            <v>2.2999999999999998</v>
          </cell>
          <cell r="FH556">
            <v>5507.86</v>
          </cell>
          <cell r="FI556">
            <v>-984.14</v>
          </cell>
          <cell r="FJ556">
            <v>29941.99</v>
          </cell>
          <cell r="FK556">
            <v>312621.08</v>
          </cell>
          <cell r="FL556">
            <v>21961.57</v>
          </cell>
          <cell r="FM556">
            <v>29943.4</v>
          </cell>
          <cell r="FN556">
            <v>36377.769999999997</v>
          </cell>
          <cell r="FO556">
            <v>312621.08</v>
          </cell>
          <cell r="FP556">
            <v>676094.31</v>
          </cell>
          <cell r="FQ556">
            <v>7.0250000000000004</v>
          </cell>
          <cell r="FR556">
            <v>9.5782000000000007</v>
          </cell>
          <cell r="FS556">
            <v>11.6364</v>
          </cell>
          <cell r="FT556">
            <v>4.4288999999999996</v>
          </cell>
          <cell r="FU556">
            <v>1508</v>
          </cell>
          <cell r="FV556">
            <v>0</v>
          </cell>
          <cell r="FW556">
            <v>0</v>
          </cell>
          <cell r="FX556">
            <v>0</v>
          </cell>
          <cell r="FY556">
            <v>1181.8399999999999</v>
          </cell>
          <cell r="FZ556">
            <v>0</v>
          </cell>
          <cell r="GA556">
            <v>1726.73</v>
          </cell>
          <cell r="GB556">
            <v>0</v>
          </cell>
          <cell r="GC556">
            <v>4747</v>
          </cell>
          <cell r="GD556">
            <v>6438</v>
          </cell>
          <cell r="GE556">
            <v>7042.66</v>
          </cell>
          <cell r="GF556">
            <v>0</v>
          </cell>
          <cell r="GG556">
            <v>2004.79</v>
          </cell>
          <cell r="GH556">
            <v>0</v>
          </cell>
          <cell r="GI556">
            <v>0</v>
          </cell>
          <cell r="GJ556">
            <v>36436.29</v>
          </cell>
          <cell r="GK556">
            <v>3643.63</v>
          </cell>
          <cell r="GL556">
            <v>7229.77</v>
          </cell>
          <cell r="GM556">
            <v>-187.11</v>
          </cell>
          <cell r="GN556">
            <v>53.14</v>
          </cell>
          <cell r="GO556">
            <v>7176.63</v>
          </cell>
          <cell r="GP556">
            <v>1481.66</v>
          </cell>
          <cell r="GQ556">
            <v>1481.66</v>
          </cell>
          <cell r="GR556">
            <v>5694.97</v>
          </cell>
          <cell r="GS556">
            <v>118.66</v>
          </cell>
          <cell r="GT556">
            <v>2338.7199999999998</v>
          </cell>
          <cell r="GU556">
            <v>100.24</v>
          </cell>
          <cell r="GV556">
            <v>2004.79</v>
          </cell>
          <cell r="GW556">
            <v>0.05</v>
          </cell>
          <cell r="GX556">
            <v>126.58</v>
          </cell>
          <cell r="GY556">
            <v>0</v>
          </cell>
          <cell r="GZ556">
            <v>126.58</v>
          </cell>
          <cell r="HA556">
            <v>0</v>
          </cell>
          <cell r="HB556">
            <v>6.88</v>
          </cell>
          <cell r="HC556">
            <v>6.88</v>
          </cell>
          <cell r="HD556" t="str">
            <v>Other adjustments to equity capital includes excess expense on Russia Cash Settled awards which are recognized in APIC. The APIC amount is totaled by adding the initial amortization amount, the mark-to-market amortization amount, and the liabil</v>
          </cell>
          <cell r="HE556" t="str">
            <v>Other deductions from Tier 1 Capital are comprised of deductions for non-financial equity investments and financial equity investments.</v>
          </cell>
          <cell r="HF556">
            <v>0</v>
          </cell>
          <cell r="HG556">
            <v>0</v>
          </cell>
          <cell r="HH556">
            <v>0</v>
          </cell>
          <cell r="HI556">
            <v>5899000000</v>
          </cell>
          <cell r="HJ556">
            <v>7474000000</v>
          </cell>
          <cell r="HK556" t="str">
            <v>Cash dividends declared on common stock (item 69) are equivalent to Cash dividends declared on common stock in the HI-A projections (item 13).Issuance of common stock for employee compensation (item 72) is equivalent to Conversion or retirement</v>
          </cell>
          <cell r="HL556">
            <v>3</v>
          </cell>
          <cell r="HM556">
            <v>2012</v>
          </cell>
          <cell r="HN556">
            <v>0</v>
          </cell>
          <cell r="HO556">
            <v>0</v>
          </cell>
          <cell r="HR556">
            <v>19011</v>
          </cell>
        </row>
        <row r="557">
          <cell r="A557" t="str">
            <v>2162966Q4 2012Supervisory Stress</v>
          </cell>
          <cell r="B557" t="str">
            <v>Morgan Stanley</v>
          </cell>
          <cell r="C557" t="str">
            <v>Q4 2012</v>
          </cell>
          <cell r="D557" t="str">
            <v>Supervisory Stress</v>
          </cell>
          <cell r="E557" t="str">
            <v>BHC</v>
          </cell>
          <cell r="F557" t="str">
            <v>MORGAN STANLEY</v>
          </cell>
          <cell r="G557">
            <v>2162966</v>
          </cell>
          <cell r="H557" t="str">
            <v>Projected</v>
          </cell>
          <cell r="I557">
            <v>40927</v>
          </cell>
          <cell r="J557">
            <v>40927.424641203703</v>
          </cell>
          <cell r="K557" t="str">
            <v>Please refer to the CCAR Summary Memo for a detailed description of the Supervisory Stress Scenario</v>
          </cell>
          <cell r="L557">
            <v>0.1</v>
          </cell>
          <cell r="M557">
            <v>0.08</v>
          </cell>
          <cell r="N557">
            <v>0</v>
          </cell>
          <cell r="O557">
            <v>0.08</v>
          </cell>
          <cell r="P557">
            <v>0</v>
          </cell>
          <cell r="Q557">
            <v>0</v>
          </cell>
          <cell r="R557">
            <v>0</v>
          </cell>
          <cell r="S557">
            <v>0</v>
          </cell>
          <cell r="T557">
            <v>0</v>
          </cell>
          <cell r="U557">
            <v>0</v>
          </cell>
          <cell r="V557">
            <v>0</v>
          </cell>
          <cell r="W557">
            <v>0</v>
          </cell>
          <cell r="X557">
            <v>0</v>
          </cell>
          <cell r="Y557">
            <v>1.48</v>
          </cell>
          <cell r="Z557">
            <v>0</v>
          </cell>
          <cell r="AA557">
            <v>0</v>
          </cell>
          <cell r="AB557">
            <v>1.48</v>
          </cell>
          <cell r="AC557">
            <v>0</v>
          </cell>
          <cell r="AD557">
            <v>0</v>
          </cell>
          <cell r="AE557">
            <v>0</v>
          </cell>
          <cell r="AF557">
            <v>0</v>
          </cell>
          <cell r="AG557">
            <v>0</v>
          </cell>
          <cell r="AH557">
            <v>0</v>
          </cell>
          <cell r="AI557">
            <v>1.66</v>
          </cell>
          <cell r="AJ557">
            <v>0</v>
          </cell>
          <cell r="AK557">
            <v>0</v>
          </cell>
          <cell r="AL557">
            <v>0</v>
          </cell>
          <cell r="AM557">
            <v>0</v>
          </cell>
          <cell r="AN557">
            <v>0</v>
          </cell>
          <cell r="AO557">
            <v>73</v>
          </cell>
          <cell r="AP557">
            <v>0</v>
          </cell>
          <cell r="AQ557">
            <v>183</v>
          </cell>
          <cell r="AR557">
            <v>256</v>
          </cell>
          <cell r="AS557">
            <v>0</v>
          </cell>
          <cell r="AT557">
            <v>257.66000000000003</v>
          </cell>
          <cell r="AU557">
            <v>126.7</v>
          </cell>
          <cell r="AV557">
            <v>4.24</v>
          </cell>
          <cell r="AW557">
            <v>1.66</v>
          </cell>
          <cell r="AX557">
            <v>0</v>
          </cell>
          <cell r="AY557">
            <v>129.28</v>
          </cell>
          <cell r="AZ557">
            <v>186.86</v>
          </cell>
          <cell r="BA557">
            <v>5342.55</v>
          </cell>
          <cell r="BB557">
            <v>5855.5</v>
          </cell>
          <cell r="BC557">
            <v>-326.08</v>
          </cell>
          <cell r="BD557">
            <v>-326.08</v>
          </cell>
          <cell r="BE557">
            <v>4.24</v>
          </cell>
          <cell r="BF557">
            <v>256</v>
          </cell>
          <cell r="BG557">
            <v>0</v>
          </cell>
          <cell r="BH557">
            <v>0</v>
          </cell>
          <cell r="BI557">
            <v>0</v>
          </cell>
          <cell r="BJ557">
            <v>0</v>
          </cell>
          <cell r="BK557">
            <v>11</v>
          </cell>
          <cell r="BL557">
            <v>-586.33000000000004</v>
          </cell>
          <cell r="BM557">
            <v>-44.38</v>
          </cell>
          <cell r="BN557">
            <v>-541.94000000000005</v>
          </cell>
          <cell r="BO557">
            <v>0</v>
          </cell>
          <cell r="BP557">
            <v>-541.94000000000005</v>
          </cell>
          <cell r="BQ557">
            <v>-11.59</v>
          </cell>
          <cell r="BR557">
            <v>-530.36</v>
          </cell>
          <cell r="BS557">
            <v>7.5691164000000004</v>
          </cell>
          <cell r="BT557">
            <v>86.94</v>
          </cell>
          <cell r="BU557">
            <v>15.06</v>
          </cell>
          <cell r="BV557">
            <v>0</v>
          </cell>
          <cell r="BW557">
            <v>101.99</v>
          </cell>
          <cell r="BX557" t="str">
            <v>Non-Interest Income - Retail and Small Business</v>
          </cell>
          <cell r="BY557">
            <v>0</v>
          </cell>
          <cell r="BZ557">
            <v>40276.69</v>
          </cell>
          <cell r="CA557">
            <v>40276.69</v>
          </cell>
          <cell r="CB557">
            <v>9377.01</v>
          </cell>
          <cell r="CC557">
            <v>8686.42</v>
          </cell>
          <cell r="CD557">
            <v>202.59</v>
          </cell>
          <cell r="CE557">
            <v>0</v>
          </cell>
          <cell r="CF557">
            <v>202.59</v>
          </cell>
          <cell r="CG557">
            <v>487</v>
          </cell>
          <cell r="CH557">
            <v>5</v>
          </cell>
          <cell r="CI557">
            <v>19</v>
          </cell>
          <cell r="CJ557">
            <v>463</v>
          </cell>
          <cell r="CK557">
            <v>0</v>
          </cell>
          <cell r="CL557">
            <v>0</v>
          </cell>
          <cell r="CM557">
            <v>1</v>
          </cell>
          <cell r="CN557">
            <v>27735.54</v>
          </cell>
          <cell r="CO557">
            <v>26224.04</v>
          </cell>
          <cell r="CP557">
            <v>1511.5</v>
          </cell>
          <cell r="CQ557">
            <v>0</v>
          </cell>
          <cell r="CR557">
            <v>0</v>
          </cell>
          <cell r="CS557">
            <v>7184.63</v>
          </cell>
          <cell r="CT557">
            <v>0</v>
          </cell>
          <cell r="CU557">
            <v>0</v>
          </cell>
          <cell r="CV557">
            <v>7184.63</v>
          </cell>
          <cell r="CW557">
            <v>15984</v>
          </cell>
          <cell r="CX557">
            <v>0</v>
          </cell>
          <cell r="CY557">
            <v>0</v>
          </cell>
          <cell r="CZ557">
            <v>14440</v>
          </cell>
          <cell r="DA557">
            <v>1476</v>
          </cell>
          <cell r="DB557">
            <v>68</v>
          </cell>
          <cell r="DC557">
            <v>60281.18</v>
          </cell>
          <cell r="DD557">
            <v>0</v>
          </cell>
          <cell r="DE557">
            <v>129.28</v>
          </cell>
          <cell r="DF557">
            <v>60151.9</v>
          </cell>
          <cell r="DG557">
            <v>189788.78</v>
          </cell>
          <cell r="DH557">
            <v>5973.5</v>
          </cell>
          <cell r="DI557">
            <v>23</v>
          </cell>
          <cell r="DJ557">
            <v>0</v>
          </cell>
          <cell r="DK557">
            <v>3904.39</v>
          </cell>
          <cell r="DL557">
            <v>9900.89</v>
          </cell>
          <cell r="DM557">
            <v>363114.33</v>
          </cell>
          <cell r="DN557">
            <v>663232.57999999996</v>
          </cell>
          <cell r="DO557">
            <v>77298.16</v>
          </cell>
          <cell r="DP557">
            <v>83644.11</v>
          </cell>
          <cell r="DQ557">
            <v>4835</v>
          </cell>
          <cell r="DR557">
            <v>447373.74</v>
          </cell>
          <cell r="DS557">
            <v>14</v>
          </cell>
          <cell r="DT557">
            <v>613151.01</v>
          </cell>
          <cell r="DU557">
            <v>1508</v>
          </cell>
          <cell r="DV557">
            <v>20</v>
          </cell>
          <cell r="DW557">
            <v>23401.52</v>
          </cell>
          <cell r="DX557">
            <v>20721.98</v>
          </cell>
          <cell r="DY557">
            <v>-381.51</v>
          </cell>
          <cell r="DZ557">
            <v>-2498</v>
          </cell>
          <cell r="EA557">
            <v>42772</v>
          </cell>
          <cell r="EB557">
            <v>7309.57</v>
          </cell>
          <cell r="EC557">
            <v>50081.57</v>
          </cell>
          <cell r="ED557">
            <v>137988.69</v>
          </cell>
          <cell r="EE557">
            <v>43299.32</v>
          </cell>
          <cell r="EF557">
            <v>0</v>
          </cell>
          <cell r="EG557">
            <v>43299.32</v>
          </cell>
          <cell r="EH557">
            <v>-530.36</v>
          </cell>
          <cell r="EI557">
            <v>0</v>
          </cell>
          <cell r="EJ557">
            <v>0</v>
          </cell>
          <cell r="EK557">
            <v>0</v>
          </cell>
          <cell r="EL557">
            <v>156.79</v>
          </cell>
          <cell r="EM557">
            <v>0</v>
          </cell>
          <cell r="EN557">
            <v>1.43</v>
          </cell>
          <cell r="EO557">
            <v>0</v>
          </cell>
          <cell r="EP557">
            <v>24</v>
          </cell>
          <cell r="EQ557">
            <v>100.21</v>
          </cell>
          <cell r="ER557">
            <v>-28.12</v>
          </cell>
          <cell r="ES557">
            <v>0</v>
          </cell>
          <cell r="ET557">
            <v>0</v>
          </cell>
          <cell r="EU557">
            <v>42772</v>
          </cell>
          <cell r="EV557">
            <v>42772</v>
          </cell>
          <cell r="EW557">
            <v>165.03</v>
          </cell>
          <cell r="EX557">
            <v>0</v>
          </cell>
          <cell r="EY557">
            <v>-15</v>
          </cell>
          <cell r="EZ557">
            <v>0</v>
          </cell>
          <cell r="FA557">
            <v>0</v>
          </cell>
          <cell r="FB557">
            <v>6385.53</v>
          </cell>
          <cell r="FC557">
            <v>0</v>
          </cell>
          <cell r="FD557">
            <v>9877.89</v>
          </cell>
          <cell r="FE557">
            <v>2459</v>
          </cell>
          <cell r="FF557">
            <v>36670.61</v>
          </cell>
          <cell r="FG557">
            <v>2.2999999999999998</v>
          </cell>
          <cell r="FH557">
            <v>5862.06</v>
          </cell>
          <cell r="FI557">
            <v>-927.62</v>
          </cell>
          <cell r="FJ557">
            <v>29878.639999999999</v>
          </cell>
          <cell r="FK557">
            <v>279963.56</v>
          </cell>
          <cell r="FL557">
            <v>21985.82</v>
          </cell>
          <cell r="FM557">
            <v>29879.46</v>
          </cell>
          <cell r="FN557">
            <v>36099.61</v>
          </cell>
          <cell r="FO557">
            <v>279963.56</v>
          </cell>
          <cell r="FP557">
            <v>640274.09</v>
          </cell>
          <cell r="FQ557">
            <v>7.8531000000000004</v>
          </cell>
          <cell r="FR557">
            <v>10.672599999999999</v>
          </cell>
          <cell r="FS557">
            <v>12.894399999999999</v>
          </cell>
          <cell r="FT557">
            <v>4.6666999999999996</v>
          </cell>
          <cell r="FU557">
            <v>1508</v>
          </cell>
          <cell r="FV557">
            <v>0</v>
          </cell>
          <cell r="FW557">
            <v>0</v>
          </cell>
          <cell r="FX557">
            <v>0</v>
          </cell>
          <cell r="FY557">
            <v>1179.71</v>
          </cell>
          <cell r="FZ557">
            <v>0</v>
          </cell>
          <cell r="GA557">
            <v>1638.53</v>
          </cell>
          <cell r="GB557">
            <v>0</v>
          </cell>
          <cell r="GC557">
            <v>4747</v>
          </cell>
          <cell r="GD557">
            <v>6438</v>
          </cell>
          <cell r="GE557">
            <v>7066.48</v>
          </cell>
          <cell r="GF557">
            <v>0</v>
          </cell>
          <cell r="GG557">
            <v>2004.15</v>
          </cell>
          <cell r="GH557">
            <v>0</v>
          </cell>
          <cell r="GI557">
            <v>0</v>
          </cell>
          <cell r="GJ557">
            <v>36670.61</v>
          </cell>
          <cell r="GK557">
            <v>3667.06</v>
          </cell>
          <cell r="GL557">
            <v>7253.59</v>
          </cell>
          <cell r="GM557">
            <v>-187.11</v>
          </cell>
          <cell r="GN557">
            <v>53.14</v>
          </cell>
          <cell r="GO557">
            <v>7200.45</v>
          </cell>
          <cell r="GP557">
            <v>1151.28</v>
          </cell>
          <cell r="GQ557">
            <v>1151.28</v>
          </cell>
          <cell r="GR557">
            <v>6049.16</v>
          </cell>
          <cell r="GS557">
            <v>118.66</v>
          </cell>
          <cell r="GT557">
            <v>2338.7199999999998</v>
          </cell>
          <cell r="GU557">
            <v>100.21</v>
          </cell>
          <cell r="GV557">
            <v>2004.15</v>
          </cell>
          <cell r="GW557">
            <v>0.05</v>
          </cell>
          <cell r="GX557">
            <v>156.79</v>
          </cell>
          <cell r="GY557">
            <v>0</v>
          </cell>
          <cell r="GZ557">
            <v>156.79</v>
          </cell>
          <cell r="HA557">
            <v>0</v>
          </cell>
          <cell r="HB557">
            <v>1.43</v>
          </cell>
          <cell r="HC557">
            <v>1.43</v>
          </cell>
          <cell r="HD557" t="str">
            <v>Other adjustments to equity capital includes excess expense on Russia Cash Settled awards which are recognized in APIC. The APIC amount is totaled by adding the initial amortization amount, the mark-to-market amortization amount, and the liabil</v>
          </cell>
          <cell r="HE557" t="str">
            <v>Other deductions from Tier 1 Capital are comprised of deductions for non-financial equity investments and financial equity investments.</v>
          </cell>
          <cell r="HF557">
            <v>0</v>
          </cell>
          <cell r="HG557">
            <v>0</v>
          </cell>
          <cell r="HH557">
            <v>0</v>
          </cell>
          <cell r="HI557">
            <v>5899000000</v>
          </cell>
          <cell r="HJ557">
            <v>7474000000</v>
          </cell>
          <cell r="HK557" t="str">
            <v>Cash dividends declared on common stock (item 69) are equivalent to Cash dividends declared on common stock in the HI-A projections (item 13).Issuance of common stock for employee compensation (item 72) is equivalent to Conversion or retirement</v>
          </cell>
          <cell r="HL557">
            <v>4</v>
          </cell>
          <cell r="HM557">
            <v>2012</v>
          </cell>
          <cell r="HN557">
            <v>0</v>
          </cell>
          <cell r="HO557">
            <v>0</v>
          </cell>
          <cell r="HR557">
            <v>19011</v>
          </cell>
        </row>
        <row r="558">
          <cell r="A558" t="str">
            <v>2162966Q1 2013Supervisory Stress</v>
          </cell>
          <cell r="B558" t="str">
            <v>Morgan Stanley</v>
          </cell>
          <cell r="C558" t="str">
            <v>Q1 2013</v>
          </cell>
          <cell r="D558" t="str">
            <v>Supervisory Stress</v>
          </cell>
          <cell r="E558" t="str">
            <v>BHC</v>
          </cell>
          <cell r="F558" t="str">
            <v>MORGAN STANLEY</v>
          </cell>
          <cell r="G558">
            <v>2162966</v>
          </cell>
          <cell r="H558" t="str">
            <v>Projected</v>
          </cell>
          <cell r="I558">
            <v>40927</v>
          </cell>
          <cell r="J558">
            <v>40927.424641203703</v>
          </cell>
          <cell r="K558" t="str">
            <v>Please refer to the CCAR Summary Memo for a detailed description of the Supervisory Stress Scenario</v>
          </cell>
          <cell r="L558">
            <v>0.25</v>
          </cell>
          <cell r="M558">
            <v>0.1</v>
          </cell>
          <cell r="N558">
            <v>0</v>
          </cell>
          <cell r="O558">
            <v>0.1</v>
          </cell>
          <cell r="P558">
            <v>0</v>
          </cell>
          <cell r="Q558">
            <v>0</v>
          </cell>
          <cell r="R558">
            <v>0</v>
          </cell>
          <cell r="S558">
            <v>0</v>
          </cell>
          <cell r="T558">
            <v>0</v>
          </cell>
          <cell r="U558">
            <v>0</v>
          </cell>
          <cell r="V558">
            <v>0</v>
          </cell>
          <cell r="W558">
            <v>0</v>
          </cell>
          <cell r="X558">
            <v>0</v>
          </cell>
          <cell r="Y558">
            <v>1.76</v>
          </cell>
          <cell r="Z558">
            <v>0</v>
          </cell>
          <cell r="AA558">
            <v>0</v>
          </cell>
          <cell r="AB558">
            <v>1.76</v>
          </cell>
          <cell r="AC558">
            <v>0</v>
          </cell>
          <cell r="AD558">
            <v>0</v>
          </cell>
          <cell r="AE558">
            <v>0</v>
          </cell>
          <cell r="AF558">
            <v>0</v>
          </cell>
          <cell r="AG558">
            <v>0</v>
          </cell>
          <cell r="AH558">
            <v>0</v>
          </cell>
          <cell r="AI558">
            <v>2.1</v>
          </cell>
          <cell r="AJ558">
            <v>0</v>
          </cell>
          <cell r="AK558">
            <v>0</v>
          </cell>
          <cell r="AL558">
            <v>0</v>
          </cell>
          <cell r="AM558">
            <v>0</v>
          </cell>
          <cell r="AN558">
            <v>0</v>
          </cell>
          <cell r="AO558">
            <v>64</v>
          </cell>
          <cell r="AP558">
            <v>0</v>
          </cell>
          <cell r="AQ558">
            <v>171</v>
          </cell>
          <cell r="AR558">
            <v>235</v>
          </cell>
          <cell r="AS558">
            <v>0</v>
          </cell>
          <cell r="AT558">
            <v>237.1</v>
          </cell>
          <cell r="AU558">
            <v>129.28</v>
          </cell>
          <cell r="AV558">
            <v>1.76</v>
          </cell>
          <cell r="AW558">
            <v>2.1</v>
          </cell>
          <cell r="AX558">
            <v>0</v>
          </cell>
          <cell r="AY558">
            <v>128.94</v>
          </cell>
          <cell r="AZ558">
            <v>206.56</v>
          </cell>
          <cell r="BA558">
            <v>5641.29</v>
          </cell>
          <cell r="BB558">
            <v>5634.9</v>
          </cell>
          <cell r="BC558">
            <v>212.95</v>
          </cell>
          <cell r="BD558">
            <v>212.95</v>
          </cell>
          <cell r="BE558">
            <v>1.76</v>
          </cell>
          <cell r="BF558">
            <v>235</v>
          </cell>
          <cell r="BG558">
            <v>0</v>
          </cell>
          <cell r="BH558">
            <v>0</v>
          </cell>
          <cell r="BI558">
            <v>0</v>
          </cell>
          <cell r="BJ558">
            <v>0</v>
          </cell>
          <cell r="BK558">
            <v>11</v>
          </cell>
          <cell r="BL558">
            <v>-23.81</v>
          </cell>
          <cell r="BM558">
            <v>111.67</v>
          </cell>
          <cell r="BN558">
            <v>-135.47999999999999</v>
          </cell>
          <cell r="BO558">
            <v>0</v>
          </cell>
          <cell r="BP558">
            <v>-135.47999999999999</v>
          </cell>
          <cell r="BQ558">
            <v>-23.94</v>
          </cell>
          <cell r="BR558">
            <v>-111.54</v>
          </cell>
          <cell r="BS558">
            <v>-469.00461999999999</v>
          </cell>
          <cell r="BT558">
            <v>101.99</v>
          </cell>
          <cell r="BU558">
            <v>0</v>
          </cell>
          <cell r="BV558">
            <v>0</v>
          </cell>
          <cell r="BW558">
            <v>101.99</v>
          </cell>
          <cell r="BX558" t="str">
            <v>Non-Interest Income - Retail and Small Business</v>
          </cell>
          <cell r="BY558">
            <v>0</v>
          </cell>
          <cell r="BZ558">
            <v>40976.69</v>
          </cell>
          <cell r="CA558">
            <v>40976.69</v>
          </cell>
          <cell r="CB558">
            <v>10384.75</v>
          </cell>
          <cell r="CC558">
            <v>9671.65</v>
          </cell>
          <cell r="CD558">
            <v>225.11</v>
          </cell>
          <cell r="CE558">
            <v>0</v>
          </cell>
          <cell r="CF558">
            <v>225.11</v>
          </cell>
          <cell r="CG558">
            <v>487</v>
          </cell>
          <cell r="CH558">
            <v>5</v>
          </cell>
          <cell r="CI558">
            <v>19</v>
          </cell>
          <cell r="CJ558">
            <v>463</v>
          </cell>
          <cell r="CK558">
            <v>0</v>
          </cell>
          <cell r="CL558">
            <v>0</v>
          </cell>
          <cell r="CM558">
            <v>1</v>
          </cell>
          <cell r="CN558">
            <v>26575.97</v>
          </cell>
          <cell r="CO558">
            <v>25064.47</v>
          </cell>
          <cell r="CP558">
            <v>1511.5</v>
          </cell>
          <cell r="CQ558">
            <v>0</v>
          </cell>
          <cell r="CR558">
            <v>0</v>
          </cell>
          <cell r="CS558">
            <v>7417.99</v>
          </cell>
          <cell r="CT558">
            <v>0</v>
          </cell>
          <cell r="CU558">
            <v>0</v>
          </cell>
          <cell r="CV558">
            <v>7417.99</v>
          </cell>
          <cell r="CW558">
            <v>15984</v>
          </cell>
          <cell r="CX558">
            <v>0</v>
          </cell>
          <cell r="CY558">
            <v>0</v>
          </cell>
          <cell r="CZ558">
            <v>14440</v>
          </cell>
          <cell r="DA558">
            <v>1476</v>
          </cell>
          <cell r="DB558">
            <v>68</v>
          </cell>
          <cell r="DC558">
            <v>60362.720000000001</v>
          </cell>
          <cell r="DD558">
            <v>0</v>
          </cell>
          <cell r="DE558">
            <v>128.94</v>
          </cell>
          <cell r="DF558">
            <v>60233.78</v>
          </cell>
          <cell r="DG558">
            <v>191167.07</v>
          </cell>
          <cell r="DH558">
            <v>5973.5</v>
          </cell>
          <cell r="DI558">
            <v>23</v>
          </cell>
          <cell r="DJ558">
            <v>0</v>
          </cell>
          <cell r="DK558">
            <v>3824.17</v>
          </cell>
          <cell r="DL558">
            <v>9820.67</v>
          </cell>
          <cell r="DM558">
            <v>365433.71</v>
          </cell>
          <cell r="DN558">
            <v>667631.92000000004</v>
          </cell>
          <cell r="DO558">
            <v>76756.62</v>
          </cell>
          <cell r="DP558">
            <v>84402.25</v>
          </cell>
          <cell r="DQ558">
            <v>4835</v>
          </cell>
          <cell r="DR558">
            <v>451730.5</v>
          </cell>
          <cell r="DS558">
            <v>14</v>
          </cell>
          <cell r="DT558">
            <v>617724.37</v>
          </cell>
          <cell r="DU558">
            <v>1508</v>
          </cell>
          <cell r="DV558">
            <v>20</v>
          </cell>
          <cell r="DW558">
            <v>23486.26</v>
          </cell>
          <cell r="DX558">
            <v>20483.560000000001</v>
          </cell>
          <cell r="DY558">
            <v>-401.84</v>
          </cell>
          <cell r="DZ558">
            <v>-2498</v>
          </cell>
          <cell r="EA558">
            <v>42597.98</v>
          </cell>
          <cell r="EB558">
            <v>7309.57</v>
          </cell>
          <cell r="EC558">
            <v>49907.55</v>
          </cell>
          <cell r="ED558">
            <v>139038.95000000001</v>
          </cell>
          <cell r="EE558">
            <v>42772</v>
          </cell>
          <cell r="EF558">
            <v>0</v>
          </cell>
          <cell r="EG558">
            <v>42772</v>
          </cell>
          <cell r="EH558">
            <v>-111.54</v>
          </cell>
          <cell r="EI558">
            <v>0</v>
          </cell>
          <cell r="EJ558">
            <v>0</v>
          </cell>
          <cell r="EK558">
            <v>0</v>
          </cell>
          <cell r="EL558">
            <v>226.91</v>
          </cell>
          <cell r="EM558">
            <v>0</v>
          </cell>
          <cell r="EN558">
            <v>142.18</v>
          </cell>
          <cell r="EO558">
            <v>0</v>
          </cell>
          <cell r="EP558">
            <v>24</v>
          </cell>
          <cell r="EQ558">
            <v>102.87</v>
          </cell>
          <cell r="ER558">
            <v>-20.329999999999998</v>
          </cell>
          <cell r="ES558">
            <v>0</v>
          </cell>
          <cell r="ET558">
            <v>0</v>
          </cell>
          <cell r="EU558">
            <v>42597.98</v>
          </cell>
          <cell r="EV558">
            <v>42597.98</v>
          </cell>
          <cell r="EW558">
            <v>144.69999999999999</v>
          </cell>
          <cell r="EX558">
            <v>0</v>
          </cell>
          <cell r="EY558">
            <v>-15</v>
          </cell>
          <cell r="EZ558">
            <v>0</v>
          </cell>
          <cell r="FA558">
            <v>0</v>
          </cell>
          <cell r="FB558">
            <v>6358.52</v>
          </cell>
          <cell r="FC558">
            <v>0</v>
          </cell>
          <cell r="FD558">
            <v>9797.67</v>
          </cell>
          <cell r="FE558">
            <v>2459</v>
          </cell>
          <cell r="FF558">
            <v>36570.14</v>
          </cell>
          <cell r="FG558">
            <v>2.2999999999999998</v>
          </cell>
          <cell r="FH558">
            <v>5725.97</v>
          </cell>
          <cell r="FI558">
            <v>-927.62</v>
          </cell>
          <cell r="FJ558">
            <v>29914.25</v>
          </cell>
          <cell r="FK558">
            <v>281872.65999999997</v>
          </cell>
          <cell r="FL558">
            <v>22049.07</v>
          </cell>
          <cell r="FM558">
            <v>29915.69</v>
          </cell>
          <cell r="FN558">
            <v>36162.51</v>
          </cell>
          <cell r="FO558">
            <v>281872.65999999997</v>
          </cell>
          <cell r="FP558">
            <v>644889.73</v>
          </cell>
          <cell r="FQ558">
            <v>7.8224</v>
          </cell>
          <cell r="FR558">
            <v>10.613200000000001</v>
          </cell>
          <cell r="FS558">
            <v>12.8294</v>
          </cell>
          <cell r="FT558">
            <v>4.6388999999999996</v>
          </cell>
          <cell r="FU558">
            <v>1508</v>
          </cell>
          <cell r="FV558">
            <v>0</v>
          </cell>
          <cell r="FW558">
            <v>0</v>
          </cell>
          <cell r="FX558">
            <v>0</v>
          </cell>
          <cell r="FY558">
            <v>426.4</v>
          </cell>
          <cell r="FZ558">
            <v>0</v>
          </cell>
          <cell r="GA558">
            <v>3193.86</v>
          </cell>
          <cell r="GB558">
            <v>0</v>
          </cell>
          <cell r="GC558">
            <v>3164.67</v>
          </cell>
          <cell r="GD558">
            <v>6438</v>
          </cell>
          <cell r="GE558">
            <v>6991.07</v>
          </cell>
          <cell r="GF558">
            <v>0</v>
          </cell>
          <cell r="GG558">
            <v>2057.46</v>
          </cell>
          <cell r="GH558">
            <v>0</v>
          </cell>
          <cell r="GI558">
            <v>0</v>
          </cell>
          <cell r="GJ558">
            <v>36570.14</v>
          </cell>
          <cell r="GK558">
            <v>3657.01</v>
          </cell>
          <cell r="GL558">
            <v>7178.18</v>
          </cell>
          <cell r="GM558">
            <v>-187.11</v>
          </cell>
          <cell r="GN558">
            <v>53.14</v>
          </cell>
          <cell r="GO558">
            <v>7125.03</v>
          </cell>
          <cell r="GP558">
            <v>1211.95</v>
          </cell>
          <cell r="GQ558">
            <v>1211.95</v>
          </cell>
          <cell r="GR558">
            <v>5913.08</v>
          </cell>
          <cell r="GS558">
            <v>118.66</v>
          </cell>
          <cell r="GT558">
            <v>2338.7199999999998</v>
          </cell>
          <cell r="GU558">
            <v>102.87</v>
          </cell>
          <cell r="GV558">
            <v>2057.46</v>
          </cell>
          <cell r="GW558">
            <v>0.05</v>
          </cell>
          <cell r="GX558">
            <v>226.91</v>
          </cell>
          <cell r="GY558">
            <v>0</v>
          </cell>
          <cell r="GZ558">
            <v>226.91</v>
          </cell>
          <cell r="HA558">
            <v>0</v>
          </cell>
          <cell r="HB558">
            <v>142.18</v>
          </cell>
          <cell r="HC558">
            <v>142.18</v>
          </cell>
          <cell r="HD558" t="str">
            <v>Other adjustments to equity capital includes excess expense on Russia Cash Settled awards which are recognized in APIC. The APIC amount is totaled by adding the initial amortization amount, the mark-to-market amortization amount, and the liabil</v>
          </cell>
          <cell r="HE558" t="str">
            <v>Other deductions from Tier 1 Capital are comprised of deductions for non-financial equity investments and financial equity investments.</v>
          </cell>
          <cell r="HF558">
            <v>0</v>
          </cell>
          <cell r="HG558">
            <v>0</v>
          </cell>
          <cell r="HH558">
            <v>0</v>
          </cell>
          <cell r="HI558">
            <v>5899000000</v>
          </cell>
          <cell r="HJ558">
            <v>7474000000</v>
          </cell>
          <cell r="HK558" t="str">
            <v>Cash dividends declared on common stock (item 69) are equivalent to Cash dividends declared on common stock in the HI-A projections (item 13).Issuance of common stock for employee compensation (item 72) is equivalent to Conversion or retirement</v>
          </cell>
          <cell r="HL558">
            <v>1</v>
          </cell>
          <cell r="HM558">
            <v>2013</v>
          </cell>
          <cell r="HN558">
            <v>0</v>
          </cell>
          <cell r="HO558">
            <v>0</v>
          </cell>
          <cell r="HR558">
            <v>19011</v>
          </cell>
        </row>
        <row r="559">
          <cell r="A559" t="str">
            <v>2162966Q2 2013Supervisory Stress</v>
          </cell>
          <cell r="B559" t="str">
            <v>Morgan Stanley</v>
          </cell>
          <cell r="C559" t="str">
            <v>Q2 2013</v>
          </cell>
          <cell r="D559" t="str">
            <v>Supervisory Stress</v>
          </cell>
          <cell r="E559" t="str">
            <v>BHC</v>
          </cell>
          <cell r="F559" t="str">
            <v>MORGAN STANLEY</v>
          </cell>
          <cell r="G559">
            <v>2162966</v>
          </cell>
          <cell r="H559" t="str">
            <v>Projected</v>
          </cell>
          <cell r="I559">
            <v>40927</v>
          </cell>
          <cell r="J559">
            <v>40927.424641203703</v>
          </cell>
          <cell r="K559" t="str">
            <v>Please refer to the CCAR Summary Memo for a detailed description of the Supervisory Stress Scenario</v>
          </cell>
          <cell r="L559">
            <v>0.47</v>
          </cell>
          <cell r="M559">
            <v>0.12</v>
          </cell>
          <cell r="N559">
            <v>0</v>
          </cell>
          <cell r="O559">
            <v>0.12</v>
          </cell>
          <cell r="P559">
            <v>0</v>
          </cell>
          <cell r="Q559">
            <v>0</v>
          </cell>
          <cell r="R559">
            <v>0</v>
          </cell>
          <cell r="S559">
            <v>0</v>
          </cell>
          <cell r="T559">
            <v>0</v>
          </cell>
          <cell r="U559">
            <v>0</v>
          </cell>
          <cell r="V559">
            <v>0</v>
          </cell>
          <cell r="W559">
            <v>0</v>
          </cell>
          <cell r="X559">
            <v>0</v>
          </cell>
          <cell r="Y559">
            <v>1.87</v>
          </cell>
          <cell r="Z559">
            <v>0</v>
          </cell>
          <cell r="AA559">
            <v>0</v>
          </cell>
          <cell r="AB559">
            <v>1.87</v>
          </cell>
          <cell r="AC559">
            <v>0</v>
          </cell>
          <cell r="AD559">
            <v>0</v>
          </cell>
          <cell r="AE559">
            <v>0</v>
          </cell>
          <cell r="AF559">
            <v>0</v>
          </cell>
          <cell r="AG559">
            <v>0</v>
          </cell>
          <cell r="AH559">
            <v>0</v>
          </cell>
          <cell r="AI559">
            <v>2.4700000000000002</v>
          </cell>
          <cell r="AJ559">
            <v>0</v>
          </cell>
          <cell r="AK559">
            <v>0</v>
          </cell>
          <cell r="AL559">
            <v>0</v>
          </cell>
          <cell r="AM559">
            <v>0</v>
          </cell>
          <cell r="AN559">
            <v>0</v>
          </cell>
          <cell r="AO559">
            <v>58</v>
          </cell>
          <cell r="AP559">
            <v>0</v>
          </cell>
          <cell r="AQ559">
            <v>158</v>
          </cell>
          <cell r="AR559">
            <v>216</v>
          </cell>
          <cell r="AS559">
            <v>0</v>
          </cell>
          <cell r="AT559">
            <v>218.47</v>
          </cell>
          <cell r="AU559">
            <v>128.94</v>
          </cell>
          <cell r="AV559">
            <v>32.630000000000003</v>
          </cell>
          <cell r="AW559">
            <v>2.4700000000000002</v>
          </cell>
          <cell r="AX559">
            <v>0</v>
          </cell>
          <cell r="AY559">
            <v>159.1</v>
          </cell>
          <cell r="AZ559">
            <v>228.31</v>
          </cell>
          <cell r="BA559">
            <v>5801.09</v>
          </cell>
          <cell r="BB559">
            <v>5709.72</v>
          </cell>
          <cell r="BC559">
            <v>319.67</v>
          </cell>
          <cell r="BD559">
            <v>319.67</v>
          </cell>
          <cell r="BE559">
            <v>32.630000000000003</v>
          </cell>
          <cell r="BF559">
            <v>216</v>
          </cell>
          <cell r="BG559">
            <v>0</v>
          </cell>
          <cell r="BH559">
            <v>0</v>
          </cell>
          <cell r="BI559">
            <v>0</v>
          </cell>
          <cell r="BJ559">
            <v>0</v>
          </cell>
          <cell r="BK559">
            <v>11</v>
          </cell>
          <cell r="BL559">
            <v>71.040000000000006</v>
          </cell>
          <cell r="BM559">
            <v>146.18</v>
          </cell>
          <cell r="BN559">
            <v>-75.14</v>
          </cell>
          <cell r="BO559">
            <v>0</v>
          </cell>
          <cell r="BP559">
            <v>-75.14</v>
          </cell>
          <cell r="BQ559">
            <v>9.9</v>
          </cell>
          <cell r="BR559">
            <v>-85.03</v>
          </cell>
          <cell r="BS559">
            <v>205.7714</v>
          </cell>
          <cell r="BT559">
            <v>101.99</v>
          </cell>
          <cell r="BU559">
            <v>0</v>
          </cell>
          <cell r="BV559">
            <v>0</v>
          </cell>
          <cell r="BW559">
            <v>101.99</v>
          </cell>
          <cell r="BX559" t="str">
            <v>Non-Interest Income - Retail and Small Business</v>
          </cell>
          <cell r="BY559">
            <v>0</v>
          </cell>
          <cell r="BZ559">
            <v>41176.69</v>
          </cell>
          <cell r="CA559">
            <v>41176.69</v>
          </cell>
          <cell r="CB559">
            <v>11486.56</v>
          </cell>
          <cell r="CC559">
            <v>10749.53</v>
          </cell>
          <cell r="CD559">
            <v>249.04</v>
          </cell>
          <cell r="CE559">
            <v>0</v>
          </cell>
          <cell r="CF559">
            <v>249.04</v>
          </cell>
          <cell r="CG559">
            <v>487</v>
          </cell>
          <cell r="CH559">
            <v>5</v>
          </cell>
          <cell r="CI559">
            <v>19</v>
          </cell>
          <cell r="CJ559">
            <v>463</v>
          </cell>
          <cell r="CK559">
            <v>0</v>
          </cell>
          <cell r="CL559">
            <v>0</v>
          </cell>
          <cell r="CM559">
            <v>1</v>
          </cell>
          <cell r="CN559">
            <v>25400.92</v>
          </cell>
          <cell r="CO559">
            <v>23889.42</v>
          </cell>
          <cell r="CP559">
            <v>1511.5</v>
          </cell>
          <cell r="CQ559">
            <v>0</v>
          </cell>
          <cell r="CR559">
            <v>0</v>
          </cell>
          <cell r="CS559">
            <v>8100.35</v>
          </cell>
          <cell r="CT559">
            <v>0</v>
          </cell>
          <cell r="CU559">
            <v>0</v>
          </cell>
          <cell r="CV559">
            <v>8100.35</v>
          </cell>
          <cell r="CW559">
            <v>15984</v>
          </cell>
          <cell r="CX559">
            <v>0</v>
          </cell>
          <cell r="CY559">
            <v>0</v>
          </cell>
          <cell r="CZ559">
            <v>14440</v>
          </cell>
          <cell r="DA559">
            <v>1476</v>
          </cell>
          <cell r="DB559">
            <v>68</v>
          </cell>
          <cell r="DC559">
            <v>60971.83</v>
          </cell>
          <cell r="DD559">
            <v>0</v>
          </cell>
          <cell r="DE559">
            <v>159.1</v>
          </cell>
          <cell r="DF559">
            <v>60812.73</v>
          </cell>
          <cell r="DG559">
            <v>190889.2</v>
          </cell>
          <cell r="DH559">
            <v>5973.5</v>
          </cell>
          <cell r="DI559">
            <v>23</v>
          </cell>
          <cell r="DJ559">
            <v>0</v>
          </cell>
          <cell r="DK559">
            <v>3821.75</v>
          </cell>
          <cell r="DL559">
            <v>9818.25</v>
          </cell>
          <cell r="DM559">
            <v>364048.11</v>
          </cell>
          <cell r="DN559">
            <v>666744.98</v>
          </cell>
          <cell r="DO559">
            <v>82395.98</v>
          </cell>
          <cell r="DP559">
            <v>84609.77</v>
          </cell>
          <cell r="DQ559">
            <v>4835</v>
          </cell>
          <cell r="DR559">
            <v>447135.43</v>
          </cell>
          <cell r="DS559">
            <v>14</v>
          </cell>
          <cell r="DT559">
            <v>618976.18000000005</v>
          </cell>
          <cell r="DU559">
            <v>1508</v>
          </cell>
          <cell r="DV559">
            <v>20</v>
          </cell>
          <cell r="DW559">
            <v>23458.6</v>
          </cell>
          <cell r="DX559">
            <v>20271.689999999999</v>
          </cell>
          <cell r="DY559">
            <v>-424.53</v>
          </cell>
          <cell r="DZ559">
            <v>-2498</v>
          </cell>
          <cell r="EA559">
            <v>42335.76</v>
          </cell>
          <cell r="EB559">
            <v>5433.04</v>
          </cell>
          <cell r="EC559">
            <v>47768.800000000003</v>
          </cell>
          <cell r="ED559">
            <v>140104.71</v>
          </cell>
          <cell r="EE559">
            <v>42597.98</v>
          </cell>
          <cell r="EF559">
            <v>0</v>
          </cell>
          <cell r="EG559">
            <v>42597.98</v>
          </cell>
          <cell r="EH559">
            <v>-85.03</v>
          </cell>
          <cell r="EI559">
            <v>0</v>
          </cell>
          <cell r="EJ559">
            <v>0</v>
          </cell>
          <cell r="EK559">
            <v>0</v>
          </cell>
          <cell r="EL559">
            <v>47.8</v>
          </cell>
          <cell r="EM559">
            <v>0</v>
          </cell>
          <cell r="EN559">
            <v>1.99</v>
          </cell>
          <cell r="EO559">
            <v>-73.47</v>
          </cell>
          <cell r="EP559">
            <v>24</v>
          </cell>
          <cell r="EQ559">
            <v>102.84</v>
          </cell>
          <cell r="ER559">
            <v>-22.69</v>
          </cell>
          <cell r="ES559">
            <v>0</v>
          </cell>
          <cell r="ET559">
            <v>0</v>
          </cell>
          <cell r="EU559">
            <v>42335.76</v>
          </cell>
          <cell r="EV559">
            <v>42335.76</v>
          </cell>
          <cell r="EW559">
            <v>122.01</v>
          </cell>
          <cell r="EX559">
            <v>0</v>
          </cell>
          <cell r="EY559">
            <v>-15</v>
          </cell>
          <cell r="EZ559">
            <v>0</v>
          </cell>
          <cell r="FA559">
            <v>0</v>
          </cell>
          <cell r="FB559">
            <v>6316.4</v>
          </cell>
          <cell r="FC559">
            <v>0</v>
          </cell>
          <cell r="FD559">
            <v>9795.25</v>
          </cell>
          <cell r="FE559">
            <v>2459</v>
          </cell>
          <cell r="FF559">
            <v>36290.910000000003</v>
          </cell>
          <cell r="FG559">
            <v>2.2999999999999998</v>
          </cell>
          <cell r="FH559">
            <v>5574.92</v>
          </cell>
          <cell r="FI559">
            <v>-927.62</v>
          </cell>
          <cell r="FJ559">
            <v>29786.07</v>
          </cell>
          <cell r="FK559">
            <v>282369.23</v>
          </cell>
          <cell r="FL559">
            <v>21963.87</v>
          </cell>
          <cell r="FM559">
            <v>29788.38</v>
          </cell>
          <cell r="FN559">
            <v>33437.449999999997</v>
          </cell>
          <cell r="FO559">
            <v>282369.23</v>
          </cell>
          <cell r="FP559">
            <v>644156.25</v>
          </cell>
          <cell r="FQ559">
            <v>7.7784000000000004</v>
          </cell>
          <cell r="FR559">
            <v>10.5494</v>
          </cell>
          <cell r="FS559">
            <v>11.841699999999999</v>
          </cell>
          <cell r="FT559">
            <v>4.6243999999999996</v>
          </cell>
          <cell r="FU559">
            <v>1508</v>
          </cell>
          <cell r="FV559">
            <v>0</v>
          </cell>
          <cell r="FW559">
            <v>0</v>
          </cell>
          <cell r="FX559">
            <v>0</v>
          </cell>
          <cell r="FY559">
            <v>424.66</v>
          </cell>
          <cell r="FZ559">
            <v>0</v>
          </cell>
          <cell r="GA559">
            <v>3151.74</v>
          </cell>
          <cell r="GB559">
            <v>0</v>
          </cell>
          <cell r="GC559">
            <v>3164.67</v>
          </cell>
          <cell r="GD559">
            <v>6438</v>
          </cell>
          <cell r="GE559">
            <v>6907.36</v>
          </cell>
          <cell r="GF559">
            <v>0</v>
          </cell>
          <cell r="GG559">
            <v>2056.81</v>
          </cell>
          <cell r="GH559">
            <v>0</v>
          </cell>
          <cell r="GI559">
            <v>0</v>
          </cell>
          <cell r="GJ559">
            <v>36290.910000000003</v>
          </cell>
          <cell r="GK559">
            <v>3629.09</v>
          </cell>
          <cell r="GL559">
            <v>7094.47</v>
          </cell>
          <cell r="GM559">
            <v>-187.11</v>
          </cell>
          <cell r="GN559">
            <v>53.14</v>
          </cell>
          <cell r="GO559">
            <v>7041.32</v>
          </cell>
          <cell r="GP559">
            <v>1279.29</v>
          </cell>
          <cell r="GQ559">
            <v>1279.29</v>
          </cell>
          <cell r="GR559">
            <v>5762.03</v>
          </cell>
          <cell r="GS559">
            <v>118.66</v>
          </cell>
          <cell r="GT559">
            <v>2338.7199999999998</v>
          </cell>
          <cell r="GU559">
            <v>102.84</v>
          </cell>
          <cell r="GV559">
            <v>2056.81</v>
          </cell>
          <cell r="GW559">
            <v>0.05</v>
          </cell>
          <cell r="GX559">
            <v>47.8</v>
          </cell>
          <cell r="GY559">
            <v>0</v>
          </cell>
          <cell r="GZ559">
            <v>47.8</v>
          </cell>
          <cell r="HA559">
            <v>0</v>
          </cell>
          <cell r="HB559">
            <v>1.99</v>
          </cell>
          <cell r="HC559">
            <v>1.99</v>
          </cell>
          <cell r="HD559" t="str">
            <v>Other adjustments to equity capital includes excess expense on Russia Cash Settled awards which are recognized in APIC. The APIC amount is totaled by adding the initial amortization amount, the mark-to-market amortization amount, and the liabil</v>
          </cell>
          <cell r="HE559" t="str">
            <v>Other deductions from Tier 1 Capital are comprised of deductions for non-financial equity investments and financial equity investments.</v>
          </cell>
          <cell r="HF559">
            <v>0</v>
          </cell>
          <cell r="HG559">
            <v>0</v>
          </cell>
          <cell r="HH559">
            <v>0</v>
          </cell>
          <cell r="HI559">
            <v>5899000000</v>
          </cell>
          <cell r="HJ559">
            <v>7474000000</v>
          </cell>
          <cell r="HK559" t="str">
            <v>Cash dividends declared on common stock (item 69) are equivalent to Cash dividends declared on common stock in the HI-A projections (item 13).Issuance of common stock for employee compensation (item 72) is equivalent to Conversion or retirement</v>
          </cell>
          <cell r="HL559">
            <v>2</v>
          </cell>
          <cell r="HM559">
            <v>2013</v>
          </cell>
          <cell r="HN559">
            <v>0</v>
          </cell>
          <cell r="HO559">
            <v>0</v>
          </cell>
          <cell r="HR559">
            <v>19011</v>
          </cell>
        </row>
        <row r="560">
          <cell r="A560" t="str">
            <v>2162966Q3 2013Supervisory Stress</v>
          </cell>
          <cell r="B560" t="str">
            <v>Morgan Stanley</v>
          </cell>
          <cell r="C560" t="str">
            <v>Q3 2013</v>
          </cell>
          <cell r="D560" t="str">
            <v>Supervisory Stress</v>
          </cell>
          <cell r="E560" t="str">
            <v>BHC</v>
          </cell>
          <cell r="F560" t="str">
            <v>MORGAN STANLEY</v>
          </cell>
          <cell r="G560">
            <v>2162966</v>
          </cell>
          <cell r="H560" t="str">
            <v>Projected</v>
          </cell>
          <cell r="I560">
            <v>40927</v>
          </cell>
          <cell r="J560">
            <v>40927.424641203703</v>
          </cell>
          <cell r="K560" t="str">
            <v>Please refer to the CCAR Summary Memo for a detailed description of the Supervisory Stress Scenario</v>
          </cell>
          <cell r="L560">
            <v>0.74</v>
          </cell>
          <cell r="M560">
            <v>0.15</v>
          </cell>
          <cell r="N560">
            <v>0</v>
          </cell>
          <cell r="O560">
            <v>0.15</v>
          </cell>
          <cell r="P560">
            <v>0</v>
          </cell>
          <cell r="Q560">
            <v>0</v>
          </cell>
          <cell r="R560">
            <v>0</v>
          </cell>
          <cell r="S560">
            <v>0</v>
          </cell>
          <cell r="T560">
            <v>0</v>
          </cell>
          <cell r="U560">
            <v>0</v>
          </cell>
          <cell r="V560">
            <v>0</v>
          </cell>
          <cell r="W560">
            <v>0</v>
          </cell>
          <cell r="X560">
            <v>0</v>
          </cell>
          <cell r="Y560">
            <v>1.99</v>
          </cell>
          <cell r="Z560">
            <v>0</v>
          </cell>
          <cell r="AA560">
            <v>0</v>
          </cell>
          <cell r="AB560">
            <v>1.99</v>
          </cell>
          <cell r="AC560">
            <v>0</v>
          </cell>
          <cell r="AD560">
            <v>0</v>
          </cell>
          <cell r="AE560">
            <v>0</v>
          </cell>
          <cell r="AF560">
            <v>0</v>
          </cell>
          <cell r="AG560">
            <v>0</v>
          </cell>
          <cell r="AH560">
            <v>0</v>
          </cell>
          <cell r="AI560">
            <v>2.88</v>
          </cell>
          <cell r="AJ560">
            <v>0</v>
          </cell>
          <cell r="AK560">
            <v>0</v>
          </cell>
          <cell r="AL560">
            <v>0</v>
          </cell>
          <cell r="AM560">
            <v>0</v>
          </cell>
          <cell r="AN560">
            <v>0</v>
          </cell>
          <cell r="AO560">
            <v>53</v>
          </cell>
          <cell r="AP560">
            <v>0</v>
          </cell>
          <cell r="AQ560">
            <v>148</v>
          </cell>
          <cell r="AR560">
            <v>201</v>
          </cell>
          <cell r="AS560">
            <v>0</v>
          </cell>
          <cell r="AT560">
            <v>203.88</v>
          </cell>
          <cell r="AU560">
            <v>159.1</v>
          </cell>
          <cell r="AV560">
            <v>7.83</v>
          </cell>
          <cell r="AW560">
            <v>2.88</v>
          </cell>
          <cell r="AX560">
            <v>0</v>
          </cell>
          <cell r="AY560">
            <v>164.05</v>
          </cell>
          <cell r="AZ560">
            <v>244.34</v>
          </cell>
          <cell r="BA560">
            <v>5907.26</v>
          </cell>
          <cell r="BB560">
            <v>5701.8</v>
          </cell>
          <cell r="BC560">
            <v>449.79</v>
          </cell>
          <cell r="BD560">
            <v>449.79</v>
          </cell>
          <cell r="BE560">
            <v>7.83</v>
          </cell>
          <cell r="BF560">
            <v>201</v>
          </cell>
          <cell r="BG560">
            <v>0</v>
          </cell>
          <cell r="BH560">
            <v>0</v>
          </cell>
          <cell r="BI560">
            <v>0</v>
          </cell>
          <cell r="BJ560">
            <v>0</v>
          </cell>
          <cell r="BK560">
            <v>11</v>
          </cell>
          <cell r="BL560">
            <v>240.96</v>
          </cell>
          <cell r="BM560">
            <v>188.03</v>
          </cell>
          <cell r="BN560">
            <v>52.93</v>
          </cell>
          <cell r="BO560">
            <v>0</v>
          </cell>
          <cell r="BP560">
            <v>52.93</v>
          </cell>
          <cell r="BQ560">
            <v>57.84</v>
          </cell>
          <cell r="BR560">
            <v>-4.91</v>
          </cell>
          <cell r="BS560">
            <v>78.033698999999999</v>
          </cell>
          <cell r="BT560">
            <v>101.99</v>
          </cell>
          <cell r="BU560">
            <v>0</v>
          </cell>
          <cell r="BV560">
            <v>0</v>
          </cell>
          <cell r="BW560">
            <v>101.99</v>
          </cell>
          <cell r="BX560" t="str">
            <v>Non-Interest Income - Retail and Small Business</v>
          </cell>
          <cell r="BY560">
            <v>0</v>
          </cell>
          <cell r="BZ560">
            <v>41376.69</v>
          </cell>
          <cell r="CA560">
            <v>41376.69</v>
          </cell>
          <cell r="CB560">
            <v>12739.76</v>
          </cell>
          <cell r="CC560">
            <v>11975.28</v>
          </cell>
          <cell r="CD560">
            <v>276.48</v>
          </cell>
          <cell r="CE560">
            <v>0</v>
          </cell>
          <cell r="CF560">
            <v>276.48</v>
          </cell>
          <cell r="CG560">
            <v>487</v>
          </cell>
          <cell r="CH560">
            <v>5</v>
          </cell>
          <cell r="CI560">
            <v>19</v>
          </cell>
          <cell r="CJ560">
            <v>463</v>
          </cell>
          <cell r="CK560">
            <v>0</v>
          </cell>
          <cell r="CL560">
            <v>0</v>
          </cell>
          <cell r="CM560">
            <v>1</v>
          </cell>
          <cell r="CN560">
            <v>24210.14</v>
          </cell>
          <cell r="CO560">
            <v>22698.639999999999</v>
          </cell>
          <cell r="CP560">
            <v>1511.5</v>
          </cell>
          <cell r="CQ560">
            <v>0</v>
          </cell>
          <cell r="CR560">
            <v>0</v>
          </cell>
          <cell r="CS560">
            <v>8767.68</v>
          </cell>
          <cell r="CT560">
            <v>0</v>
          </cell>
          <cell r="CU560">
            <v>0</v>
          </cell>
          <cell r="CV560">
            <v>8767.68</v>
          </cell>
          <cell r="CW560">
            <v>15984</v>
          </cell>
          <cell r="CX560">
            <v>0</v>
          </cell>
          <cell r="CY560">
            <v>0</v>
          </cell>
          <cell r="CZ560">
            <v>14440</v>
          </cell>
          <cell r="DA560">
            <v>1476</v>
          </cell>
          <cell r="DB560">
            <v>68</v>
          </cell>
          <cell r="DC560">
            <v>61701.58</v>
          </cell>
          <cell r="DD560">
            <v>0</v>
          </cell>
          <cell r="DE560">
            <v>164.05</v>
          </cell>
          <cell r="DF560">
            <v>61537.53</v>
          </cell>
          <cell r="DG560">
            <v>189724.86</v>
          </cell>
          <cell r="DH560">
            <v>5973.5</v>
          </cell>
          <cell r="DI560">
            <v>23</v>
          </cell>
          <cell r="DJ560">
            <v>0</v>
          </cell>
          <cell r="DK560">
            <v>3740.29</v>
          </cell>
          <cell r="DL560">
            <v>9736.7900000000009</v>
          </cell>
          <cell r="DM560">
            <v>360652.7</v>
          </cell>
          <cell r="DN560">
            <v>663028.56999999995</v>
          </cell>
          <cell r="DO560">
            <v>80988.61</v>
          </cell>
          <cell r="DP560">
            <v>84013.05</v>
          </cell>
          <cell r="DQ560">
            <v>4835</v>
          </cell>
          <cell r="DR560">
            <v>445539.89</v>
          </cell>
          <cell r="DS560">
            <v>14</v>
          </cell>
          <cell r="DT560">
            <v>615376.55000000005</v>
          </cell>
          <cell r="DU560">
            <v>1508</v>
          </cell>
          <cell r="DV560">
            <v>20</v>
          </cell>
          <cell r="DW560">
            <v>23499.040000000001</v>
          </cell>
          <cell r="DX560">
            <v>20139.97</v>
          </cell>
          <cell r="DY560">
            <v>-450.04</v>
          </cell>
          <cell r="DZ560">
            <v>-2498</v>
          </cell>
          <cell r="EA560">
            <v>42218.98</v>
          </cell>
          <cell r="EB560">
            <v>5433.04</v>
          </cell>
          <cell r="EC560">
            <v>47652.02</v>
          </cell>
          <cell r="ED560">
            <v>141186.18</v>
          </cell>
          <cell r="EE560">
            <v>42335.76</v>
          </cell>
          <cell r="EF560">
            <v>0</v>
          </cell>
          <cell r="EG560">
            <v>42335.76</v>
          </cell>
          <cell r="EH560">
            <v>-4.91</v>
          </cell>
          <cell r="EI560">
            <v>0</v>
          </cell>
          <cell r="EJ560">
            <v>0</v>
          </cell>
          <cell r="EK560">
            <v>0</v>
          </cell>
          <cell r="EL560">
            <v>43.65</v>
          </cell>
          <cell r="EM560">
            <v>0</v>
          </cell>
          <cell r="EN560">
            <v>3.21</v>
          </cell>
          <cell r="EO560">
            <v>0</v>
          </cell>
          <cell r="EP560">
            <v>24</v>
          </cell>
          <cell r="EQ560">
            <v>102.8</v>
          </cell>
          <cell r="ER560">
            <v>-25.51</v>
          </cell>
          <cell r="ES560">
            <v>0</v>
          </cell>
          <cell r="ET560">
            <v>0</v>
          </cell>
          <cell r="EU560">
            <v>42218.98</v>
          </cell>
          <cell r="EV560">
            <v>42218.98</v>
          </cell>
          <cell r="EW560">
            <v>96.5</v>
          </cell>
          <cell r="EX560">
            <v>0</v>
          </cell>
          <cell r="EY560">
            <v>-15</v>
          </cell>
          <cell r="EZ560">
            <v>0</v>
          </cell>
          <cell r="FA560">
            <v>0</v>
          </cell>
          <cell r="FB560">
            <v>6300.42</v>
          </cell>
          <cell r="FC560">
            <v>0</v>
          </cell>
          <cell r="FD560">
            <v>9713.7900000000009</v>
          </cell>
          <cell r="FE560">
            <v>2459</v>
          </cell>
          <cell r="FF560">
            <v>36265.11</v>
          </cell>
          <cell r="FG560">
            <v>2.2999999999999998</v>
          </cell>
          <cell r="FH560">
            <v>5403.72</v>
          </cell>
          <cell r="FI560">
            <v>-927.62</v>
          </cell>
          <cell r="FJ560">
            <v>29931.47</v>
          </cell>
          <cell r="FK560">
            <v>282083.36</v>
          </cell>
          <cell r="FL560">
            <v>22125.97</v>
          </cell>
          <cell r="FM560">
            <v>29934.5</v>
          </cell>
          <cell r="FN560">
            <v>33604.5</v>
          </cell>
          <cell r="FO560">
            <v>282083.36</v>
          </cell>
          <cell r="FP560">
            <v>640692.5</v>
          </cell>
          <cell r="FQ560">
            <v>7.8437999999999999</v>
          </cell>
          <cell r="FR560">
            <v>10.6119</v>
          </cell>
          <cell r="FS560">
            <v>11.913</v>
          </cell>
          <cell r="FT560">
            <v>4.6722000000000001</v>
          </cell>
          <cell r="FU560">
            <v>1508</v>
          </cell>
          <cell r="FV560">
            <v>0</v>
          </cell>
          <cell r="FW560">
            <v>0</v>
          </cell>
          <cell r="FX560">
            <v>0</v>
          </cell>
          <cell r="FY560">
            <v>424.6</v>
          </cell>
          <cell r="FZ560">
            <v>0</v>
          </cell>
          <cell r="GA560">
            <v>3135.76</v>
          </cell>
          <cell r="GB560">
            <v>0</v>
          </cell>
          <cell r="GC560">
            <v>3164.67</v>
          </cell>
          <cell r="GD560">
            <v>6438</v>
          </cell>
          <cell r="GE560">
            <v>6812.49</v>
          </cell>
          <cell r="GF560">
            <v>0</v>
          </cell>
          <cell r="GG560">
            <v>2056.0500000000002</v>
          </cell>
          <cell r="GH560">
            <v>0</v>
          </cell>
          <cell r="GI560">
            <v>0</v>
          </cell>
          <cell r="GJ560">
            <v>36265.11</v>
          </cell>
          <cell r="GK560">
            <v>3626.51</v>
          </cell>
          <cell r="GL560">
            <v>6999.59</v>
          </cell>
          <cell r="GM560">
            <v>-187.11</v>
          </cell>
          <cell r="GN560">
            <v>53.14</v>
          </cell>
          <cell r="GO560">
            <v>6946.45</v>
          </cell>
          <cell r="GP560">
            <v>1355.62</v>
          </cell>
          <cell r="GQ560">
            <v>1355.62</v>
          </cell>
          <cell r="GR560">
            <v>5590.83</v>
          </cell>
          <cell r="GS560">
            <v>118.66</v>
          </cell>
          <cell r="GT560">
            <v>2338.7199999999998</v>
          </cell>
          <cell r="GU560">
            <v>102.8</v>
          </cell>
          <cell r="GV560">
            <v>2056.0500000000002</v>
          </cell>
          <cell r="GW560">
            <v>0.05</v>
          </cell>
          <cell r="GX560">
            <v>43.65</v>
          </cell>
          <cell r="GY560">
            <v>0</v>
          </cell>
          <cell r="GZ560">
            <v>43.65</v>
          </cell>
          <cell r="HA560">
            <v>0</v>
          </cell>
          <cell r="HB560">
            <v>3.21</v>
          </cell>
          <cell r="HC560">
            <v>3.21</v>
          </cell>
          <cell r="HD560" t="str">
            <v>Other adjustments to equity capital includes excess expense on Russia Cash Settled awards which are recognized in APIC. The APIC amount is totaled by adding the initial amortization amount, the mark-to-market amortization amount, and the liabil</v>
          </cell>
          <cell r="HE560" t="str">
            <v>Other deductions from Tier 1 Capital are comprised of deductions for non-financial equity investments and financial equity investments.</v>
          </cell>
          <cell r="HF560">
            <v>0</v>
          </cell>
          <cell r="HG560">
            <v>0</v>
          </cell>
          <cell r="HH560">
            <v>0</v>
          </cell>
          <cell r="HI560">
            <v>5899000000</v>
          </cell>
          <cell r="HJ560">
            <v>7474000000</v>
          </cell>
          <cell r="HK560" t="str">
            <v>Cash dividends declared on common stock (item 69) are equivalent to Cash dividends declared on common stock in the HI-A projections (item 13).Issuance of common stock for employee compensation (item 72) is equivalent to Conversion or retirement</v>
          </cell>
          <cell r="HL560">
            <v>3</v>
          </cell>
          <cell r="HM560">
            <v>2013</v>
          </cell>
          <cell r="HN560">
            <v>0</v>
          </cell>
          <cell r="HO560">
            <v>0</v>
          </cell>
          <cell r="HR560">
            <v>19011</v>
          </cell>
        </row>
        <row r="561">
          <cell r="A561" t="str">
            <v>2162966Q4 2013Supervisory Stress</v>
          </cell>
          <cell r="B561" t="str">
            <v>Morgan Stanley</v>
          </cell>
          <cell r="C561" t="str">
            <v>Q4 2013</v>
          </cell>
          <cell r="D561" t="str">
            <v>Supervisory Stress</v>
          </cell>
          <cell r="E561" t="str">
            <v>BHC</v>
          </cell>
          <cell r="F561" t="str">
            <v>MORGAN STANLEY</v>
          </cell>
          <cell r="G561">
            <v>2162966</v>
          </cell>
          <cell r="H561" t="str">
            <v>Projected</v>
          </cell>
          <cell r="I561">
            <v>40927</v>
          </cell>
          <cell r="J561">
            <v>40927.424641203703</v>
          </cell>
          <cell r="K561" t="str">
            <v>Please refer to the CCAR Summary Memo for a detailed description of the Supervisory Stress Scenario</v>
          </cell>
          <cell r="L561">
            <v>1.1399999999999999</v>
          </cell>
          <cell r="M561">
            <v>0.18</v>
          </cell>
          <cell r="N561">
            <v>0</v>
          </cell>
          <cell r="O561">
            <v>0.18</v>
          </cell>
          <cell r="P561">
            <v>0</v>
          </cell>
          <cell r="Q561">
            <v>0</v>
          </cell>
          <cell r="R561">
            <v>0</v>
          </cell>
          <cell r="S561">
            <v>0</v>
          </cell>
          <cell r="T561">
            <v>0</v>
          </cell>
          <cell r="U561">
            <v>0</v>
          </cell>
          <cell r="V561">
            <v>0</v>
          </cell>
          <cell r="W561">
            <v>0</v>
          </cell>
          <cell r="X561">
            <v>0</v>
          </cell>
          <cell r="Y561">
            <v>2.1</v>
          </cell>
          <cell r="Z561">
            <v>0</v>
          </cell>
          <cell r="AA561">
            <v>0</v>
          </cell>
          <cell r="AB561">
            <v>2.1</v>
          </cell>
          <cell r="AC561">
            <v>0</v>
          </cell>
          <cell r="AD561">
            <v>0</v>
          </cell>
          <cell r="AE561">
            <v>0</v>
          </cell>
          <cell r="AF561">
            <v>0</v>
          </cell>
          <cell r="AG561">
            <v>0</v>
          </cell>
          <cell r="AH561">
            <v>0</v>
          </cell>
          <cell r="AI561">
            <v>3.42</v>
          </cell>
          <cell r="AJ561">
            <v>0</v>
          </cell>
          <cell r="AK561">
            <v>0</v>
          </cell>
          <cell r="AL561">
            <v>0</v>
          </cell>
          <cell r="AM561">
            <v>0</v>
          </cell>
          <cell r="AN561">
            <v>0</v>
          </cell>
          <cell r="AO561">
            <v>50</v>
          </cell>
          <cell r="AP561">
            <v>0</v>
          </cell>
          <cell r="AQ561">
            <v>139</v>
          </cell>
          <cell r="AR561">
            <v>189</v>
          </cell>
          <cell r="AS561">
            <v>0</v>
          </cell>
          <cell r="AT561">
            <v>192.42</v>
          </cell>
          <cell r="AU561">
            <v>164.05</v>
          </cell>
          <cell r="AV561">
            <v>2.66</v>
          </cell>
          <cell r="AW561">
            <v>3.42</v>
          </cell>
          <cell r="AX561">
            <v>0</v>
          </cell>
          <cell r="AY561">
            <v>163.29</v>
          </cell>
          <cell r="AZ561">
            <v>191.16</v>
          </cell>
          <cell r="BA561">
            <v>6089.32</v>
          </cell>
          <cell r="BB561">
            <v>5761.87</v>
          </cell>
          <cell r="BC561">
            <v>518.62</v>
          </cell>
          <cell r="BD561">
            <v>518.62</v>
          </cell>
          <cell r="BE561">
            <v>2.66</v>
          </cell>
          <cell r="BF561">
            <v>189</v>
          </cell>
          <cell r="BG561">
            <v>0</v>
          </cell>
          <cell r="BH561">
            <v>0</v>
          </cell>
          <cell r="BI561">
            <v>0</v>
          </cell>
          <cell r="BJ561">
            <v>0</v>
          </cell>
          <cell r="BK561">
            <v>11</v>
          </cell>
          <cell r="BL561">
            <v>326.95</v>
          </cell>
          <cell r="BM561">
            <v>209.55</v>
          </cell>
          <cell r="BN561">
            <v>117.4</v>
          </cell>
          <cell r="BO561">
            <v>0</v>
          </cell>
          <cell r="BP561">
            <v>117.4</v>
          </cell>
          <cell r="BQ561">
            <v>70.86</v>
          </cell>
          <cell r="BR561">
            <v>46.54</v>
          </cell>
          <cell r="BS561">
            <v>64.092369000000005</v>
          </cell>
          <cell r="BT561">
            <v>101.99</v>
          </cell>
          <cell r="BU561">
            <v>0</v>
          </cell>
          <cell r="BV561">
            <v>0</v>
          </cell>
          <cell r="BW561">
            <v>101.99</v>
          </cell>
          <cell r="BX561" t="str">
            <v>Non-Interest Income - Retail and Small Business</v>
          </cell>
          <cell r="BY561">
            <v>0</v>
          </cell>
          <cell r="BZ561">
            <v>41376.69</v>
          </cell>
          <cell r="CA561">
            <v>41376.69</v>
          </cell>
          <cell r="CB561">
            <v>14060.26</v>
          </cell>
          <cell r="CC561">
            <v>13265.9</v>
          </cell>
          <cell r="CD561">
            <v>306.36</v>
          </cell>
          <cell r="CE561">
            <v>0</v>
          </cell>
          <cell r="CF561">
            <v>306.36</v>
          </cell>
          <cell r="CG561">
            <v>487</v>
          </cell>
          <cell r="CH561">
            <v>5</v>
          </cell>
          <cell r="CI561">
            <v>19</v>
          </cell>
          <cell r="CJ561">
            <v>463</v>
          </cell>
          <cell r="CK561">
            <v>0</v>
          </cell>
          <cell r="CL561">
            <v>0</v>
          </cell>
          <cell r="CM561">
            <v>1</v>
          </cell>
          <cell r="CN561">
            <v>23003.41</v>
          </cell>
          <cell r="CO561">
            <v>21491.91</v>
          </cell>
          <cell r="CP561">
            <v>1511.5</v>
          </cell>
          <cell r="CQ561">
            <v>0</v>
          </cell>
          <cell r="CR561">
            <v>0</v>
          </cell>
          <cell r="CS561">
            <v>9435.51</v>
          </cell>
          <cell r="CT561">
            <v>0</v>
          </cell>
          <cell r="CU561">
            <v>0</v>
          </cell>
          <cell r="CV561">
            <v>9435.51</v>
          </cell>
          <cell r="CW561">
            <v>15984</v>
          </cell>
          <cell r="CX561">
            <v>0</v>
          </cell>
          <cell r="CY561">
            <v>0</v>
          </cell>
          <cell r="CZ561">
            <v>14440</v>
          </cell>
          <cell r="DA561">
            <v>1476</v>
          </cell>
          <cell r="DB561">
            <v>68</v>
          </cell>
          <cell r="DC561">
            <v>62483.17</v>
          </cell>
          <cell r="DD561">
            <v>0</v>
          </cell>
          <cell r="DE561">
            <v>163.29</v>
          </cell>
          <cell r="DF561">
            <v>62319.88</v>
          </cell>
          <cell r="DG561">
            <v>187986.89</v>
          </cell>
          <cell r="DH561">
            <v>5973.5</v>
          </cell>
          <cell r="DI561">
            <v>23</v>
          </cell>
          <cell r="DJ561">
            <v>0</v>
          </cell>
          <cell r="DK561">
            <v>3658.84</v>
          </cell>
          <cell r="DL561">
            <v>9655.34</v>
          </cell>
          <cell r="DM561">
            <v>356142.43</v>
          </cell>
          <cell r="DN561">
            <v>657481.22</v>
          </cell>
          <cell r="DO561">
            <v>79402.39</v>
          </cell>
          <cell r="DP561">
            <v>83101.320000000007</v>
          </cell>
          <cell r="DQ561">
            <v>4835</v>
          </cell>
          <cell r="DR561">
            <v>442537.99</v>
          </cell>
          <cell r="DS561">
            <v>14</v>
          </cell>
          <cell r="DT561">
            <v>609876.69999999995</v>
          </cell>
          <cell r="DU561">
            <v>1508</v>
          </cell>
          <cell r="DV561">
            <v>20</v>
          </cell>
          <cell r="DW561">
            <v>23541.53</v>
          </cell>
          <cell r="DX561">
            <v>20059.740000000002</v>
          </cell>
          <cell r="DY561">
            <v>-459.8</v>
          </cell>
          <cell r="DZ561">
            <v>-2498</v>
          </cell>
          <cell r="EA561">
            <v>42171.48</v>
          </cell>
          <cell r="EB561">
            <v>5433.04</v>
          </cell>
          <cell r="EC561">
            <v>47604.52</v>
          </cell>
          <cell r="ED561">
            <v>142283.60999999999</v>
          </cell>
          <cell r="EE561">
            <v>42218.98</v>
          </cell>
          <cell r="EF561">
            <v>0</v>
          </cell>
          <cell r="EG561">
            <v>42218.98</v>
          </cell>
          <cell r="EH561">
            <v>46.54</v>
          </cell>
          <cell r="EI561">
            <v>0</v>
          </cell>
          <cell r="EJ561">
            <v>0</v>
          </cell>
          <cell r="EK561">
            <v>0</v>
          </cell>
          <cell r="EL561">
            <v>44.34</v>
          </cell>
          <cell r="EM561">
            <v>0</v>
          </cell>
          <cell r="EN561">
            <v>1.85</v>
          </cell>
          <cell r="EO561">
            <v>0</v>
          </cell>
          <cell r="EP561">
            <v>24</v>
          </cell>
          <cell r="EQ561">
            <v>102.77</v>
          </cell>
          <cell r="ER561">
            <v>-9.76</v>
          </cell>
          <cell r="ES561">
            <v>0</v>
          </cell>
          <cell r="ET561">
            <v>0</v>
          </cell>
          <cell r="EU561">
            <v>42171.48</v>
          </cell>
          <cell r="EV561">
            <v>42171.48</v>
          </cell>
          <cell r="EW561">
            <v>86.74</v>
          </cell>
          <cell r="EX561">
            <v>0</v>
          </cell>
          <cell r="EY561">
            <v>-15</v>
          </cell>
          <cell r="EZ561">
            <v>0</v>
          </cell>
          <cell r="FA561">
            <v>0</v>
          </cell>
          <cell r="FB561">
            <v>6293.59</v>
          </cell>
          <cell r="FC561">
            <v>0</v>
          </cell>
          <cell r="FD561">
            <v>9632.34</v>
          </cell>
          <cell r="FE561">
            <v>2459</v>
          </cell>
          <cell r="FF561">
            <v>36302</v>
          </cell>
          <cell r="FG561">
            <v>2.2999999999999998</v>
          </cell>
          <cell r="FH561">
            <v>5213.4799999999996</v>
          </cell>
          <cell r="FI561">
            <v>-927.62</v>
          </cell>
          <cell r="FJ561">
            <v>30158.61</v>
          </cell>
          <cell r="FK561">
            <v>276173.93</v>
          </cell>
          <cell r="FL561">
            <v>22358.97</v>
          </cell>
          <cell r="FM561">
            <v>30160.67</v>
          </cell>
          <cell r="FN561">
            <v>33836.74</v>
          </cell>
          <cell r="FO561">
            <v>276173.93</v>
          </cell>
          <cell r="FP561">
            <v>635416.85</v>
          </cell>
          <cell r="FQ561">
            <v>8.0960000000000001</v>
          </cell>
          <cell r="FR561">
            <v>10.9209</v>
          </cell>
          <cell r="FS561">
            <v>12.252000000000001</v>
          </cell>
          <cell r="FT561">
            <v>4.7465999999999999</v>
          </cell>
          <cell r="FU561">
            <v>1508</v>
          </cell>
          <cell r="FV561">
            <v>0</v>
          </cell>
          <cell r="FW561">
            <v>0</v>
          </cell>
          <cell r="FX561">
            <v>0</v>
          </cell>
          <cell r="FY561">
            <v>423.82</v>
          </cell>
          <cell r="FZ561">
            <v>0</v>
          </cell>
          <cell r="GA561">
            <v>3128.93</v>
          </cell>
          <cell r="GB561">
            <v>0</v>
          </cell>
          <cell r="GC561">
            <v>3164.67</v>
          </cell>
          <cell r="GD561">
            <v>6438</v>
          </cell>
          <cell r="GE561">
            <v>6707.06</v>
          </cell>
          <cell r="GF561">
            <v>0</v>
          </cell>
          <cell r="GG561">
            <v>2055.4699999999998</v>
          </cell>
          <cell r="GH561">
            <v>0</v>
          </cell>
          <cell r="GI561">
            <v>0</v>
          </cell>
          <cell r="GJ561">
            <v>36302</v>
          </cell>
          <cell r="GK561">
            <v>3630.2</v>
          </cell>
          <cell r="GL561">
            <v>6894.16</v>
          </cell>
          <cell r="GM561">
            <v>-187.11</v>
          </cell>
          <cell r="GN561">
            <v>53.14</v>
          </cell>
          <cell r="GO561">
            <v>6841.02</v>
          </cell>
          <cell r="GP561">
            <v>1440.43</v>
          </cell>
          <cell r="GQ561">
            <v>1440.43</v>
          </cell>
          <cell r="GR561">
            <v>5400.59</v>
          </cell>
          <cell r="GS561">
            <v>118.66</v>
          </cell>
          <cell r="GT561">
            <v>2338.7199999999998</v>
          </cell>
          <cell r="GU561">
            <v>102.77</v>
          </cell>
          <cell r="GV561">
            <v>2055.4699999999998</v>
          </cell>
          <cell r="GW561">
            <v>0.05</v>
          </cell>
          <cell r="GX561">
            <v>44.34</v>
          </cell>
          <cell r="GY561">
            <v>0</v>
          </cell>
          <cell r="GZ561">
            <v>44.34</v>
          </cell>
          <cell r="HA561">
            <v>0</v>
          </cell>
          <cell r="HB561">
            <v>1.85</v>
          </cell>
          <cell r="HC561">
            <v>1.85</v>
          </cell>
          <cell r="HD561" t="str">
            <v>Other adjustments to equity capital includes excess expense on Russia Cash Settled awards which are recognized in APIC. The APIC amount is totaled by adding the initial amortization amount, the mark-to-market amortization amount, and the liabil</v>
          </cell>
          <cell r="HE561" t="str">
            <v>Other deductions from Tier 1 Capital are comprised of deductions for non-financial equity investments and financial equity investments.</v>
          </cell>
          <cell r="HF561">
            <v>0</v>
          </cell>
          <cell r="HG561">
            <v>0</v>
          </cell>
          <cell r="HH561">
            <v>0</v>
          </cell>
          <cell r="HI561">
            <v>5899000000</v>
          </cell>
          <cell r="HJ561">
            <v>7474000000</v>
          </cell>
          <cell r="HK561" t="str">
            <v>Cash dividends declared on common stock (item 69) are equivalent to Cash dividends declared on common stock in the HI-A projections (item 13).Issuance of common stock for employee compensation (item 72) is equivalent to Conversion or retirement</v>
          </cell>
          <cell r="HL561">
            <v>4</v>
          </cell>
          <cell r="HM561">
            <v>2013</v>
          </cell>
          <cell r="HN561">
            <v>0</v>
          </cell>
          <cell r="HO561">
            <v>0</v>
          </cell>
          <cell r="HR561">
            <v>19011</v>
          </cell>
        </row>
        <row r="562">
          <cell r="A562" t="str">
            <v>2277860Q3 2011BHC Baseline</v>
          </cell>
          <cell r="B562" t="str">
            <v>CapOne</v>
          </cell>
          <cell r="C562" t="str">
            <v>Q3 2011</v>
          </cell>
          <cell r="D562" t="str">
            <v>BHC Baseline</v>
          </cell>
          <cell r="E562" t="str">
            <v>BHC</v>
          </cell>
          <cell r="F562" t="str">
            <v>Capital One</v>
          </cell>
          <cell r="G562">
            <v>2277860</v>
          </cell>
          <cell r="H562" t="str">
            <v>Actual</v>
          </cell>
          <cell r="I562">
            <v>40925</v>
          </cell>
          <cell r="J562">
            <v>40925.689884259256</v>
          </cell>
          <cell r="K562" t="str">
            <v>The projections for our baseline scenario reflect Capital Ones current economic projections which anticipate the economy remaining weak for the foreseeable future. More detail on the baseline scenario and underlying assumptions can be found in</v>
          </cell>
          <cell r="L562">
            <v>8.33</v>
          </cell>
          <cell r="M562">
            <v>14.55</v>
          </cell>
          <cell r="N562">
            <v>3.87</v>
          </cell>
          <cell r="O562">
            <v>10.69</v>
          </cell>
          <cell r="P562">
            <v>91.74</v>
          </cell>
          <cell r="Q562">
            <v>17.2</v>
          </cell>
          <cell r="R562">
            <v>8.44</v>
          </cell>
          <cell r="S562">
            <v>66.099999999999994</v>
          </cell>
          <cell r="T562">
            <v>14.23</v>
          </cell>
          <cell r="U562">
            <v>1.99</v>
          </cell>
          <cell r="V562">
            <v>2.13</v>
          </cell>
          <cell r="W562">
            <v>10.119999999999999</v>
          </cell>
          <cell r="X562">
            <v>558.04999999999995</v>
          </cell>
          <cell r="Y562">
            <v>119.83</v>
          </cell>
          <cell r="Z562">
            <v>83.55</v>
          </cell>
          <cell r="AA562">
            <v>0</v>
          </cell>
          <cell r="AB562">
            <v>36.29</v>
          </cell>
          <cell r="AC562">
            <v>4.83</v>
          </cell>
          <cell r="AD562">
            <v>0</v>
          </cell>
          <cell r="AE562">
            <v>-0.01</v>
          </cell>
          <cell r="AF562">
            <v>0</v>
          </cell>
          <cell r="AG562">
            <v>0</v>
          </cell>
          <cell r="AH562">
            <v>4.84</v>
          </cell>
          <cell r="AI562">
            <v>811.57</v>
          </cell>
          <cell r="AJ562">
            <v>0</v>
          </cell>
          <cell r="AK562">
            <v>0</v>
          </cell>
          <cell r="AL562">
            <v>5.62</v>
          </cell>
          <cell r="AM562">
            <v>5.62</v>
          </cell>
          <cell r="AN562">
            <v>0</v>
          </cell>
          <cell r="AO562">
            <v>0</v>
          </cell>
          <cell r="AP562">
            <v>0</v>
          </cell>
          <cell r="AQ562">
            <v>0</v>
          </cell>
          <cell r="AR562">
            <v>0</v>
          </cell>
          <cell r="AS562">
            <v>0</v>
          </cell>
          <cell r="AT562">
            <v>817.2</v>
          </cell>
          <cell r="AU562">
            <v>4488.22</v>
          </cell>
          <cell r="AV562">
            <v>632.88</v>
          </cell>
          <cell r="AW562">
            <v>811.53</v>
          </cell>
          <cell r="AX562">
            <v>-30</v>
          </cell>
          <cell r="AY562">
            <v>4279.57</v>
          </cell>
          <cell r="AZ562">
            <v>3292.89</v>
          </cell>
          <cell r="BA562">
            <v>622.62</v>
          </cell>
          <cell r="BB562">
            <v>2280.7600000000002</v>
          </cell>
          <cell r="BC562">
            <v>1634.75</v>
          </cell>
          <cell r="BD562">
            <v>1634.75</v>
          </cell>
          <cell r="BE562">
            <v>632.88</v>
          </cell>
          <cell r="BF562">
            <v>0</v>
          </cell>
          <cell r="BG562">
            <v>0</v>
          </cell>
          <cell r="BH562">
            <v>0</v>
          </cell>
          <cell r="BI562">
            <v>0</v>
          </cell>
          <cell r="BJ562">
            <v>233.59</v>
          </cell>
          <cell r="BK562">
            <v>-10.35</v>
          </cell>
          <cell r="BL562">
            <v>1235.45</v>
          </cell>
          <cell r="BM562">
            <v>370.02</v>
          </cell>
          <cell r="BN562">
            <v>865.44</v>
          </cell>
          <cell r="BO562">
            <v>-51.98</v>
          </cell>
          <cell r="BP562">
            <v>813.46</v>
          </cell>
          <cell r="BQ562">
            <v>0</v>
          </cell>
          <cell r="BR562">
            <v>813.46</v>
          </cell>
          <cell r="BS562">
            <v>29.950220999999999</v>
          </cell>
          <cell r="BT562">
            <v>868.55</v>
          </cell>
          <cell r="BU562">
            <v>71.94</v>
          </cell>
          <cell r="BV562">
            <v>48.74</v>
          </cell>
          <cell r="BW562">
            <v>891.76</v>
          </cell>
          <cell r="BX562" t="str">
            <v>Other Non-Interest Expense</v>
          </cell>
          <cell r="BY562">
            <v>0</v>
          </cell>
          <cell r="BZ562">
            <v>38537.26</v>
          </cell>
          <cell r="CA562">
            <v>38537.26</v>
          </cell>
          <cell r="CB562">
            <v>30833.84</v>
          </cell>
          <cell r="CC562">
            <v>9930.32</v>
          </cell>
          <cell r="CD562">
            <v>2519.06</v>
          </cell>
          <cell r="CE562">
            <v>436.26</v>
          </cell>
          <cell r="CF562">
            <v>2082.8000000000002</v>
          </cell>
          <cell r="CG562">
            <v>18362.89</v>
          </cell>
          <cell r="CH562">
            <v>2359.77</v>
          </cell>
          <cell r="CI562">
            <v>5481.28</v>
          </cell>
          <cell r="CJ562">
            <v>10521.84</v>
          </cell>
          <cell r="CK562">
            <v>2369.9</v>
          </cell>
          <cell r="CL562">
            <v>21.57</v>
          </cell>
          <cell r="CM562">
            <v>0</v>
          </cell>
          <cell r="CN562">
            <v>16606</v>
          </cell>
          <cell r="CO562">
            <v>9091</v>
          </cell>
          <cell r="CP562">
            <v>2688</v>
          </cell>
          <cell r="CQ562">
            <v>4827</v>
          </cell>
          <cell r="CR562">
            <v>55043.96</v>
          </cell>
          <cell r="CS562">
            <v>22906</v>
          </cell>
          <cell r="CT562">
            <v>20428.95</v>
          </cell>
          <cell r="CU562">
            <v>0</v>
          </cell>
          <cell r="CV562">
            <v>2477</v>
          </cell>
          <cell r="CW562">
            <v>5178.13</v>
          </cell>
          <cell r="CX562">
            <v>0</v>
          </cell>
          <cell r="CY562">
            <v>6.66</v>
          </cell>
          <cell r="CZ562">
            <v>84.25</v>
          </cell>
          <cell r="DA562">
            <v>1725.57</v>
          </cell>
          <cell r="DB562">
            <v>3361.65</v>
          </cell>
          <cell r="DC562">
            <v>130568.16</v>
          </cell>
          <cell r="DD562">
            <v>14.28</v>
          </cell>
          <cell r="DE562">
            <v>4279.57</v>
          </cell>
          <cell r="DF562">
            <v>126274.32</v>
          </cell>
          <cell r="DG562">
            <v>580.98</v>
          </cell>
          <cell r="DH562">
            <v>13592.72</v>
          </cell>
          <cell r="DI562">
            <v>94.29</v>
          </cell>
          <cell r="DJ562">
            <v>56.45</v>
          </cell>
          <cell r="DK562">
            <v>604.02</v>
          </cell>
          <cell r="DL562">
            <v>14347.48</v>
          </cell>
          <cell r="DM562">
            <v>20408.46</v>
          </cell>
          <cell r="DN562">
            <v>200148.5</v>
          </cell>
          <cell r="DO562">
            <v>128318.01</v>
          </cell>
          <cell r="DP562">
            <v>403.83</v>
          </cell>
          <cell r="DQ562">
            <v>3641.19</v>
          </cell>
          <cell r="DR562">
            <v>38405.58</v>
          </cell>
          <cell r="DS562">
            <v>69.36</v>
          </cell>
          <cell r="DT562">
            <v>170768.6</v>
          </cell>
          <cell r="DU562">
            <v>0</v>
          </cell>
          <cell r="DV562">
            <v>5.08</v>
          </cell>
          <cell r="DW562">
            <v>19234.36</v>
          </cell>
          <cell r="DX562">
            <v>13077.8</v>
          </cell>
          <cell r="DY562">
            <v>303.83999999999997</v>
          </cell>
          <cell r="DZ562">
            <v>-3242.69</v>
          </cell>
          <cell r="EA562">
            <v>29378.39</v>
          </cell>
          <cell r="EB562">
            <v>1.5</v>
          </cell>
          <cell r="EC562">
            <v>29379.89</v>
          </cell>
          <cell r="ED562">
            <v>15246.38</v>
          </cell>
          <cell r="EE562">
            <v>28681.32</v>
          </cell>
          <cell r="EF562">
            <v>0</v>
          </cell>
          <cell r="EG562">
            <v>28681.32</v>
          </cell>
          <cell r="EH562">
            <v>813.46</v>
          </cell>
          <cell r="EI562">
            <v>0</v>
          </cell>
          <cell r="EJ562">
            <v>0</v>
          </cell>
          <cell r="EK562">
            <v>29.03</v>
          </cell>
          <cell r="EL562">
            <v>16.88</v>
          </cell>
          <cell r="EM562">
            <v>0</v>
          </cell>
          <cell r="EN562">
            <v>1.82</v>
          </cell>
          <cell r="EO562">
            <v>0</v>
          </cell>
          <cell r="EP562">
            <v>0</v>
          </cell>
          <cell r="EQ562">
            <v>23.05</v>
          </cell>
          <cell r="ER562">
            <v>-137.43</v>
          </cell>
          <cell r="ES562">
            <v>0</v>
          </cell>
          <cell r="ET562">
            <v>0</v>
          </cell>
          <cell r="EU562">
            <v>29378.39</v>
          </cell>
          <cell r="EV562">
            <v>29378.39</v>
          </cell>
          <cell r="EW562">
            <v>401.43</v>
          </cell>
          <cell r="EX562">
            <v>0</v>
          </cell>
          <cell r="EY562">
            <v>-54.35</v>
          </cell>
          <cell r="EZ562">
            <v>0</v>
          </cell>
          <cell r="FA562">
            <v>0</v>
          </cell>
          <cell r="FB562">
            <v>3635.72</v>
          </cell>
          <cell r="FC562">
            <v>0</v>
          </cell>
          <cell r="FD562">
            <v>13883.75</v>
          </cell>
          <cell r="FE562">
            <v>0</v>
          </cell>
          <cell r="FF562">
            <v>18783.28</v>
          </cell>
          <cell r="FG562">
            <v>15.07</v>
          </cell>
          <cell r="FH562">
            <v>226.7</v>
          </cell>
          <cell r="FI562">
            <v>-1.99</v>
          </cell>
          <cell r="FJ562">
            <v>18539.52</v>
          </cell>
          <cell r="FK562">
            <v>149028.28</v>
          </cell>
          <cell r="FL562">
            <v>14903.8</v>
          </cell>
          <cell r="FM562">
            <v>18539.52</v>
          </cell>
          <cell r="FN562">
            <v>22897.86</v>
          </cell>
          <cell r="FO562">
            <v>149028.28</v>
          </cell>
          <cell r="FP562">
            <v>186910.32</v>
          </cell>
          <cell r="FQ562">
            <v>10.0007</v>
          </cell>
          <cell r="FR562">
            <v>12.440300000000001</v>
          </cell>
          <cell r="FS562">
            <v>15.364800000000001</v>
          </cell>
          <cell r="FT562">
            <v>9.9189000000000007</v>
          </cell>
          <cell r="FU562">
            <v>0</v>
          </cell>
          <cell r="FV562">
            <v>0</v>
          </cell>
          <cell r="FW562">
            <v>0</v>
          </cell>
          <cell r="FX562">
            <v>0</v>
          </cell>
          <cell r="FY562">
            <v>3242.69</v>
          </cell>
          <cell r="FZ562">
            <v>0</v>
          </cell>
          <cell r="GA562">
            <v>1.5</v>
          </cell>
          <cell r="GB562">
            <v>0</v>
          </cell>
          <cell r="GC562">
            <v>3634.21</v>
          </cell>
          <cell r="GD562">
            <v>13466.98</v>
          </cell>
          <cell r="GE562">
            <v>2236.46</v>
          </cell>
          <cell r="GF562">
            <v>0</v>
          </cell>
          <cell r="GG562">
            <v>461040</v>
          </cell>
          <cell r="GH562">
            <v>0</v>
          </cell>
          <cell r="GI562">
            <v>491.46</v>
          </cell>
          <cell r="GJ562">
            <v>18783.28</v>
          </cell>
          <cell r="GK562">
            <v>1878.33</v>
          </cell>
          <cell r="GL562">
            <v>2739.1</v>
          </cell>
          <cell r="GM562">
            <v>-502.64</v>
          </cell>
          <cell r="GN562">
            <v>1128</v>
          </cell>
          <cell r="GO562">
            <v>1611.1</v>
          </cell>
          <cell r="GP562">
            <v>1384.5</v>
          </cell>
          <cell r="GQ562">
            <v>1384.5</v>
          </cell>
          <cell r="GR562">
            <v>226.7</v>
          </cell>
          <cell r="GS562">
            <v>1384.5</v>
          </cell>
          <cell r="GT562">
            <v>4451.1000000000004</v>
          </cell>
          <cell r="GU562">
            <v>23.05</v>
          </cell>
          <cell r="GV562">
            <v>461.04</v>
          </cell>
          <cell r="GW562">
            <v>4.9995659999999997E-2</v>
          </cell>
          <cell r="GX562">
            <v>45.91</v>
          </cell>
          <cell r="GY562">
            <v>0</v>
          </cell>
          <cell r="GZ562">
            <v>0</v>
          </cell>
          <cell r="HA562">
            <v>1.82</v>
          </cell>
          <cell r="HB562">
            <v>0</v>
          </cell>
          <cell r="HC562">
            <v>1.82</v>
          </cell>
          <cell r="HE562" t="str">
            <v>Includes nonfinancial equity investments that are subject to Tier 1 capital deductions.</v>
          </cell>
          <cell r="HF562">
            <v>28.9</v>
          </cell>
          <cell r="HG562">
            <v>306.10000000000002</v>
          </cell>
          <cell r="HH562">
            <v>793</v>
          </cell>
          <cell r="HI562">
            <v>645.1</v>
          </cell>
          <cell r="HJ562">
            <v>1278.5</v>
          </cell>
          <cell r="HK562" t="str">
            <v>Item 69:  Cash Dividends declared on Common Stock -  Item 13 (HI-A)Item 72 &amp; 73: Issuance of Common Stock - Items 7 &amp; 8 (HI-A)Item 75: Share Repurchase to Offset Issuance for Employee Compensation - Item 10 (HI-A)</v>
          </cell>
          <cell r="HL562">
            <v>3</v>
          </cell>
          <cell r="HM562">
            <v>2011</v>
          </cell>
          <cell r="HN562">
            <v>0</v>
          </cell>
          <cell r="HO562">
            <v>233.59</v>
          </cell>
          <cell r="HR562">
            <v>19009</v>
          </cell>
        </row>
        <row r="563">
          <cell r="A563" t="str">
            <v>2277860Q4 2011BHC Baseline</v>
          </cell>
          <cell r="B563" t="str">
            <v>CapOne</v>
          </cell>
          <cell r="C563" t="str">
            <v>Q4 2011</v>
          </cell>
          <cell r="D563" t="str">
            <v>BHC Baseline</v>
          </cell>
          <cell r="E563" t="str">
            <v>BHC</v>
          </cell>
          <cell r="F563" t="str">
            <v>Capital One</v>
          </cell>
          <cell r="G563">
            <v>2277860</v>
          </cell>
          <cell r="H563" t="str">
            <v>Projected</v>
          </cell>
          <cell r="I563">
            <v>40925</v>
          </cell>
          <cell r="J563">
            <v>40925.689884259256</v>
          </cell>
          <cell r="K563" t="str">
            <v>The projections for our baseline scenario reflect Capital Ones current economic projections which anticipate the economy remaining weak for the foreseeable future. More detail on the baseline scenario and underlying assumptions can be found in</v>
          </cell>
          <cell r="L563">
            <v>24.16</v>
          </cell>
          <cell r="M563">
            <v>13.96</v>
          </cell>
          <cell r="N563">
            <v>2.5099999999999998</v>
          </cell>
          <cell r="O563">
            <v>11.44</v>
          </cell>
          <cell r="P563">
            <v>74.2</v>
          </cell>
          <cell r="Q563">
            <v>7.61</v>
          </cell>
          <cell r="R563">
            <v>7.54</v>
          </cell>
          <cell r="S563">
            <v>59.06</v>
          </cell>
          <cell r="T563">
            <v>48.98</v>
          </cell>
          <cell r="U563">
            <v>13.5</v>
          </cell>
          <cell r="V563">
            <v>3.4</v>
          </cell>
          <cell r="W563">
            <v>32.08</v>
          </cell>
          <cell r="X563">
            <v>587.95000000000005</v>
          </cell>
          <cell r="Y563">
            <v>147.19999999999999</v>
          </cell>
          <cell r="Z563">
            <v>105.65</v>
          </cell>
          <cell r="AA563">
            <v>0</v>
          </cell>
          <cell r="AB563">
            <v>41.55</v>
          </cell>
          <cell r="AC563">
            <v>2.64</v>
          </cell>
          <cell r="AD563">
            <v>0</v>
          </cell>
          <cell r="AE563">
            <v>0.03</v>
          </cell>
          <cell r="AF563">
            <v>0</v>
          </cell>
          <cell r="AG563">
            <v>0.6</v>
          </cell>
          <cell r="AH563">
            <v>2.0099999999999998</v>
          </cell>
          <cell r="AI563">
            <v>899.09</v>
          </cell>
          <cell r="AJ563">
            <v>0</v>
          </cell>
          <cell r="AK563">
            <v>0</v>
          </cell>
          <cell r="AL563">
            <v>0</v>
          </cell>
          <cell r="AM563">
            <v>0</v>
          </cell>
          <cell r="AN563">
            <v>0</v>
          </cell>
          <cell r="AO563">
            <v>0</v>
          </cell>
          <cell r="AP563">
            <v>0</v>
          </cell>
          <cell r="AQ563">
            <v>0</v>
          </cell>
          <cell r="AR563">
            <v>0</v>
          </cell>
          <cell r="AS563">
            <v>0.55000000000000004</v>
          </cell>
          <cell r="AT563">
            <v>899.64</v>
          </cell>
          <cell r="AU563">
            <v>4279.57</v>
          </cell>
          <cell r="AV563">
            <v>825.5</v>
          </cell>
          <cell r="AW563">
            <v>899.09</v>
          </cell>
          <cell r="AX563">
            <v>16.059999999999999</v>
          </cell>
          <cell r="AY563">
            <v>4222.03</v>
          </cell>
          <cell r="AZ563">
            <v>3226.65</v>
          </cell>
          <cell r="BA563">
            <v>983.17</v>
          </cell>
          <cell r="BB563">
            <v>2475.64</v>
          </cell>
          <cell r="BC563">
            <v>1734.19</v>
          </cell>
          <cell r="BD563">
            <v>1734.19</v>
          </cell>
          <cell r="BE563">
            <v>825.5</v>
          </cell>
          <cell r="BF563">
            <v>0</v>
          </cell>
          <cell r="BG563">
            <v>0.55000000000000004</v>
          </cell>
          <cell r="BH563">
            <v>0</v>
          </cell>
          <cell r="BI563">
            <v>0</v>
          </cell>
          <cell r="BJ563">
            <v>0</v>
          </cell>
          <cell r="BK563">
            <v>0.55000000000000004</v>
          </cell>
          <cell r="BL563">
            <v>908.14</v>
          </cell>
          <cell r="BM563">
            <v>303.48</v>
          </cell>
          <cell r="BN563">
            <v>604.66</v>
          </cell>
          <cell r="BO563">
            <v>-3.1</v>
          </cell>
          <cell r="BP563">
            <v>601.55999999999995</v>
          </cell>
          <cell r="BQ563">
            <v>0</v>
          </cell>
          <cell r="BR563">
            <v>601.55999999999995</v>
          </cell>
          <cell r="BS563">
            <v>33.417755</v>
          </cell>
          <cell r="BT563">
            <v>892</v>
          </cell>
          <cell r="BU563">
            <v>64.61</v>
          </cell>
          <cell r="BV563">
            <v>33.69</v>
          </cell>
          <cell r="BW563">
            <v>922.92</v>
          </cell>
          <cell r="BX563" t="str">
            <v>Other Non-Interest Expense</v>
          </cell>
          <cell r="BY563">
            <v>0</v>
          </cell>
          <cell r="BZ563">
            <v>38194.410000000003</v>
          </cell>
          <cell r="CA563">
            <v>38194.410000000003</v>
          </cell>
          <cell r="CB563">
            <v>30513.01</v>
          </cell>
          <cell r="CC563">
            <v>9445.65</v>
          </cell>
          <cell r="CD563">
            <v>2385.98</v>
          </cell>
          <cell r="CE563">
            <v>404.96</v>
          </cell>
          <cell r="CF563">
            <v>1981.02</v>
          </cell>
          <cell r="CG563">
            <v>18660.509999999998</v>
          </cell>
          <cell r="CH563">
            <v>2317.65</v>
          </cell>
          <cell r="CI563">
            <v>5664.48</v>
          </cell>
          <cell r="CJ563">
            <v>10678.38</v>
          </cell>
          <cell r="CK563">
            <v>2378.6799999999998</v>
          </cell>
          <cell r="CL563">
            <v>20.86</v>
          </cell>
          <cell r="CM563">
            <v>0</v>
          </cell>
          <cell r="CN563">
            <v>16272.91</v>
          </cell>
          <cell r="CO563">
            <v>9059.6200000000008</v>
          </cell>
          <cell r="CP563">
            <v>2687.22</v>
          </cell>
          <cell r="CQ563">
            <v>4526.0600000000004</v>
          </cell>
          <cell r="CR563">
            <v>58252.43</v>
          </cell>
          <cell r="CS563">
            <v>23821.52</v>
          </cell>
          <cell r="CT563">
            <v>21324.93</v>
          </cell>
          <cell r="CU563">
            <v>0</v>
          </cell>
          <cell r="CV563">
            <v>2496.59</v>
          </cell>
          <cell r="CW563">
            <v>4868.4399999999996</v>
          </cell>
          <cell r="CX563">
            <v>0</v>
          </cell>
          <cell r="CY563">
            <v>6.27</v>
          </cell>
          <cell r="CZ563">
            <v>56.13</v>
          </cell>
          <cell r="DA563">
            <v>1468.14</v>
          </cell>
          <cell r="DB563">
            <v>3337.9</v>
          </cell>
          <cell r="DC563">
            <v>133728.29999999999</v>
          </cell>
          <cell r="DD563">
            <v>14.28</v>
          </cell>
          <cell r="DE563">
            <v>4222.03</v>
          </cell>
          <cell r="DF563">
            <v>129491.99</v>
          </cell>
          <cell r="DG563">
            <v>409.26</v>
          </cell>
          <cell r="DH563">
            <v>13593.43</v>
          </cell>
          <cell r="DI563">
            <v>90.25</v>
          </cell>
          <cell r="DJ563">
            <v>52.96</v>
          </cell>
          <cell r="DK563">
            <v>563.41999999999996</v>
          </cell>
          <cell r="DL563">
            <v>14300.06</v>
          </cell>
          <cell r="DM563">
            <v>19133.95</v>
          </cell>
          <cell r="DN563">
            <v>201529.67</v>
          </cell>
          <cell r="DO563">
            <v>127446.5</v>
          </cell>
          <cell r="DP563">
            <v>360.22</v>
          </cell>
          <cell r="DQ563">
            <v>3641.19</v>
          </cell>
          <cell r="DR563">
            <v>40331.919999999998</v>
          </cell>
          <cell r="DS563">
            <v>69.92</v>
          </cell>
          <cell r="DT563">
            <v>171779.83</v>
          </cell>
          <cell r="DU563">
            <v>0</v>
          </cell>
          <cell r="DV563">
            <v>4.6100000000000003</v>
          </cell>
          <cell r="DW563">
            <v>19276.45</v>
          </cell>
          <cell r="DX563">
            <v>13656.28</v>
          </cell>
          <cell r="DY563">
            <v>53.38</v>
          </cell>
          <cell r="DZ563">
            <v>-3242.39</v>
          </cell>
          <cell r="EA563">
            <v>29748.34</v>
          </cell>
          <cell r="EB563">
            <v>1.5</v>
          </cell>
          <cell r="EC563">
            <v>29749.84</v>
          </cell>
          <cell r="ED563">
            <v>15865.2</v>
          </cell>
          <cell r="EE563">
            <v>29378.39</v>
          </cell>
          <cell r="EF563">
            <v>0</v>
          </cell>
          <cell r="EG563">
            <v>29378.39</v>
          </cell>
          <cell r="EH563">
            <v>601.55999999999995</v>
          </cell>
          <cell r="EI563">
            <v>0</v>
          </cell>
          <cell r="EJ563">
            <v>0</v>
          </cell>
          <cell r="EK563">
            <v>22.34</v>
          </cell>
          <cell r="EL563">
            <v>19.760000000000002</v>
          </cell>
          <cell r="EM563">
            <v>0</v>
          </cell>
          <cell r="EN563">
            <v>0.17</v>
          </cell>
          <cell r="EO563">
            <v>0</v>
          </cell>
          <cell r="EP563">
            <v>0</v>
          </cell>
          <cell r="EQ563">
            <v>23.07</v>
          </cell>
          <cell r="ER563">
            <v>-250.46</v>
          </cell>
          <cell r="ES563">
            <v>0</v>
          </cell>
          <cell r="ET563">
            <v>0</v>
          </cell>
          <cell r="EU563">
            <v>29748.34</v>
          </cell>
          <cell r="EV563">
            <v>29748.34</v>
          </cell>
          <cell r="EW563">
            <v>126.35</v>
          </cell>
          <cell r="EX563">
            <v>0</v>
          </cell>
          <cell r="EY563">
            <v>-53.06</v>
          </cell>
          <cell r="EZ563">
            <v>0</v>
          </cell>
          <cell r="FA563">
            <v>0</v>
          </cell>
          <cell r="FB563">
            <v>3635.76</v>
          </cell>
          <cell r="FC563">
            <v>0</v>
          </cell>
          <cell r="FD563">
            <v>13855.68</v>
          </cell>
          <cell r="FE563">
            <v>0</v>
          </cell>
          <cell r="FF563">
            <v>19455.11</v>
          </cell>
          <cell r="FG563">
            <v>14.32</v>
          </cell>
          <cell r="FH563">
            <v>326.72000000000003</v>
          </cell>
          <cell r="FI563">
            <v>-1.99</v>
          </cell>
          <cell r="FJ563">
            <v>19112.09</v>
          </cell>
          <cell r="FK563">
            <v>152354.49</v>
          </cell>
          <cell r="FL563">
            <v>15476.33</v>
          </cell>
          <cell r="FM563">
            <v>19112.09</v>
          </cell>
          <cell r="FN563">
            <v>23516.62</v>
          </cell>
          <cell r="FO563">
            <v>152354.49</v>
          </cell>
          <cell r="FP563">
            <v>186971.57</v>
          </cell>
          <cell r="FQ563">
            <v>10.158099999999999</v>
          </cell>
          <cell r="FR563">
            <v>12.544499999999999</v>
          </cell>
          <cell r="FS563">
            <v>15.435499999999999</v>
          </cell>
          <cell r="FT563">
            <v>10.2219</v>
          </cell>
          <cell r="FU563">
            <v>0</v>
          </cell>
          <cell r="FV563">
            <v>0</v>
          </cell>
          <cell r="FW563">
            <v>0</v>
          </cell>
          <cell r="FX563">
            <v>0</v>
          </cell>
          <cell r="FY563">
            <v>3242.39</v>
          </cell>
          <cell r="FZ563">
            <v>0</v>
          </cell>
          <cell r="GA563">
            <v>1.5</v>
          </cell>
          <cell r="GB563">
            <v>0</v>
          </cell>
          <cell r="GC563">
            <v>3634.25</v>
          </cell>
          <cell r="GD563">
            <v>13465.17</v>
          </cell>
          <cell r="GE563">
            <v>2282.2600000000002</v>
          </cell>
          <cell r="GF563">
            <v>0</v>
          </cell>
          <cell r="GG563">
            <v>461404.14</v>
          </cell>
          <cell r="GH563">
            <v>0</v>
          </cell>
          <cell r="GI563">
            <v>491.46</v>
          </cell>
          <cell r="GJ563">
            <v>19455.11</v>
          </cell>
          <cell r="GK563">
            <v>1945.51</v>
          </cell>
          <cell r="GL563">
            <v>2742.92</v>
          </cell>
          <cell r="GM563">
            <v>-460.66</v>
          </cell>
          <cell r="GN563">
            <v>1402.88</v>
          </cell>
          <cell r="GO563">
            <v>1340.03</v>
          </cell>
          <cell r="GP563">
            <v>1013.31</v>
          </cell>
          <cell r="GQ563">
            <v>1013.31</v>
          </cell>
          <cell r="GR563">
            <v>326.72000000000003</v>
          </cell>
          <cell r="GS563">
            <v>1013.31</v>
          </cell>
          <cell r="GT563">
            <v>3627.06</v>
          </cell>
          <cell r="GU563">
            <v>23.07</v>
          </cell>
          <cell r="GV563">
            <v>461.4</v>
          </cell>
          <cell r="GW563">
            <v>0.05</v>
          </cell>
          <cell r="GX563">
            <v>42.09</v>
          </cell>
          <cell r="GY563">
            <v>0</v>
          </cell>
          <cell r="GZ563">
            <v>42.09</v>
          </cell>
          <cell r="HA563">
            <v>0.17</v>
          </cell>
          <cell r="HB563">
            <v>0</v>
          </cell>
          <cell r="HC563">
            <v>0.17</v>
          </cell>
          <cell r="HE563" t="str">
            <v>Includes nonfinancial equity investments that are subject to Tier 1 capital deductions.</v>
          </cell>
          <cell r="HF563">
            <v>28.9</v>
          </cell>
          <cell r="HG563">
            <v>306.10000000000002</v>
          </cell>
          <cell r="HH563">
            <v>793</v>
          </cell>
          <cell r="HI563">
            <v>645.1</v>
          </cell>
          <cell r="HJ563">
            <v>1278.5</v>
          </cell>
          <cell r="HK563" t="str">
            <v>Item 69:  Cash Dividends declared on Common Stock -  Item 13 (HI-A)Item 72 &amp; 73: Issuance of Common Stock - Items 7 &amp; 8 (HI-A)Item 75: Share Repurchase to Offset Issuance for Employee Compensation - Item 10 (HI-A)</v>
          </cell>
          <cell r="HL563">
            <v>4</v>
          </cell>
          <cell r="HM563">
            <v>2011</v>
          </cell>
          <cell r="HN563">
            <v>0</v>
          </cell>
          <cell r="HO563">
            <v>0</v>
          </cell>
          <cell r="HR563">
            <v>19009</v>
          </cell>
        </row>
        <row r="564">
          <cell r="A564" t="str">
            <v>2277860Q1 2012BHC Baseline</v>
          </cell>
          <cell r="B564" t="str">
            <v>CapOne</v>
          </cell>
          <cell r="C564" t="str">
            <v>Q1 2012</v>
          </cell>
          <cell r="D564" t="str">
            <v>BHC Baseline</v>
          </cell>
          <cell r="E564" t="str">
            <v>BHC</v>
          </cell>
          <cell r="F564" t="str">
            <v>Capital One</v>
          </cell>
          <cell r="G564">
            <v>2277860</v>
          </cell>
          <cell r="H564" t="str">
            <v>Projected</v>
          </cell>
          <cell r="I564">
            <v>40925</v>
          </cell>
          <cell r="J564">
            <v>40925.689884259256</v>
          </cell>
          <cell r="K564" t="str">
            <v>The projections for our baseline scenario reflect Capital Ones current economic projections which anticipate the economy remaining weak for the foreseeable future. More detail on the baseline scenario and underlying assumptions can be found in</v>
          </cell>
          <cell r="L564">
            <v>13.67</v>
          </cell>
          <cell r="M564">
            <v>13.71</v>
          </cell>
          <cell r="N564">
            <v>2.8</v>
          </cell>
          <cell r="O564">
            <v>10.92</v>
          </cell>
          <cell r="P564">
            <v>73.290000000000006</v>
          </cell>
          <cell r="Q564">
            <v>7.4</v>
          </cell>
          <cell r="R564">
            <v>7.63</v>
          </cell>
          <cell r="S564">
            <v>58.26</v>
          </cell>
          <cell r="T564">
            <v>48.01</v>
          </cell>
          <cell r="U564">
            <v>12.74</v>
          </cell>
          <cell r="V564">
            <v>2.67</v>
          </cell>
          <cell r="W564">
            <v>32.6</v>
          </cell>
          <cell r="X564">
            <v>597.91999999999996</v>
          </cell>
          <cell r="Y564">
            <v>119.7</v>
          </cell>
          <cell r="Z564">
            <v>84.75</v>
          </cell>
          <cell r="AA564">
            <v>0</v>
          </cell>
          <cell r="AB564">
            <v>34.950000000000003</v>
          </cell>
          <cell r="AC564">
            <v>2.61</v>
          </cell>
          <cell r="AD564">
            <v>0</v>
          </cell>
          <cell r="AE564">
            <v>0.03</v>
          </cell>
          <cell r="AF564">
            <v>0</v>
          </cell>
          <cell r="AG564">
            <v>0.55000000000000004</v>
          </cell>
          <cell r="AH564">
            <v>2.0299999999999998</v>
          </cell>
          <cell r="AI564">
            <v>868.91</v>
          </cell>
          <cell r="AJ564">
            <v>0</v>
          </cell>
          <cell r="AK564">
            <v>0</v>
          </cell>
          <cell r="AL564">
            <v>0</v>
          </cell>
          <cell r="AM564">
            <v>0</v>
          </cell>
          <cell r="AN564">
            <v>0</v>
          </cell>
          <cell r="AO564">
            <v>0</v>
          </cell>
          <cell r="AP564">
            <v>0</v>
          </cell>
          <cell r="AQ564">
            <v>0</v>
          </cell>
          <cell r="AR564">
            <v>0</v>
          </cell>
          <cell r="AS564">
            <v>1.53</v>
          </cell>
          <cell r="AT564">
            <v>870.44</v>
          </cell>
          <cell r="AU564">
            <v>4222.03</v>
          </cell>
          <cell r="AV564">
            <v>936.62</v>
          </cell>
          <cell r="AW564">
            <v>868.91</v>
          </cell>
          <cell r="AX564">
            <v>0</v>
          </cell>
          <cell r="AY564">
            <v>4289.74</v>
          </cell>
          <cell r="AZ564">
            <v>3409.59</v>
          </cell>
          <cell r="BA564">
            <v>930.98</v>
          </cell>
          <cell r="BB564">
            <v>2628.25</v>
          </cell>
          <cell r="BC564">
            <v>1712.32</v>
          </cell>
          <cell r="BD564">
            <v>1712.32</v>
          </cell>
          <cell r="BE564">
            <v>936.62</v>
          </cell>
          <cell r="BF564">
            <v>0</v>
          </cell>
          <cell r="BG564">
            <v>1.53</v>
          </cell>
          <cell r="BH564">
            <v>0</v>
          </cell>
          <cell r="BI564">
            <v>0</v>
          </cell>
          <cell r="BJ564">
            <v>161</v>
          </cell>
          <cell r="BK564">
            <v>1.53</v>
          </cell>
          <cell r="BL564">
            <v>935.18</v>
          </cell>
          <cell r="BM564">
            <v>252.57</v>
          </cell>
          <cell r="BN564">
            <v>682.6</v>
          </cell>
          <cell r="BO564">
            <v>-4.25</v>
          </cell>
          <cell r="BP564">
            <v>678.35</v>
          </cell>
          <cell r="BQ564">
            <v>0</v>
          </cell>
          <cell r="BR564">
            <v>678.35</v>
          </cell>
          <cell r="BS564">
            <v>27.007635000000001</v>
          </cell>
          <cell r="BT564">
            <v>922.92</v>
          </cell>
          <cell r="BU564">
            <v>14.03</v>
          </cell>
          <cell r="BV564">
            <v>144.97</v>
          </cell>
          <cell r="BW564">
            <v>791.98</v>
          </cell>
          <cell r="BX564" t="str">
            <v>Other Non-Interest Expense</v>
          </cell>
          <cell r="BY564">
            <v>0</v>
          </cell>
          <cell r="BZ564">
            <v>49274.239999999998</v>
          </cell>
          <cell r="CA564">
            <v>49274.239999999998</v>
          </cell>
          <cell r="CB564">
            <v>69325.899999999994</v>
          </cell>
          <cell r="CC564">
            <v>48017.65</v>
          </cell>
          <cell r="CD564">
            <v>2363.52</v>
          </cell>
          <cell r="CE564">
            <v>429.73</v>
          </cell>
          <cell r="CF564">
            <v>1933.8</v>
          </cell>
          <cell r="CG564">
            <v>18924.18</v>
          </cell>
          <cell r="CH564">
            <v>2341.17</v>
          </cell>
          <cell r="CI564">
            <v>5795.01</v>
          </cell>
          <cell r="CJ564">
            <v>10788</v>
          </cell>
          <cell r="CK564">
            <v>2420.13</v>
          </cell>
          <cell r="CL564">
            <v>20.55</v>
          </cell>
          <cell r="CM564">
            <v>0</v>
          </cell>
          <cell r="CN564">
            <v>16516.64</v>
          </cell>
          <cell r="CO564">
            <v>9333.42</v>
          </cell>
          <cell r="CP564">
            <v>2718.11</v>
          </cell>
          <cell r="CQ564">
            <v>4465.12</v>
          </cell>
          <cell r="CR564">
            <v>55390.29</v>
          </cell>
          <cell r="CS564">
            <v>24253.96</v>
          </cell>
          <cell r="CT564">
            <v>21986.17</v>
          </cell>
          <cell r="CU564">
            <v>0</v>
          </cell>
          <cell r="CV564">
            <v>2267.79</v>
          </cell>
          <cell r="CW564">
            <v>5020.32</v>
          </cell>
          <cell r="CX564">
            <v>0</v>
          </cell>
          <cell r="CY564">
            <v>6.17</v>
          </cell>
          <cell r="CZ564">
            <v>56.63</v>
          </cell>
          <cell r="DA564">
            <v>1509.2</v>
          </cell>
          <cell r="DB564">
            <v>3448.32</v>
          </cell>
          <cell r="DC564">
            <v>170507.13</v>
          </cell>
          <cell r="DD564">
            <v>14.28</v>
          </cell>
          <cell r="DE564">
            <v>4289.74</v>
          </cell>
          <cell r="DF564">
            <v>166203.10999999999</v>
          </cell>
          <cell r="DG564">
            <v>371.61</v>
          </cell>
          <cell r="DH564">
            <v>13593.43</v>
          </cell>
          <cell r="DI564">
            <v>87.76</v>
          </cell>
          <cell r="DJ564">
            <v>48.98</v>
          </cell>
          <cell r="DK564">
            <v>824.19</v>
          </cell>
          <cell r="DL564">
            <v>14554.36</v>
          </cell>
          <cell r="DM564">
            <v>53151.13</v>
          </cell>
          <cell r="DN564">
            <v>283554.46000000002</v>
          </cell>
          <cell r="DO564">
            <v>208323.3</v>
          </cell>
          <cell r="DP564">
            <v>325.77999999999997</v>
          </cell>
          <cell r="DQ564">
            <v>3641.19</v>
          </cell>
          <cell r="DR564">
            <v>35746.620000000003</v>
          </cell>
          <cell r="DS564">
            <v>71.44</v>
          </cell>
          <cell r="DT564">
            <v>248036.89</v>
          </cell>
          <cell r="DU564">
            <v>1000</v>
          </cell>
          <cell r="DV564">
            <v>5.56</v>
          </cell>
          <cell r="DW564">
            <v>23711.54</v>
          </cell>
          <cell r="DX564">
            <v>14286.95</v>
          </cell>
          <cell r="DY564">
            <v>-191.65</v>
          </cell>
          <cell r="DZ564">
            <v>-3296.34</v>
          </cell>
          <cell r="EA564">
            <v>35516.06</v>
          </cell>
          <cell r="EB564">
            <v>1.5</v>
          </cell>
          <cell r="EC564">
            <v>35517.57</v>
          </cell>
          <cell r="ED564">
            <v>16119.24</v>
          </cell>
          <cell r="EE564">
            <v>29748.34</v>
          </cell>
          <cell r="EF564">
            <v>0</v>
          </cell>
          <cell r="EG564">
            <v>29748.34</v>
          </cell>
          <cell r="EH564">
            <v>678.35</v>
          </cell>
          <cell r="EI564">
            <v>1000</v>
          </cell>
          <cell r="EJ564">
            <v>0</v>
          </cell>
          <cell r="EK564">
            <v>4416.75</v>
          </cell>
          <cell r="EL564">
            <v>18.34</v>
          </cell>
          <cell r="EM564">
            <v>0</v>
          </cell>
          <cell r="EN564">
            <v>53</v>
          </cell>
          <cell r="EO564">
            <v>0</v>
          </cell>
          <cell r="EP564">
            <v>19.89</v>
          </cell>
          <cell r="EQ564">
            <v>27.8</v>
          </cell>
          <cell r="ER564">
            <v>-245.03</v>
          </cell>
          <cell r="ES564">
            <v>0</v>
          </cell>
          <cell r="ET564">
            <v>0</v>
          </cell>
          <cell r="EU564">
            <v>35516.06</v>
          </cell>
          <cell r="EV564">
            <v>35516.06</v>
          </cell>
          <cell r="EW564">
            <v>-118.67</v>
          </cell>
          <cell r="EX564">
            <v>0</v>
          </cell>
          <cell r="EY564">
            <v>-53.06</v>
          </cell>
          <cell r="EZ564">
            <v>0</v>
          </cell>
          <cell r="FA564">
            <v>0</v>
          </cell>
          <cell r="FB564">
            <v>3635.76</v>
          </cell>
          <cell r="FC564">
            <v>0</v>
          </cell>
          <cell r="FD564">
            <v>14018.33</v>
          </cell>
          <cell r="FE564">
            <v>0</v>
          </cell>
          <cell r="FF564">
            <v>25305.22</v>
          </cell>
          <cell r="FG564">
            <v>13.67</v>
          </cell>
          <cell r="FH564">
            <v>1281.1600000000001</v>
          </cell>
          <cell r="FI564">
            <v>-1.99</v>
          </cell>
          <cell r="FJ564">
            <v>24008.400000000001</v>
          </cell>
          <cell r="FK564">
            <v>173704.37</v>
          </cell>
          <cell r="FL564">
            <v>19372.64</v>
          </cell>
          <cell r="FM564">
            <v>24008.400000000001</v>
          </cell>
          <cell r="FN564">
            <v>28677.360000000001</v>
          </cell>
          <cell r="FO564">
            <v>173704.37</v>
          </cell>
          <cell r="FP564">
            <v>269719.76</v>
          </cell>
          <cell r="FQ564">
            <v>11.152699999999999</v>
          </cell>
          <cell r="FR564">
            <v>13.821400000000001</v>
          </cell>
          <cell r="FS564">
            <v>16.5093</v>
          </cell>
          <cell r="FT564">
            <v>8.9011999999999993</v>
          </cell>
          <cell r="FU564">
            <v>1000</v>
          </cell>
          <cell r="FV564">
            <v>0</v>
          </cell>
          <cell r="FW564">
            <v>0</v>
          </cell>
          <cell r="FX564">
            <v>0</v>
          </cell>
          <cell r="FY564">
            <v>3296.34</v>
          </cell>
          <cell r="FZ564">
            <v>0</v>
          </cell>
          <cell r="GA564">
            <v>1.5</v>
          </cell>
          <cell r="GB564">
            <v>0</v>
          </cell>
          <cell r="GC564">
            <v>3634.25</v>
          </cell>
          <cell r="GD564">
            <v>13462.8</v>
          </cell>
          <cell r="GE564">
            <v>3169.69</v>
          </cell>
          <cell r="GF564">
            <v>0</v>
          </cell>
          <cell r="GG564">
            <v>555912.6</v>
          </cell>
          <cell r="GH564">
            <v>0</v>
          </cell>
          <cell r="GI564">
            <v>491.46</v>
          </cell>
          <cell r="GJ564">
            <v>25305.22</v>
          </cell>
          <cell r="GK564">
            <v>2530.52</v>
          </cell>
          <cell r="GL564">
            <v>3728.48</v>
          </cell>
          <cell r="GM564">
            <v>-558.78</v>
          </cell>
          <cell r="GN564">
            <v>1502.23</v>
          </cell>
          <cell r="GO564">
            <v>2226.25</v>
          </cell>
          <cell r="GP564">
            <v>945.08</v>
          </cell>
          <cell r="GQ564">
            <v>945.08</v>
          </cell>
          <cell r="GR564">
            <v>1281.1600000000001</v>
          </cell>
          <cell r="GS564">
            <v>945.08</v>
          </cell>
          <cell r="GT564">
            <v>3381.74</v>
          </cell>
          <cell r="GU564">
            <v>27.8</v>
          </cell>
          <cell r="GV564">
            <v>555.91</v>
          </cell>
          <cell r="GW564">
            <v>0.05</v>
          </cell>
          <cell r="GX564">
            <v>48.42</v>
          </cell>
          <cell r="GY564">
            <v>4386.67</v>
          </cell>
          <cell r="GZ564">
            <v>4435.09</v>
          </cell>
          <cell r="HA564">
            <v>53</v>
          </cell>
          <cell r="HB564">
            <v>0</v>
          </cell>
          <cell r="HC564">
            <v>53</v>
          </cell>
          <cell r="HE564" t="str">
            <v>Includes nonfinancial equity investments that are subject to Tier 1 capital deductions.</v>
          </cell>
          <cell r="HF564">
            <v>28.9</v>
          </cell>
          <cell r="HG564">
            <v>306.10000000000002</v>
          </cell>
          <cell r="HH564">
            <v>793</v>
          </cell>
          <cell r="HI564">
            <v>645.1</v>
          </cell>
          <cell r="HJ564">
            <v>1278.5</v>
          </cell>
          <cell r="HK564" t="str">
            <v>Item 69:  Cash Dividends declared on Common Stock -  Item 13 (HI-A)Item 72 &amp; 73: Issuance of Common Stock - Items 7 &amp; 8 (HI-A)Item 75: Share Repurchase to Offset Issuance for Employee Compensation - Item 10 (HI-A)</v>
          </cell>
          <cell r="HL564">
            <v>1</v>
          </cell>
          <cell r="HM564">
            <v>2012</v>
          </cell>
          <cell r="HN564">
            <v>0</v>
          </cell>
          <cell r="HO564">
            <v>161</v>
          </cell>
          <cell r="HR564">
            <v>19009</v>
          </cell>
        </row>
        <row r="565">
          <cell r="A565" t="str">
            <v>2277860Q2 2012BHC Baseline</v>
          </cell>
          <cell r="B565" t="str">
            <v>CapOne</v>
          </cell>
          <cell r="C565" t="str">
            <v>Q2 2012</v>
          </cell>
          <cell r="D565" t="str">
            <v>BHC Baseline</v>
          </cell>
          <cell r="E565" t="str">
            <v>BHC</v>
          </cell>
          <cell r="F565" t="str">
            <v>Capital One</v>
          </cell>
          <cell r="G565">
            <v>2277860</v>
          </cell>
          <cell r="H565" t="str">
            <v>Projected</v>
          </cell>
          <cell r="I565">
            <v>40925</v>
          </cell>
          <cell r="J565">
            <v>40925.689884259256</v>
          </cell>
          <cell r="K565" t="str">
            <v>The projections for our baseline scenario reflect Capital Ones current economic projections which anticipate the economy remaining weak for the foreseeable future. More detail on the baseline scenario and underlying assumptions can be found in</v>
          </cell>
          <cell r="L565">
            <v>12.69</v>
          </cell>
          <cell r="M565">
            <v>14.91</v>
          </cell>
          <cell r="N565">
            <v>2.67</v>
          </cell>
          <cell r="O565">
            <v>12.24</v>
          </cell>
          <cell r="P565">
            <v>81.900000000000006</v>
          </cell>
          <cell r="Q565">
            <v>5.91</v>
          </cell>
          <cell r="R565">
            <v>7</v>
          </cell>
          <cell r="S565">
            <v>69</v>
          </cell>
          <cell r="T565">
            <v>39.4</v>
          </cell>
          <cell r="U565">
            <v>10.130000000000001</v>
          </cell>
          <cell r="V565">
            <v>1.98</v>
          </cell>
          <cell r="W565">
            <v>27.29</v>
          </cell>
          <cell r="X565">
            <v>1156.67</v>
          </cell>
          <cell r="Y565">
            <v>109.86</v>
          </cell>
          <cell r="Z565">
            <v>76.040000000000006</v>
          </cell>
          <cell r="AA565">
            <v>0</v>
          </cell>
          <cell r="AB565">
            <v>33.81</v>
          </cell>
          <cell r="AC565">
            <v>2.1800000000000002</v>
          </cell>
          <cell r="AD565">
            <v>0</v>
          </cell>
          <cell r="AE565">
            <v>0.03</v>
          </cell>
          <cell r="AF565">
            <v>0</v>
          </cell>
          <cell r="AG565">
            <v>0.44</v>
          </cell>
          <cell r="AH565">
            <v>1.71</v>
          </cell>
          <cell r="AI565">
            <v>1417.61</v>
          </cell>
          <cell r="AJ565">
            <v>0</v>
          </cell>
          <cell r="AK565">
            <v>0</v>
          </cell>
          <cell r="AL565">
            <v>0</v>
          </cell>
          <cell r="AM565">
            <v>0</v>
          </cell>
          <cell r="AN565">
            <v>0</v>
          </cell>
          <cell r="AO565">
            <v>0</v>
          </cell>
          <cell r="AP565">
            <v>0</v>
          </cell>
          <cell r="AQ565">
            <v>0</v>
          </cell>
          <cell r="AR565">
            <v>0</v>
          </cell>
          <cell r="AS565">
            <v>1.5</v>
          </cell>
          <cell r="AT565">
            <v>1419.12</v>
          </cell>
          <cell r="AU565">
            <v>4289.74</v>
          </cell>
          <cell r="AV565">
            <v>2490.12</v>
          </cell>
          <cell r="AW565">
            <v>1417.61</v>
          </cell>
          <cell r="AX565">
            <v>0</v>
          </cell>
          <cell r="AY565">
            <v>5362.25</v>
          </cell>
          <cell r="AZ565">
            <v>4861.04</v>
          </cell>
          <cell r="BA565">
            <v>1098.0899999999999</v>
          </cell>
          <cell r="BB565">
            <v>3175.23</v>
          </cell>
          <cell r="BC565">
            <v>2783.91</v>
          </cell>
          <cell r="BD565">
            <v>2783.91</v>
          </cell>
          <cell r="BE565">
            <v>2490.12</v>
          </cell>
          <cell r="BF565">
            <v>0</v>
          </cell>
          <cell r="BG565">
            <v>1.5</v>
          </cell>
          <cell r="BH565">
            <v>0</v>
          </cell>
          <cell r="BI565">
            <v>0</v>
          </cell>
          <cell r="BJ565">
            <v>0</v>
          </cell>
          <cell r="BK565">
            <v>1.5</v>
          </cell>
          <cell r="BL565">
            <v>292.27999999999997</v>
          </cell>
          <cell r="BM565">
            <v>80.28</v>
          </cell>
          <cell r="BN565">
            <v>212</v>
          </cell>
          <cell r="BO565">
            <v>-4.3499999999999996</v>
          </cell>
          <cell r="BP565">
            <v>207.65</v>
          </cell>
          <cell r="BQ565">
            <v>0</v>
          </cell>
          <cell r="BR565">
            <v>207.65</v>
          </cell>
          <cell r="BS565">
            <v>27.466812999999998</v>
          </cell>
          <cell r="BT565">
            <v>791.98</v>
          </cell>
          <cell r="BU565">
            <v>14.03</v>
          </cell>
          <cell r="BV565">
            <v>69.13</v>
          </cell>
          <cell r="BW565">
            <v>736.89</v>
          </cell>
          <cell r="BX565" t="str">
            <v>Other Non-Interest Expense</v>
          </cell>
          <cell r="BY565">
            <v>0</v>
          </cell>
          <cell r="BZ565">
            <v>47326</v>
          </cell>
          <cell r="CA565">
            <v>47326</v>
          </cell>
          <cell r="CB565">
            <v>67954.98</v>
          </cell>
          <cell r="CC565">
            <v>46259.27</v>
          </cell>
          <cell r="CD565">
            <v>2405.56</v>
          </cell>
          <cell r="CE565">
            <v>486.32</v>
          </cell>
          <cell r="CF565">
            <v>1919.23</v>
          </cell>
          <cell r="CG565">
            <v>19269.8</v>
          </cell>
          <cell r="CH565">
            <v>2357.94</v>
          </cell>
          <cell r="CI565">
            <v>5922.9</v>
          </cell>
          <cell r="CJ565">
            <v>10988.96</v>
          </cell>
          <cell r="CK565">
            <v>2484.0300000000002</v>
          </cell>
          <cell r="CL565">
            <v>20.350000000000001</v>
          </cell>
          <cell r="CM565">
            <v>0</v>
          </cell>
          <cell r="CN565">
            <v>17030.560000000001</v>
          </cell>
          <cell r="CO565">
            <v>9709.14</v>
          </cell>
          <cell r="CP565">
            <v>2773.12</v>
          </cell>
          <cell r="CQ565">
            <v>4548.3100000000004</v>
          </cell>
          <cell r="CR565">
            <v>86800.06</v>
          </cell>
          <cell r="CS565">
            <v>24981.17</v>
          </cell>
          <cell r="CT565">
            <v>22909.200000000001</v>
          </cell>
          <cell r="CU565">
            <v>0</v>
          </cell>
          <cell r="CV565">
            <v>2071.96</v>
          </cell>
          <cell r="CW565">
            <v>5228.07</v>
          </cell>
          <cell r="CX565">
            <v>0</v>
          </cell>
          <cell r="CY565">
            <v>6.11</v>
          </cell>
          <cell r="CZ565">
            <v>57.53</v>
          </cell>
          <cell r="DA565">
            <v>1566.17</v>
          </cell>
          <cell r="DB565">
            <v>3598.25</v>
          </cell>
          <cell r="DC565">
            <v>201994.84</v>
          </cell>
          <cell r="DD565">
            <v>14.28</v>
          </cell>
          <cell r="DE565">
            <v>5362.25</v>
          </cell>
          <cell r="DF565">
            <v>196618.31</v>
          </cell>
          <cell r="DG565">
            <v>335.3</v>
          </cell>
          <cell r="DH565">
            <v>14768.24</v>
          </cell>
          <cell r="DI565">
            <v>87.33</v>
          </cell>
          <cell r="DJ565">
            <v>2741.18</v>
          </cell>
          <cell r="DK565">
            <v>768.92</v>
          </cell>
          <cell r="DL565">
            <v>18365.669999999998</v>
          </cell>
          <cell r="DM565">
            <v>24432.06</v>
          </cell>
          <cell r="DN565">
            <v>287077.34000000003</v>
          </cell>
          <cell r="DO565">
            <v>206290.1</v>
          </cell>
          <cell r="DP565">
            <v>292.54000000000002</v>
          </cell>
          <cell r="DQ565">
            <v>3641.19</v>
          </cell>
          <cell r="DR565">
            <v>39968.14</v>
          </cell>
          <cell r="DS565">
            <v>72.95</v>
          </cell>
          <cell r="DT565">
            <v>250191.97</v>
          </cell>
          <cell r="DU565">
            <v>1000</v>
          </cell>
          <cell r="DV565">
            <v>5.85</v>
          </cell>
          <cell r="DW565">
            <v>25026.42</v>
          </cell>
          <cell r="DX565">
            <v>14446.92</v>
          </cell>
          <cell r="DY565">
            <v>-298.07</v>
          </cell>
          <cell r="DZ565">
            <v>-3297.24</v>
          </cell>
          <cell r="EA565">
            <v>36883.870000000003</v>
          </cell>
          <cell r="EB565">
            <v>1.5</v>
          </cell>
          <cell r="EC565">
            <v>36885.379999999997</v>
          </cell>
          <cell r="ED565">
            <v>16480.37</v>
          </cell>
          <cell r="EE565">
            <v>35516.06</v>
          </cell>
          <cell r="EF565">
            <v>0</v>
          </cell>
          <cell r="EG565">
            <v>35516.06</v>
          </cell>
          <cell r="EH565">
            <v>207.65</v>
          </cell>
          <cell r="EI565">
            <v>0</v>
          </cell>
          <cell r="EJ565">
            <v>0</v>
          </cell>
          <cell r="EK565">
            <v>1272.55</v>
          </cell>
          <cell r="EL565">
            <v>42.33</v>
          </cell>
          <cell r="EM565">
            <v>0</v>
          </cell>
          <cell r="EN565">
            <v>0.62</v>
          </cell>
          <cell r="EO565">
            <v>0</v>
          </cell>
          <cell r="EP565">
            <v>19.89</v>
          </cell>
          <cell r="EQ565">
            <v>27.79</v>
          </cell>
          <cell r="ER565">
            <v>-106.42</v>
          </cell>
          <cell r="ES565">
            <v>0</v>
          </cell>
          <cell r="ET565">
            <v>0</v>
          </cell>
          <cell r="EU565">
            <v>36883.870000000003</v>
          </cell>
          <cell r="EV565">
            <v>36883.870000000003</v>
          </cell>
          <cell r="EW565">
            <v>-225.1</v>
          </cell>
          <cell r="EX565">
            <v>0</v>
          </cell>
          <cell r="EY565">
            <v>-53.06</v>
          </cell>
          <cell r="EZ565">
            <v>0</v>
          </cell>
          <cell r="FA565">
            <v>0</v>
          </cell>
          <cell r="FB565">
            <v>3635.76</v>
          </cell>
          <cell r="FC565">
            <v>0</v>
          </cell>
          <cell r="FD565">
            <v>15148.23</v>
          </cell>
          <cell r="FE565">
            <v>0</v>
          </cell>
          <cell r="FF565">
            <v>25649.55</v>
          </cell>
          <cell r="FG565">
            <v>282.85000000000002</v>
          </cell>
          <cell r="FH565">
            <v>808.69</v>
          </cell>
          <cell r="FI565">
            <v>-1.99</v>
          </cell>
          <cell r="FJ565">
            <v>24556.03</v>
          </cell>
          <cell r="FK565">
            <v>207996.7</v>
          </cell>
          <cell r="FL565">
            <v>19920.27</v>
          </cell>
          <cell r="FM565">
            <v>24556.03</v>
          </cell>
          <cell r="FN565">
            <v>30641.61</v>
          </cell>
          <cell r="FO565">
            <v>207996.7</v>
          </cell>
          <cell r="FP565">
            <v>270670.57</v>
          </cell>
          <cell r="FQ565">
            <v>9.5771999999999995</v>
          </cell>
          <cell r="FR565">
            <v>11.805999999999999</v>
          </cell>
          <cell r="FS565">
            <v>14.7318</v>
          </cell>
          <cell r="FT565">
            <v>9.0723000000000003</v>
          </cell>
          <cell r="FU565">
            <v>1000</v>
          </cell>
          <cell r="FV565">
            <v>0</v>
          </cell>
          <cell r="FW565">
            <v>0</v>
          </cell>
          <cell r="FX565">
            <v>0</v>
          </cell>
          <cell r="FY565">
            <v>3297.24</v>
          </cell>
          <cell r="FZ565">
            <v>0</v>
          </cell>
          <cell r="GA565">
            <v>1.5</v>
          </cell>
          <cell r="GB565">
            <v>0</v>
          </cell>
          <cell r="GC565">
            <v>3634.25</v>
          </cell>
          <cell r="GD565">
            <v>14628.49</v>
          </cell>
          <cell r="GE565">
            <v>3553.73</v>
          </cell>
          <cell r="GF565">
            <v>0</v>
          </cell>
          <cell r="GG565">
            <v>584636.04</v>
          </cell>
          <cell r="GH565">
            <v>0</v>
          </cell>
          <cell r="GI565">
            <v>491.46</v>
          </cell>
          <cell r="GJ565">
            <v>25649.55</v>
          </cell>
          <cell r="GK565">
            <v>2564.96</v>
          </cell>
          <cell r="GL565">
            <v>4102.1400000000003</v>
          </cell>
          <cell r="GM565">
            <v>-548.41999999999996</v>
          </cell>
          <cell r="GN565">
            <v>1895.57</v>
          </cell>
          <cell r="GO565">
            <v>2206.5700000000002</v>
          </cell>
          <cell r="GP565">
            <v>1397.88</v>
          </cell>
          <cell r="GQ565">
            <v>1397.88</v>
          </cell>
          <cell r="GR565">
            <v>808.69</v>
          </cell>
          <cell r="GS565">
            <v>1397.88</v>
          </cell>
          <cell r="GT565">
            <v>4804.29</v>
          </cell>
          <cell r="GU565">
            <v>27.79</v>
          </cell>
          <cell r="GV565">
            <v>584.64</v>
          </cell>
          <cell r="GW565">
            <v>0.05</v>
          </cell>
          <cell r="GX565">
            <v>64.88</v>
          </cell>
          <cell r="GY565">
            <v>1250</v>
          </cell>
          <cell r="GZ565">
            <v>1314.88</v>
          </cell>
          <cell r="HA565">
            <v>0.62</v>
          </cell>
          <cell r="HB565">
            <v>0</v>
          </cell>
          <cell r="HC565">
            <v>0.62</v>
          </cell>
          <cell r="HE565" t="str">
            <v>Includes nonfinancial equity investments that are subject to Tier 1 capital deductions.</v>
          </cell>
          <cell r="HF565">
            <v>28.9</v>
          </cell>
          <cell r="HG565">
            <v>306.10000000000002</v>
          </cell>
          <cell r="HH565">
            <v>793</v>
          </cell>
          <cell r="HI565">
            <v>645.1</v>
          </cell>
          <cell r="HJ565">
            <v>1278.5</v>
          </cell>
          <cell r="HK565" t="str">
            <v>Item 69:  Cash Dividends declared on Common Stock -  Item 13 (HI-A)Item 72 &amp; 73: Issuance of Common Stock - Items 7 &amp; 8 (HI-A)Item 75: Share Repurchase to Offset Issuance for Employee Compensation - Item 10 (HI-A)</v>
          </cell>
          <cell r="HL565">
            <v>2</v>
          </cell>
          <cell r="HM565">
            <v>2012</v>
          </cell>
          <cell r="HN565">
            <v>0</v>
          </cell>
          <cell r="HO565">
            <v>0</v>
          </cell>
          <cell r="HR565">
            <v>19009</v>
          </cell>
        </row>
        <row r="566">
          <cell r="A566" t="str">
            <v>2277860Q3 2012BHC Baseline</v>
          </cell>
          <cell r="B566" t="str">
            <v>CapOne</v>
          </cell>
          <cell r="C566" t="str">
            <v>Q3 2012</v>
          </cell>
          <cell r="D566" t="str">
            <v>BHC Baseline</v>
          </cell>
          <cell r="E566" t="str">
            <v>BHC</v>
          </cell>
          <cell r="F566" t="str">
            <v>Capital One</v>
          </cell>
          <cell r="G566">
            <v>2277860</v>
          </cell>
          <cell r="H566" t="str">
            <v>Projected</v>
          </cell>
          <cell r="I566">
            <v>40925</v>
          </cell>
          <cell r="J566">
            <v>40925.689884259256</v>
          </cell>
          <cell r="K566" t="str">
            <v>The projections for our baseline scenario reflect Capital Ones current economic projections which anticipate the economy remaining weak for the foreseeable future. More detail on the baseline scenario and underlying assumptions can be found in</v>
          </cell>
          <cell r="L566">
            <v>12.15</v>
          </cell>
          <cell r="M566">
            <v>14.64</v>
          </cell>
          <cell r="N566">
            <v>2.52</v>
          </cell>
          <cell r="O566">
            <v>12.12</v>
          </cell>
          <cell r="P566">
            <v>77.33</v>
          </cell>
          <cell r="Q566">
            <v>5.31</v>
          </cell>
          <cell r="R566">
            <v>6.81</v>
          </cell>
          <cell r="S566">
            <v>65.209999999999994</v>
          </cell>
          <cell r="T566">
            <v>36.11</v>
          </cell>
          <cell r="U566">
            <v>9.85</v>
          </cell>
          <cell r="V566">
            <v>1.66</v>
          </cell>
          <cell r="W566">
            <v>24.6</v>
          </cell>
          <cell r="X566">
            <v>1086.1099999999999</v>
          </cell>
          <cell r="Y566">
            <v>151.04</v>
          </cell>
          <cell r="Z566">
            <v>121.61</v>
          </cell>
          <cell r="AA566">
            <v>0</v>
          </cell>
          <cell r="AB566">
            <v>29.43</v>
          </cell>
          <cell r="AC566">
            <v>2</v>
          </cell>
          <cell r="AD566">
            <v>0</v>
          </cell>
          <cell r="AE566">
            <v>0.03</v>
          </cell>
          <cell r="AF566">
            <v>0</v>
          </cell>
          <cell r="AG566">
            <v>0.39</v>
          </cell>
          <cell r="AH566">
            <v>1.58</v>
          </cell>
          <cell r="AI566">
            <v>1379.38</v>
          </cell>
          <cell r="AJ566">
            <v>0</v>
          </cell>
          <cell r="AK566">
            <v>0</v>
          </cell>
          <cell r="AL566">
            <v>0</v>
          </cell>
          <cell r="AM566">
            <v>0</v>
          </cell>
          <cell r="AN566">
            <v>0</v>
          </cell>
          <cell r="AO566">
            <v>0</v>
          </cell>
          <cell r="AP566">
            <v>0</v>
          </cell>
          <cell r="AQ566">
            <v>0</v>
          </cell>
          <cell r="AR566">
            <v>0</v>
          </cell>
          <cell r="AS566">
            <v>1.29</v>
          </cell>
          <cell r="AT566">
            <v>1380.66</v>
          </cell>
          <cell r="AU566">
            <v>5362.25</v>
          </cell>
          <cell r="AV566">
            <v>1504.24</v>
          </cell>
          <cell r="AW566">
            <v>1379.38</v>
          </cell>
          <cell r="AX566">
            <v>0</v>
          </cell>
          <cell r="AY566">
            <v>5487.11</v>
          </cell>
          <cell r="AZ566">
            <v>4811.87</v>
          </cell>
          <cell r="BA566">
            <v>1097.74</v>
          </cell>
          <cell r="BB566">
            <v>3157.58</v>
          </cell>
          <cell r="BC566">
            <v>2752.02</v>
          </cell>
          <cell r="BD566">
            <v>2752.02</v>
          </cell>
          <cell r="BE566">
            <v>1504.24</v>
          </cell>
          <cell r="BF566">
            <v>0</v>
          </cell>
          <cell r="BG566">
            <v>1.29</v>
          </cell>
          <cell r="BH566">
            <v>0</v>
          </cell>
          <cell r="BI566">
            <v>0</v>
          </cell>
          <cell r="BJ566">
            <v>0</v>
          </cell>
          <cell r="BK566">
            <v>1.29</v>
          </cell>
          <cell r="BL566">
            <v>1246.49</v>
          </cell>
          <cell r="BM566">
            <v>338.01</v>
          </cell>
          <cell r="BN566">
            <v>908.48</v>
          </cell>
          <cell r="BO566">
            <v>-4.24</v>
          </cell>
          <cell r="BP566">
            <v>904.24</v>
          </cell>
          <cell r="BQ566">
            <v>0</v>
          </cell>
          <cell r="BR566">
            <v>904.24</v>
          </cell>
          <cell r="BS566">
            <v>27.116944</v>
          </cell>
          <cell r="BT566">
            <v>736.89</v>
          </cell>
          <cell r="BU566">
            <v>14.03</v>
          </cell>
          <cell r="BV566">
            <v>69.13</v>
          </cell>
          <cell r="BW566">
            <v>681.8</v>
          </cell>
          <cell r="BX566" t="str">
            <v>Other Non-Interest Expense</v>
          </cell>
          <cell r="BY566">
            <v>0</v>
          </cell>
          <cell r="BZ566">
            <v>45305.21</v>
          </cell>
          <cell r="CA566">
            <v>45305.21</v>
          </cell>
          <cell r="CB566">
            <v>66579.3</v>
          </cell>
          <cell r="CC566">
            <v>44491.65</v>
          </cell>
          <cell r="CD566">
            <v>2472.7600000000002</v>
          </cell>
          <cell r="CE566">
            <v>552.99</v>
          </cell>
          <cell r="CF566">
            <v>1919.77</v>
          </cell>
          <cell r="CG566">
            <v>19594.669999999998</v>
          </cell>
          <cell r="CH566">
            <v>2370.14</v>
          </cell>
          <cell r="CI566">
            <v>6049.01</v>
          </cell>
          <cell r="CJ566">
            <v>11175.51</v>
          </cell>
          <cell r="CK566">
            <v>2546.14</v>
          </cell>
          <cell r="CL566">
            <v>20.22</v>
          </cell>
          <cell r="CM566">
            <v>0</v>
          </cell>
          <cell r="CN566">
            <v>17383.39</v>
          </cell>
          <cell r="CO566">
            <v>10067.450000000001</v>
          </cell>
          <cell r="CP566">
            <v>2829.26</v>
          </cell>
          <cell r="CQ566">
            <v>4486.67</v>
          </cell>
          <cell r="CR566">
            <v>88217.76</v>
          </cell>
          <cell r="CS566">
            <v>25874.46</v>
          </cell>
          <cell r="CT566">
            <v>23903.97</v>
          </cell>
          <cell r="CU566">
            <v>0</v>
          </cell>
          <cell r="CV566">
            <v>1970.49</v>
          </cell>
          <cell r="CW566">
            <v>5426.66</v>
          </cell>
          <cell r="CX566">
            <v>0</v>
          </cell>
          <cell r="CY566">
            <v>6.07</v>
          </cell>
          <cell r="CZ566">
            <v>58.34</v>
          </cell>
          <cell r="DA566">
            <v>1620.38</v>
          </cell>
          <cell r="DB566">
            <v>3741.86</v>
          </cell>
          <cell r="DC566">
            <v>203481.57</v>
          </cell>
          <cell r="DD566">
            <v>14.28</v>
          </cell>
          <cell r="DE566">
            <v>5487.11</v>
          </cell>
          <cell r="DF566">
            <v>197980.19</v>
          </cell>
          <cell r="DG566">
            <v>301.61</v>
          </cell>
          <cell r="DH566">
            <v>14768.24</v>
          </cell>
          <cell r="DI566">
            <v>90.18</v>
          </cell>
          <cell r="DJ566">
            <v>2545</v>
          </cell>
          <cell r="DK566">
            <v>715.43</v>
          </cell>
          <cell r="DL566">
            <v>18118.849999999999</v>
          </cell>
          <cell r="DM566">
            <v>25394.84</v>
          </cell>
          <cell r="DN566">
            <v>287100.69</v>
          </cell>
          <cell r="DO566">
            <v>204703.69</v>
          </cell>
          <cell r="DP566">
            <v>261.85000000000002</v>
          </cell>
          <cell r="DQ566">
            <v>3641.19</v>
          </cell>
          <cell r="DR566">
            <v>40819.769999999997</v>
          </cell>
          <cell r="DS566">
            <v>74.23</v>
          </cell>
          <cell r="DT566">
            <v>249426.51</v>
          </cell>
          <cell r="DU566">
            <v>1000</v>
          </cell>
          <cell r="DV566">
            <v>5.86</v>
          </cell>
          <cell r="DW566">
            <v>25067.41</v>
          </cell>
          <cell r="DX566">
            <v>15301.75</v>
          </cell>
          <cell r="DY566">
            <v>-404.35</v>
          </cell>
          <cell r="DZ566">
            <v>-3298</v>
          </cell>
          <cell r="EA566">
            <v>37672.68</v>
          </cell>
          <cell r="EB566">
            <v>1.5</v>
          </cell>
          <cell r="EC566">
            <v>37674.18</v>
          </cell>
          <cell r="ED566">
            <v>16824.96</v>
          </cell>
          <cell r="EE566">
            <v>36883.870000000003</v>
          </cell>
          <cell r="EF566">
            <v>0</v>
          </cell>
          <cell r="EG566">
            <v>36883.870000000003</v>
          </cell>
          <cell r="EH566">
            <v>904.24</v>
          </cell>
          <cell r="EI566">
            <v>0</v>
          </cell>
          <cell r="EJ566">
            <v>0</v>
          </cell>
          <cell r="EK566">
            <v>21.59</v>
          </cell>
          <cell r="EL566">
            <v>19.399999999999999</v>
          </cell>
          <cell r="EM566">
            <v>0</v>
          </cell>
          <cell r="EN566">
            <v>0.75</v>
          </cell>
          <cell r="EO566">
            <v>0</v>
          </cell>
          <cell r="EP566">
            <v>20.11</v>
          </cell>
          <cell r="EQ566">
            <v>29.3</v>
          </cell>
          <cell r="ER566">
            <v>-106.27</v>
          </cell>
          <cell r="ES566">
            <v>0</v>
          </cell>
          <cell r="ET566">
            <v>0</v>
          </cell>
          <cell r="EU566">
            <v>37672.68</v>
          </cell>
          <cell r="EV566">
            <v>37672.68</v>
          </cell>
          <cell r="EW566">
            <v>-331.37</v>
          </cell>
          <cell r="EX566">
            <v>0</v>
          </cell>
          <cell r="EY566">
            <v>-53.06</v>
          </cell>
          <cell r="EZ566">
            <v>0</v>
          </cell>
          <cell r="FA566">
            <v>0</v>
          </cell>
          <cell r="FB566">
            <v>3635.76</v>
          </cell>
          <cell r="FC566">
            <v>0</v>
          </cell>
          <cell r="FD566">
            <v>15104.33</v>
          </cell>
          <cell r="FE566">
            <v>0</v>
          </cell>
          <cell r="FF566">
            <v>26588.53</v>
          </cell>
          <cell r="FG566">
            <v>263.52</v>
          </cell>
          <cell r="FH566">
            <v>392.78</v>
          </cell>
          <cell r="FI566">
            <v>-1.99</v>
          </cell>
          <cell r="FJ566">
            <v>25930.240000000002</v>
          </cell>
          <cell r="FK566">
            <v>210607.46</v>
          </cell>
          <cell r="FL566">
            <v>21294.49</v>
          </cell>
          <cell r="FM566">
            <v>25930.240000000002</v>
          </cell>
          <cell r="FN566">
            <v>31949.62</v>
          </cell>
          <cell r="FO566">
            <v>210607.46</v>
          </cell>
          <cell r="FP566">
            <v>271530.88</v>
          </cell>
          <cell r="FQ566">
            <v>10.111000000000001</v>
          </cell>
          <cell r="FR566">
            <v>12.312099999999999</v>
          </cell>
          <cell r="FS566">
            <v>15.170199999999999</v>
          </cell>
          <cell r="FT566">
            <v>9.5495999999999999</v>
          </cell>
          <cell r="FU566">
            <v>1000</v>
          </cell>
          <cell r="FV566">
            <v>0</v>
          </cell>
          <cell r="FW566">
            <v>0</v>
          </cell>
          <cell r="FX566">
            <v>0</v>
          </cell>
          <cell r="FY566">
            <v>3298</v>
          </cell>
          <cell r="FZ566">
            <v>0</v>
          </cell>
          <cell r="GA566">
            <v>1.5</v>
          </cell>
          <cell r="GB566">
            <v>0</v>
          </cell>
          <cell r="GC566">
            <v>3634.25</v>
          </cell>
          <cell r="GD566">
            <v>14619.38</v>
          </cell>
          <cell r="GE566">
            <v>3557.71</v>
          </cell>
          <cell r="GF566">
            <v>0</v>
          </cell>
          <cell r="GG566">
            <v>585921.31999999995</v>
          </cell>
          <cell r="GH566">
            <v>0</v>
          </cell>
          <cell r="GI566">
            <v>491.46</v>
          </cell>
          <cell r="GJ566">
            <v>26588.53</v>
          </cell>
          <cell r="GK566">
            <v>2658.85</v>
          </cell>
          <cell r="GL566">
            <v>4096.54</v>
          </cell>
          <cell r="GM566">
            <v>-538.83000000000004</v>
          </cell>
          <cell r="GN566">
            <v>2237.6</v>
          </cell>
          <cell r="GO566">
            <v>1858.94</v>
          </cell>
          <cell r="GP566">
            <v>1466.15</v>
          </cell>
          <cell r="GQ566">
            <v>1466.15</v>
          </cell>
          <cell r="GR566">
            <v>392.78</v>
          </cell>
          <cell r="GS566">
            <v>1466.15</v>
          </cell>
          <cell r="GT566">
            <v>5048.43</v>
          </cell>
          <cell r="GU566">
            <v>29.3</v>
          </cell>
          <cell r="GV566">
            <v>585.91999999999996</v>
          </cell>
          <cell r="GW566">
            <v>0.05</v>
          </cell>
          <cell r="GX566">
            <v>40.99</v>
          </cell>
          <cell r="GY566">
            <v>0</v>
          </cell>
          <cell r="GZ566">
            <v>40.99</v>
          </cell>
          <cell r="HA566">
            <v>0.75</v>
          </cell>
          <cell r="HB566">
            <v>0</v>
          </cell>
          <cell r="HC566">
            <v>0.75</v>
          </cell>
          <cell r="HE566" t="str">
            <v>Includes nonfinancial equity investments that are subject to Tier 1 capital deductions.</v>
          </cell>
          <cell r="HF566">
            <v>28.9</v>
          </cell>
          <cell r="HG566">
            <v>306.10000000000002</v>
          </cell>
          <cell r="HH566">
            <v>793</v>
          </cell>
          <cell r="HI566">
            <v>645.1</v>
          </cell>
          <cell r="HJ566">
            <v>1278.5</v>
          </cell>
          <cell r="HK566" t="str">
            <v>Item 69:  Cash Dividends declared on Common Stock -  Item 13 (HI-A)Item 72 &amp; 73: Issuance of Common Stock - Items 7 &amp; 8 (HI-A)Item 75: Share Repurchase to Offset Issuance for Employee Compensation - Item 10 (HI-A)</v>
          </cell>
          <cell r="HL566">
            <v>3</v>
          </cell>
          <cell r="HM566">
            <v>2012</v>
          </cell>
          <cell r="HN566">
            <v>0</v>
          </cell>
          <cell r="HO566">
            <v>0</v>
          </cell>
          <cell r="HR566">
            <v>19009</v>
          </cell>
        </row>
        <row r="567">
          <cell r="A567" t="str">
            <v>2277860Q4 2012BHC Baseline</v>
          </cell>
          <cell r="B567" t="str">
            <v>CapOne</v>
          </cell>
          <cell r="C567" t="str">
            <v>Q4 2012</v>
          </cell>
          <cell r="D567" t="str">
            <v>BHC Baseline</v>
          </cell>
          <cell r="E567" t="str">
            <v>BHC</v>
          </cell>
          <cell r="F567" t="str">
            <v>Capital One</v>
          </cell>
          <cell r="G567">
            <v>2277860</v>
          </cell>
          <cell r="H567" t="str">
            <v>Projected</v>
          </cell>
          <cell r="I567">
            <v>40925</v>
          </cell>
          <cell r="J567">
            <v>40925.689884259256</v>
          </cell>
          <cell r="K567" t="str">
            <v>The projections for our baseline scenario reflect Capital Ones current economic projections which anticipate the economy remaining weak for the foreseeable future. More detail on the baseline scenario and underlying assumptions can be found in</v>
          </cell>
          <cell r="L567">
            <v>12.33</v>
          </cell>
          <cell r="M567">
            <v>14.28</v>
          </cell>
          <cell r="N567">
            <v>2.4700000000000002</v>
          </cell>
          <cell r="O567">
            <v>11.81</v>
          </cell>
          <cell r="P567">
            <v>78.88</v>
          </cell>
          <cell r="Q567">
            <v>5.82</v>
          </cell>
          <cell r="R567">
            <v>7.09</v>
          </cell>
          <cell r="S567">
            <v>65.97</v>
          </cell>
          <cell r="T567">
            <v>39.33</v>
          </cell>
          <cell r="U567">
            <v>11.52</v>
          </cell>
          <cell r="V567">
            <v>1.76</v>
          </cell>
          <cell r="W567">
            <v>26.05</v>
          </cell>
          <cell r="X567">
            <v>1074.46</v>
          </cell>
          <cell r="Y567">
            <v>178.86</v>
          </cell>
          <cell r="Z567">
            <v>154.91</v>
          </cell>
          <cell r="AA567">
            <v>0</v>
          </cell>
          <cell r="AB567">
            <v>23.95</v>
          </cell>
          <cell r="AC567">
            <v>2.23</v>
          </cell>
          <cell r="AD567">
            <v>0</v>
          </cell>
          <cell r="AE567">
            <v>0.03</v>
          </cell>
          <cell r="AF567">
            <v>0</v>
          </cell>
          <cell r="AG567">
            <v>0.45</v>
          </cell>
          <cell r="AH567">
            <v>1.75</v>
          </cell>
          <cell r="AI567">
            <v>1400.37</v>
          </cell>
          <cell r="AJ567">
            <v>0</v>
          </cell>
          <cell r="AK567">
            <v>0</v>
          </cell>
          <cell r="AL567">
            <v>0</v>
          </cell>
          <cell r="AM567">
            <v>0</v>
          </cell>
          <cell r="AN567">
            <v>0</v>
          </cell>
          <cell r="AO567">
            <v>0</v>
          </cell>
          <cell r="AP567">
            <v>0</v>
          </cell>
          <cell r="AQ567">
            <v>0</v>
          </cell>
          <cell r="AR567">
            <v>0</v>
          </cell>
          <cell r="AS567">
            <v>2</v>
          </cell>
          <cell r="AT567">
            <v>1402.38</v>
          </cell>
          <cell r="AU567">
            <v>5487.11</v>
          </cell>
          <cell r="AV567">
            <v>1423.26</v>
          </cell>
          <cell r="AW567">
            <v>1400.37</v>
          </cell>
          <cell r="AX567">
            <v>0</v>
          </cell>
          <cell r="AY567">
            <v>5509.99</v>
          </cell>
          <cell r="AZ567">
            <v>4713.46</v>
          </cell>
          <cell r="BA567">
            <v>1119.76</v>
          </cell>
          <cell r="BB567">
            <v>3205.11</v>
          </cell>
          <cell r="BC567">
            <v>2628.11</v>
          </cell>
          <cell r="BD567">
            <v>2628.11</v>
          </cell>
          <cell r="BE567">
            <v>1423.26</v>
          </cell>
          <cell r="BF567">
            <v>0</v>
          </cell>
          <cell r="BG567">
            <v>2</v>
          </cell>
          <cell r="BH567">
            <v>0</v>
          </cell>
          <cell r="BI567">
            <v>0</v>
          </cell>
          <cell r="BJ567">
            <v>0</v>
          </cell>
          <cell r="BK567">
            <v>2</v>
          </cell>
          <cell r="BL567">
            <v>1202.8399999999999</v>
          </cell>
          <cell r="BM567">
            <v>326.17</v>
          </cell>
          <cell r="BN567">
            <v>876.67</v>
          </cell>
          <cell r="BO567">
            <v>-4.1500000000000004</v>
          </cell>
          <cell r="BP567">
            <v>872.52</v>
          </cell>
          <cell r="BQ567">
            <v>0</v>
          </cell>
          <cell r="BR567">
            <v>872.52</v>
          </cell>
          <cell r="BS567">
            <v>27.116657</v>
          </cell>
          <cell r="BT567">
            <v>681.8</v>
          </cell>
          <cell r="BU567">
            <v>14.03</v>
          </cell>
          <cell r="BV567">
            <v>68.39</v>
          </cell>
          <cell r="BW567">
            <v>627.44000000000005</v>
          </cell>
          <cell r="BX567" t="str">
            <v>Other Non-Interest Expense</v>
          </cell>
          <cell r="BY567">
            <v>0</v>
          </cell>
          <cell r="BZ567">
            <v>42945.27</v>
          </cell>
          <cell r="CA567">
            <v>42945.27</v>
          </cell>
          <cell r="CB567">
            <v>65238.01</v>
          </cell>
          <cell r="CC567">
            <v>42691.3</v>
          </cell>
          <cell r="CD567">
            <v>2524.9299999999998</v>
          </cell>
          <cell r="CE567">
            <v>605.73</v>
          </cell>
          <cell r="CF567">
            <v>1919.21</v>
          </cell>
          <cell r="CG567">
            <v>20001.64</v>
          </cell>
          <cell r="CH567">
            <v>2396.35</v>
          </cell>
          <cell r="CI567">
            <v>6179.5</v>
          </cell>
          <cell r="CJ567">
            <v>11425.8</v>
          </cell>
          <cell r="CK567">
            <v>2628.17</v>
          </cell>
          <cell r="CL567">
            <v>20.13</v>
          </cell>
          <cell r="CM567">
            <v>0</v>
          </cell>
          <cell r="CN567">
            <v>18000.13</v>
          </cell>
          <cell r="CO567">
            <v>10533.77</v>
          </cell>
          <cell r="CP567">
            <v>2906.98</v>
          </cell>
          <cell r="CQ567">
            <v>4559.3900000000003</v>
          </cell>
          <cell r="CR567">
            <v>91150.67</v>
          </cell>
          <cell r="CS567">
            <v>26104.61</v>
          </cell>
          <cell r="CT567">
            <v>24126.74</v>
          </cell>
          <cell r="CU567">
            <v>0</v>
          </cell>
          <cell r="CV567">
            <v>1977.87</v>
          </cell>
          <cell r="CW567">
            <v>5682.84</v>
          </cell>
          <cell r="CX567">
            <v>0</v>
          </cell>
          <cell r="CY567">
            <v>6.05</v>
          </cell>
          <cell r="CZ567">
            <v>59.39</v>
          </cell>
          <cell r="DA567">
            <v>1690.29</v>
          </cell>
          <cell r="DB567">
            <v>3927.11</v>
          </cell>
          <cell r="DC567">
            <v>206176.26</v>
          </cell>
          <cell r="DD567">
            <v>14.28</v>
          </cell>
          <cell r="DE567">
            <v>5509.99</v>
          </cell>
          <cell r="DF567">
            <v>200651.99</v>
          </cell>
          <cell r="DG567">
            <v>270.31</v>
          </cell>
          <cell r="DH567">
            <v>14768.24</v>
          </cell>
          <cell r="DI567">
            <v>96.3</v>
          </cell>
          <cell r="DJ567">
            <v>2356.14</v>
          </cell>
          <cell r="DK567">
            <v>663.74</v>
          </cell>
          <cell r="DL567">
            <v>17884.419999999998</v>
          </cell>
          <cell r="DM567">
            <v>24910.48</v>
          </cell>
          <cell r="DN567">
            <v>286662.46000000002</v>
          </cell>
          <cell r="DO567">
            <v>203209.14</v>
          </cell>
          <cell r="DP567">
            <v>233.38</v>
          </cell>
          <cell r="DQ567">
            <v>3641.19</v>
          </cell>
          <cell r="DR567">
            <v>41150.620000000003</v>
          </cell>
          <cell r="DS567">
            <v>76.239999999999995</v>
          </cell>
          <cell r="DT567">
            <v>248234.34</v>
          </cell>
          <cell r="DU567">
            <v>1000</v>
          </cell>
          <cell r="DV567">
            <v>5.87</v>
          </cell>
          <cell r="DW567">
            <v>25105.4</v>
          </cell>
          <cell r="DX567">
            <v>16124.83</v>
          </cell>
          <cell r="DY567">
            <v>-510.58</v>
          </cell>
          <cell r="DZ567">
            <v>-3298.9</v>
          </cell>
          <cell r="EA567">
            <v>38426.620000000003</v>
          </cell>
          <cell r="EB567">
            <v>1.5</v>
          </cell>
          <cell r="EC567">
            <v>38428.129999999997</v>
          </cell>
          <cell r="ED567">
            <v>17278.099999999999</v>
          </cell>
          <cell r="EE567">
            <v>37672.68</v>
          </cell>
          <cell r="EF567">
            <v>0</v>
          </cell>
          <cell r="EG567">
            <v>37672.68</v>
          </cell>
          <cell r="EH567">
            <v>872.52</v>
          </cell>
          <cell r="EI567">
            <v>0</v>
          </cell>
          <cell r="EJ567">
            <v>0</v>
          </cell>
          <cell r="EK567">
            <v>20.56</v>
          </cell>
          <cell r="EL567">
            <v>17.43</v>
          </cell>
          <cell r="EM567">
            <v>0</v>
          </cell>
          <cell r="EN567">
            <v>0.89</v>
          </cell>
          <cell r="EO567">
            <v>0</v>
          </cell>
          <cell r="EP567">
            <v>20.11</v>
          </cell>
          <cell r="EQ567">
            <v>29.34</v>
          </cell>
          <cell r="ER567">
            <v>-106.23</v>
          </cell>
          <cell r="ES567">
            <v>0</v>
          </cell>
          <cell r="ET567">
            <v>0</v>
          </cell>
          <cell r="EU567">
            <v>38426.620000000003</v>
          </cell>
          <cell r="EV567">
            <v>38426.620000000003</v>
          </cell>
          <cell r="EW567">
            <v>-437.6</v>
          </cell>
          <cell r="EX567">
            <v>0</v>
          </cell>
          <cell r="EY567">
            <v>-53.06</v>
          </cell>
          <cell r="EZ567">
            <v>0</v>
          </cell>
          <cell r="FA567">
            <v>0</v>
          </cell>
          <cell r="FB567">
            <v>3635.76</v>
          </cell>
          <cell r="FC567">
            <v>0</v>
          </cell>
          <cell r="FD567">
            <v>15061.45</v>
          </cell>
          <cell r="FE567">
            <v>0</v>
          </cell>
          <cell r="FF567">
            <v>27491.58</v>
          </cell>
          <cell r="FG567">
            <v>245.24</v>
          </cell>
          <cell r="FH567">
            <v>0</v>
          </cell>
          <cell r="FI567">
            <v>-1.99</v>
          </cell>
          <cell r="FJ567">
            <v>27244.35</v>
          </cell>
          <cell r="FK567">
            <v>213529.49</v>
          </cell>
          <cell r="FL567">
            <v>22608.6</v>
          </cell>
          <cell r="FM567">
            <v>27244.35</v>
          </cell>
          <cell r="FN567">
            <v>33100.11</v>
          </cell>
          <cell r="FO567">
            <v>213529.49</v>
          </cell>
          <cell r="FP567">
            <v>271499.53000000003</v>
          </cell>
          <cell r="FQ567">
            <v>10.587999999999999</v>
          </cell>
          <cell r="FR567">
            <v>12.7591</v>
          </cell>
          <cell r="FS567">
            <v>15.5014</v>
          </cell>
          <cell r="FT567">
            <v>10.034800000000001</v>
          </cell>
          <cell r="FU567">
            <v>1000</v>
          </cell>
          <cell r="FV567">
            <v>0</v>
          </cell>
          <cell r="FW567">
            <v>0</v>
          </cell>
          <cell r="FX567">
            <v>0</v>
          </cell>
          <cell r="FY567">
            <v>3298.9</v>
          </cell>
          <cell r="FZ567">
            <v>0</v>
          </cell>
          <cell r="GA567">
            <v>1.5</v>
          </cell>
          <cell r="GB567">
            <v>0</v>
          </cell>
          <cell r="GC567">
            <v>3634.25</v>
          </cell>
          <cell r="GD567">
            <v>14610.26</v>
          </cell>
          <cell r="GE567">
            <v>3530.82</v>
          </cell>
          <cell r="GF567">
            <v>0</v>
          </cell>
          <cell r="GG567">
            <v>586726.22</v>
          </cell>
          <cell r="GH567">
            <v>0</v>
          </cell>
          <cell r="GI567">
            <v>491.46</v>
          </cell>
          <cell r="GJ567">
            <v>27491.58</v>
          </cell>
          <cell r="GK567">
            <v>2749.16</v>
          </cell>
          <cell r="GL567">
            <v>4060.83</v>
          </cell>
          <cell r="GM567">
            <v>-530.02</v>
          </cell>
          <cell r="GN567">
            <v>2534.39</v>
          </cell>
          <cell r="GO567">
            <v>1526.45</v>
          </cell>
          <cell r="GP567">
            <v>1526.45</v>
          </cell>
          <cell r="GQ567">
            <v>1526.45</v>
          </cell>
          <cell r="GR567">
            <v>0</v>
          </cell>
          <cell r="GS567">
            <v>1552.31</v>
          </cell>
          <cell r="GT567">
            <v>5342.25</v>
          </cell>
          <cell r="GU567">
            <v>29.34</v>
          </cell>
          <cell r="GV567">
            <v>586.73</v>
          </cell>
          <cell r="GW567">
            <v>0.05</v>
          </cell>
          <cell r="GX567">
            <v>37.99</v>
          </cell>
          <cell r="GY567">
            <v>0</v>
          </cell>
          <cell r="GZ567">
            <v>37.99</v>
          </cell>
          <cell r="HA567">
            <v>0.89</v>
          </cell>
          <cell r="HB567">
            <v>0</v>
          </cell>
          <cell r="HC567">
            <v>0.89</v>
          </cell>
          <cell r="HE567" t="str">
            <v>Includes nonfinancial equity investments that are subject to Tier 1 capital deductions.</v>
          </cell>
          <cell r="HF567">
            <v>28.9</v>
          </cell>
          <cell r="HG567">
            <v>306.10000000000002</v>
          </cell>
          <cell r="HH567">
            <v>793</v>
          </cell>
          <cell r="HI567">
            <v>645.1</v>
          </cell>
          <cell r="HJ567">
            <v>1278.5</v>
          </cell>
          <cell r="HK567" t="str">
            <v>Item 69:  Cash Dividends declared on Common Stock -  Item 13 (HI-A)Item 72 &amp; 73: Issuance of Common Stock - Items 7 &amp; 8 (HI-A)Item 75: Share Repurchase to Offset Issuance for Employee Compensation - Item 10 (HI-A)</v>
          </cell>
          <cell r="HL567">
            <v>4</v>
          </cell>
          <cell r="HM567">
            <v>2012</v>
          </cell>
          <cell r="HN567">
            <v>0</v>
          </cell>
          <cell r="HO567">
            <v>0</v>
          </cell>
          <cell r="HR567">
            <v>19009</v>
          </cell>
        </row>
        <row r="568">
          <cell r="A568" t="str">
            <v>2277860Q1 2013BHC Baseline</v>
          </cell>
          <cell r="B568" t="str">
            <v>CapOne</v>
          </cell>
          <cell r="C568" t="str">
            <v>Q1 2013</v>
          </cell>
          <cell r="D568" t="str">
            <v>BHC Baseline</v>
          </cell>
          <cell r="E568" t="str">
            <v>BHC</v>
          </cell>
          <cell r="F568" t="str">
            <v>Capital One</v>
          </cell>
          <cell r="G568">
            <v>2277860</v>
          </cell>
          <cell r="H568" t="str">
            <v>Projected</v>
          </cell>
          <cell r="I568">
            <v>40925</v>
          </cell>
          <cell r="J568">
            <v>40925.689884259256</v>
          </cell>
          <cell r="K568" t="str">
            <v>The projections for our baseline scenario reflect Capital Ones current economic projections which anticipate the economy remaining weak for the foreseeable future. More detail on the baseline scenario and underlying assumptions can be found in</v>
          </cell>
          <cell r="L568">
            <v>11.42</v>
          </cell>
          <cell r="M568">
            <v>13.74</v>
          </cell>
          <cell r="N568">
            <v>2.42</v>
          </cell>
          <cell r="O568">
            <v>11.32</v>
          </cell>
          <cell r="P568">
            <v>76.150000000000006</v>
          </cell>
          <cell r="Q568">
            <v>5.33</v>
          </cell>
          <cell r="R568">
            <v>6.44</v>
          </cell>
          <cell r="S568">
            <v>64.38</v>
          </cell>
          <cell r="T568">
            <v>36.1</v>
          </cell>
          <cell r="U568">
            <v>11.51</v>
          </cell>
          <cell r="V568">
            <v>1.63</v>
          </cell>
          <cell r="W568">
            <v>22.95</v>
          </cell>
          <cell r="X568">
            <v>1094.8</v>
          </cell>
          <cell r="Y568">
            <v>152.94999999999999</v>
          </cell>
          <cell r="Z568">
            <v>133.94</v>
          </cell>
          <cell r="AA568">
            <v>0</v>
          </cell>
          <cell r="AB568">
            <v>19.010000000000002</v>
          </cell>
          <cell r="AC568">
            <v>2.08</v>
          </cell>
          <cell r="AD568">
            <v>0</v>
          </cell>
          <cell r="AE568">
            <v>0.02</v>
          </cell>
          <cell r="AF568">
            <v>0</v>
          </cell>
          <cell r="AG568">
            <v>0.43</v>
          </cell>
          <cell r="AH568">
            <v>1.63</v>
          </cell>
          <cell r="AI568">
            <v>1387.23</v>
          </cell>
          <cell r="AJ568">
            <v>0</v>
          </cell>
          <cell r="AK568">
            <v>0</v>
          </cell>
          <cell r="AL568">
            <v>0</v>
          </cell>
          <cell r="AM568">
            <v>0</v>
          </cell>
          <cell r="AN568">
            <v>0</v>
          </cell>
          <cell r="AO568">
            <v>0</v>
          </cell>
          <cell r="AP568">
            <v>0</v>
          </cell>
          <cell r="AQ568">
            <v>0</v>
          </cell>
          <cell r="AR568">
            <v>0</v>
          </cell>
          <cell r="AS568">
            <v>1.75</v>
          </cell>
          <cell r="AT568">
            <v>1388.98</v>
          </cell>
          <cell r="AU568">
            <v>5509.99</v>
          </cell>
          <cell r="AV568">
            <v>1336.42</v>
          </cell>
          <cell r="AW568">
            <v>1387.23</v>
          </cell>
          <cell r="AX568">
            <v>0</v>
          </cell>
          <cell r="AY568">
            <v>5459.18</v>
          </cell>
          <cell r="AZ568">
            <v>4637.1000000000004</v>
          </cell>
          <cell r="BA568">
            <v>1113.07</v>
          </cell>
          <cell r="BB568">
            <v>3202.6</v>
          </cell>
          <cell r="BC568">
            <v>2547.5700000000002</v>
          </cell>
          <cell r="BD568">
            <v>2547.5700000000002</v>
          </cell>
          <cell r="BE568">
            <v>1336.42</v>
          </cell>
          <cell r="BF568">
            <v>0</v>
          </cell>
          <cell r="BG568">
            <v>1.75</v>
          </cell>
          <cell r="BH568">
            <v>0</v>
          </cell>
          <cell r="BI568">
            <v>0</v>
          </cell>
          <cell r="BJ568">
            <v>0</v>
          </cell>
          <cell r="BK568">
            <v>1.75</v>
          </cell>
          <cell r="BL568">
            <v>1209.4100000000001</v>
          </cell>
          <cell r="BM568">
            <v>346.91</v>
          </cell>
          <cell r="BN568">
            <v>862.5</v>
          </cell>
          <cell r="BO568">
            <v>-3.99</v>
          </cell>
          <cell r="BP568">
            <v>858.51</v>
          </cell>
          <cell r="BQ568">
            <v>0</v>
          </cell>
          <cell r="BR568">
            <v>858.51</v>
          </cell>
          <cell r="BS568">
            <v>28.684234</v>
          </cell>
          <cell r="BT568">
            <v>627.44000000000005</v>
          </cell>
          <cell r="BU568">
            <v>14.03</v>
          </cell>
          <cell r="BV568">
            <v>63.66</v>
          </cell>
          <cell r="BW568">
            <v>577.80999999999995</v>
          </cell>
          <cell r="BX568" t="str">
            <v>Other Non-Interest Expense</v>
          </cell>
          <cell r="BY568">
            <v>0</v>
          </cell>
          <cell r="BZ568">
            <v>42696.19</v>
          </cell>
          <cell r="CA568">
            <v>42696.19</v>
          </cell>
          <cell r="CB568">
            <v>64342.75</v>
          </cell>
          <cell r="CC568">
            <v>41308.339999999997</v>
          </cell>
          <cell r="CD568">
            <v>2639.37</v>
          </cell>
          <cell r="CE568">
            <v>690.43</v>
          </cell>
          <cell r="CF568">
            <v>1948.94</v>
          </cell>
          <cell r="CG568">
            <v>20375.009999999998</v>
          </cell>
          <cell r="CH568">
            <v>2424.9299999999998</v>
          </cell>
          <cell r="CI568">
            <v>6340.06</v>
          </cell>
          <cell r="CJ568">
            <v>11610.01</v>
          </cell>
          <cell r="CK568">
            <v>2691.6</v>
          </cell>
          <cell r="CL568">
            <v>20.03</v>
          </cell>
          <cell r="CM568">
            <v>0</v>
          </cell>
          <cell r="CN568">
            <v>18382.8</v>
          </cell>
          <cell r="CO568">
            <v>10897.78</v>
          </cell>
          <cell r="CP568">
            <v>2966.37</v>
          </cell>
          <cell r="CQ568">
            <v>4518.6400000000003</v>
          </cell>
          <cell r="CR568">
            <v>88653.86</v>
          </cell>
          <cell r="CS568">
            <v>26296.14</v>
          </cell>
          <cell r="CT568">
            <v>24278.42</v>
          </cell>
          <cell r="CU568">
            <v>0</v>
          </cell>
          <cell r="CV568">
            <v>2017.72</v>
          </cell>
          <cell r="CW568">
            <v>5884.24</v>
          </cell>
          <cell r="CX568">
            <v>0</v>
          </cell>
          <cell r="CY568">
            <v>6.02</v>
          </cell>
          <cell r="CZ568">
            <v>60.16</v>
          </cell>
          <cell r="DA568">
            <v>1745.02</v>
          </cell>
          <cell r="DB568">
            <v>4073.05</v>
          </cell>
          <cell r="DC568">
            <v>203559.78</v>
          </cell>
          <cell r="DD568">
            <v>14.28</v>
          </cell>
          <cell r="DE568">
            <v>5459.18</v>
          </cell>
          <cell r="DF568">
            <v>198086.32</v>
          </cell>
          <cell r="DG568">
            <v>249.16</v>
          </cell>
          <cell r="DH568">
            <v>14768.24</v>
          </cell>
          <cell r="DI568">
            <v>105.6</v>
          </cell>
          <cell r="DJ568">
            <v>2174.6</v>
          </cell>
          <cell r="DK568">
            <v>613.85</v>
          </cell>
          <cell r="DL568">
            <v>17662.28</v>
          </cell>
          <cell r="DM568">
            <v>25718.38</v>
          </cell>
          <cell r="DN568">
            <v>284412.34999999998</v>
          </cell>
          <cell r="DO568">
            <v>202527.51</v>
          </cell>
          <cell r="DP568">
            <v>214.86</v>
          </cell>
          <cell r="DQ568">
            <v>0</v>
          </cell>
          <cell r="DR568">
            <v>42575.040000000001</v>
          </cell>
          <cell r="DS568">
            <v>77.989999999999995</v>
          </cell>
          <cell r="DT568">
            <v>245317.41</v>
          </cell>
          <cell r="DU568">
            <v>1000</v>
          </cell>
          <cell r="DV568">
            <v>5.87</v>
          </cell>
          <cell r="DW568">
            <v>25152.1</v>
          </cell>
          <cell r="DX568">
            <v>16934.23</v>
          </cell>
          <cell r="DY568">
            <v>-672.47</v>
          </cell>
          <cell r="DZ568">
            <v>-3326.31</v>
          </cell>
          <cell r="EA568">
            <v>39093.43</v>
          </cell>
          <cell r="EB568">
            <v>1.5</v>
          </cell>
          <cell r="EC568">
            <v>39094.94</v>
          </cell>
          <cell r="ED568">
            <v>17647.689999999999</v>
          </cell>
          <cell r="EE568">
            <v>38426.620000000003</v>
          </cell>
          <cell r="EF568">
            <v>0</v>
          </cell>
          <cell r="EG568">
            <v>38426.620000000003</v>
          </cell>
          <cell r="EH568">
            <v>858.51</v>
          </cell>
          <cell r="EI568">
            <v>0</v>
          </cell>
          <cell r="EJ568">
            <v>0</v>
          </cell>
          <cell r="EK568">
            <v>31</v>
          </cell>
          <cell r="EL568">
            <v>15.7</v>
          </cell>
          <cell r="EM568">
            <v>0</v>
          </cell>
          <cell r="EN568">
            <v>27.4</v>
          </cell>
          <cell r="EO568">
            <v>0</v>
          </cell>
          <cell r="EP568">
            <v>19.73</v>
          </cell>
          <cell r="EQ568">
            <v>29.37</v>
          </cell>
          <cell r="ER568">
            <v>-161.9</v>
          </cell>
          <cell r="ES568">
            <v>0</v>
          </cell>
          <cell r="ET568">
            <v>0</v>
          </cell>
          <cell r="EU568">
            <v>39093.43</v>
          </cell>
          <cell r="EV568">
            <v>39093.43</v>
          </cell>
          <cell r="EW568">
            <v>-599.5</v>
          </cell>
          <cell r="EX568">
            <v>0</v>
          </cell>
          <cell r="EY568">
            <v>-53.06</v>
          </cell>
          <cell r="EZ568">
            <v>0</v>
          </cell>
          <cell r="FA568">
            <v>0</v>
          </cell>
          <cell r="FB568">
            <v>1.5</v>
          </cell>
          <cell r="FC568">
            <v>0</v>
          </cell>
          <cell r="FD568">
            <v>15019.5</v>
          </cell>
          <cell r="FE568">
            <v>0</v>
          </cell>
          <cell r="FF568">
            <v>24727.99</v>
          </cell>
          <cell r="FG568">
            <v>228.02</v>
          </cell>
          <cell r="FH568">
            <v>0</v>
          </cell>
          <cell r="FI568">
            <v>-1.99</v>
          </cell>
          <cell r="FJ568">
            <v>24497.98</v>
          </cell>
          <cell r="FK568">
            <v>211927.67</v>
          </cell>
          <cell r="FL568">
            <v>23496.48</v>
          </cell>
          <cell r="FM568">
            <v>24497.98</v>
          </cell>
          <cell r="FN568">
            <v>30327.58</v>
          </cell>
          <cell r="FO568">
            <v>211927.67</v>
          </cell>
          <cell r="FP568">
            <v>269576.98</v>
          </cell>
          <cell r="FQ568">
            <v>11.087</v>
          </cell>
          <cell r="FR568">
            <v>11.5596</v>
          </cell>
          <cell r="FS568">
            <v>14.3103</v>
          </cell>
          <cell r="FT568">
            <v>9.0876000000000001</v>
          </cell>
          <cell r="FU568">
            <v>1000</v>
          </cell>
          <cell r="FV568">
            <v>0</v>
          </cell>
          <cell r="FW568">
            <v>0</v>
          </cell>
          <cell r="FX568">
            <v>0</v>
          </cell>
          <cell r="FY568">
            <v>3326.31</v>
          </cell>
          <cell r="FZ568">
            <v>0</v>
          </cell>
          <cell r="GA568">
            <v>1.5</v>
          </cell>
          <cell r="GB568">
            <v>0</v>
          </cell>
          <cell r="GC568">
            <v>0</v>
          </cell>
          <cell r="GD568">
            <v>14601.19</v>
          </cell>
          <cell r="GE568">
            <v>3466.61</v>
          </cell>
          <cell r="GF568">
            <v>0</v>
          </cell>
          <cell r="GG568">
            <v>587468.22</v>
          </cell>
          <cell r="GH568">
            <v>0</v>
          </cell>
          <cell r="GI568">
            <v>491.46</v>
          </cell>
          <cell r="GJ568">
            <v>24727.99</v>
          </cell>
          <cell r="GK568">
            <v>2472.8000000000002</v>
          </cell>
          <cell r="GL568">
            <v>3988.68</v>
          </cell>
          <cell r="GM568">
            <v>-522.07000000000005</v>
          </cell>
          <cell r="GN568">
            <v>2497.89</v>
          </cell>
          <cell r="GO568">
            <v>1490.79</v>
          </cell>
          <cell r="GP568">
            <v>1490.79</v>
          </cell>
          <cell r="GQ568">
            <v>1490.79</v>
          </cell>
          <cell r="GR568">
            <v>0</v>
          </cell>
          <cell r="GS568">
            <v>1636.46</v>
          </cell>
          <cell r="GT568">
            <v>5575.98</v>
          </cell>
          <cell r="GU568">
            <v>29.37</v>
          </cell>
          <cell r="GV568">
            <v>587.47</v>
          </cell>
          <cell r="GW568">
            <v>0.05</v>
          </cell>
          <cell r="GX568">
            <v>46.7</v>
          </cell>
          <cell r="GY568">
            <v>0</v>
          </cell>
          <cell r="GZ568">
            <v>46.7</v>
          </cell>
          <cell r="HA568">
            <v>27.4</v>
          </cell>
          <cell r="HB568">
            <v>0</v>
          </cell>
          <cell r="HC568">
            <v>27.4</v>
          </cell>
          <cell r="HE568" t="str">
            <v>Includes nonfinancial equity investments that are subject to Tier 1 capital deductions.</v>
          </cell>
          <cell r="HF568">
            <v>28.9</v>
          </cell>
          <cell r="HG568">
            <v>306.10000000000002</v>
          </cell>
          <cell r="HH568">
            <v>793</v>
          </cell>
          <cell r="HI568">
            <v>645.1</v>
          </cell>
          <cell r="HJ568">
            <v>1278.5</v>
          </cell>
          <cell r="HK568" t="str">
            <v>Item 69:  Cash Dividends declared on Common Stock -  Item 13 (HI-A)Item 72 &amp; 73: Issuance of Common Stock - Items 7 &amp; 8 (HI-A)Item 75: Share Repurchase to Offset Issuance for Employee Compensation - Item 10 (HI-A)</v>
          </cell>
          <cell r="HL568">
            <v>1</v>
          </cell>
          <cell r="HM568">
            <v>2013</v>
          </cell>
          <cell r="HN568">
            <v>0</v>
          </cell>
          <cell r="HO568">
            <v>0</v>
          </cell>
          <cell r="HR568">
            <v>19009</v>
          </cell>
        </row>
        <row r="569">
          <cell r="A569" t="str">
            <v>2277860Q2 2013BHC Baseline</v>
          </cell>
          <cell r="B569" t="str">
            <v>CapOne</v>
          </cell>
          <cell r="C569" t="str">
            <v>Q2 2013</v>
          </cell>
          <cell r="D569" t="str">
            <v>BHC Baseline</v>
          </cell>
          <cell r="E569" t="str">
            <v>BHC</v>
          </cell>
          <cell r="F569" t="str">
            <v>Capital One</v>
          </cell>
          <cell r="G569">
            <v>2277860</v>
          </cell>
          <cell r="H569" t="str">
            <v>Projected</v>
          </cell>
          <cell r="I569">
            <v>40925</v>
          </cell>
          <cell r="J569">
            <v>40925.689884259256</v>
          </cell>
          <cell r="K569" t="str">
            <v>The projections for our baseline scenario reflect Capital Ones current economic projections which anticipate the economy remaining weak for the foreseeable future. More detail on the baseline scenario and underlying assumptions can be found in</v>
          </cell>
          <cell r="L569">
            <v>10.62</v>
          </cell>
          <cell r="M569">
            <v>13.06</v>
          </cell>
          <cell r="N569">
            <v>2.37</v>
          </cell>
          <cell r="O569">
            <v>10.69</v>
          </cell>
          <cell r="P569">
            <v>73.680000000000007</v>
          </cell>
          <cell r="Q569">
            <v>5.07</v>
          </cell>
          <cell r="R569">
            <v>6.33</v>
          </cell>
          <cell r="S569">
            <v>62.28</v>
          </cell>
          <cell r="T569">
            <v>34.69</v>
          </cell>
          <cell r="U569">
            <v>11.81</v>
          </cell>
          <cell r="V569">
            <v>1.56</v>
          </cell>
          <cell r="W569">
            <v>21.31</v>
          </cell>
          <cell r="X569">
            <v>1059.3499999999999</v>
          </cell>
          <cell r="Y569">
            <v>128.34</v>
          </cell>
          <cell r="Z569">
            <v>112.31</v>
          </cell>
          <cell r="AA569">
            <v>0</v>
          </cell>
          <cell r="AB569">
            <v>16.03</v>
          </cell>
          <cell r="AC569">
            <v>2.0699999999999998</v>
          </cell>
          <cell r="AD569">
            <v>0</v>
          </cell>
          <cell r="AE569">
            <v>0.03</v>
          </cell>
          <cell r="AF569">
            <v>0</v>
          </cell>
          <cell r="AG569">
            <v>0.43</v>
          </cell>
          <cell r="AH569">
            <v>1.61</v>
          </cell>
          <cell r="AI569">
            <v>1321.81</v>
          </cell>
          <cell r="AJ569">
            <v>0</v>
          </cell>
          <cell r="AK569">
            <v>0</v>
          </cell>
          <cell r="AL569">
            <v>0</v>
          </cell>
          <cell r="AM569">
            <v>0</v>
          </cell>
          <cell r="AN569">
            <v>0</v>
          </cell>
          <cell r="AO569">
            <v>0</v>
          </cell>
          <cell r="AP569">
            <v>0</v>
          </cell>
          <cell r="AQ569">
            <v>0</v>
          </cell>
          <cell r="AR569">
            <v>0</v>
          </cell>
          <cell r="AS569">
            <v>1.88</v>
          </cell>
          <cell r="AT569">
            <v>1323.68</v>
          </cell>
          <cell r="AU569">
            <v>5459.18</v>
          </cell>
          <cell r="AV569">
            <v>1283.4000000000001</v>
          </cell>
          <cell r="AW569">
            <v>1321.81</v>
          </cell>
          <cell r="AX569">
            <v>0</v>
          </cell>
          <cell r="AY569">
            <v>5420.77</v>
          </cell>
          <cell r="AZ569">
            <v>4650.53</v>
          </cell>
          <cell r="BA569">
            <v>1168.48</v>
          </cell>
          <cell r="BB569">
            <v>3190.34</v>
          </cell>
          <cell r="BC569">
            <v>2628.67</v>
          </cell>
          <cell r="BD569">
            <v>2628.67</v>
          </cell>
          <cell r="BE569">
            <v>1283.4000000000001</v>
          </cell>
          <cell r="BF569">
            <v>0</v>
          </cell>
          <cell r="BG569">
            <v>1.88</v>
          </cell>
          <cell r="BH569">
            <v>0</v>
          </cell>
          <cell r="BI569">
            <v>0</v>
          </cell>
          <cell r="BJ569">
            <v>0</v>
          </cell>
          <cell r="BK569">
            <v>1.88</v>
          </cell>
          <cell r="BL569">
            <v>1343.4</v>
          </cell>
          <cell r="BM569">
            <v>385.34</v>
          </cell>
          <cell r="BN569">
            <v>958.05</v>
          </cell>
          <cell r="BO569">
            <v>-4.01</v>
          </cell>
          <cell r="BP569">
            <v>954.05</v>
          </cell>
          <cell r="BQ569">
            <v>0</v>
          </cell>
          <cell r="BR569">
            <v>954.05</v>
          </cell>
          <cell r="BS569">
            <v>28.683935999999999</v>
          </cell>
          <cell r="BT569">
            <v>577.80999999999995</v>
          </cell>
          <cell r="BU569">
            <v>14.03</v>
          </cell>
          <cell r="BV569">
            <v>63.66</v>
          </cell>
          <cell r="BW569">
            <v>528.19000000000005</v>
          </cell>
          <cell r="BX569" t="str">
            <v>Other Non-Interest Expense</v>
          </cell>
          <cell r="BY569">
            <v>0</v>
          </cell>
          <cell r="BZ569">
            <v>42672.97</v>
          </cell>
          <cell r="CA569">
            <v>42672.97</v>
          </cell>
          <cell r="CB569">
            <v>63331.27</v>
          </cell>
          <cell r="CC569">
            <v>39755.370000000003</v>
          </cell>
          <cell r="CD569">
            <v>2763.5</v>
          </cell>
          <cell r="CE569">
            <v>782.85</v>
          </cell>
          <cell r="CF569">
            <v>1980.65</v>
          </cell>
          <cell r="CG569">
            <v>20792.46</v>
          </cell>
          <cell r="CH569">
            <v>2462.79</v>
          </cell>
          <cell r="CI569">
            <v>6503.22</v>
          </cell>
          <cell r="CJ569">
            <v>11826.45</v>
          </cell>
          <cell r="CK569">
            <v>2773.73</v>
          </cell>
          <cell r="CL569">
            <v>19.93</v>
          </cell>
          <cell r="CM569">
            <v>0</v>
          </cell>
          <cell r="CN569">
            <v>19018.63</v>
          </cell>
          <cell r="CO569">
            <v>11378.47</v>
          </cell>
          <cell r="CP569">
            <v>3048.21</v>
          </cell>
          <cell r="CQ569">
            <v>4591.9399999999996</v>
          </cell>
          <cell r="CR569">
            <v>90281.79</v>
          </cell>
          <cell r="CS569">
            <v>27093.77</v>
          </cell>
          <cell r="CT569">
            <v>24984.44</v>
          </cell>
          <cell r="CU569">
            <v>0</v>
          </cell>
          <cell r="CV569">
            <v>2109.33</v>
          </cell>
          <cell r="CW569">
            <v>6148.15</v>
          </cell>
          <cell r="CX569">
            <v>0</v>
          </cell>
          <cell r="CY569">
            <v>5.99</v>
          </cell>
          <cell r="CZ569">
            <v>60.91</v>
          </cell>
          <cell r="DA569">
            <v>1815.65</v>
          </cell>
          <cell r="DB569">
            <v>4265.6000000000004</v>
          </cell>
          <cell r="DC569">
            <v>205873.61</v>
          </cell>
          <cell r="DD569">
            <v>14.28</v>
          </cell>
          <cell r="DE569">
            <v>5420.77</v>
          </cell>
          <cell r="DF569">
            <v>200438.56</v>
          </cell>
          <cell r="DG569">
            <v>210.36</v>
          </cell>
          <cell r="DH569">
            <v>14768.24</v>
          </cell>
          <cell r="DI569">
            <v>115.43</v>
          </cell>
          <cell r="DJ569">
            <v>2000.38</v>
          </cell>
          <cell r="DK569">
            <v>565.74</v>
          </cell>
          <cell r="DL569">
            <v>17449.79</v>
          </cell>
          <cell r="DM569">
            <v>24945.73</v>
          </cell>
          <cell r="DN569">
            <v>285717.40999999997</v>
          </cell>
          <cell r="DO569">
            <v>201500.9</v>
          </cell>
          <cell r="DP569">
            <v>179.24</v>
          </cell>
          <cell r="DQ569">
            <v>0</v>
          </cell>
          <cell r="DR569">
            <v>43975.82</v>
          </cell>
          <cell r="DS569">
            <v>79.86</v>
          </cell>
          <cell r="DT569">
            <v>245655.97</v>
          </cell>
          <cell r="DU569">
            <v>1000</v>
          </cell>
          <cell r="DV569">
            <v>5.88</v>
          </cell>
          <cell r="DW569">
            <v>25229.1</v>
          </cell>
          <cell r="DX569">
            <v>17838.939999999999</v>
          </cell>
          <cell r="DY569">
            <v>-687.57</v>
          </cell>
          <cell r="DZ569">
            <v>-3326.42</v>
          </cell>
          <cell r="EA569">
            <v>40059.94</v>
          </cell>
          <cell r="EB569">
            <v>1.5</v>
          </cell>
          <cell r="EC569">
            <v>40061.440000000002</v>
          </cell>
          <cell r="ED569">
            <v>18116.18</v>
          </cell>
          <cell r="EE569">
            <v>39093.43</v>
          </cell>
          <cell r="EF569">
            <v>0</v>
          </cell>
          <cell r="EG569">
            <v>39093.43</v>
          </cell>
          <cell r="EH569">
            <v>954.05</v>
          </cell>
          <cell r="EI569">
            <v>0</v>
          </cell>
          <cell r="EJ569">
            <v>0</v>
          </cell>
          <cell r="EK569">
            <v>31</v>
          </cell>
          <cell r="EL569">
            <v>46</v>
          </cell>
          <cell r="EM569">
            <v>0</v>
          </cell>
          <cell r="EN569">
            <v>0.11</v>
          </cell>
          <cell r="EO569">
            <v>0</v>
          </cell>
          <cell r="EP569">
            <v>19.95</v>
          </cell>
          <cell r="EQ569">
            <v>29.39</v>
          </cell>
          <cell r="ER569">
            <v>-15.09</v>
          </cell>
          <cell r="ES569">
            <v>0</v>
          </cell>
          <cell r="ET569">
            <v>0</v>
          </cell>
          <cell r="EU569">
            <v>40059.94</v>
          </cell>
          <cell r="EV569">
            <v>40059.94</v>
          </cell>
          <cell r="EW569">
            <v>-614.59</v>
          </cell>
          <cell r="EX569">
            <v>0</v>
          </cell>
          <cell r="EY569">
            <v>-53.06</v>
          </cell>
          <cell r="EZ569">
            <v>0</v>
          </cell>
          <cell r="FA569">
            <v>0</v>
          </cell>
          <cell r="FB569">
            <v>1.5</v>
          </cell>
          <cell r="FC569">
            <v>0</v>
          </cell>
          <cell r="FD569">
            <v>14978.57</v>
          </cell>
          <cell r="FE569">
            <v>0</v>
          </cell>
          <cell r="FF569">
            <v>25750.52</v>
          </cell>
          <cell r="FG569">
            <v>211.58</v>
          </cell>
          <cell r="FH569">
            <v>0</v>
          </cell>
          <cell r="FI569">
            <v>-1.99</v>
          </cell>
          <cell r="FJ569">
            <v>25536.959999999999</v>
          </cell>
          <cell r="FK569">
            <v>214229.48</v>
          </cell>
          <cell r="FL569">
            <v>24535.45</v>
          </cell>
          <cell r="FM569">
            <v>25536.959999999999</v>
          </cell>
          <cell r="FN569">
            <v>31374.53</v>
          </cell>
          <cell r="FO569">
            <v>214229.48</v>
          </cell>
          <cell r="FP569">
            <v>269664.06</v>
          </cell>
          <cell r="FQ569">
            <v>11.4529</v>
          </cell>
          <cell r="FR569">
            <v>11.920400000000001</v>
          </cell>
          <cell r="FS569">
            <v>14.645300000000001</v>
          </cell>
          <cell r="FT569">
            <v>9.4699000000000009</v>
          </cell>
          <cell r="FU569">
            <v>1000</v>
          </cell>
          <cell r="FV569">
            <v>0</v>
          </cell>
          <cell r="FW569">
            <v>0</v>
          </cell>
          <cell r="FX569">
            <v>0</v>
          </cell>
          <cell r="FY569">
            <v>3326.42</v>
          </cell>
          <cell r="FZ569">
            <v>0</v>
          </cell>
          <cell r="GA569">
            <v>1.5</v>
          </cell>
          <cell r="GB569">
            <v>0</v>
          </cell>
          <cell r="GC569">
            <v>0</v>
          </cell>
          <cell r="GD569">
            <v>14592.12</v>
          </cell>
          <cell r="GE569">
            <v>3414.46</v>
          </cell>
          <cell r="GF569">
            <v>0</v>
          </cell>
          <cell r="GG569">
            <v>587854.22</v>
          </cell>
          <cell r="GH569">
            <v>0</v>
          </cell>
          <cell r="GI569">
            <v>491.46</v>
          </cell>
          <cell r="GJ569">
            <v>25750.52</v>
          </cell>
          <cell r="GK569">
            <v>2575.0500000000002</v>
          </cell>
          <cell r="GL569">
            <v>3929.36</v>
          </cell>
          <cell r="GM569">
            <v>-514.9</v>
          </cell>
          <cell r="GN569">
            <v>2806.15</v>
          </cell>
          <cell r="GO569">
            <v>1123.21</v>
          </cell>
          <cell r="GP569">
            <v>1123.21</v>
          </cell>
          <cell r="GQ569">
            <v>1123.21</v>
          </cell>
          <cell r="GR569">
            <v>0</v>
          </cell>
          <cell r="GS569">
            <v>1672.37</v>
          </cell>
          <cell r="GT569">
            <v>5675.74</v>
          </cell>
          <cell r="GU569">
            <v>29.39</v>
          </cell>
          <cell r="GV569">
            <v>587.85</v>
          </cell>
          <cell r="GW569">
            <v>0.05</v>
          </cell>
          <cell r="GX569">
            <v>77</v>
          </cell>
          <cell r="GY569">
            <v>0</v>
          </cell>
          <cell r="GZ569">
            <v>77</v>
          </cell>
          <cell r="HA569">
            <v>0.11</v>
          </cell>
          <cell r="HB569">
            <v>0</v>
          </cell>
          <cell r="HC569">
            <v>0.11</v>
          </cell>
          <cell r="HE569" t="str">
            <v>Includes nonfinancial equity investments that are subject to Tier 1 capital deductions.</v>
          </cell>
          <cell r="HF569">
            <v>28.9</v>
          </cell>
          <cell r="HG569">
            <v>306.10000000000002</v>
          </cell>
          <cell r="HH569">
            <v>793</v>
          </cell>
          <cell r="HI569">
            <v>645.1</v>
          </cell>
          <cell r="HJ569">
            <v>1278.5</v>
          </cell>
          <cell r="HK569" t="str">
            <v>Item 69:  Cash Dividends declared on Common Stock -  Item 13 (HI-A)Item 72 &amp; 73: Issuance of Common Stock - Items 7 &amp; 8 (HI-A)Item 75: Share Repurchase to Offset Issuance for Employee Compensation - Item 10 (HI-A)</v>
          </cell>
          <cell r="HL569">
            <v>2</v>
          </cell>
          <cell r="HM569">
            <v>2013</v>
          </cell>
          <cell r="HN569">
            <v>0</v>
          </cell>
          <cell r="HO569">
            <v>0</v>
          </cell>
          <cell r="HR569">
            <v>19009</v>
          </cell>
        </row>
        <row r="570">
          <cell r="A570" t="str">
            <v>2277860Q3 2013BHC Baseline</v>
          </cell>
          <cell r="B570" t="str">
            <v>CapOne</v>
          </cell>
          <cell r="C570" t="str">
            <v>Q3 2013</v>
          </cell>
          <cell r="D570" t="str">
            <v>BHC Baseline</v>
          </cell>
          <cell r="E570" t="str">
            <v>BHC</v>
          </cell>
          <cell r="F570" t="str">
            <v>Capital One</v>
          </cell>
          <cell r="G570">
            <v>2277860</v>
          </cell>
          <cell r="H570" t="str">
            <v>Projected</v>
          </cell>
          <cell r="I570">
            <v>40925</v>
          </cell>
          <cell r="J570">
            <v>40925.689884259256</v>
          </cell>
          <cell r="K570" t="str">
            <v>The projections for our baseline scenario reflect Capital Ones current economic projections which anticipate the economy remaining weak for the foreseeable future. More detail on the baseline scenario and underlying assumptions can be found in</v>
          </cell>
          <cell r="L570">
            <v>10.130000000000001</v>
          </cell>
          <cell r="M570">
            <v>12.81</v>
          </cell>
          <cell r="N570">
            <v>2.37</v>
          </cell>
          <cell r="O570">
            <v>10.44</v>
          </cell>
          <cell r="P570">
            <v>69.209999999999994</v>
          </cell>
          <cell r="Q570">
            <v>4.91</v>
          </cell>
          <cell r="R570">
            <v>6.38</v>
          </cell>
          <cell r="S570">
            <v>57.92</v>
          </cell>
          <cell r="T570">
            <v>33.909999999999997</v>
          </cell>
          <cell r="U570">
            <v>12.07</v>
          </cell>
          <cell r="V570">
            <v>1.5</v>
          </cell>
          <cell r="W570">
            <v>20.329999999999998</v>
          </cell>
          <cell r="X570">
            <v>980</v>
          </cell>
          <cell r="Y570">
            <v>177.29</v>
          </cell>
          <cell r="Z570">
            <v>162.21</v>
          </cell>
          <cell r="AA570">
            <v>0</v>
          </cell>
          <cell r="AB570">
            <v>15.08</v>
          </cell>
          <cell r="AC570">
            <v>2.06</v>
          </cell>
          <cell r="AD570">
            <v>0</v>
          </cell>
          <cell r="AE570">
            <v>0.03</v>
          </cell>
          <cell r="AF570">
            <v>0</v>
          </cell>
          <cell r="AG570">
            <v>0.43</v>
          </cell>
          <cell r="AH570">
            <v>1.61</v>
          </cell>
          <cell r="AI570">
            <v>1285.4000000000001</v>
          </cell>
          <cell r="AJ570">
            <v>0</v>
          </cell>
          <cell r="AK570">
            <v>0</v>
          </cell>
          <cell r="AL570">
            <v>0</v>
          </cell>
          <cell r="AM570">
            <v>0</v>
          </cell>
          <cell r="AN570">
            <v>0</v>
          </cell>
          <cell r="AO570">
            <v>0</v>
          </cell>
          <cell r="AP570">
            <v>0</v>
          </cell>
          <cell r="AQ570">
            <v>0</v>
          </cell>
          <cell r="AR570">
            <v>0</v>
          </cell>
          <cell r="AS570">
            <v>2.15</v>
          </cell>
          <cell r="AT570">
            <v>1287.56</v>
          </cell>
          <cell r="AU570">
            <v>5420.77</v>
          </cell>
          <cell r="AV570">
            <v>1251.6500000000001</v>
          </cell>
          <cell r="AW570">
            <v>1285.4000000000001</v>
          </cell>
          <cell r="AX570">
            <v>0</v>
          </cell>
          <cell r="AY570">
            <v>5387.01</v>
          </cell>
          <cell r="AZ570">
            <v>4761.74</v>
          </cell>
          <cell r="BA570">
            <v>1180.77</v>
          </cell>
          <cell r="BB570">
            <v>3196.69</v>
          </cell>
          <cell r="BC570">
            <v>2745.81</v>
          </cell>
          <cell r="BD570">
            <v>2745.81</v>
          </cell>
          <cell r="BE570">
            <v>1251.6500000000001</v>
          </cell>
          <cell r="BF570">
            <v>0</v>
          </cell>
          <cell r="BG570">
            <v>2.15</v>
          </cell>
          <cell r="BH570">
            <v>0</v>
          </cell>
          <cell r="BI570">
            <v>0</v>
          </cell>
          <cell r="BJ570">
            <v>0</v>
          </cell>
          <cell r="BK570">
            <v>2.15</v>
          </cell>
          <cell r="BL570">
            <v>1492.02</v>
          </cell>
          <cell r="BM570">
            <v>427.97</v>
          </cell>
          <cell r="BN570">
            <v>1064.04</v>
          </cell>
          <cell r="BO570">
            <v>-4</v>
          </cell>
          <cell r="BP570">
            <v>1060.04</v>
          </cell>
          <cell r="BQ570">
            <v>0</v>
          </cell>
          <cell r="BR570">
            <v>1060.04</v>
          </cell>
          <cell r="BS570">
            <v>28.683931999999999</v>
          </cell>
          <cell r="BT570">
            <v>528.19000000000005</v>
          </cell>
          <cell r="BU570">
            <v>14.03</v>
          </cell>
          <cell r="BV570">
            <v>63.66</v>
          </cell>
          <cell r="BW570">
            <v>478.56</v>
          </cell>
          <cell r="BX570" t="str">
            <v>Other Non-Interest Expense</v>
          </cell>
          <cell r="BY570">
            <v>0</v>
          </cell>
          <cell r="BZ570">
            <v>42571.51</v>
          </cell>
          <cell r="CA570">
            <v>42571.51</v>
          </cell>
          <cell r="CB570">
            <v>62310.62</v>
          </cell>
          <cell r="CC570">
            <v>38208.870000000003</v>
          </cell>
          <cell r="CD570">
            <v>2882.69</v>
          </cell>
          <cell r="CE570">
            <v>868.86</v>
          </cell>
          <cell r="CF570">
            <v>2013.83</v>
          </cell>
          <cell r="CG570">
            <v>21199.29</v>
          </cell>
          <cell r="CH570">
            <v>2501.12</v>
          </cell>
          <cell r="CI570">
            <v>6667.17</v>
          </cell>
          <cell r="CJ570">
            <v>12030.99</v>
          </cell>
          <cell r="CK570">
            <v>2848.84</v>
          </cell>
          <cell r="CL570">
            <v>19.78</v>
          </cell>
          <cell r="CM570">
            <v>0</v>
          </cell>
          <cell r="CN570">
            <v>19472.82</v>
          </cell>
          <cell r="CO570">
            <v>11824.61</v>
          </cell>
          <cell r="CP570">
            <v>3120.11</v>
          </cell>
          <cell r="CQ570">
            <v>4528.1000000000004</v>
          </cell>
          <cell r="CR570">
            <v>91329.27</v>
          </cell>
          <cell r="CS570">
            <v>28120.5</v>
          </cell>
          <cell r="CT570">
            <v>25887.43</v>
          </cell>
          <cell r="CU570">
            <v>0</v>
          </cell>
          <cell r="CV570">
            <v>2233.0700000000002</v>
          </cell>
          <cell r="CW570">
            <v>6393.32</v>
          </cell>
          <cell r="CX570">
            <v>0</v>
          </cell>
          <cell r="CY570">
            <v>5.94</v>
          </cell>
          <cell r="CZ570">
            <v>61.65</v>
          </cell>
          <cell r="DA570">
            <v>1881.52</v>
          </cell>
          <cell r="DB570">
            <v>4444.21</v>
          </cell>
          <cell r="DC570">
            <v>207626.53</v>
          </cell>
          <cell r="DD570">
            <v>14.28</v>
          </cell>
          <cell r="DE570">
            <v>5387.01</v>
          </cell>
          <cell r="DF570">
            <v>202225.24</v>
          </cell>
          <cell r="DG570">
            <v>179.43</v>
          </cell>
          <cell r="DH570">
            <v>14768.24</v>
          </cell>
          <cell r="DI570">
            <v>125.61</v>
          </cell>
          <cell r="DJ570">
            <v>1833.48</v>
          </cell>
          <cell r="DK570">
            <v>519.42999999999995</v>
          </cell>
          <cell r="DL570">
            <v>17246.77</v>
          </cell>
          <cell r="DM570">
            <v>25610.93</v>
          </cell>
          <cell r="DN570">
            <v>287833.88</v>
          </cell>
          <cell r="DO570">
            <v>201680.14</v>
          </cell>
          <cell r="DP570">
            <v>150.88</v>
          </cell>
          <cell r="DQ570">
            <v>0</v>
          </cell>
          <cell r="DR570">
            <v>44946.53</v>
          </cell>
          <cell r="DS570">
            <v>82.01</v>
          </cell>
          <cell r="DT570">
            <v>246777.55</v>
          </cell>
          <cell r="DU570">
            <v>1000</v>
          </cell>
          <cell r="DV570">
            <v>5.89</v>
          </cell>
          <cell r="DW570">
            <v>25280.3</v>
          </cell>
          <cell r="DX570">
            <v>18849.349999999999</v>
          </cell>
          <cell r="DY570">
            <v>-753.52</v>
          </cell>
          <cell r="DZ570">
            <v>-3327.2</v>
          </cell>
          <cell r="EA570">
            <v>41054.83</v>
          </cell>
          <cell r="EB570">
            <v>1.5</v>
          </cell>
          <cell r="EC570">
            <v>41056.33</v>
          </cell>
          <cell r="ED570">
            <v>18554.689999999999</v>
          </cell>
          <cell r="EE570">
            <v>40059.94</v>
          </cell>
          <cell r="EF570">
            <v>0</v>
          </cell>
          <cell r="EG570">
            <v>40059.94</v>
          </cell>
          <cell r="EH570">
            <v>1060.04</v>
          </cell>
          <cell r="EI570">
            <v>0</v>
          </cell>
          <cell r="EJ570">
            <v>0</v>
          </cell>
          <cell r="EK570">
            <v>31.2</v>
          </cell>
          <cell r="EL570">
            <v>20</v>
          </cell>
          <cell r="EM570">
            <v>0</v>
          </cell>
          <cell r="EN570">
            <v>0.77</v>
          </cell>
          <cell r="EO570">
            <v>0</v>
          </cell>
          <cell r="EP570">
            <v>20.16</v>
          </cell>
          <cell r="EQ570">
            <v>29.47</v>
          </cell>
          <cell r="ER570">
            <v>-65.95</v>
          </cell>
          <cell r="ES570">
            <v>0</v>
          </cell>
          <cell r="ET570">
            <v>0</v>
          </cell>
          <cell r="EU570">
            <v>41054.83</v>
          </cell>
          <cell r="EV570">
            <v>41054.83</v>
          </cell>
          <cell r="EW570">
            <v>-680.54</v>
          </cell>
          <cell r="EX570">
            <v>0</v>
          </cell>
          <cell r="EY570">
            <v>-53.06</v>
          </cell>
          <cell r="EZ570">
            <v>0</v>
          </cell>
          <cell r="FA570">
            <v>0</v>
          </cell>
          <cell r="FB570">
            <v>1.5</v>
          </cell>
          <cell r="FC570">
            <v>0</v>
          </cell>
          <cell r="FD570">
            <v>14938.65</v>
          </cell>
          <cell r="FE570">
            <v>0</v>
          </cell>
          <cell r="FF570">
            <v>26851.279999999999</v>
          </cell>
          <cell r="FG570">
            <v>195.91</v>
          </cell>
          <cell r="FH570">
            <v>0</v>
          </cell>
          <cell r="FI570">
            <v>-1.99</v>
          </cell>
          <cell r="FJ570">
            <v>26653.39</v>
          </cell>
          <cell r="FK570">
            <v>216546.89</v>
          </cell>
          <cell r="FL570">
            <v>25651.88</v>
          </cell>
          <cell r="FM570">
            <v>26653.39</v>
          </cell>
          <cell r="FN570">
            <v>32519.17</v>
          </cell>
          <cell r="FO570">
            <v>216546.89</v>
          </cell>
          <cell r="FP570">
            <v>271920.55</v>
          </cell>
          <cell r="FQ570">
            <v>11.8459</v>
          </cell>
          <cell r="FR570">
            <v>12.308400000000001</v>
          </cell>
          <cell r="FS570">
            <v>15.017200000000001</v>
          </cell>
          <cell r="FT570">
            <v>9.8018999999999998</v>
          </cell>
          <cell r="FU570">
            <v>1000</v>
          </cell>
          <cell r="FV570">
            <v>0</v>
          </cell>
          <cell r="FW570">
            <v>0</v>
          </cell>
          <cell r="FX570">
            <v>0</v>
          </cell>
          <cell r="FY570">
            <v>3327.2</v>
          </cell>
          <cell r="FZ570">
            <v>0</v>
          </cell>
          <cell r="GA570">
            <v>1.5</v>
          </cell>
          <cell r="GB570">
            <v>0</v>
          </cell>
          <cell r="GC570">
            <v>0</v>
          </cell>
          <cell r="GD570">
            <v>14583.06</v>
          </cell>
          <cell r="GE570">
            <v>3361.78</v>
          </cell>
          <cell r="GF570">
            <v>0</v>
          </cell>
          <cell r="GG570">
            <v>589392.12</v>
          </cell>
          <cell r="GH570">
            <v>0</v>
          </cell>
          <cell r="GI570">
            <v>491.46</v>
          </cell>
          <cell r="GJ570">
            <v>26851.279999999999</v>
          </cell>
          <cell r="GK570">
            <v>2685.13</v>
          </cell>
          <cell r="GL570">
            <v>3870.3</v>
          </cell>
          <cell r="GM570">
            <v>-508.51</v>
          </cell>
          <cell r="GN570">
            <v>3166.16</v>
          </cell>
          <cell r="GO570">
            <v>704.13</v>
          </cell>
          <cell r="GP570">
            <v>704.13</v>
          </cell>
          <cell r="GQ570">
            <v>704.13</v>
          </cell>
          <cell r="GR570">
            <v>0</v>
          </cell>
          <cell r="GS570">
            <v>1654.77</v>
          </cell>
          <cell r="GT570">
            <v>5626.87</v>
          </cell>
          <cell r="GU570">
            <v>29.47</v>
          </cell>
          <cell r="GV570">
            <v>589.39</v>
          </cell>
          <cell r="GW570">
            <v>0.05</v>
          </cell>
          <cell r="GX570">
            <v>51.2</v>
          </cell>
          <cell r="GY570">
            <v>0</v>
          </cell>
          <cell r="GZ570">
            <v>51.2</v>
          </cell>
          <cell r="HA570">
            <v>0.77</v>
          </cell>
          <cell r="HB570">
            <v>0</v>
          </cell>
          <cell r="HC570">
            <v>0.77</v>
          </cell>
          <cell r="HE570" t="str">
            <v>Includes nonfinancial equity investments that are subject to Tier 1 capital deductions.</v>
          </cell>
          <cell r="HF570">
            <v>28.9</v>
          </cell>
          <cell r="HG570">
            <v>306.10000000000002</v>
          </cell>
          <cell r="HH570">
            <v>793</v>
          </cell>
          <cell r="HI570">
            <v>645.1</v>
          </cell>
          <cell r="HJ570">
            <v>1278.5</v>
          </cell>
          <cell r="HK570" t="str">
            <v>Item 69:  Cash Dividends declared on Common Stock -  Item 13 (HI-A)Item 72 &amp; 73: Issuance of Common Stock - Items 7 &amp; 8 (HI-A)Item 75: Share Repurchase to Offset Issuance for Employee Compensation - Item 10 (HI-A)</v>
          </cell>
          <cell r="HL570">
            <v>3</v>
          </cell>
          <cell r="HM570">
            <v>2013</v>
          </cell>
          <cell r="HN570">
            <v>0</v>
          </cell>
          <cell r="HO570">
            <v>0</v>
          </cell>
          <cell r="HR570">
            <v>19009</v>
          </cell>
        </row>
        <row r="571">
          <cell r="A571" t="str">
            <v>2277860Q4 2013BHC Baseline</v>
          </cell>
          <cell r="B571" t="str">
            <v>CapOne</v>
          </cell>
          <cell r="C571" t="str">
            <v>Q4 2013</v>
          </cell>
          <cell r="D571" t="str">
            <v>BHC Baseline</v>
          </cell>
          <cell r="E571" t="str">
            <v>BHC</v>
          </cell>
          <cell r="F571" t="str">
            <v>Capital One</v>
          </cell>
          <cell r="G571">
            <v>2277860</v>
          </cell>
          <cell r="H571" t="str">
            <v>Projected</v>
          </cell>
          <cell r="I571">
            <v>40925</v>
          </cell>
          <cell r="J571">
            <v>40925.689884259256</v>
          </cell>
          <cell r="K571" t="str">
            <v>The projections for our baseline scenario reflect Capital Ones current economic projections which anticipate the economy remaining weak for the foreseeable future. More detail on the baseline scenario and underlying assumptions can be found in</v>
          </cell>
          <cell r="L571">
            <v>9.9</v>
          </cell>
          <cell r="M571">
            <v>12.6</v>
          </cell>
          <cell r="N571">
            <v>2.37</v>
          </cell>
          <cell r="O571">
            <v>10.23</v>
          </cell>
          <cell r="P571">
            <v>68.61</v>
          </cell>
          <cell r="Q571">
            <v>4.74</v>
          </cell>
          <cell r="R571">
            <v>6.45</v>
          </cell>
          <cell r="S571">
            <v>57.41</v>
          </cell>
          <cell r="T571">
            <v>32.74</v>
          </cell>
          <cell r="U571">
            <v>13.53</v>
          </cell>
          <cell r="V571">
            <v>1.55</v>
          </cell>
          <cell r="W571">
            <v>17.66</v>
          </cell>
          <cell r="X571">
            <v>970.4</v>
          </cell>
          <cell r="Y571">
            <v>208.38</v>
          </cell>
          <cell r="Z571">
            <v>194.26</v>
          </cell>
          <cell r="AA571">
            <v>0</v>
          </cell>
          <cell r="AB571">
            <v>14.12</v>
          </cell>
          <cell r="AC571">
            <v>2.06</v>
          </cell>
          <cell r="AD571">
            <v>0</v>
          </cell>
          <cell r="AE571">
            <v>0.03</v>
          </cell>
          <cell r="AF571">
            <v>0</v>
          </cell>
          <cell r="AG571">
            <v>0.44</v>
          </cell>
          <cell r="AH571">
            <v>1.6</v>
          </cell>
          <cell r="AI571">
            <v>1304.69</v>
          </cell>
          <cell r="AJ571">
            <v>0</v>
          </cell>
          <cell r="AK571">
            <v>0</v>
          </cell>
          <cell r="AL571">
            <v>0</v>
          </cell>
          <cell r="AM571">
            <v>0</v>
          </cell>
          <cell r="AN571">
            <v>0</v>
          </cell>
          <cell r="AO571">
            <v>0</v>
          </cell>
          <cell r="AP571">
            <v>0</v>
          </cell>
          <cell r="AQ571">
            <v>0</v>
          </cell>
          <cell r="AR571">
            <v>0</v>
          </cell>
          <cell r="AS571">
            <v>2.78</v>
          </cell>
          <cell r="AT571">
            <v>1307.48</v>
          </cell>
          <cell r="AU571">
            <v>5387.01</v>
          </cell>
          <cell r="AV571">
            <v>1260.04</v>
          </cell>
          <cell r="AW571">
            <v>1304.69</v>
          </cell>
          <cell r="AX571">
            <v>0</v>
          </cell>
          <cell r="AY571">
            <v>5342.36</v>
          </cell>
          <cell r="AZ571">
            <v>4780.1000000000004</v>
          </cell>
          <cell r="BA571">
            <v>1187.9000000000001</v>
          </cell>
          <cell r="BB571">
            <v>3206.97</v>
          </cell>
          <cell r="BC571">
            <v>2761.03</v>
          </cell>
          <cell r="BD571">
            <v>2761.03</v>
          </cell>
          <cell r="BE571">
            <v>1260.04</v>
          </cell>
          <cell r="BF571">
            <v>0</v>
          </cell>
          <cell r="BG571">
            <v>2.78</v>
          </cell>
          <cell r="BH571">
            <v>0</v>
          </cell>
          <cell r="BI571">
            <v>0</v>
          </cell>
          <cell r="BJ571">
            <v>0</v>
          </cell>
          <cell r="BK571">
            <v>2.78</v>
          </cell>
          <cell r="BL571">
            <v>1498.21</v>
          </cell>
          <cell r="BM571">
            <v>429.75</v>
          </cell>
          <cell r="BN571">
            <v>1068.46</v>
          </cell>
          <cell r="BO571">
            <v>-4.01</v>
          </cell>
          <cell r="BP571">
            <v>1064.46</v>
          </cell>
          <cell r="BQ571">
            <v>0</v>
          </cell>
          <cell r="BR571">
            <v>1064.46</v>
          </cell>
          <cell r="BS571">
            <v>28.684229999999999</v>
          </cell>
          <cell r="BT571">
            <v>478.56</v>
          </cell>
          <cell r="BU571">
            <v>14.03</v>
          </cell>
          <cell r="BV571">
            <v>63.66</v>
          </cell>
          <cell r="BW571">
            <v>428.94</v>
          </cell>
          <cell r="BX571" t="str">
            <v>Other Non-Interest Expense</v>
          </cell>
          <cell r="BY571">
            <v>0</v>
          </cell>
          <cell r="BZ571">
            <v>42135.71</v>
          </cell>
          <cell r="CA571">
            <v>42135.71</v>
          </cell>
          <cell r="CB571">
            <v>61327.34</v>
          </cell>
          <cell r="CC571">
            <v>36696.92</v>
          </cell>
          <cell r="CD571">
            <v>2980.73</v>
          </cell>
          <cell r="CE571">
            <v>940.18</v>
          </cell>
          <cell r="CF571">
            <v>2040.55</v>
          </cell>
          <cell r="CG571">
            <v>21630.02</v>
          </cell>
          <cell r="CH571">
            <v>2541</v>
          </cell>
          <cell r="CI571">
            <v>6830.9</v>
          </cell>
          <cell r="CJ571">
            <v>12258.12</v>
          </cell>
          <cell r="CK571">
            <v>2936.58</v>
          </cell>
          <cell r="CL571">
            <v>19.670000000000002</v>
          </cell>
          <cell r="CM571">
            <v>0</v>
          </cell>
          <cell r="CN571">
            <v>20176.32</v>
          </cell>
          <cell r="CO571">
            <v>12342.24</v>
          </cell>
          <cell r="CP571">
            <v>3208.3</v>
          </cell>
          <cell r="CQ571">
            <v>4625.7700000000004</v>
          </cell>
          <cell r="CR571">
            <v>94000.58</v>
          </cell>
          <cell r="CS571">
            <v>28499.14</v>
          </cell>
          <cell r="CT571">
            <v>26130.81</v>
          </cell>
          <cell r="CU571">
            <v>0</v>
          </cell>
          <cell r="CV571">
            <v>2368.33</v>
          </cell>
          <cell r="CW571">
            <v>6676.72</v>
          </cell>
          <cell r="CX571">
            <v>0</v>
          </cell>
          <cell r="CY571">
            <v>5.91</v>
          </cell>
          <cell r="CZ571">
            <v>62.41</v>
          </cell>
          <cell r="DA571">
            <v>1957.17</v>
          </cell>
          <cell r="DB571">
            <v>4651.24</v>
          </cell>
          <cell r="DC571">
            <v>210680.1</v>
          </cell>
          <cell r="DD571">
            <v>14.28</v>
          </cell>
          <cell r="DE571">
            <v>5342.36</v>
          </cell>
          <cell r="DF571">
            <v>205323.46</v>
          </cell>
          <cell r="DG571">
            <v>152.56</v>
          </cell>
          <cell r="DH571">
            <v>14768.24</v>
          </cell>
          <cell r="DI571">
            <v>135.52000000000001</v>
          </cell>
          <cell r="DJ571">
            <v>1673.9</v>
          </cell>
          <cell r="DK571">
            <v>474.91</v>
          </cell>
          <cell r="DL571">
            <v>17052.580000000002</v>
          </cell>
          <cell r="DM571">
            <v>25666.67</v>
          </cell>
          <cell r="DN571">
            <v>290330.99</v>
          </cell>
          <cell r="DO571">
            <v>201266.97</v>
          </cell>
          <cell r="DP571">
            <v>126.42</v>
          </cell>
          <cell r="DQ571">
            <v>0</v>
          </cell>
          <cell r="DR571">
            <v>47099.88</v>
          </cell>
          <cell r="DS571">
            <v>84.8</v>
          </cell>
          <cell r="DT571">
            <v>248493.27</v>
          </cell>
          <cell r="DU571">
            <v>1000</v>
          </cell>
          <cell r="DV571">
            <v>5.9</v>
          </cell>
          <cell r="DW571">
            <v>25331.5</v>
          </cell>
          <cell r="DX571">
            <v>19864.12</v>
          </cell>
          <cell r="DY571">
            <v>-1036.79</v>
          </cell>
          <cell r="DZ571">
            <v>-3328.53</v>
          </cell>
          <cell r="EA571">
            <v>41836.22</v>
          </cell>
          <cell r="EB571">
            <v>1.5</v>
          </cell>
          <cell r="EC571">
            <v>41837.72</v>
          </cell>
          <cell r="ED571">
            <v>19054.36</v>
          </cell>
          <cell r="EE571">
            <v>41054.83</v>
          </cell>
          <cell r="EF571">
            <v>0</v>
          </cell>
          <cell r="EG571">
            <v>41054.83</v>
          </cell>
          <cell r="EH571">
            <v>1064.46</v>
          </cell>
          <cell r="EI571">
            <v>0</v>
          </cell>
          <cell r="EJ571">
            <v>0</v>
          </cell>
          <cell r="EK571">
            <v>31.2</v>
          </cell>
          <cell r="EL571">
            <v>20</v>
          </cell>
          <cell r="EM571">
            <v>0</v>
          </cell>
          <cell r="EN571">
            <v>1.32</v>
          </cell>
          <cell r="EO571">
            <v>0</v>
          </cell>
          <cell r="EP571">
            <v>20.16</v>
          </cell>
          <cell r="EQ571">
            <v>29.52</v>
          </cell>
          <cell r="ER571">
            <v>-283.27</v>
          </cell>
          <cell r="ES571">
            <v>0</v>
          </cell>
          <cell r="ET571">
            <v>0</v>
          </cell>
          <cell r="EU571">
            <v>41836.22</v>
          </cell>
          <cell r="EV571">
            <v>41836.22</v>
          </cell>
          <cell r="EW571">
            <v>-963.81</v>
          </cell>
          <cell r="EX571">
            <v>0</v>
          </cell>
          <cell r="EY571">
            <v>-53.06</v>
          </cell>
          <cell r="EZ571">
            <v>0</v>
          </cell>
          <cell r="FA571">
            <v>0</v>
          </cell>
          <cell r="FB571">
            <v>1.5</v>
          </cell>
          <cell r="FC571">
            <v>0</v>
          </cell>
          <cell r="FD571">
            <v>14899.74</v>
          </cell>
          <cell r="FE571">
            <v>0</v>
          </cell>
          <cell r="FF571">
            <v>27954.84</v>
          </cell>
          <cell r="FG571">
            <v>180.94</v>
          </cell>
          <cell r="FH571">
            <v>0</v>
          </cell>
          <cell r="FI571">
            <v>-1.99</v>
          </cell>
          <cell r="FJ571">
            <v>27771.919999999998</v>
          </cell>
          <cell r="FK571">
            <v>220434.76</v>
          </cell>
          <cell r="FL571">
            <v>26770.41</v>
          </cell>
          <cell r="FM571">
            <v>27771.919999999998</v>
          </cell>
          <cell r="FN571">
            <v>33485.18</v>
          </cell>
          <cell r="FO571">
            <v>220434.76</v>
          </cell>
          <cell r="FP571">
            <v>273433.09999999998</v>
          </cell>
          <cell r="FQ571">
            <v>12.144399999999999</v>
          </cell>
          <cell r="FR571">
            <v>12.598699999999999</v>
          </cell>
          <cell r="FS571">
            <v>15.1905</v>
          </cell>
          <cell r="FT571">
            <v>10.156700000000001</v>
          </cell>
          <cell r="FU571">
            <v>1000</v>
          </cell>
          <cell r="FV571">
            <v>0</v>
          </cell>
          <cell r="FW571">
            <v>0</v>
          </cell>
          <cell r="FX571">
            <v>0</v>
          </cell>
          <cell r="FY571">
            <v>3328.53</v>
          </cell>
          <cell r="FZ571">
            <v>0</v>
          </cell>
          <cell r="GA571">
            <v>1.5</v>
          </cell>
          <cell r="GB571">
            <v>0</v>
          </cell>
          <cell r="GC571">
            <v>0</v>
          </cell>
          <cell r="GD571">
            <v>14573.99</v>
          </cell>
          <cell r="GE571">
            <v>3308.65</v>
          </cell>
          <cell r="GF571">
            <v>0</v>
          </cell>
          <cell r="GG571">
            <v>590400.76</v>
          </cell>
          <cell r="GH571">
            <v>0</v>
          </cell>
          <cell r="GI571">
            <v>491.46</v>
          </cell>
          <cell r="GJ571">
            <v>27954.84</v>
          </cell>
          <cell r="GK571">
            <v>2795.48</v>
          </cell>
          <cell r="GL571">
            <v>3811.54</v>
          </cell>
          <cell r="GM571">
            <v>-502.9</v>
          </cell>
          <cell r="GN571">
            <v>3528.58</v>
          </cell>
          <cell r="GO571">
            <v>282.95999999999998</v>
          </cell>
          <cell r="GP571">
            <v>282.95999999999998</v>
          </cell>
          <cell r="GQ571">
            <v>282.95999999999998</v>
          </cell>
          <cell r="GR571">
            <v>0</v>
          </cell>
          <cell r="GS571">
            <v>1634.95</v>
          </cell>
          <cell r="GT571">
            <v>5571.8</v>
          </cell>
          <cell r="GU571">
            <v>29.52</v>
          </cell>
          <cell r="GV571">
            <v>590.4</v>
          </cell>
          <cell r="GW571">
            <v>0.05</v>
          </cell>
          <cell r="GX571">
            <v>51.2</v>
          </cell>
          <cell r="GY571">
            <v>0</v>
          </cell>
          <cell r="GZ571">
            <v>51.2</v>
          </cell>
          <cell r="HA571">
            <v>1.32</v>
          </cell>
          <cell r="HB571">
            <v>0</v>
          </cell>
          <cell r="HC571">
            <v>1.32</v>
          </cell>
          <cell r="HE571" t="str">
            <v>Includes nonfinancial equity investments that are subject to Tier 1 capital deductions.</v>
          </cell>
          <cell r="HF571">
            <v>28.9</v>
          </cell>
          <cell r="HG571">
            <v>306.10000000000002</v>
          </cell>
          <cell r="HH571">
            <v>793</v>
          </cell>
          <cell r="HI571">
            <v>645.1</v>
          </cell>
          <cell r="HJ571">
            <v>1278.5</v>
          </cell>
          <cell r="HK571" t="str">
            <v>Item 69:  Cash Dividends declared on Common Stock -  Item 13 (HI-A)Item 72 &amp; 73: Issuance of Common Stock - Items 7 &amp; 8 (HI-A)Item 75: Share Repurchase to Offset Issuance for Employee Compensation - Item 10 (HI-A)</v>
          </cell>
          <cell r="HL571">
            <v>4</v>
          </cell>
          <cell r="HM571">
            <v>2013</v>
          </cell>
          <cell r="HN571">
            <v>0</v>
          </cell>
          <cell r="HO571">
            <v>0</v>
          </cell>
          <cell r="HR571">
            <v>19009</v>
          </cell>
        </row>
        <row r="572">
          <cell r="A572" t="str">
            <v>2277860Q3 2011BHC Stress</v>
          </cell>
          <cell r="B572" t="str">
            <v>CapOne</v>
          </cell>
          <cell r="C572" t="str">
            <v>Q3 2011</v>
          </cell>
          <cell r="D572" t="str">
            <v>BHC Stress</v>
          </cell>
          <cell r="E572" t="str">
            <v>BHC</v>
          </cell>
          <cell r="F572" t="str">
            <v>Capital One</v>
          </cell>
          <cell r="G572">
            <v>2277860</v>
          </cell>
          <cell r="H572" t="str">
            <v>Actual</v>
          </cell>
          <cell r="I572">
            <v>40925</v>
          </cell>
          <cell r="J572">
            <v>40925.691932870373</v>
          </cell>
          <cell r="K572"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2">
            <v>8.33</v>
          </cell>
          <cell r="M572">
            <v>14.55</v>
          </cell>
          <cell r="N572">
            <v>3.87</v>
          </cell>
          <cell r="O572">
            <v>10.69</v>
          </cell>
          <cell r="P572">
            <v>91.74</v>
          </cell>
          <cell r="Q572">
            <v>17.2</v>
          </cell>
          <cell r="R572">
            <v>8.44</v>
          </cell>
          <cell r="S572">
            <v>66.099999999999994</v>
          </cell>
          <cell r="T572">
            <v>14.23</v>
          </cell>
          <cell r="U572">
            <v>1.99</v>
          </cell>
          <cell r="V572">
            <v>2.13</v>
          </cell>
          <cell r="W572">
            <v>10.119999999999999</v>
          </cell>
          <cell r="X572">
            <v>558.04999999999995</v>
          </cell>
          <cell r="Y572">
            <v>119.83</v>
          </cell>
          <cell r="Z572">
            <v>83.55</v>
          </cell>
          <cell r="AA572">
            <v>0</v>
          </cell>
          <cell r="AB572">
            <v>36.29</v>
          </cell>
          <cell r="AC572">
            <v>4.83</v>
          </cell>
          <cell r="AD572">
            <v>0</v>
          </cell>
          <cell r="AE572">
            <v>-0.01</v>
          </cell>
          <cell r="AF572">
            <v>0</v>
          </cell>
          <cell r="AG572">
            <v>0</v>
          </cell>
          <cell r="AH572">
            <v>4.84</v>
          </cell>
          <cell r="AI572">
            <v>811.57</v>
          </cell>
          <cell r="AJ572">
            <v>0</v>
          </cell>
          <cell r="AK572">
            <v>0</v>
          </cell>
          <cell r="AL572">
            <v>5.62</v>
          </cell>
          <cell r="AM572">
            <v>5.62</v>
          </cell>
          <cell r="AN572">
            <v>0</v>
          </cell>
          <cell r="AO572">
            <v>0</v>
          </cell>
          <cell r="AP572">
            <v>0</v>
          </cell>
          <cell r="AQ572">
            <v>0</v>
          </cell>
          <cell r="AR572">
            <v>0</v>
          </cell>
          <cell r="AS572">
            <v>0</v>
          </cell>
          <cell r="AT572">
            <v>817.2</v>
          </cell>
          <cell r="AU572">
            <v>4488.22</v>
          </cell>
          <cell r="AV572">
            <v>632.88</v>
          </cell>
          <cell r="AW572">
            <v>811.53</v>
          </cell>
          <cell r="AX572">
            <v>-30</v>
          </cell>
          <cell r="AY572">
            <v>4279.57</v>
          </cell>
          <cell r="AZ572">
            <v>3292.89</v>
          </cell>
          <cell r="BA572">
            <v>622.62</v>
          </cell>
          <cell r="BB572">
            <v>2280.7600000000002</v>
          </cell>
          <cell r="BC572">
            <v>1634.75</v>
          </cell>
          <cell r="BD572">
            <v>1634.75</v>
          </cell>
          <cell r="BE572">
            <v>632.88</v>
          </cell>
          <cell r="BF572">
            <v>0</v>
          </cell>
          <cell r="BG572">
            <v>0</v>
          </cell>
          <cell r="BH572">
            <v>0</v>
          </cell>
          <cell r="BI572">
            <v>0</v>
          </cell>
          <cell r="BJ572">
            <v>233.59</v>
          </cell>
          <cell r="BK572">
            <v>-10.35</v>
          </cell>
          <cell r="BL572">
            <v>1235.45</v>
          </cell>
          <cell r="BM572">
            <v>370.02</v>
          </cell>
          <cell r="BN572">
            <v>865.44</v>
          </cell>
          <cell r="BO572">
            <v>-51.98</v>
          </cell>
          <cell r="BP572">
            <v>813.46</v>
          </cell>
          <cell r="BQ572">
            <v>0</v>
          </cell>
          <cell r="BR572">
            <v>813.46</v>
          </cell>
          <cell r="BS572">
            <v>29.950220999999999</v>
          </cell>
          <cell r="BT572">
            <v>868.55</v>
          </cell>
          <cell r="BU572">
            <v>71.94</v>
          </cell>
          <cell r="BV572">
            <v>48.74</v>
          </cell>
          <cell r="BW572">
            <v>891.76</v>
          </cell>
          <cell r="BX572" t="str">
            <v>Other Non-Interest Expense</v>
          </cell>
          <cell r="BY572">
            <v>0</v>
          </cell>
          <cell r="BZ572">
            <v>38537.26</v>
          </cell>
          <cell r="CA572">
            <v>38537.26</v>
          </cell>
          <cell r="CB572">
            <v>30833.84</v>
          </cell>
          <cell r="CC572">
            <v>9930.32</v>
          </cell>
          <cell r="CD572">
            <v>2519.06</v>
          </cell>
          <cell r="CE572">
            <v>436.26</v>
          </cell>
          <cell r="CF572">
            <v>2082.8000000000002</v>
          </cell>
          <cell r="CG572">
            <v>18362.89</v>
          </cell>
          <cell r="CH572">
            <v>2359.77</v>
          </cell>
          <cell r="CI572">
            <v>5481.28</v>
          </cell>
          <cell r="CJ572">
            <v>10521.84</v>
          </cell>
          <cell r="CK572">
            <v>2369.9</v>
          </cell>
          <cell r="CL572">
            <v>21.57</v>
          </cell>
          <cell r="CM572">
            <v>0</v>
          </cell>
          <cell r="CN572">
            <v>16606</v>
          </cell>
          <cell r="CO572">
            <v>9091</v>
          </cell>
          <cell r="CP572">
            <v>2688</v>
          </cell>
          <cell r="CQ572">
            <v>4827</v>
          </cell>
          <cell r="CR572">
            <v>55043.96</v>
          </cell>
          <cell r="CS572">
            <v>22906</v>
          </cell>
          <cell r="CT572">
            <v>20428.95</v>
          </cell>
          <cell r="CU572">
            <v>0</v>
          </cell>
          <cell r="CV572">
            <v>2477</v>
          </cell>
          <cell r="CW572">
            <v>5178.13</v>
          </cell>
          <cell r="CX572">
            <v>0</v>
          </cell>
          <cell r="CY572">
            <v>6.66</v>
          </cell>
          <cell r="CZ572">
            <v>84.25</v>
          </cell>
          <cell r="DA572">
            <v>1725.57</v>
          </cell>
          <cell r="DB572">
            <v>3361.65</v>
          </cell>
          <cell r="DC572">
            <v>130568.16</v>
          </cell>
          <cell r="DD572">
            <v>14.28</v>
          </cell>
          <cell r="DE572">
            <v>4279.57</v>
          </cell>
          <cell r="DF572">
            <v>126274.32</v>
          </cell>
          <cell r="DG572">
            <v>580.98</v>
          </cell>
          <cell r="DH572">
            <v>13592.72</v>
          </cell>
          <cell r="DI572">
            <v>94.29</v>
          </cell>
          <cell r="DJ572">
            <v>56.45</v>
          </cell>
          <cell r="DK572">
            <v>604.02</v>
          </cell>
          <cell r="DL572">
            <v>14347.48</v>
          </cell>
          <cell r="DM572">
            <v>20408.46</v>
          </cell>
          <cell r="DN572">
            <v>200148.5</v>
          </cell>
          <cell r="DO572">
            <v>128318.01</v>
          </cell>
          <cell r="DP572">
            <v>403.83</v>
          </cell>
          <cell r="DQ572">
            <v>3641.19</v>
          </cell>
          <cell r="DR572">
            <v>38405.58</v>
          </cell>
          <cell r="DS572">
            <v>69.36</v>
          </cell>
          <cell r="DT572">
            <v>170768.6</v>
          </cell>
          <cell r="DU572">
            <v>0</v>
          </cell>
          <cell r="DV572">
            <v>5.08</v>
          </cell>
          <cell r="DW572">
            <v>19234.36</v>
          </cell>
          <cell r="DX572">
            <v>13077.8</v>
          </cell>
          <cell r="DY572">
            <v>303.83999999999997</v>
          </cell>
          <cell r="DZ572">
            <v>-3242.69</v>
          </cell>
          <cell r="EA572">
            <v>29378.39</v>
          </cell>
          <cell r="EB572">
            <v>1.5</v>
          </cell>
          <cell r="EC572">
            <v>29379.89</v>
          </cell>
          <cell r="ED572">
            <v>15246.38</v>
          </cell>
          <cell r="EE572">
            <v>28681.32</v>
          </cell>
          <cell r="EF572">
            <v>0</v>
          </cell>
          <cell r="EG572">
            <v>28681.32</v>
          </cell>
          <cell r="EH572">
            <v>813.46</v>
          </cell>
          <cell r="EI572">
            <v>0</v>
          </cell>
          <cell r="EJ572">
            <v>0</v>
          </cell>
          <cell r="EK572">
            <v>29.03</v>
          </cell>
          <cell r="EL572">
            <v>16.88</v>
          </cell>
          <cell r="EM572">
            <v>0</v>
          </cell>
          <cell r="EN572">
            <v>1.82</v>
          </cell>
          <cell r="EO572">
            <v>0</v>
          </cell>
          <cell r="EP572">
            <v>0</v>
          </cell>
          <cell r="EQ572">
            <v>23.05</v>
          </cell>
          <cell r="ER572">
            <v>-137.43</v>
          </cell>
          <cell r="ES572">
            <v>0</v>
          </cell>
          <cell r="ET572">
            <v>0</v>
          </cell>
          <cell r="EU572">
            <v>29378.39</v>
          </cell>
          <cell r="EV572">
            <v>29378.39</v>
          </cell>
          <cell r="EW572">
            <v>401.43</v>
          </cell>
          <cell r="EX572">
            <v>0</v>
          </cell>
          <cell r="EY572">
            <v>-54.35</v>
          </cell>
          <cell r="EZ572">
            <v>0</v>
          </cell>
          <cell r="FA572">
            <v>0</v>
          </cell>
          <cell r="FB572">
            <v>3635.72</v>
          </cell>
          <cell r="FC572">
            <v>0</v>
          </cell>
          <cell r="FD572">
            <v>13883.75</v>
          </cell>
          <cell r="FE572">
            <v>0</v>
          </cell>
          <cell r="FF572">
            <v>18783.28</v>
          </cell>
          <cell r="FG572">
            <v>15.07</v>
          </cell>
          <cell r="FH572">
            <v>226.7</v>
          </cell>
          <cell r="FI572">
            <v>-1.99</v>
          </cell>
          <cell r="FJ572">
            <v>18539.52</v>
          </cell>
          <cell r="FK572">
            <v>149028.28</v>
          </cell>
          <cell r="FL572">
            <v>14903.8</v>
          </cell>
          <cell r="FM572">
            <v>18539.52</v>
          </cell>
          <cell r="FN572">
            <v>22897.86</v>
          </cell>
          <cell r="FO572">
            <v>149028.28</v>
          </cell>
          <cell r="FP572">
            <v>186910.32</v>
          </cell>
          <cell r="FQ572">
            <v>10.0007</v>
          </cell>
          <cell r="FR572">
            <v>12.440300000000001</v>
          </cell>
          <cell r="FS572">
            <v>15.364800000000001</v>
          </cell>
          <cell r="FT572">
            <v>9.9189000000000007</v>
          </cell>
          <cell r="FU572">
            <v>0</v>
          </cell>
          <cell r="FV572">
            <v>0</v>
          </cell>
          <cell r="FW572">
            <v>0</v>
          </cell>
          <cell r="FX572">
            <v>0</v>
          </cell>
          <cell r="FY572">
            <v>3242.69</v>
          </cell>
          <cell r="FZ572">
            <v>0</v>
          </cell>
          <cell r="GA572">
            <v>1.5</v>
          </cell>
          <cell r="GB572">
            <v>0</v>
          </cell>
          <cell r="GC572">
            <v>3634.21</v>
          </cell>
          <cell r="GD572">
            <v>13466.98</v>
          </cell>
          <cell r="GE572">
            <v>2236.46</v>
          </cell>
          <cell r="GF572">
            <v>0</v>
          </cell>
          <cell r="GG572">
            <v>461040</v>
          </cell>
          <cell r="GH572">
            <v>0</v>
          </cell>
          <cell r="GI572">
            <v>491.46</v>
          </cell>
          <cell r="GJ572">
            <v>18783.28</v>
          </cell>
          <cell r="GK572">
            <v>1878.33</v>
          </cell>
          <cell r="GL572">
            <v>2739.1</v>
          </cell>
          <cell r="GM572">
            <v>-502.64</v>
          </cell>
          <cell r="GN572">
            <v>1128</v>
          </cell>
          <cell r="GO572">
            <v>1611.1</v>
          </cell>
          <cell r="GP572">
            <v>1384.5</v>
          </cell>
          <cell r="GQ572">
            <v>1384.5</v>
          </cell>
          <cell r="GR572">
            <v>226.7</v>
          </cell>
          <cell r="GS572">
            <v>1384.5</v>
          </cell>
          <cell r="GT572">
            <v>4451.1000000000004</v>
          </cell>
          <cell r="GU572">
            <v>23.05</v>
          </cell>
          <cell r="GV572">
            <v>461.04</v>
          </cell>
          <cell r="GW572">
            <v>4.9995659999999997E-2</v>
          </cell>
          <cell r="GX572">
            <v>45.91</v>
          </cell>
          <cell r="GY572">
            <v>0</v>
          </cell>
          <cell r="GZ572">
            <v>0</v>
          </cell>
          <cell r="HA572">
            <v>1.82</v>
          </cell>
          <cell r="HB572">
            <v>0</v>
          </cell>
          <cell r="HC572">
            <v>1.82</v>
          </cell>
          <cell r="HE572" t="str">
            <v>Includes nonfinancial equity investments that are subject to Tier 1 capital deductions.</v>
          </cell>
          <cell r="HF572">
            <v>28.9</v>
          </cell>
          <cell r="HG572">
            <v>306.10000000000002</v>
          </cell>
          <cell r="HH572">
            <v>793</v>
          </cell>
          <cell r="HI572">
            <v>645.1</v>
          </cell>
          <cell r="HJ572">
            <v>1278.5</v>
          </cell>
          <cell r="HK572" t="str">
            <v>Item 69:  Cash Dividends declared on Common Stock -  Item 13 (HI-A)Item 72 &amp; 73: Issuance of Common Stock - Items 7 &amp; 8 (HI-A)Item 75: Share Repurchase to Offset Issuance for Employee Compensation - Item 10 (HI-A)</v>
          </cell>
          <cell r="HL572">
            <v>3</v>
          </cell>
          <cell r="HM572">
            <v>2011</v>
          </cell>
          <cell r="HN572">
            <v>0</v>
          </cell>
          <cell r="HO572">
            <v>233.59</v>
          </cell>
          <cell r="HR572">
            <v>19009</v>
          </cell>
        </row>
        <row r="573">
          <cell r="A573" t="str">
            <v>2277860Q4 2011BHC Stress</v>
          </cell>
          <cell r="B573" t="str">
            <v>CapOne</v>
          </cell>
          <cell r="C573" t="str">
            <v>Q4 2011</v>
          </cell>
          <cell r="D573" t="str">
            <v>BHC Stress</v>
          </cell>
          <cell r="E573" t="str">
            <v>BHC</v>
          </cell>
          <cell r="F573" t="str">
            <v>Capital One</v>
          </cell>
          <cell r="G573">
            <v>2277860</v>
          </cell>
          <cell r="H573" t="str">
            <v>Projected</v>
          </cell>
          <cell r="I573">
            <v>40925</v>
          </cell>
          <cell r="J573">
            <v>40925.691932870373</v>
          </cell>
          <cell r="K573"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3">
            <v>28.14</v>
          </cell>
          <cell r="M573">
            <v>15.47</v>
          </cell>
          <cell r="N573">
            <v>2.61</v>
          </cell>
          <cell r="O573">
            <v>12.85</v>
          </cell>
          <cell r="P573">
            <v>84.29</v>
          </cell>
          <cell r="Q573">
            <v>12.84</v>
          </cell>
          <cell r="R573">
            <v>9.26</v>
          </cell>
          <cell r="S573">
            <v>62.18</v>
          </cell>
          <cell r="T573">
            <v>63.57</v>
          </cell>
          <cell r="U573">
            <v>16.96</v>
          </cell>
          <cell r="V573">
            <v>4.9000000000000004</v>
          </cell>
          <cell r="W573">
            <v>41.71</v>
          </cell>
          <cell r="X573">
            <v>606.24</v>
          </cell>
          <cell r="Y573">
            <v>156.71</v>
          </cell>
          <cell r="Z573">
            <v>114.39</v>
          </cell>
          <cell r="AA573">
            <v>0</v>
          </cell>
          <cell r="AB573">
            <v>42.32</v>
          </cell>
          <cell r="AC573">
            <v>3.32</v>
          </cell>
          <cell r="AD573">
            <v>0</v>
          </cell>
          <cell r="AE573">
            <v>0.02</v>
          </cell>
          <cell r="AF573">
            <v>0</v>
          </cell>
          <cell r="AG573">
            <v>0.92</v>
          </cell>
          <cell r="AH573">
            <v>2.37</v>
          </cell>
          <cell r="AI573">
            <v>957.75</v>
          </cell>
          <cell r="AJ573">
            <v>0</v>
          </cell>
          <cell r="AK573">
            <v>0</v>
          </cell>
          <cell r="AL573">
            <v>53.02</v>
          </cell>
          <cell r="AM573">
            <v>53.02</v>
          </cell>
          <cell r="AN573">
            <v>0</v>
          </cell>
          <cell r="AO573">
            <v>0</v>
          </cell>
          <cell r="AP573">
            <v>0</v>
          </cell>
          <cell r="AQ573">
            <v>0</v>
          </cell>
          <cell r="AR573">
            <v>0</v>
          </cell>
          <cell r="AS573">
            <v>58.72</v>
          </cell>
          <cell r="AT573">
            <v>1069.49</v>
          </cell>
          <cell r="AU573">
            <v>4279.57</v>
          </cell>
          <cell r="AV573">
            <v>1920.05</v>
          </cell>
          <cell r="AW573">
            <v>957.75</v>
          </cell>
          <cell r="AX573">
            <v>0</v>
          </cell>
          <cell r="AY573">
            <v>5241.87</v>
          </cell>
          <cell r="AZ573">
            <v>3215</v>
          </cell>
          <cell r="BA573">
            <v>978.38</v>
          </cell>
          <cell r="BB573">
            <v>2473.4499999999998</v>
          </cell>
          <cell r="BC573">
            <v>1719.93</v>
          </cell>
          <cell r="BD573">
            <v>1719.93</v>
          </cell>
          <cell r="BE573">
            <v>1920.05</v>
          </cell>
          <cell r="BF573">
            <v>0</v>
          </cell>
          <cell r="BG573">
            <v>58.72</v>
          </cell>
          <cell r="BH573">
            <v>0</v>
          </cell>
          <cell r="BI573">
            <v>0</v>
          </cell>
          <cell r="BJ573">
            <v>0</v>
          </cell>
          <cell r="BK573">
            <v>5.71</v>
          </cell>
          <cell r="BL573">
            <v>-258.85000000000002</v>
          </cell>
          <cell r="BM573">
            <v>-113.7</v>
          </cell>
          <cell r="BN573">
            <v>-145.15</v>
          </cell>
          <cell r="BO573">
            <v>-3.87</v>
          </cell>
          <cell r="BP573">
            <v>-149.03</v>
          </cell>
          <cell r="BQ573">
            <v>0</v>
          </cell>
          <cell r="BR573">
            <v>-149.03</v>
          </cell>
          <cell r="BS573">
            <v>43.925052999999998</v>
          </cell>
          <cell r="BT573">
            <v>892</v>
          </cell>
          <cell r="BU573">
            <v>67.08</v>
          </cell>
          <cell r="BV573">
            <v>33.69</v>
          </cell>
          <cell r="BW573">
            <v>925.39</v>
          </cell>
          <cell r="BX573" t="str">
            <v>Other Non-Interest Expense</v>
          </cell>
          <cell r="BY573">
            <v>0</v>
          </cell>
          <cell r="BZ573">
            <v>38194.410000000003</v>
          </cell>
          <cell r="CA573">
            <v>38194.410000000003</v>
          </cell>
          <cell r="CB573">
            <v>30504.73</v>
          </cell>
          <cell r="CC573">
            <v>9445.65</v>
          </cell>
          <cell r="CD573">
            <v>2385.98</v>
          </cell>
          <cell r="CE573">
            <v>404.96</v>
          </cell>
          <cell r="CF573">
            <v>1981.02</v>
          </cell>
          <cell r="CG573">
            <v>18652.23</v>
          </cell>
          <cell r="CH573">
            <v>2317.65</v>
          </cell>
          <cell r="CI573">
            <v>5664.48</v>
          </cell>
          <cell r="CJ573">
            <v>10670.1</v>
          </cell>
          <cell r="CK573">
            <v>2378.6799999999998</v>
          </cell>
          <cell r="CL573">
            <v>20.86</v>
          </cell>
          <cell r="CM573">
            <v>0</v>
          </cell>
          <cell r="CN573">
            <v>16281.19</v>
          </cell>
          <cell r="CO573">
            <v>9067.9</v>
          </cell>
          <cell r="CP573">
            <v>2687.22</v>
          </cell>
          <cell r="CQ573">
            <v>4526.0600000000004</v>
          </cell>
          <cell r="CR573">
            <v>58252.43</v>
          </cell>
          <cell r="CS573">
            <v>23821.52</v>
          </cell>
          <cell r="CT573">
            <v>21324.93</v>
          </cell>
          <cell r="CU573">
            <v>0</v>
          </cell>
          <cell r="CV573">
            <v>2496.59</v>
          </cell>
          <cell r="CW573">
            <v>4868.4399999999996</v>
          </cell>
          <cell r="CX573">
            <v>0</v>
          </cell>
          <cell r="CY573">
            <v>6.27</v>
          </cell>
          <cell r="CZ573">
            <v>56.13</v>
          </cell>
          <cell r="DA573">
            <v>1468.14</v>
          </cell>
          <cell r="DB573">
            <v>3337.9</v>
          </cell>
          <cell r="DC573">
            <v>133728.29999999999</v>
          </cell>
          <cell r="DD573">
            <v>14.28</v>
          </cell>
          <cell r="DE573">
            <v>5241.87</v>
          </cell>
          <cell r="DF573">
            <v>128472.15</v>
          </cell>
          <cell r="DG573">
            <v>409.26</v>
          </cell>
          <cell r="DH573">
            <v>13593.43</v>
          </cell>
          <cell r="DI573">
            <v>90.25</v>
          </cell>
          <cell r="DJ573">
            <v>52.96</v>
          </cell>
          <cell r="DK573">
            <v>563.41999999999996</v>
          </cell>
          <cell r="DL573">
            <v>14300.06</v>
          </cell>
          <cell r="DM573">
            <v>19403.080000000002</v>
          </cell>
          <cell r="DN573">
            <v>200778.97</v>
          </cell>
          <cell r="DO573">
            <v>127446.5</v>
          </cell>
          <cell r="DP573">
            <v>360.22</v>
          </cell>
          <cell r="DQ573">
            <v>3641.19</v>
          </cell>
          <cell r="DR573">
            <v>40331.919999999998</v>
          </cell>
          <cell r="DS573">
            <v>74.52</v>
          </cell>
          <cell r="DT573">
            <v>171779.83</v>
          </cell>
          <cell r="DU573">
            <v>0</v>
          </cell>
          <cell r="DV573">
            <v>4.6100000000000003</v>
          </cell>
          <cell r="DW573">
            <v>19276.45</v>
          </cell>
          <cell r="DX573">
            <v>12905.58</v>
          </cell>
          <cell r="DY573">
            <v>53.38</v>
          </cell>
          <cell r="DZ573">
            <v>-3242.39</v>
          </cell>
          <cell r="EA573">
            <v>28997.63</v>
          </cell>
          <cell r="EB573">
            <v>1.5</v>
          </cell>
          <cell r="EC573">
            <v>28999.14</v>
          </cell>
          <cell r="ED573">
            <v>15861.92</v>
          </cell>
          <cell r="EE573">
            <v>29378.39</v>
          </cell>
          <cell r="EF573">
            <v>0</v>
          </cell>
          <cell r="EG573">
            <v>29378.39</v>
          </cell>
          <cell r="EH573">
            <v>-149.03</v>
          </cell>
          <cell r="EI573">
            <v>0</v>
          </cell>
          <cell r="EJ573">
            <v>0</v>
          </cell>
          <cell r="EK573">
            <v>22.34</v>
          </cell>
          <cell r="EL573">
            <v>19.760000000000002</v>
          </cell>
          <cell r="EM573">
            <v>0</v>
          </cell>
          <cell r="EN573">
            <v>0.17</v>
          </cell>
          <cell r="EO573">
            <v>0</v>
          </cell>
          <cell r="EP573">
            <v>0</v>
          </cell>
          <cell r="EQ573">
            <v>23.07</v>
          </cell>
          <cell r="ER573">
            <v>-250.46</v>
          </cell>
          <cell r="ES573">
            <v>0</v>
          </cell>
          <cell r="ET573">
            <v>-0.12</v>
          </cell>
          <cell r="EU573">
            <v>28997.63</v>
          </cell>
          <cell r="EV573">
            <v>28997.63</v>
          </cell>
          <cell r="EW573">
            <v>126.35</v>
          </cell>
          <cell r="EX573">
            <v>0</v>
          </cell>
          <cell r="EY573">
            <v>-53.06</v>
          </cell>
          <cell r="EZ573">
            <v>0</v>
          </cell>
          <cell r="FA573">
            <v>0</v>
          </cell>
          <cell r="FB573">
            <v>3635.76</v>
          </cell>
          <cell r="FC573">
            <v>0</v>
          </cell>
          <cell r="FD573">
            <v>13855.68</v>
          </cell>
          <cell r="FE573">
            <v>0</v>
          </cell>
          <cell r="FF573">
            <v>18704.41</v>
          </cell>
          <cell r="FG573">
            <v>14.32</v>
          </cell>
          <cell r="FH573">
            <v>1758.76</v>
          </cell>
          <cell r="FI573">
            <v>-1.99</v>
          </cell>
          <cell r="FJ573">
            <v>16929.349999999999</v>
          </cell>
          <cell r="FK573">
            <v>150012.85999999999</v>
          </cell>
          <cell r="FL573">
            <v>13293.59</v>
          </cell>
          <cell r="FM573">
            <v>16929.349999999999</v>
          </cell>
          <cell r="FN573">
            <v>21317.82</v>
          </cell>
          <cell r="FO573">
            <v>150012.85999999999</v>
          </cell>
          <cell r="FP573">
            <v>185414.41</v>
          </cell>
          <cell r="FQ573">
            <v>8.8615999999999993</v>
          </cell>
          <cell r="FR573">
            <v>11.285299999999999</v>
          </cell>
          <cell r="FS573">
            <v>14.210699999999999</v>
          </cell>
          <cell r="FT573">
            <v>9.1304999999999996</v>
          </cell>
          <cell r="FU573">
            <v>0</v>
          </cell>
          <cell r="FV573">
            <v>0</v>
          </cell>
          <cell r="FW573">
            <v>0</v>
          </cell>
          <cell r="FX573">
            <v>0</v>
          </cell>
          <cell r="FY573">
            <v>3242.39</v>
          </cell>
          <cell r="FZ573">
            <v>0</v>
          </cell>
          <cell r="GA573">
            <v>1.5</v>
          </cell>
          <cell r="GB573">
            <v>0</v>
          </cell>
          <cell r="GC573">
            <v>3634.25</v>
          </cell>
          <cell r="GD573">
            <v>13465.17</v>
          </cell>
          <cell r="GE573">
            <v>2635.77</v>
          </cell>
          <cell r="GF573">
            <v>0</v>
          </cell>
          <cell r="GG573">
            <v>461404.14</v>
          </cell>
          <cell r="GH573">
            <v>0</v>
          </cell>
          <cell r="GI573">
            <v>491.46</v>
          </cell>
          <cell r="GJ573">
            <v>18704.41</v>
          </cell>
          <cell r="GK573">
            <v>1870.44</v>
          </cell>
          <cell r="GL573">
            <v>3096.44</v>
          </cell>
          <cell r="GM573">
            <v>-460.66</v>
          </cell>
          <cell r="GN573">
            <v>1337.68</v>
          </cell>
          <cell r="GO573">
            <v>1758.76</v>
          </cell>
          <cell r="GP573">
            <v>0</v>
          </cell>
          <cell r="GQ573">
            <v>0</v>
          </cell>
          <cell r="GR573">
            <v>1758.76</v>
          </cell>
          <cell r="GS573">
            <v>0</v>
          </cell>
          <cell r="GT573">
            <v>654.48</v>
          </cell>
          <cell r="GU573">
            <v>23.07</v>
          </cell>
          <cell r="GV573">
            <v>461.4</v>
          </cell>
          <cell r="GW573">
            <v>0.05</v>
          </cell>
          <cell r="GX573">
            <v>42.09</v>
          </cell>
          <cell r="GY573">
            <v>0</v>
          </cell>
          <cell r="GZ573">
            <v>42.09</v>
          </cell>
          <cell r="HA573">
            <v>0.17</v>
          </cell>
          <cell r="HB573">
            <v>0</v>
          </cell>
          <cell r="HC573">
            <v>0.17</v>
          </cell>
          <cell r="HE573" t="str">
            <v>Includes nonfinancial equity investments that are subject to Tier 1 capital deductions.</v>
          </cell>
          <cell r="HF573">
            <v>28.9</v>
          </cell>
          <cell r="HG573">
            <v>306.10000000000002</v>
          </cell>
          <cell r="HH573">
            <v>793</v>
          </cell>
          <cell r="HI573">
            <v>645.1</v>
          </cell>
          <cell r="HJ573">
            <v>1278.5</v>
          </cell>
          <cell r="HK573" t="str">
            <v>Item 69:  Cash Dividends declared on Common Stock -  Item 13 (HI-A)Item 72 &amp; 73: Issuance of Common Stock - Items 7 &amp; 8 (HI-A)Item 75: Share Repurchase to Offset Issuance for Employee Compensation - Item 10 (HI-A)</v>
          </cell>
          <cell r="HL573">
            <v>4</v>
          </cell>
          <cell r="HM573">
            <v>2011</v>
          </cell>
          <cell r="HN573">
            <v>0</v>
          </cell>
          <cell r="HO573">
            <v>0</v>
          </cell>
          <cell r="HR573">
            <v>19009</v>
          </cell>
        </row>
        <row r="574">
          <cell r="A574" t="str">
            <v>2277860Q1 2012BHC Stress</v>
          </cell>
          <cell r="B574" t="str">
            <v>CapOne</v>
          </cell>
          <cell r="C574" t="str">
            <v>Q1 2012</v>
          </cell>
          <cell r="D574" t="str">
            <v>BHC Stress</v>
          </cell>
          <cell r="E574" t="str">
            <v>BHC</v>
          </cell>
          <cell r="F574" t="str">
            <v>Capital One</v>
          </cell>
          <cell r="G574">
            <v>2277860</v>
          </cell>
          <cell r="H574" t="str">
            <v>Projected</v>
          </cell>
          <cell r="I574">
            <v>40925</v>
          </cell>
          <cell r="J574">
            <v>40925.691932870373</v>
          </cell>
          <cell r="K574"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4">
            <v>20.41</v>
          </cell>
          <cell r="M574">
            <v>15.29</v>
          </cell>
          <cell r="N574">
            <v>3.11</v>
          </cell>
          <cell r="O574">
            <v>12.18</v>
          </cell>
          <cell r="P574">
            <v>101.65</v>
          </cell>
          <cell r="Q574">
            <v>19.03</v>
          </cell>
          <cell r="R574">
            <v>10.85</v>
          </cell>
          <cell r="S574">
            <v>71.78</v>
          </cell>
          <cell r="T574">
            <v>78.900000000000006</v>
          </cell>
          <cell r="U574">
            <v>19.12</v>
          </cell>
          <cell r="V574">
            <v>7.13</v>
          </cell>
          <cell r="W574">
            <v>52.65</v>
          </cell>
          <cell r="X574">
            <v>667.15</v>
          </cell>
          <cell r="Y574">
            <v>143.44</v>
          </cell>
          <cell r="Z574">
            <v>104.49</v>
          </cell>
          <cell r="AA574">
            <v>0</v>
          </cell>
          <cell r="AB574">
            <v>38.950000000000003</v>
          </cell>
          <cell r="AC574">
            <v>4.5999999999999996</v>
          </cell>
          <cell r="AD574">
            <v>0</v>
          </cell>
          <cell r="AE574">
            <v>0.02</v>
          </cell>
          <cell r="AF574">
            <v>0</v>
          </cell>
          <cell r="AG574">
            <v>1.38</v>
          </cell>
          <cell r="AH574">
            <v>3.2</v>
          </cell>
          <cell r="AI574">
            <v>1031.44</v>
          </cell>
          <cell r="AJ574">
            <v>0</v>
          </cell>
          <cell r="AK574">
            <v>0</v>
          </cell>
          <cell r="AL574">
            <v>103.44</v>
          </cell>
          <cell r="AM574">
            <v>103.44</v>
          </cell>
          <cell r="AN574">
            <v>0</v>
          </cell>
          <cell r="AO574">
            <v>0</v>
          </cell>
          <cell r="AP574">
            <v>0</v>
          </cell>
          <cell r="AQ574">
            <v>0</v>
          </cell>
          <cell r="AR574">
            <v>0</v>
          </cell>
          <cell r="AS574">
            <v>108.84</v>
          </cell>
          <cell r="AT574">
            <v>1243.72</v>
          </cell>
          <cell r="AU574">
            <v>5241.87</v>
          </cell>
          <cell r="AV574">
            <v>2524.54</v>
          </cell>
          <cell r="AW574">
            <v>1031.44</v>
          </cell>
          <cell r="AX574">
            <v>0</v>
          </cell>
          <cell r="AY574">
            <v>6734.97</v>
          </cell>
          <cell r="AZ574">
            <v>3565.9</v>
          </cell>
          <cell r="BA574">
            <v>893.02</v>
          </cell>
          <cell r="BB574">
            <v>2387.88</v>
          </cell>
          <cell r="BC574">
            <v>2071.0500000000002</v>
          </cell>
          <cell r="BD574">
            <v>2071.0500000000002</v>
          </cell>
          <cell r="BE574">
            <v>2524.54</v>
          </cell>
          <cell r="BF574">
            <v>0</v>
          </cell>
          <cell r="BG574">
            <v>108.84</v>
          </cell>
          <cell r="BH574">
            <v>0</v>
          </cell>
          <cell r="BI574">
            <v>0</v>
          </cell>
          <cell r="BJ574">
            <v>381</v>
          </cell>
          <cell r="BK574">
            <v>5.39</v>
          </cell>
          <cell r="BL574">
            <v>-181.33</v>
          </cell>
          <cell r="BM574">
            <v>-146.13</v>
          </cell>
          <cell r="BN574">
            <v>-35.200000000000003</v>
          </cell>
          <cell r="BO574">
            <v>-122.62</v>
          </cell>
          <cell r="BP574">
            <v>-157.82</v>
          </cell>
          <cell r="BQ574">
            <v>0</v>
          </cell>
          <cell r="BR574">
            <v>-157.82</v>
          </cell>
          <cell r="BS574">
            <v>80.587878000000003</v>
          </cell>
          <cell r="BT574">
            <v>925.39</v>
          </cell>
          <cell r="BU574">
            <v>240.44</v>
          </cell>
          <cell r="BV574">
            <v>150.69999999999999</v>
          </cell>
          <cell r="BW574">
            <v>1015.13</v>
          </cell>
          <cell r="BX574" t="str">
            <v>Other Non-Interest Expense</v>
          </cell>
          <cell r="BY574">
            <v>0</v>
          </cell>
          <cell r="BZ574">
            <v>49274.239999999998</v>
          </cell>
          <cell r="CA574">
            <v>49274.239999999998</v>
          </cell>
          <cell r="CB574">
            <v>68115.149999999994</v>
          </cell>
          <cell r="CC574">
            <v>47128.72</v>
          </cell>
          <cell r="CD574">
            <v>2301.23</v>
          </cell>
          <cell r="CE574">
            <v>399.03</v>
          </cell>
          <cell r="CF574">
            <v>1902.2</v>
          </cell>
          <cell r="CG574">
            <v>18664.650000000001</v>
          </cell>
          <cell r="CH574">
            <v>2333.62</v>
          </cell>
          <cell r="CI574">
            <v>5672.6</v>
          </cell>
          <cell r="CJ574">
            <v>10658.43</v>
          </cell>
          <cell r="CK574">
            <v>2370.8200000000002</v>
          </cell>
          <cell r="CL574">
            <v>20.55</v>
          </cell>
          <cell r="CM574">
            <v>0</v>
          </cell>
          <cell r="CN574">
            <v>16045.42</v>
          </cell>
          <cell r="CO574">
            <v>9059.0400000000009</v>
          </cell>
          <cell r="CP574">
            <v>2668.59</v>
          </cell>
          <cell r="CQ574">
            <v>4317.78</v>
          </cell>
          <cell r="CR574">
            <v>53720.43</v>
          </cell>
          <cell r="CS574">
            <v>21445.54</v>
          </cell>
          <cell r="CT574">
            <v>19178.939999999999</v>
          </cell>
          <cell r="CU574">
            <v>0</v>
          </cell>
          <cell r="CV574">
            <v>2266.6</v>
          </cell>
          <cell r="CW574">
            <v>4867.8999999999996</v>
          </cell>
          <cell r="CX574">
            <v>0</v>
          </cell>
          <cell r="CY574">
            <v>6.17</v>
          </cell>
          <cell r="CZ574">
            <v>56.13</v>
          </cell>
          <cell r="DA574">
            <v>1468.14</v>
          </cell>
          <cell r="DB574">
            <v>3337.46</v>
          </cell>
          <cell r="DC574">
            <v>164194.44</v>
          </cell>
          <cell r="DD574">
            <v>14.28</v>
          </cell>
          <cell r="DE574">
            <v>6734.97</v>
          </cell>
          <cell r="DF574">
            <v>157445.19</v>
          </cell>
          <cell r="DG574">
            <v>371.61</v>
          </cell>
          <cell r="DH574">
            <v>13593.43</v>
          </cell>
          <cell r="DI574">
            <v>87.76</v>
          </cell>
          <cell r="DJ574">
            <v>48.98</v>
          </cell>
          <cell r="DK574">
            <v>824.19</v>
          </cell>
          <cell r="DL574">
            <v>14554.36</v>
          </cell>
          <cell r="DM574">
            <v>51911.57</v>
          </cell>
          <cell r="DN574">
            <v>273556.98</v>
          </cell>
          <cell r="DO574">
            <v>201064.22</v>
          </cell>
          <cell r="DP574">
            <v>325.77999999999997</v>
          </cell>
          <cell r="DQ574">
            <v>3641.19</v>
          </cell>
          <cell r="DR574">
            <v>34595.089999999997</v>
          </cell>
          <cell r="DS574">
            <v>78.39</v>
          </cell>
          <cell r="DT574">
            <v>239626.29</v>
          </cell>
          <cell r="DU574">
            <v>1000</v>
          </cell>
          <cell r="DV574">
            <v>5.56</v>
          </cell>
          <cell r="DW574">
            <v>23711.54</v>
          </cell>
          <cell r="DX574">
            <v>12700.08</v>
          </cell>
          <cell r="DY574">
            <v>-191.65</v>
          </cell>
          <cell r="DZ574">
            <v>-3296.34</v>
          </cell>
          <cell r="EA574">
            <v>33929.19</v>
          </cell>
          <cell r="EB574">
            <v>1.51</v>
          </cell>
          <cell r="EC574">
            <v>33930.699999999997</v>
          </cell>
          <cell r="ED574">
            <v>15825.87</v>
          </cell>
          <cell r="EE574">
            <v>28997.63</v>
          </cell>
          <cell r="EF574">
            <v>0</v>
          </cell>
          <cell r="EG574">
            <v>28997.63</v>
          </cell>
          <cell r="EH574">
            <v>-157.82</v>
          </cell>
          <cell r="EI574">
            <v>1000</v>
          </cell>
          <cell r="EJ574">
            <v>0</v>
          </cell>
          <cell r="EK574">
            <v>4416.75</v>
          </cell>
          <cell r="EL574">
            <v>18.34</v>
          </cell>
          <cell r="EM574">
            <v>0</v>
          </cell>
          <cell r="EN574">
            <v>53</v>
          </cell>
          <cell r="EO574">
            <v>0</v>
          </cell>
          <cell r="EP574">
            <v>19.89</v>
          </cell>
          <cell r="EQ574">
            <v>27.8</v>
          </cell>
          <cell r="ER574">
            <v>-245.03</v>
          </cell>
          <cell r="ES574">
            <v>0</v>
          </cell>
          <cell r="ET574">
            <v>0</v>
          </cell>
          <cell r="EU574">
            <v>33929.19</v>
          </cell>
          <cell r="EV574">
            <v>33929.19</v>
          </cell>
          <cell r="EW574">
            <v>-118.67</v>
          </cell>
          <cell r="EX574">
            <v>0</v>
          </cell>
          <cell r="EY574">
            <v>-53.06</v>
          </cell>
          <cell r="EZ574">
            <v>0</v>
          </cell>
          <cell r="FA574">
            <v>0</v>
          </cell>
          <cell r="FB574">
            <v>3635.76</v>
          </cell>
          <cell r="FC574">
            <v>0</v>
          </cell>
          <cell r="FD574">
            <v>14018.33</v>
          </cell>
          <cell r="FE574">
            <v>0</v>
          </cell>
          <cell r="FF574">
            <v>23718.35</v>
          </cell>
          <cell r="FG574">
            <v>13.67</v>
          </cell>
          <cell r="FH574">
            <v>3090.33</v>
          </cell>
          <cell r="FI574">
            <v>-1.99</v>
          </cell>
          <cell r="FJ574">
            <v>20612.36</v>
          </cell>
          <cell r="FK574">
            <v>164828.81</v>
          </cell>
          <cell r="FL574">
            <v>15976.61</v>
          </cell>
          <cell r="FM574">
            <v>20612.36</v>
          </cell>
          <cell r="FN574">
            <v>25202.25</v>
          </cell>
          <cell r="FO574">
            <v>164828.81</v>
          </cell>
          <cell r="FP574">
            <v>264283.61</v>
          </cell>
          <cell r="FQ574">
            <v>9.6928000000000001</v>
          </cell>
          <cell r="FR574">
            <v>12.5053</v>
          </cell>
          <cell r="FS574">
            <v>15.29</v>
          </cell>
          <cell r="FT574">
            <v>7.7992999999999997</v>
          </cell>
          <cell r="FU574">
            <v>1000</v>
          </cell>
          <cell r="FV574">
            <v>0</v>
          </cell>
          <cell r="FW574">
            <v>0</v>
          </cell>
          <cell r="FX574">
            <v>0</v>
          </cell>
          <cell r="FY574">
            <v>3296.34</v>
          </cell>
          <cell r="FZ574">
            <v>0</v>
          </cell>
          <cell r="GA574">
            <v>1.5</v>
          </cell>
          <cell r="GB574">
            <v>0</v>
          </cell>
          <cell r="GC574">
            <v>3634.25</v>
          </cell>
          <cell r="GD574">
            <v>13462.8</v>
          </cell>
          <cell r="GE574">
            <v>4142.8500000000004</v>
          </cell>
          <cell r="GF574">
            <v>0</v>
          </cell>
          <cell r="GG574">
            <v>555912.6</v>
          </cell>
          <cell r="GH574">
            <v>0</v>
          </cell>
          <cell r="GI574">
            <v>491.46</v>
          </cell>
          <cell r="GJ574">
            <v>23718.35</v>
          </cell>
          <cell r="GK574">
            <v>2371.83</v>
          </cell>
          <cell r="GL574">
            <v>4701.6400000000003</v>
          </cell>
          <cell r="GM574">
            <v>-558.78</v>
          </cell>
          <cell r="GN574">
            <v>1584.45</v>
          </cell>
          <cell r="GO574">
            <v>3117.19</v>
          </cell>
          <cell r="GP574">
            <v>26.86</v>
          </cell>
          <cell r="GQ574">
            <v>26.86</v>
          </cell>
          <cell r="GR574">
            <v>3090.33</v>
          </cell>
          <cell r="GS574">
            <v>26.86</v>
          </cell>
          <cell r="GT574">
            <v>941.4</v>
          </cell>
          <cell r="GU574">
            <v>27.8</v>
          </cell>
          <cell r="GV574">
            <v>555.91</v>
          </cell>
          <cell r="GW574">
            <v>0.05</v>
          </cell>
          <cell r="GX574">
            <v>48.42</v>
          </cell>
          <cell r="GY574">
            <v>4386.67</v>
          </cell>
          <cell r="GZ574">
            <v>4435.09</v>
          </cell>
          <cell r="HA574">
            <v>53</v>
          </cell>
          <cell r="HB574">
            <v>0</v>
          </cell>
          <cell r="HC574">
            <v>53</v>
          </cell>
          <cell r="HE574" t="str">
            <v>Includes nonfinancial equity investments that are subject to Tier 1 capital deductions.</v>
          </cell>
          <cell r="HF574">
            <v>28.9</v>
          </cell>
          <cell r="HG574">
            <v>306.10000000000002</v>
          </cell>
          <cell r="HH574">
            <v>793</v>
          </cell>
          <cell r="HI574">
            <v>645.1</v>
          </cell>
          <cell r="HJ574">
            <v>1278.5</v>
          </cell>
          <cell r="HK574" t="str">
            <v>Item 69:  Cash Dividends declared on Common Stock -  Item 13 (HI-A)Item 72 &amp; 73: Issuance of Common Stock - Items 7 &amp; 8 (HI-A)Item 75: Share Repurchase to Offset Issuance for Employee Compensation - Item 10 (HI-A)</v>
          </cell>
          <cell r="HL574">
            <v>1</v>
          </cell>
          <cell r="HM574">
            <v>2012</v>
          </cell>
          <cell r="HN574">
            <v>0</v>
          </cell>
          <cell r="HO574">
            <v>381</v>
          </cell>
          <cell r="HR574">
            <v>19009</v>
          </cell>
        </row>
        <row r="575">
          <cell r="A575" t="str">
            <v>2277860Q2 2012BHC Stress</v>
          </cell>
          <cell r="B575" t="str">
            <v>CapOne</v>
          </cell>
          <cell r="C575" t="str">
            <v>Q2 2012</v>
          </cell>
          <cell r="D575" t="str">
            <v>BHC Stress</v>
          </cell>
          <cell r="E575" t="str">
            <v>BHC</v>
          </cell>
          <cell r="F575" t="str">
            <v>Capital One</v>
          </cell>
          <cell r="G575">
            <v>2277860</v>
          </cell>
          <cell r="H575" t="str">
            <v>Projected</v>
          </cell>
          <cell r="I575">
            <v>40925</v>
          </cell>
          <cell r="J575">
            <v>40925.691932870373</v>
          </cell>
          <cell r="K575"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5">
            <v>22.49</v>
          </cell>
          <cell r="M575">
            <v>17.05</v>
          </cell>
          <cell r="N575">
            <v>3.08</v>
          </cell>
          <cell r="O575">
            <v>13.97</v>
          </cell>
          <cell r="P575">
            <v>117.36</v>
          </cell>
          <cell r="Q575">
            <v>18.52</v>
          </cell>
          <cell r="R575">
            <v>10.88</v>
          </cell>
          <cell r="S575">
            <v>87.96</v>
          </cell>
          <cell r="T575">
            <v>103.41</v>
          </cell>
          <cell r="U575">
            <v>26.65</v>
          </cell>
          <cell r="V575">
            <v>12.07</v>
          </cell>
          <cell r="W575">
            <v>64.69</v>
          </cell>
          <cell r="X575">
            <v>1290.5899999999999</v>
          </cell>
          <cell r="Y575">
            <v>138.12</v>
          </cell>
          <cell r="Z575">
            <v>100.32</v>
          </cell>
          <cell r="AA575">
            <v>0</v>
          </cell>
          <cell r="AB575">
            <v>37.799999999999997</v>
          </cell>
          <cell r="AC575">
            <v>4.59</v>
          </cell>
          <cell r="AD575">
            <v>0</v>
          </cell>
          <cell r="AE575">
            <v>0.02</v>
          </cell>
          <cell r="AF575">
            <v>0</v>
          </cell>
          <cell r="AG575">
            <v>1.49</v>
          </cell>
          <cell r="AH575">
            <v>3.08</v>
          </cell>
          <cell r="AI575">
            <v>1693.61</v>
          </cell>
          <cell r="AJ575">
            <v>0</v>
          </cell>
          <cell r="AK575">
            <v>0</v>
          </cell>
          <cell r="AL575">
            <v>0.03</v>
          </cell>
          <cell r="AM575">
            <v>0.03</v>
          </cell>
          <cell r="AN575">
            <v>0</v>
          </cell>
          <cell r="AO575">
            <v>0</v>
          </cell>
          <cell r="AP575">
            <v>0</v>
          </cell>
          <cell r="AQ575">
            <v>0</v>
          </cell>
          <cell r="AR575">
            <v>0</v>
          </cell>
          <cell r="AS575">
            <v>9.07</v>
          </cell>
          <cell r="AT575">
            <v>1702.72</v>
          </cell>
          <cell r="AU575">
            <v>6734.97</v>
          </cell>
          <cell r="AV575">
            <v>3497.26</v>
          </cell>
          <cell r="AW575">
            <v>1693.61</v>
          </cell>
          <cell r="AX575">
            <v>0</v>
          </cell>
          <cell r="AY575">
            <v>8538.6200000000008</v>
          </cell>
          <cell r="AZ575">
            <v>4972.6400000000003</v>
          </cell>
          <cell r="BA575">
            <v>1043.25</v>
          </cell>
          <cell r="BB575">
            <v>2959.99</v>
          </cell>
          <cell r="BC575">
            <v>3055.89</v>
          </cell>
          <cell r="BD575">
            <v>3055.89</v>
          </cell>
          <cell r="BE575">
            <v>3497.26</v>
          </cell>
          <cell r="BF575">
            <v>0</v>
          </cell>
          <cell r="BG575">
            <v>9.07</v>
          </cell>
          <cell r="BH575">
            <v>0</v>
          </cell>
          <cell r="BI575">
            <v>0</v>
          </cell>
          <cell r="BJ575">
            <v>0</v>
          </cell>
          <cell r="BK575">
            <v>9.07</v>
          </cell>
          <cell r="BL575">
            <v>-450.44</v>
          </cell>
          <cell r="BM575">
            <v>-242.61</v>
          </cell>
          <cell r="BN575">
            <v>-207.83</v>
          </cell>
          <cell r="BO575">
            <v>-92.26</v>
          </cell>
          <cell r="BP575">
            <v>-300.08999999999997</v>
          </cell>
          <cell r="BQ575">
            <v>0</v>
          </cell>
          <cell r="BR575">
            <v>-300.08999999999997</v>
          </cell>
          <cell r="BS575">
            <v>53.860669999999999</v>
          </cell>
          <cell r="BT575">
            <v>1015.13</v>
          </cell>
          <cell r="BU575">
            <v>193.22</v>
          </cell>
          <cell r="BV575">
            <v>309.56</v>
          </cell>
          <cell r="BW575">
            <v>898.79</v>
          </cell>
          <cell r="BX575" t="str">
            <v>Other Non-Interest Expense</v>
          </cell>
          <cell r="BY575">
            <v>0</v>
          </cell>
          <cell r="BZ575">
            <v>47326</v>
          </cell>
          <cell r="CA575">
            <v>47326</v>
          </cell>
          <cell r="CB575">
            <v>65844.28</v>
          </cell>
          <cell r="CC575">
            <v>44946.02</v>
          </cell>
          <cell r="CD575">
            <v>2209.9699999999998</v>
          </cell>
          <cell r="CE575">
            <v>394.62</v>
          </cell>
          <cell r="CF575">
            <v>1815.35</v>
          </cell>
          <cell r="CG575">
            <v>18667.939999999999</v>
          </cell>
          <cell r="CH575">
            <v>2340.21</v>
          </cell>
          <cell r="CI575">
            <v>5676.92</v>
          </cell>
          <cell r="CJ575">
            <v>10650.81</v>
          </cell>
          <cell r="CK575">
            <v>2365.8200000000002</v>
          </cell>
          <cell r="CL575">
            <v>20.350000000000001</v>
          </cell>
          <cell r="CM575">
            <v>0</v>
          </cell>
          <cell r="CN575">
            <v>15951.65</v>
          </cell>
          <cell r="CO575">
            <v>9059.27</v>
          </cell>
          <cell r="CP575">
            <v>2656.74</v>
          </cell>
          <cell r="CQ575">
            <v>4235.6400000000003</v>
          </cell>
          <cell r="CR575">
            <v>82866.58</v>
          </cell>
          <cell r="CS575">
            <v>19303.169999999998</v>
          </cell>
          <cell r="CT575">
            <v>17234.03</v>
          </cell>
          <cell r="CU575">
            <v>0</v>
          </cell>
          <cell r="CV575">
            <v>2069.14</v>
          </cell>
          <cell r="CW575">
            <v>4867.55</v>
          </cell>
          <cell r="CX575">
            <v>0</v>
          </cell>
          <cell r="CY575">
            <v>6.11</v>
          </cell>
          <cell r="CZ575">
            <v>56.13</v>
          </cell>
          <cell r="DA575">
            <v>1468.14</v>
          </cell>
          <cell r="DB575">
            <v>3337.17</v>
          </cell>
          <cell r="DC575">
            <v>188833.23</v>
          </cell>
          <cell r="DD575">
            <v>14.28</v>
          </cell>
          <cell r="DE575">
            <v>8538.6200000000008</v>
          </cell>
          <cell r="DF575">
            <v>180280.33</v>
          </cell>
          <cell r="DG575">
            <v>335.3</v>
          </cell>
          <cell r="DH575">
            <v>14768.24</v>
          </cell>
          <cell r="DI575">
            <v>87.33</v>
          </cell>
          <cell r="DJ575">
            <v>2741.18</v>
          </cell>
          <cell r="DK575">
            <v>768.92</v>
          </cell>
          <cell r="DL575">
            <v>18365.669999999998</v>
          </cell>
          <cell r="DM575">
            <v>23386.12</v>
          </cell>
          <cell r="DN575">
            <v>269693.42</v>
          </cell>
          <cell r="DO575">
            <v>194916.98</v>
          </cell>
          <cell r="DP575">
            <v>292.54000000000002</v>
          </cell>
          <cell r="DQ575">
            <v>3641.19</v>
          </cell>
          <cell r="DR575">
            <v>36051.96</v>
          </cell>
          <cell r="DS575">
            <v>85.96</v>
          </cell>
          <cell r="DT575">
            <v>234902.66</v>
          </cell>
          <cell r="DU575">
            <v>1000</v>
          </cell>
          <cell r="DV575">
            <v>5.85</v>
          </cell>
          <cell r="DW575">
            <v>25026.42</v>
          </cell>
          <cell r="DX575">
            <v>12352.31</v>
          </cell>
          <cell r="DY575">
            <v>-298.07</v>
          </cell>
          <cell r="DZ575">
            <v>-3297.24</v>
          </cell>
          <cell r="EA575">
            <v>34789.26</v>
          </cell>
          <cell r="EB575">
            <v>1.51</v>
          </cell>
          <cell r="EC575">
            <v>34790.76</v>
          </cell>
          <cell r="ED575">
            <v>15790.73</v>
          </cell>
          <cell r="EE575">
            <v>33929.19</v>
          </cell>
          <cell r="EF575">
            <v>0</v>
          </cell>
          <cell r="EG575">
            <v>33929.19</v>
          </cell>
          <cell r="EH575">
            <v>-300.08999999999997</v>
          </cell>
          <cell r="EI575">
            <v>0</v>
          </cell>
          <cell r="EJ575">
            <v>0</v>
          </cell>
          <cell r="EK575">
            <v>1272.55</v>
          </cell>
          <cell r="EL575">
            <v>42.33</v>
          </cell>
          <cell r="EM575">
            <v>0</v>
          </cell>
          <cell r="EN575">
            <v>0.62</v>
          </cell>
          <cell r="EO575">
            <v>0</v>
          </cell>
          <cell r="EP575">
            <v>19.89</v>
          </cell>
          <cell r="EQ575">
            <v>27.79</v>
          </cell>
          <cell r="ER575">
            <v>-106.42</v>
          </cell>
          <cell r="ES575">
            <v>0</v>
          </cell>
          <cell r="ET575">
            <v>0</v>
          </cell>
          <cell r="EU575">
            <v>34789.26</v>
          </cell>
          <cell r="EV575">
            <v>34789.26</v>
          </cell>
          <cell r="EW575">
            <v>-225.1</v>
          </cell>
          <cell r="EX575">
            <v>0</v>
          </cell>
          <cell r="EY575">
            <v>-53.06</v>
          </cell>
          <cell r="EZ575">
            <v>0</v>
          </cell>
          <cell r="FA575">
            <v>0</v>
          </cell>
          <cell r="FB575">
            <v>3635.76</v>
          </cell>
          <cell r="FC575">
            <v>0</v>
          </cell>
          <cell r="FD575">
            <v>15148.23</v>
          </cell>
          <cell r="FE575">
            <v>0</v>
          </cell>
          <cell r="FF575">
            <v>23554.94</v>
          </cell>
          <cell r="FG575">
            <v>282.85000000000002</v>
          </cell>
          <cell r="FH575">
            <v>3132.61</v>
          </cell>
          <cell r="FI575">
            <v>-1.99</v>
          </cell>
          <cell r="FJ575">
            <v>20137.490000000002</v>
          </cell>
          <cell r="FK575">
            <v>190737.88</v>
          </cell>
          <cell r="FL575">
            <v>15501.74</v>
          </cell>
          <cell r="FM575">
            <v>20137.490000000002</v>
          </cell>
          <cell r="FN575">
            <v>26049.62</v>
          </cell>
          <cell r="FO575">
            <v>190737.88</v>
          </cell>
          <cell r="FP575">
            <v>255304.49</v>
          </cell>
          <cell r="FQ575">
            <v>8.1272000000000002</v>
          </cell>
          <cell r="FR575">
            <v>10.557700000000001</v>
          </cell>
          <cell r="FS575">
            <v>13.657299999999999</v>
          </cell>
          <cell r="FT575">
            <v>7.8875999999999999</v>
          </cell>
          <cell r="FU575">
            <v>1000</v>
          </cell>
          <cell r="FV575">
            <v>0</v>
          </cell>
          <cell r="FW575">
            <v>0</v>
          </cell>
          <cell r="FX575">
            <v>0</v>
          </cell>
          <cell r="FY575">
            <v>3297.24</v>
          </cell>
          <cell r="FZ575">
            <v>0</v>
          </cell>
          <cell r="GA575">
            <v>1.5</v>
          </cell>
          <cell r="GB575">
            <v>0</v>
          </cell>
          <cell r="GC575">
            <v>3634.25</v>
          </cell>
          <cell r="GD575">
            <v>14628.49</v>
          </cell>
          <cell r="GE575">
            <v>4748.63</v>
          </cell>
          <cell r="GF575">
            <v>0</v>
          </cell>
          <cell r="GG575">
            <v>584636.04</v>
          </cell>
          <cell r="GH575">
            <v>0</v>
          </cell>
          <cell r="GI575">
            <v>491.46</v>
          </cell>
          <cell r="GJ575">
            <v>23554.94</v>
          </cell>
          <cell r="GK575">
            <v>2355.4899999999998</v>
          </cell>
          <cell r="GL575">
            <v>5297.05</v>
          </cell>
          <cell r="GM575">
            <v>-548.41999999999996</v>
          </cell>
          <cell r="GN575">
            <v>1885.73</v>
          </cell>
          <cell r="GO575">
            <v>3411.32</v>
          </cell>
          <cell r="GP575">
            <v>278.70999999999998</v>
          </cell>
          <cell r="GQ575">
            <v>278.70999999999998</v>
          </cell>
          <cell r="GR575">
            <v>3132.61</v>
          </cell>
          <cell r="GS575">
            <v>278.70999999999998</v>
          </cell>
          <cell r="GT575">
            <v>1695.47</v>
          </cell>
          <cell r="GU575">
            <v>27.79</v>
          </cell>
          <cell r="GV575">
            <v>584.64</v>
          </cell>
          <cell r="GW575">
            <v>0.05</v>
          </cell>
          <cell r="GX575">
            <v>64.88</v>
          </cell>
          <cell r="GY575">
            <v>1250</v>
          </cell>
          <cell r="GZ575">
            <v>1314.88</v>
          </cell>
          <cell r="HA575">
            <v>0.62</v>
          </cell>
          <cell r="HB575">
            <v>0</v>
          </cell>
          <cell r="HC575">
            <v>0.62</v>
          </cell>
          <cell r="HE575" t="str">
            <v>Includes nonfinancial equity investments that are subject to Tier 1 capital deductions.</v>
          </cell>
          <cell r="HF575">
            <v>28.9</v>
          </cell>
          <cell r="HG575">
            <v>306.10000000000002</v>
          </cell>
          <cell r="HH575">
            <v>793</v>
          </cell>
          <cell r="HI575">
            <v>645.1</v>
          </cell>
          <cell r="HJ575">
            <v>1278.5</v>
          </cell>
          <cell r="HK575" t="str">
            <v>Item 69:  Cash Dividends declared on Common Stock -  Item 13 (HI-A)Item 72 &amp; 73: Issuance of Common Stock - Items 7 &amp; 8 (HI-A)Item 75: Share Repurchase to Offset Issuance for Employee Compensation - Item 10 (HI-A)</v>
          </cell>
          <cell r="HL575">
            <v>2</v>
          </cell>
          <cell r="HM575">
            <v>2012</v>
          </cell>
          <cell r="HN575">
            <v>0</v>
          </cell>
          <cell r="HO575">
            <v>0</v>
          </cell>
          <cell r="HR575">
            <v>19009</v>
          </cell>
        </row>
        <row r="576">
          <cell r="A576" t="str">
            <v>2277860Q3 2012BHC Stress</v>
          </cell>
          <cell r="B576" t="str">
            <v>CapOne</v>
          </cell>
          <cell r="C576" t="str">
            <v>Q3 2012</v>
          </cell>
          <cell r="D576" t="str">
            <v>BHC Stress</v>
          </cell>
          <cell r="E576" t="str">
            <v>BHC</v>
          </cell>
          <cell r="F576" t="str">
            <v>Capital One</v>
          </cell>
          <cell r="G576">
            <v>2277860</v>
          </cell>
          <cell r="H576" t="str">
            <v>Projected</v>
          </cell>
          <cell r="I576">
            <v>40925</v>
          </cell>
          <cell r="J576">
            <v>40925.691932870373</v>
          </cell>
          <cell r="K576"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6">
            <v>24.02</v>
          </cell>
          <cell r="M576">
            <v>17.190000000000001</v>
          </cell>
          <cell r="N576">
            <v>2.97</v>
          </cell>
          <cell r="O576">
            <v>14.22</v>
          </cell>
          <cell r="P576">
            <v>124.23</v>
          </cell>
          <cell r="Q576">
            <v>23.32</v>
          </cell>
          <cell r="R576">
            <v>12.57</v>
          </cell>
          <cell r="S576">
            <v>88.34</v>
          </cell>
          <cell r="T576">
            <v>124.16</v>
          </cell>
          <cell r="U576">
            <v>31.25</v>
          </cell>
          <cell r="V576">
            <v>14.98</v>
          </cell>
          <cell r="W576">
            <v>77.930000000000007</v>
          </cell>
          <cell r="X576">
            <v>1283.45</v>
          </cell>
          <cell r="Y576">
            <v>182.51</v>
          </cell>
          <cell r="Z576">
            <v>148.47</v>
          </cell>
          <cell r="AA576">
            <v>0</v>
          </cell>
          <cell r="AB576">
            <v>34.04</v>
          </cell>
          <cell r="AC576">
            <v>5.61</v>
          </cell>
          <cell r="AD576">
            <v>0</v>
          </cell>
          <cell r="AE576">
            <v>0.02</v>
          </cell>
          <cell r="AF576">
            <v>0</v>
          </cell>
          <cell r="AG576">
            <v>1.89</v>
          </cell>
          <cell r="AH576">
            <v>3.71</v>
          </cell>
          <cell r="AI576">
            <v>1761.18</v>
          </cell>
          <cell r="AJ576">
            <v>0</v>
          </cell>
          <cell r="AK576">
            <v>0</v>
          </cell>
          <cell r="AL576">
            <v>0.04</v>
          </cell>
          <cell r="AM576">
            <v>0.04</v>
          </cell>
          <cell r="AN576">
            <v>0</v>
          </cell>
          <cell r="AO576">
            <v>0</v>
          </cell>
          <cell r="AP576">
            <v>0</v>
          </cell>
          <cell r="AQ576">
            <v>0</v>
          </cell>
          <cell r="AR576">
            <v>0</v>
          </cell>
          <cell r="AS576">
            <v>14.25</v>
          </cell>
          <cell r="AT576">
            <v>1775.47</v>
          </cell>
          <cell r="AU576">
            <v>8538.6200000000008</v>
          </cell>
          <cell r="AV576">
            <v>2011.54</v>
          </cell>
          <cell r="AW576">
            <v>1761.18</v>
          </cell>
          <cell r="AX576">
            <v>0</v>
          </cell>
          <cell r="AY576">
            <v>8788.98</v>
          </cell>
          <cell r="AZ576">
            <v>4649.92</v>
          </cell>
          <cell r="BA576">
            <v>1032.51</v>
          </cell>
          <cell r="BB576">
            <v>2910.1</v>
          </cell>
          <cell r="BC576">
            <v>2772.33</v>
          </cell>
          <cell r="BD576">
            <v>2772.33</v>
          </cell>
          <cell r="BE576">
            <v>2011.54</v>
          </cell>
          <cell r="BF576">
            <v>0</v>
          </cell>
          <cell r="BG576">
            <v>14.25</v>
          </cell>
          <cell r="BH576">
            <v>0</v>
          </cell>
          <cell r="BI576">
            <v>0</v>
          </cell>
          <cell r="BJ576">
            <v>0</v>
          </cell>
          <cell r="BK576">
            <v>14.25</v>
          </cell>
          <cell r="BL576">
            <v>746.54</v>
          </cell>
          <cell r="BM576">
            <v>189.73</v>
          </cell>
          <cell r="BN576">
            <v>556.80999999999995</v>
          </cell>
          <cell r="BO576">
            <v>-89.73</v>
          </cell>
          <cell r="BP576">
            <v>467.07</v>
          </cell>
          <cell r="BQ576">
            <v>0</v>
          </cell>
          <cell r="BR576">
            <v>467.07</v>
          </cell>
          <cell r="BS576">
            <v>25.414579</v>
          </cell>
          <cell r="BT576">
            <v>898.79</v>
          </cell>
          <cell r="BU576">
            <v>187.47</v>
          </cell>
          <cell r="BV576">
            <v>262.35000000000002</v>
          </cell>
          <cell r="BW576">
            <v>823.91</v>
          </cell>
          <cell r="BX576" t="str">
            <v>Other Non-Interest Expense</v>
          </cell>
          <cell r="BY576">
            <v>0</v>
          </cell>
          <cell r="BZ576">
            <v>45305.21</v>
          </cell>
          <cell r="CA576">
            <v>45305.21</v>
          </cell>
          <cell r="CB576">
            <v>63489.120000000003</v>
          </cell>
          <cell r="CC576">
            <v>42683.63</v>
          </cell>
          <cell r="CD576">
            <v>2117.4699999999998</v>
          </cell>
          <cell r="CE576">
            <v>393.07</v>
          </cell>
          <cell r="CF576">
            <v>1724.4</v>
          </cell>
          <cell r="CG576">
            <v>18667.79</v>
          </cell>
          <cell r="CH576">
            <v>2342.65</v>
          </cell>
          <cell r="CI576">
            <v>5679.47</v>
          </cell>
          <cell r="CJ576">
            <v>10645.67</v>
          </cell>
          <cell r="CK576">
            <v>2362.5</v>
          </cell>
          <cell r="CL576">
            <v>20.22</v>
          </cell>
          <cell r="CM576">
            <v>0</v>
          </cell>
          <cell r="CN576">
            <v>15691.53</v>
          </cell>
          <cell r="CO576">
            <v>9059.3799999999992</v>
          </cell>
          <cell r="CP576">
            <v>2648.86</v>
          </cell>
          <cell r="CQ576">
            <v>3983.29</v>
          </cell>
          <cell r="CR576">
            <v>79802.61</v>
          </cell>
          <cell r="CS576">
            <v>17336.46</v>
          </cell>
          <cell r="CT576">
            <v>15370.34</v>
          </cell>
          <cell r="CU576">
            <v>0</v>
          </cell>
          <cell r="CV576">
            <v>1966.11</v>
          </cell>
          <cell r="CW576">
            <v>4867.32</v>
          </cell>
          <cell r="CX576">
            <v>0</v>
          </cell>
          <cell r="CY576">
            <v>6.07</v>
          </cell>
          <cell r="CZ576">
            <v>56.13</v>
          </cell>
          <cell r="DA576">
            <v>1468.14</v>
          </cell>
          <cell r="DB576">
            <v>3336.98</v>
          </cell>
          <cell r="DC576">
            <v>181187.04</v>
          </cell>
          <cell r="DD576">
            <v>14.28</v>
          </cell>
          <cell r="DE576">
            <v>8788.98</v>
          </cell>
          <cell r="DF576">
            <v>172383.78</v>
          </cell>
          <cell r="DG576">
            <v>301.61</v>
          </cell>
          <cell r="DH576">
            <v>14768.24</v>
          </cell>
          <cell r="DI576">
            <v>90.18</v>
          </cell>
          <cell r="DJ576">
            <v>2545</v>
          </cell>
          <cell r="DK576">
            <v>715.43</v>
          </cell>
          <cell r="DL576">
            <v>18118.849999999999</v>
          </cell>
          <cell r="DM576">
            <v>26246.35</v>
          </cell>
          <cell r="DN576">
            <v>262355.8</v>
          </cell>
          <cell r="DO576">
            <v>188782.02</v>
          </cell>
          <cell r="DP576">
            <v>261.85000000000002</v>
          </cell>
          <cell r="DQ576">
            <v>3641.19</v>
          </cell>
          <cell r="DR576">
            <v>34528.33</v>
          </cell>
          <cell r="DS576">
            <v>98.93</v>
          </cell>
          <cell r="DT576">
            <v>227213.39</v>
          </cell>
          <cell r="DU576">
            <v>1000</v>
          </cell>
          <cell r="DV576">
            <v>5.86</v>
          </cell>
          <cell r="DW576">
            <v>25067.41</v>
          </cell>
          <cell r="DX576">
            <v>12769.98</v>
          </cell>
          <cell r="DY576">
            <v>-404.35</v>
          </cell>
          <cell r="DZ576">
            <v>-3298</v>
          </cell>
          <cell r="EA576">
            <v>35140.9</v>
          </cell>
          <cell r="EB576">
            <v>1.5</v>
          </cell>
          <cell r="EC576">
            <v>35142.410000000003</v>
          </cell>
          <cell r="ED576">
            <v>15757.72</v>
          </cell>
          <cell r="EE576">
            <v>34789.26</v>
          </cell>
          <cell r="EF576">
            <v>0</v>
          </cell>
          <cell r="EG576">
            <v>34789.26</v>
          </cell>
          <cell r="EH576">
            <v>467.07</v>
          </cell>
          <cell r="EI576">
            <v>0</v>
          </cell>
          <cell r="EJ576">
            <v>0</v>
          </cell>
          <cell r="EK576">
            <v>21.59</v>
          </cell>
          <cell r="EL576">
            <v>19.399999999999999</v>
          </cell>
          <cell r="EM576">
            <v>0</v>
          </cell>
          <cell r="EN576">
            <v>0.75</v>
          </cell>
          <cell r="EO576">
            <v>0</v>
          </cell>
          <cell r="EP576">
            <v>20.11</v>
          </cell>
          <cell r="EQ576">
            <v>29.3</v>
          </cell>
          <cell r="ER576">
            <v>-106.27</v>
          </cell>
          <cell r="ES576">
            <v>0</v>
          </cell>
          <cell r="ET576">
            <v>0</v>
          </cell>
          <cell r="EU576">
            <v>35140.9</v>
          </cell>
          <cell r="EV576">
            <v>35140.9</v>
          </cell>
          <cell r="EW576">
            <v>-331.37</v>
          </cell>
          <cell r="EX576">
            <v>0</v>
          </cell>
          <cell r="EY576">
            <v>-53.06</v>
          </cell>
          <cell r="EZ576">
            <v>0</v>
          </cell>
          <cell r="FA576">
            <v>0</v>
          </cell>
          <cell r="FB576">
            <v>3635.76</v>
          </cell>
          <cell r="FC576">
            <v>0</v>
          </cell>
          <cell r="FD576">
            <v>15104.33</v>
          </cell>
          <cell r="FE576">
            <v>0</v>
          </cell>
          <cell r="FF576">
            <v>24056.75</v>
          </cell>
          <cell r="FG576">
            <v>263.52</v>
          </cell>
          <cell r="FH576">
            <v>2930.41</v>
          </cell>
          <cell r="FI576">
            <v>-1.99</v>
          </cell>
          <cell r="FJ576">
            <v>20860.84</v>
          </cell>
          <cell r="FK576">
            <v>183939.22</v>
          </cell>
          <cell r="FL576">
            <v>16225.08</v>
          </cell>
          <cell r="FM576">
            <v>20860.84</v>
          </cell>
          <cell r="FN576">
            <v>26592.3</v>
          </cell>
          <cell r="FO576">
            <v>183939.22</v>
          </cell>
          <cell r="FP576">
            <v>248253.02</v>
          </cell>
          <cell r="FQ576">
            <v>8.8209</v>
          </cell>
          <cell r="FR576">
            <v>11.341200000000001</v>
          </cell>
          <cell r="FS576">
            <v>14.457100000000001</v>
          </cell>
          <cell r="FT576">
            <v>8.4031000000000002</v>
          </cell>
          <cell r="FU576">
            <v>1000</v>
          </cell>
          <cell r="FV576">
            <v>0</v>
          </cell>
          <cell r="FW576">
            <v>0</v>
          </cell>
          <cell r="FX576">
            <v>0</v>
          </cell>
          <cell r="FY576">
            <v>3298</v>
          </cell>
          <cell r="FZ576">
            <v>0</v>
          </cell>
          <cell r="GA576">
            <v>1.5</v>
          </cell>
          <cell r="GB576">
            <v>0</v>
          </cell>
          <cell r="GC576">
            <v>3634.25</v>
          </cell>
          <cell r="GD576">
            <v>14619.38</v>
          </cell>
          <cell r="GE576">
            <v>4805.88</v>
          </cell>
          <cell r="GF576">
            <v>0</v>
          </cell>
          <cell r="GG576">
            <v>585921.31999999995</v>
          </cell>
          <cell r="GH576">
            <v>0</v>
          </cell>
          <cell r="GI576">
            <v>491.46</v>
          </cell>
          <cell r="GJ576">
            <v>24056.75</v>
          </cell>
          <cell r="GK576">
            <v>2405.6799999999998</v>
          </cell>
          <cell r="GL576">
            <v>5344.71</v>
          </cell>
          <cell r="GM576">
            <v>-538.83000000000004</v>
          </cell>
          <cell r="GN576">
            <v>2058.17</v>
          </cell>
          <cell r="GO576">
            <v>3286.54</v>
          </cell>
          <cell r="GP576">
            <v>356.13</v>
          </cell>
          <cell r="GQ576">
            <v>356.13</v>
          </cell>
          <cell r="GR576">
            <v>2930.41</v>
          </cell>
          <cell r="GS576">
            <v>356.13</v>
          </cell>
          <cell r="GT576">
            <v>1965.02</v>
          </cell>
          <cell r="GU576">
            <v>29.3</v>
          </cell>
          <cell r="GV576">
            <v>585.91999999999996</v>
          </cell>
          <cell r="GW576">
            <v>0.05</v>
          </cell>
          <cell r="GX576">
            <v>40.99</v>
          </cell>
          <cell r="GY576">
            <v>0</v>
          </cell>
          <cell r="GZ576">
            <v>40.99</v>
          </cell>
          <cell r="HA576">
            <v>0.75</v>
          </cell>
          <cell r="HB576">
            <v>0</v>
          </cell>
          <cell r="HC576">
            <v>0.75</v>
          </cell>
          <cell r="HE576" t="str">
            <v>Includes nonfinancial equity investments that are subject to Tier 1 capital deductions.</v>
          </cell>
          <cell r="HF576">
            <v>28.9</v>
          </cell>
          <cell r="HG576">
            <v>306.10000000000002</v>
          </cell>
          <cell r="HH576">
            <v>793</v>
          </cell>
          <cell r="HI576">
            <v>645.1</v>
          </cell>
          <cell r="HJ576">
            <v>1278.5</v>
          </cell>
          <cell r="HK576" t="str">
            <v>Item 69:  Cash Dividends declared on Common Stock -  Item 13 (HI-A)Item 72 &amp; 73: Issuance of Common Stock - Items 7 &amp; 8 (HI-A)Item 75: Share Repurchase to Offset Issuance for Employee Compensation - Item 10 (HI-A)</v>
          </cell>
          <cell r="HL576">
            <v>3</v>
          </cell>
          <cell r="HM576">
            <v>2012</v>
          </cell>
          <cell r="HN576">
            <v>0</v>
          </cell>
          <cell r="HO576">
            <v>0</v>
          </cell>
          <cell r="HR576">
            <v>19009</v>
          </cell>
        </row>
        <row r="577">
          <cell r="A577" t="str">
            <v>2277860Q4 2012BHC Stress</v>
          </cell>
          <cell r="B577" t="str">
            <v>CapOne</v>
          </cell>
          <cell r="C577" t="str">
            <v>Q4 2012</v>
          </cell>
          <cell r="D577" t="str">
            <v>BHC Stress</v>
          </cell>
          <cell r="E577" t="str">
            <v>BHC</v>
          </cell>
          <cell r="F577" t="str">
            <v>Capital One</v>
          </cell>
          <cell r="G577">
            <v>2277860</v>
          </cell>
          <cell r="H577" t="str">
            <v>Projected</v>
          </cell>
          <cell r="I577">
            <v>40925</v>
          </cell>
          <cell r="J577">
            <v>40925.691932870373</v>
          </cell>
          <cell r="K577"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7">
            <v>24.79</v>
          </cell>
          <cell r="M577">
            <v>17.11</v>
          </cell>
          <cell r="N577">
            <v>2.92</v>
          </cell>
          <cell r="O577">
            <v>14.19</v>
          </cell>
          <cell r="P577">
            <v>130.13999999999999</v>
          </cell>
          <cell r="Q577">
            <v>26.14</v>
          </cell>
          <cell r="R577">
            <v>14.33</v>
          </cell>
          <cell r="S577">
            <v>89.67</v>
          </cell>
          <cell r="T577">
            <v>140.83000000000001</v>
          </cell>
          <cell r="U577">
            <v>35.85</v>
          </cell>
          <cell r="V577">
            <v>17.07</v>
          </cell>
          <cell r="W577">
            <v>87.91</v>
          </cell>
          <cell r="X577">
            <v>1315.56</v>
          </cell>
          <cell r="Y577">
            <v>202.54</v>
          </cell>
          <cell r="Z577">
            <v>172.38</v>
          </cell>
          <cell r="AA577">
            <v>0</v>
          </cell>
          <cell r="AB577">
            <v>30.17</v>
          </cell>
          <cell r="AC577">
            <v>6.13</v>
          </cell>
          <cell r="AD577">
            <v>0</v>
          </cell>
          <cell r="AE577">
            <v>0.02</v>
          </cell>
          <cell r="AF577">
            <v>0</v>
          </cell>
          <cell r="AG577">
            <v>2.0099999999999998</v>
          </cell>
          <cell r="AH577">
            <v>4.0999999999999996</v>
          </cell>
          <cell r="AI577">
            <v>1837.09</v>
          </cell>
          <cell r="AJ577">
            <v>0</v>
          </cell>
          <cell r="AK577">
            <v>0</v>
          </cell>
          <cell r="AL577">
            <v>0.03</v>
          </cell>
          <cell r="AM577">
            <v>0.03</v>
          </cell>
          <cell r="AN577">
            <v>0</v>
          </cell>
          <cell r="AO577">
            <v>0</v>
          </cell>
          <cell r="AP577">
            <v>0</v>
          </cell>
          <cell r="AQ577">
            <v>0</v>
          </cell>
          <cell r="AR577">
            <v>0</v>
          </cell>
          <cell r="AS577">
            <v>6.85</v>
          </cell>
          <cell r="AT577">
            <v>1843.98</v>
          </cell>
          <cell r="AU577">
            <v>8788.98</v>
          </cell>
          <cell r="AV577">
            <v>1956.39</v>
          </cell>
          <cell r="AW577">
            <v>1837.09</v>
          </cell>
          <cell r="AX577">
            <v>0</v>
          </cell>
          <cell r="AY577">
            <v>8908.27</v>
          </cell>
          <cell r="AZ577">
            <v>4364.79</v>
          </cell>
          <cell r="BA577">
            <v>1020.55</v>
          </cell>
          <cell r="BB577">
            <v>2911.94</v>
          </cell>
          <cell r="BC577">
            <v>2473.4</v>
          </cell>
          <cell r="BD577">
            <v>2473.4</v>
          </cell>
          <cell r="BE577">
            <v>1956.39</v>
          </cell>
          <cell r="BF577">
            <v>0</v>
          </cell>
          <cell r="BG577">
            <v>6.85</v>
          </cell>
          <cell r="BH577">
            <v>0</v>
          </cell>
          <cell r="BI577">
            <v>0</v>
          </cell>
          <cell r="BJ577">
            <v>0</v>
          </cell>
          <cell r="BK577">
            <v>6.85</v>
          </cell>
          <cell r="BL577">
            <v>510.16</v>
          </cell>
          <cell r="BM577">
            <v>104.15</v>
          </cell>
          <cell r="BN577">
            <v>406.01</v>
          </cell>
          <cell r="BO577">
            <v>-89.64</v>
          </cell>
          <cell r="BP577">
            <v>316.37</v>
          </cell>
          <cell r="BQ577">
            <v>0</v>
          </cell>
          <cell r="BR577">
            <v>316.37</v>
          </cell>
          <cell r="BS577">
            <v>20.415164000000001</v>
          </cell>
          <cell r="BT577">
            <v>823.91</v>
          </cell>
          <cell r="BU577">
            <v>187.47</v>
          </cell>
          <cell r="BV577">
            <v>252.6</v>
          </cell>
          <cell r="BW577">
            <v>758.79</v>
          </cell>
          <cell r="BX577" t="str">
            <v>Other Non-Interest Expense</v>
          </cell>
          <cell r="BY577">
            <v>0</v>
          </cell>
          <cell r="BZ577">
            <v>42945.27</v>
          </cell>
          <cell r="CA577">
            <v>42945.27</v>
          </cell>
          <cell r="CB577">
            <v>61107.33</v>
          </cell>
          <cell r="CC577">
            <v>40370.82</v>
          </cell>
          <cell r="CD577">
            <v>2030.56</v>
          </cell>
          <cell r="CE577">
            <v>387.86</v>
          </cell>
          <cell r="CF577">
            <v>1642.7</v>
          </cell>
          <cell r="CG577">
            <v>18685.810000000001</v>
          </cell>
          <cell r="CH577">
            <v>2356.27</v>
          </cell>
          <cell r="CI577">
            <v>5686.38</v>
          </cell>
          <cell r="CJ577">
            <v>10643.16</v>
          </cell>
          <cell r="CK577">
            <v>2360.12</v>
          </cell>
          <cell r="CL577">
            <v>20.13</v>
          </cell>
          <cell r="CM577">
            <v>0</v>
          </cell>
          <cell r="CN577">
            <v>15579.99</v>
          </cell>
          <cell r="CO577">
            <v>9059.56</v>
          </cell>
          <cell r="CP577">
            <v>2643.23</v>
          </cell>
          <cell r="CQ577">
            <v>3877.2</v>
          </cell>
          <cell r="CR577">
            <v>80013.09</v>
          </cell>
          <cell r="CS577">
            <v>15557.57</v>
          </cell>
          <cell r="CT577">
            <v>13586.08</v>
          </cell>
          <cell r="CU577">
            <v>0</v>
          </cell>
          <cell r="CV577">
            <v>1971.49</v>
          </cell>
          <cell r="CW577">
            <v>4867.17</v>
          </cell>
          <cell r="CX577">
            <v>0</v>
          </cell>
          <cell r="CY577">
            <v>6.05</v>
          </cell>
          <cell r="CZ577">
            <v>56.13</v>
          </cell>
          <cell r="DA577">
            <v>1468.14</v>
          </cell>
          <cell r="DB577">
            <v>3336.86</v>
          </cell>
          <cell r="DC577">
            <v>177125.15</v>
          </cell>
          <cell r="DD577">
            <v>14.28</v>
          </cell>
          <cell r="DE577">
            <v>8908.27</v>
          </cell>
          <cell r="DF577">
            <v>168202.6</v>
          </cell>
          <cell r="DG577">
            <v>270.31</v>
          </cell>
          <cell r="DH577">
            <v>14768.24</v>
          </cell>
          <cell r="DI577">
            <v>96.3</v>
          </cell>
          <cell r="DJ577">
            <v>2356.14</v>
          </cell>
          <cell r="DK577">
            <v>663.74</v>
          </cell>
          <cell r="DL577">
            <v>17884.419999999998</v>
          </cell>
          <cell r="DM577">
            <v>26196.07</v>
          </cell>
          <cell r="DN577">
            <v>255498.67</v>
          </cell>
          <cell r="DO577">
            <v>183443.56</v>
          </cell>
          <cell r="DP577">
            <v>233.38</v>
          </cell>
          <cell r="DQ577">
            <v>3641.19</v>
          </cell>
          <cell r="DR577">
            <v>32840.33</v>
          </cell>
          <cell r="DS577">
            <v>103.77</v>
          </cell>
          <cell r="DT577">
            <v>220158.47</v>
          </cell>
          <cell r="DU577">
            <v>1000</v>
          </cell>
          <cell r="DV577">
            <v>5.87</v>
          </cell>
          <cell r="DW577">
            <v>25105.4</v>
          </cell>
          <cell r="DX577">
            <v>13036.9</v>
          </cell>
          <cell r="DY577">
            <v>-510.58</v>
          </cell>
          <cell r="DZ577">
            <v>-3298.9</v>
          </cell>
          <cell r="EA577">
            <v>35338.699999999997</v>
          </cell>
          <cell r="EB577">
            <v>1.5</v>
          </cell>
          <cell r="EC577">
            <v>35340.199999999997</v>
          </cell>
          <cell r="ED577">
            <v>15733.91</v>
          </cell>
          <cell r="EE577">
            <v>35140.9</v>
          </cell>
          <cell r="EF577">
            <v>0</v>
          </cell>
          <cell r="EG577">
            <v>35140.9</v>
          </cell>
          <cell r="EH577">
            <v>316.37</v>
          </cell>
          <cell r="EI577">
            <v>0</v>
          </cell>
          <cell r="EJ577">
            <v>0</v>
          </cell>
          <cell r="EK577">
            <v>20.56</v>
          </cell>
          <cell r="EL577">
            <v>17.43</v>
          </cell>
          <cell r="EM577">
            <v>0</v>
          </cell>
          <cell r="EN577">
            <v>0.89</v>
          </cell>
          <cell r="EO577">
            <v>0</v>
          </cell>
          <cell r="EP577">
            <v>20.11</v>
          </cell>
          <cell r="EQ577">
            <v>29.34</v>
          </cell>
          <cell r="ER577">
            <v>-106.23</v>
          </cell>
          <cell r="ES577">
            <v>0</v>
          </cell>
          <cell r="ET577">
            <v>0</v>
          </cell>
          <cell r="EU577">
            <v>35338.699999999997</v>
          </cell>
          <cell r="EV577">
            <v>35338.699999999997</v>
          </cell>
          <cell r="EW577">
            <v>-437.6</v>
          </cell>
          <cell r="EX577">
            <v>0</v>
          </cell>
          <cell r="EY577">
            <v>-53.06</v>
          </cell>
          <cell r="EZ577">
            <v>0</v>
          </cell>
          <cell r="FA577">
            <v>0</v>
          </cell>
          <cell r="FB577">
            <v>3635.76</v>
          </cell>
          <cell r="FC577">
            <v>0</v>
          </cell>
          <cell r="FD577">
            <v>15061.45</v>
          </cell>
          <cell r="FE577">
            <v>0</v>
          </cell>
          <cell r="FF577">
            <v>24403.66</v>
          </cell>
          <cell r="FG577">
            <v>245.24</v>
          </cell>
          <cell r="FH577">
            <v>2674.48</v>
          </cell>
          <cell r="FI577">
            <v>-1.99</v>
          </cell>
          <cell r="FJ577">
            <v>21481.95</v>
          </cell>
          <cell r="FK577">
            <v>180050.38</v>
          </cell>
          <cell r="FL577">
            <v>16846.189999999999</v>
          </cell>
          <cell r="FM577">
            <v>21481.95</v>
          </cell>
          <cell r="FN577">
            <v>26966.959999999999</v>
          </cell>
          <cell r="FO577">
            <v>180050.38</v>
          </cell>
          <cell r="FP577">
            <v>241620.22</v>
          </cell>
          <cell r="FQ577">
            <v>9.3564000000000007</v>
          </cell>
          <cell r="FR577">
            <v>11.931100000000001</v>
          </cell>
          <cell r="FS577">
            <v>14.977499999999999</v>
          </cell>
          <cell r="FT577">
            <v>8.8908000000000005</v>
          </cell>
          <cell r="FU577">
            <v>1000</v>
          </cell>
          <cell r="FV577">
            <v>0</v>
          </cell>
          <cell r="FW577">
            <v>0</v>
          </cell>
          <cell r="FX577">
            <v>0</v>
          </cell>
          <cell r="FY577">
            <v>3298.9</v>
          </cell>
          <cell r="FZ577">
            <v>0</v>
          </cell>
          <cell r="GA577">
            <v>1.5</v>
          </cell>
          <cell r="GB577">
            <v>0</v>
          </cell>
          <cell r="GC577">
            <v>3634.25</v>
          </cell>
          <cell r="GD577">
            <v>14610.26</v>
          </cell>
          <cell r="GE577">
            <v>4817.3500000000004</v>
          </cell>
          <cell r="GF577">
            <v>0</v>
          </cell>
          <cell r="GG577">
            <v>586726.22</v>
          </cell>
          <cell r="GH577">
            <v>0</v>
          </cell>
          <cell r="GI577">
            <v>491.46</v>
          </cell>
          <cell r="GJ577">
            <v>24403.66</v>
          </cell>
          <cell r="GK577">
            <v>2440.37</v>
          </cell>
          <cell r="GL577">
            <v>5347.37</v>
          </cell>
          <cell r="GM577">
            <v>-530.02</v>
          </cell>
          <cell r="GN577">
            <v>2103.4299999999998</v>
          </cell>
          <cell r="GO577">
            <v>3243.94</v>
          </cell>
          <cell r="GP577">
            <v>569.46</v>
          </cell>
          <cell r="GQ577">
            <v>569.46</v>
          </cell>
          <cell r="GR577">
            <v>2674.48</v>
          </cell>
          <cell r="GS577">
            <v>569.46</v>
          </cell>
          <cell r="GT577">
            <v>2612.1</v>
          </cell>
          <cell r="GU577">
            <v>29.34</v>
          </cell>
          <cell r="GV577">
            <v>586.73</v>
          </cell>
          <cell r="GW577">
            <v>0.05</v>
          </cell>
          <cell r="GX577">
            <v>37.99</v>
          </cell>
          <cell r="GY577">
            <v>0</v>
          </cell>
          <cell r="GZ577">
            <v>37.99</v>
          </cell>
          <cell r="HA577">
            <v>0.89</v>
          </cell>
          <cell r="HB577">
            <v>0</v>
          </cell>
          <cell r="HC577">
            <v>0.89</v>
          </cell>
          <cell r="HE577" t="str">
            <v>Includes nonfinancial equity investments that are subject to Tier 1 capital deductions.</v>
          </cell>
          <cell r="HF577">
            <v>28.9</v>
          </cell>
          <cell r="HG577">
            <v>306.10000000000002</v>
          </cell>
          <cell r="HH577">
            <v>793</v>
          </cell>
          <cell r="HI577">
            <v>645.1</v>
          </cell>
          <cell r="HJ577">
            <v>1278.5</v>
          </cell>
          <cell r="HK577" t="str">
            <v>Item 69:  Cash Dividends declared on Common Stock -  Item 13 (HI-A)Item 72 &amp; 73: Issuance of Common Stock - Items 7 &amp; 8 (HI-A)Item 75: Share Repurchase to Offset Issuance for Employee Compensation - Item 10 (HI-A)</v>
          </cell>
          <cell r="HL577">
            <v>4</v>
          </cell>
          <cell r="HM577">
            <v>2012</v>
          </cell>
          <cell r="HN577">
            <v>0</v>
          </cell>
          <cell r="HO577">
            <v>0</v>
          </cell>
          <cell r="HR577">
            <v>19009</v>
          </cell>
        </row>
        <row r="578">
          <cell r="A578" t="str">
            <v>2277860Q1 2013BHC Stress</v>
          </cell>
          <cell r="B578" t="str">
            <v>CapOne</v>
          </cell>
          <cell r="C578" t="str">
            <v>Q1 2013</v>
          </cell>
          <cell r="D578" t="str">
            <v>BHC Stress</v>
          </cell>
          <cell r="E578" t="str">
            <v>BHC</v>
          </cell>
          <cell r="F578" t="str">
            <v>Capital One</v>
          </cell>
          <cell r="G578">
            <v>2277860</v>
          </cell>
          <cell r="H578" t="str">
            <v>Projected</v>
          </cell>
          <cell r="I578">
            <v>40925</v>
          </cell>
          <cell r="J578">
            <v>40925.691932870373</v>
          </cell>
          <cell r="K578"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8">
            <v>23.03</v>
          </cell>
          <cell r="M578">
            <v>16.899999999999999</v>
          </cell>
          <cell r="N578">
            <v>2.81</v>
          </cell>
          <cell r="O578">
            <v>14.09</v>
          </cell>
          <cell r="P578">
            <v>134.38</v>
          </cell>
          <cell r="Q578">
            <v>30.84</v>
          </cell>
          <cell r="R578">
            <v>16.73</v>
          </cell>
          <cell r="S578">
            <v>86.81</v>
          </cell>
          <cell r="T578">
            <v>155.1</v>
          </cell>
          <cell r="U578">
            <v>36.43</v>
          </cell>
          <cell r="V578">
            <v>19.18</v>
          </cell>
          <cell r="W578">
            <v>99.48</v>
          </cell>
          <cell r="X578">
            <v>1412.24</v>
          </cell>
          <cell r="Y578">
            <v>159.49</v>
          </cell>
          <cell r="Z578">
            <v>133.66</v>
          </cell>
          <cell r="AA578">
            <v>0</v>
          </cell>
          <cell r="AB578">
            <v>25.83</v>
          </cell>
          <cell r="AC578">
            <v>6.77</v>
          </cell>
          <cell r="AD578">
            <v>0</v>
          </cell>
          <cell r="AE578">
            <v>0.02</v>
          </cell>
          <cell r="AF578">
            <v>0</v>
          </cell>
          <cell r="AG578">
            <v>2.14</v>
          </cell>
          <cell r="AH578">
            <v>4.6100000000000003</v>
          </cell>
          <cell r="AI578">
            <v>1907.9</v>
          </cell>
          <cell r="AJ578">
            <v>0</v>
          </cell>
          <cell r="AK578">
            <v>0</v>
          </cell>
          <cell r="AL578">
            <v>0.04</v>
          </cell>
          <cell r="AM578">
            <v>0.04</v>
          </cell>
          <cell r="AN578">
            <v>0</v>
          </cell>
          <cell r="AO578">
            <v>0</v>
          </cell>
          <cell r="AP578">
            <v>0</v>
          </cell>
          <cell r="AQ578">
            <v>0</v>
          </cell>
          <cell r="AR578">
            <v>0</v>
          </cell>
          <cell r="AS578">
            <v>9.5299999999999994</v>
          </cell>
          <cell r="AT578">
            <v>1917.47</v>
          </cell>
          <cell r="AU578">
            <v>8908.27</v>
          </cell>
          <cell r="AV578">
            <v>1896.89</v>
          </cell>
          <cell r="AW578">
            <v>1907.9</v>
          </cell>
          <cell r="AX578">
            <v>0</v>
          </cell>
          <cell r="AY578">
            <v>8897.26</v>
          </cell>
          <cell r="AZ578">
            <v>4164.8100000000004</v>
          </cell>
          <cell r="BA578">
            <v>986.11</v>
          </cell>
          <cell r="BB578">
            <v>2850.84</v>
          </cell>
          <cell r="BC578">
            <v>2300.08</v>
          </cell>
          <cell r="BD578">
            <v>2300.08</v>
          </cell>
          <cell r="BE578">
            <v>1896.89</v>
          </cell>
          <cell r="BF578">
            <v>0</v>
          </cell>
          <cell r="BG578">
            <v>9.5299999999999994</v>
          </cell>
          <cell r="BH578">
            <v>0</v>
          </cell>
          <cell r="BI578">
            <v>0</v>
          </cell>
          <cell r="BJ578">
            <v>0</v>
          </cell>
          <cell r="BK578">
            <v>9.5299999999999994</v>
          </cell>
          <cell r="BL578">
            <v>393.66</v>
          </cell>
          <cell r="BM578">
            <v>95.65</v>
          </cell>
          <cell r="BN578">
            <v>298.01</v>
          </cell>
          <cell r="BO578">
            <v>-69.239999999999995</v>
          </cell>
          <cell r="BP578">
            <v>228.77</v>
          </cell>
          <cell r="BQ578">
            <v>0</v>
          </cell>
          <cell r="BR578">
            <v>228.77</v>
          </cell>
          <cell r="BS578">
            <v>24.297616999999999</v>
          </cell>
          <cell r="BT578">
            <v>758.79</v>
          </cell>
          <cell r="BU578">
            <v>137.08000000000001</v>
          </cell>
          <cell r="BV578">
            <v>237.1</v>
          </cell>
          <cell r="BW578">
            <v>658.77</v>
          </cell>
          <cell r="BX578" t="str">
            <v>Other Non-Interest Expense</v>
          </cell>
          <cell r="BY578">
            <v>0</v>
          </cell>
          <cell r="BZ578">
            <v>42696.19</v>
          </cell>
          <cell r="CA578">
            <v>42696.19</v>
          </cell>
          <cell r="CB578">
            <v>59146.82</v>
          </cell>
          <cell r="CC578">
            <v>38469.089999999997</v>
          </cell>
          <cell r="CD578">
            <v>1946.93</v>
          </cell>
          <cell r="CE578">
            <v>388.02</v>
          </cell>
          <cell r="CF578">
            <v>1558.91</v>
          </cell>
          <cell r="CG578">
            <v>18710.77</v>
          </cell>
          <cell r="CH578">
            <v>2374.9299999999998</v>
          </cell>
          <cell r="CI578">
            <v>5695.01</v>
          </cell>
          <cell r="CJ578">
            <v>10640.83</v>
          </cell>
          <cell r="CK578">
            <v>2357.62</v>
          </cell>
          <cell r="CL578">
            <v>20.03</v>
          </cell>
          <cell r="CM578">
            <v>0</v>
          </cell>
          <cell r="CN578">
            <v>15379.51</v>
          </cell>
          <cell r="CO578">
            <v>9058.4500000000007</v>
          </cell>
          <cell r="CP578">
            <v>2637.29</v>
          </cell>
          <cell r="CQ578">
            <v>3683.77</v>
          </cell>
          <cell r="CR578">
            <v>75006.52</v>
          </cell>
          <cell r="CS578">
            <v>15026.91</v>
          </cell>
          <cell r="CT578">
            <v>13017.14</v>
          </cell>
          <cell r="CU578">
            <v>0</v>
          </cell>
          <cell r="CV578">
            <v>2009.76</v>
          </cell>
          <cell r="CW578">
            <v>4867.01</v>
          </cell>
          <cell r="CX578">
            <v>0</v>
          </cell>
          <cell r="CY578">
            <v>6.02</v>
          </cell>
          <cell r="CZ578">
            <v>56.13</v>
          </cell>
          <cell r="DA578">
            <v>1468.14</v>
          </cell>
          <cell r="DB578">
            <v>3336.73</v>
          </cell>
          <cell r="DC578">
            <v>169426.76</v>
          </cell>
          <cell r="DD578">
            <v>14.28</v>
          </cell>
          <cell r="DE578">
            <v>8897.26</v>
          </cell>
          <cell r="DF578">
            <v>160515.23000000001</v>
          </cell>
          <cell r="DG578">
            <v>249.16</v>
          </cell>
          <cell r="DH578">
            <v>14768.24</v>
          </cell>
          <cell r="DI578">
            <v>105.6</v>
          </cell>
          <cell r="DJ578">
            <v>2174.6</v>
          </cell>
          <cell r="DK578">
            <v>613.85</v>
          </cell>
          <cell r="DL578">
            <v>17662.28</v>
          </cell>
          <cell r="DM578">
            <v>27166.42</v>
          </cell>
          <cell r="DN578">
            <v>248289.29</v>
          </cell>
          <cell r="DO578">
            <v>180572.52</v>
          </cell>
          <cell r="DP578">
            <v>214.86</v>
          </cell>
          <cell r="DQ578">
            <v>0</v>
          </cell>
          <cell r="DR578">
            <v>32124.63</v>
          </cell>
          <cell r="DS578">
            <v>111.55</v>
          </cell>
          <cell r="DT578">
            <v>212912.01</v>
          </cell>
          <cell r="DU578">
            <v>1000</v>
          </cell>
          <cell r="DV578">
            <v>5.87</v>
          </cell>
          <cell r="DW578">
            <v>25152.1</v>
          </cell>
          <cell r="DX578">
            <v>13216.58</v>
          </cell>
          <cell r="DY578">
            <v>-672.47</v>
          </cell>
          <cell r="DZ578">
            <v>-3326.31</v>
          </cell>
          <cell r="EA578">
            <v>35375.769999999997</v>
          </cell>
          <cell r="EB578">
            <v>1.5</v>
          </cell>
          <cell r="EC578">
            <v>35377.279999999999</v>
          </cell>
          <cell r="ED578">
            <v>15712.78</v>
          </cell>
          <cell r="EE578">
            <v>35338.699999999997</v>
          </cell>
          <cell r="EF578">
            <v>0</v>
          </cell>
          <cell r="EG578">
            <v>35338.699999999997</v>
          </cell>
          <cell r="EH578">
            <v>228.77</v>
          </cell>
          <cell r="EI578">
            <v>0</v>
          </cell>
          <cell r="EJ578">
            <v>0</v>
          </cell>
          <cell r="EK578">
            <v>31</v>
          </cell>
          <cell r="EL578">
            <v>15.7</v>
          </cell>
          <cell r="EM578">
            <v>0</v>
          </cell>
          <cell r="EN578">
            <v>27.4</v>
          </cell>
          <cell r="EO578">
            <v>0</v>
          </cell>
          <cell r="EP578">
            <v>19.73</v>
          </cell>
          <cell r="EQ578">
            <v>29.37</v>
          </cell>
          <cell r="ER578">
            <v>-161.9</v>
          </cell>
          <cell r="ES578">
            <v>0</v>
          </cell>
          <cell r="ET578">
            <v>0</v>
          </cell>
          <cell r="EU578">
            <v>35375.769999999997</v>
          </cell>
          <cell r="EV578">
            <v>35375.769999999997</v>
          </cell>
          <cell r="EW578">
            <v>-599.5</v>
          </cell>
          <cell r="EX578">
            <v>0</v>
          </cell>
          <cell r="EY578">
            <v>-53.06</v>
          </cell>
          <cell r="EZ578">
            <v>0</v>
          </cell>
          <cell r="FA578">
            <v>0</v>
          </cell>
          <cell r="FB578">
            <v>1.5</v>
          </cell>
          <cell r="FC578">
            <v>0</v>
          </cell>
          <cell r="FD578">
            <v>15019.5</v>
          </cell>
          <cell r="FE578">
            <v>0</v>
          </cell>
          <cell r="FF578">
            <v>21010.33</v>
          </cell>
          <cell r="FG578">
            <v>228.02</v>
          </cell>
          <cell r="FH578">
            <v>2546.2399999999998</v>
          </cell>
          <cell r="FI578">
            <v>-1.99</v>
          </cell>
          <cell r="FJ578">
            <v>18234.080000000002</v>
          </cell>
          <cell r="FK578">
            <v>173602.59</v>
          </cell>
          <cell r="FL578">
            <v>17232.580000000002</v>
          </cell>
          <cell r="FM578">
            <v>18234.080000000002</v>
          </cell>
          <cell r="FN578">
            <v>23633.7</v>
          </cell>
          <cell r="FO578">
            <v>173602.59</v>
          </cell>
          <cell r="FP578">
            <v>232966.13</v>
          </cell>
          <cell r="FQ578">
            <v>9.9265000000000008</v>
          </cell>
          <cell r="FR578">
            <v>10.503299999999999</v>
          </cell>
          <cell r="FS578">
            <v>13.6137</v>
          </cell>
          <cell r="FT578">
            <v>7.8269000000000002</v>
          </cell>
          <cell r="FU578">
            <v>1000</v>
          </cell>
          <cell r="FV578">
            <v>0</v>
          </cell>
          <cell r="FW578">
            <v>0</v>
          </cell>
          <cell r="FX578">
            <v>0</v>
          </cell>
          <cell r="FY578">
            <v>3326.31</v>
          </cell>
          <cell r="FZ578">
            <v>0</v>
          </cell>
          <cell r="GA578">
            <v>1.5</v>
          </cell>
          <cell r="GB578">
            <v>0</v>
          </cell>
          <cell r="GC578">
            <v>0</v>
          </cell>
          <cell r="GD578">
            <v>14601.19</v>
          </cell>
          <cell r="GE578">
            <v>4753.93</v>
          </cell>
          <cell r="GF578">
            <v>0</v>
          </cell>
          <cell r="GG578">
            <v>587468.22</v>
          </cell>
          <cell r="GH578">
            <v>0</v>
          </cell>
          <cell r="GI578">
            <v>491.46</v>
          </cell>
          <cell r="GJ578">
            <v>21010.33</v>
          </cell>
          <cell r="GK578">
            <v>2101.0300000000002</v>
          </cell>
          <cell r="GL578">
            <v>5276</v>
          </cell>
          <cell r="GM578">
            <v>-522.07000000000005</v>
          </cell>
          <cell r="GN578">
            <v>1773.07</v>
          </cell>
          <cell r="GO578">
            <v>3502.94</v>
          </cell>
          <cell r="GP578">
            <v>956.7</v>
          </cell>
          <cell r="GQ578">
            <v>956.7</v>
          </cell>
          <cell r="GR578">
            <v>2546.2399999999998</v>
          </cell>
          <cell r="GS578">
            <v>956.7</v>
          </cell>
          <cell r="GT578">
            <v>3687.76</v>
          </cell>
          <cell r="GU578">
            <v>29.37</v>
          </cell>
          <cell r="GV578">
            <v>587.47</v>
          </cell>
          <cell r="GW578">
            <v>0.05</v>
          </cell>
          <cell r="GX578">
            <v>46.7</v>
          </cell>
          <cell r="GY578">
            <v>0</v>
          </cell>
          <cell r="GZ578">
            <v>46.7</v>
          </cell>
          <cell r="HA578">
            <v>27.4</v>
          </cell>
          <cell r="HB578">
            <v>0</v>
          </cell>
          <cell r="HC578">
            <v>27.4</v>
          </cell>
          <cell r="HE578" t="str">
            <v>Includes nonfinancial equity investments that are subject to Tier 1 capital deductions.</v>
          </cell>
          <cell r="HF578">
            <v>28.9</v>
          </cell>
          <cell r="HG578">
            <v>306.10000000000002</v>
          </cell>
          <cell r="HH578">
            <v>793</v>
          </cell>
          <cell r="HI578">
            <v>645.1</v>
          </cell>
          <cell r="HJ578">
            <v>1278.5</v>
          </cell>
          <cell r="HK578" t="str">
            <v>Item 69:  Cash Dividends declared on Common Stock -  Item 13 (HI-A)Item 72 &amp; 73: Issuance of Common Stock - Items 7 &amp; 8 (HI-A)Item 75: Share Repurchase to Offset Issuance for Employee Compensation - Item 10 (HI-A)</v>
          </cell>
          <cell r="HL578">
            <v>1</v>
          </cell>
          <cell r="HM578">
            <v>2013</v>
          </cell>
          <cell r="HN578">
            <v>0</v>
          </cell>
          <cell r="HO578">
            <v>0</v>
          </cell>
          <cell r="HR578">
            <v>19009</v>
          </cell>
        </row>
        <row r="579">
          <cell r="A579" t="str">
            <v>2277860Q2 2013BHC Stress</v>
          </cell>
          <cell r="B579" t="str">
            <v>CapOne</v>
          </cell>
          <cell r="C579" t="str">
            <v>Q2 2013</v>
          </cell>
          <cell r="D579" t="str">
            <v>BHC Stress</v>
          </cell>
          <cell r="E579" t="str">
            <v>BHC</v>
          </cell>
          <cell r="F579" t="str">
            <v>Capital One</v>
          </cell>
          <cell r="G579">
            <v>2277860</v>
          </cell>
          <cell r="H579" t="str">
            <v>Projected</v>
          </cell>
          <cell r="I579">
            <v>40925</v>
          </cell>
          <cell r="J579">
            <v>40925.691932870373</v>
          </cell>
          <cell r="K579"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79">
            <v>22.56</v>
          </cell>
          <cell r="M579">
            <v>16.63</v>
          </cell>
          <cell r="N579">
            <v>2.75</v>
          </cell>
          <cell r="O579">
            <v>13.89</v>
          </cell>
          <cell r="P579">
            <v>123.23</v>
          </cell>
          <cell r="Q579">
            <v>26.02</v>
          </cell>
          <cell r="R579">
            <v>15.34</v>
          </cell>
          <cell r="S579">
            <v>81.87</v>
          </cell>
          <cell r="T579">
            <v>162.66999999999999</v>
          </cell>
          <cell r="U579">
            <v>36.880000000000003</v>
          </cell>
          <cell r="V579">
            <v>19.350000000000001</v>
          </cell>
          <cell r="W579">
            <v>106.45</v>
          </cell>
          <cell r="X579">
            <v>1375.56</v>
          </cell>
          <cell r="Y579">
            <v>123.74</v>
          </cell>
          <cell r="Z579">
            <v>100.47</v>
          </cell>
          <cell r="AA579">
            <v>0</v>
          </cell>
          <cell r="AB579">
            <v>23.28</v>
          </cell>
          <cell r="AC579">
            <v>6.2</v>
          </cell>
          <cell r="AD579">
            <v>0</v>
          </cell>
          <cell r="AE579">
            <v>0.03</v>
          </cell>
          <cell r="AF579">
            <v>0</v>
          </cell>
          <cell r="AG579">
            <v>2.2000000000000002</v>
          </cell>
          <cell r="AH579">
            <v>3.97</v>
          </cell>
          <cell r="AI579">
            <v>1830.6</v>
          </cell>
          <cell r="AJ579">
            <v>0</v>
          </cell>
          <cell r="AK579">
            <v>0</v>
          </cell>
          <cell r="AL579">
            <v>0.02</v>
          </cell>
          <cell r="AM579">
            <v>0.02</v>
          </cell>
          <cell r="AN579">
            <v>0</v>
          </cell>
          <cell r="AO579">
            <v>0</v>
          </cell>
          <cell r="AP579">
            <v>0</v>
          </cell>
          <cell r="AQ579">
            <v>0</v>
          </cell>
          <cell r="AR579">
            <v>0</v>
          </cell>
          <cell r="AS579">
            <v>-0.91</v>
          </cell>
          <cell r="AT579">
            <v>1829.71</v>
          </cell>
          <cell r="AU579">
            <v>8897.26</v>
          </cell>
          <cell r="AV579">
            <v>1361.58</v>
          </cell>
          <cell r="AW579">
            <v>1830.6</v>
          </cell>
          <cell r="AX579">
            <v>0</v>
          </cell>
          <cell r="AY579">
            <v>8428.24</v>
          </cell>
          <cell r="AZ579">
            <v>4062.43</v>
          </cell>
          <cell r="BA579">
            <v>997.89</v>
          </cell>
          <cell r="BB579">
            <v>2829.33</v>
          </cell>
          <cell r="BC579">
            <v>2230.9899999999998</v>
          </cell>
          <cell r="BD579">
            <v>2230.9899999999998</v>
          </cell>
          <cell r="BE579">
            <v>1361.58</v>
          </cell>
          <cell r="BF579">
            <v>0</v>
          </cell>
          <cell r="BG579">
            <v>-0.91</v>
          </cell>
          <cell r="BH579">
            <v>0</v>
          </cell>
          <cell r="BI579">
            <v>0</v>
          </cell>
          <cell r="BJ579">
            <v>0</v>
          </cell>
          <cell r="BK579">
            <v>-0.91</v>
          </cell>
          <cell r="BL579">
            <v>870.32</v>
          </cell>
          <cell r="BM579">
            <v>211.83</v>
          </cell>
          <cell r="BN579">
            <v>658.49</v>
          </cell>
          <cell r="BO579">
            <v>-172.47</v>
          </cell>
          <cell r="BP579">
            <v>486.03</v>
          </cell>
          <cell r="BQ579">
            <v>0</v>
          </cell>
          <cell r="BR579">
            <v>486.03</v>
          </cell>
          <cell r="BS579">
            <v>24.339323</v>
          </cell>
          <cell r="BT579">
            <v>658.77</v>
          </cell>
          <cell r="BU579">
            <v>297.08</v>
          </cell>
          <cell r="BV579">
            <v>186.71</v>
          </cell>
          <cell r="BW579">
            <v>769.14</v>
          </cell>
          <cell r="BX579" t="str">
            <v>Other Non-Interest Expense</v>
          </cell>
          <cell r="BY579">
            <v>0</v>
          </cell>
          <cell r="BZ579">
            <v>42672.97</v>
          </cell>
          <cell r="CA579">
            <v>42672.97</v>
          </cell>
          <cell r="CB579">
            <v>57020.47</v>
          </cell>
          <cell r="CC579">
            <v>36407.379999999997</v>
          </cell>
          <cell r="CD579">
            <v>1848.14</v>
          </cell>
          <cell r="CE579">
            <v>387.58</v>
          </cell>
          <cell r="CF579">
            <v>1460.55</v>
          </cell>
          <cell r="CG579">
            <v>18745.02</v>
          </cell>
          <cell r="CH579">
            <v>2399.65</v>
          </cell>
          <cell r="CI579">
            <v>5706.18</v>
          </cell>
          <cell r="CJ579">
            <v>10639.18</v>
          </cell>
          <cell r="CK579">
            <v>2355.17</v>
          </cell>
          <cell r="CL579">
            <v>19.93</v>
          </cell>
          <cell r="CM579">
            <v>0</v>
          </cell>
          <cell r="CN579">
            <v>15301.91</v>
          </cell>
          <cell r="CO579">
            <v>9058.68</v>
          </cell>
          <cell r="CP579">
            <v>2631.5</v>
          </cell>
          <cell r="CQ579">
            <v>3611.73</v>
          </cell>
          <cell r="CR579">
            <v>74261.039999999994</v>
          </cell>
          <cell r="CS579">
            <v>12764.77</v>
          </cell>
          <cell r="CT579">
            <v>10665.46</v>
          </cell>
          <cell r="CU579">
            <v>0</v>
          </cell>
          <cell r="CV579">
            <v>2099.31</v>
          </cell>
          <cell r="CW579">
            <v>4866.87</v>
          </cell>
          <cell r="CX579">
            <v>0</v>
          </cell>
          <cell r="CY579">
            <v>5.99</v>
          </cell>
          <cell r="CZ579">
            <v>56.13</v>
          </cell>
          <cell r="DA579">
            <v>1468.14</v>
          </cell>
          <cell r="DB579">
            <v>3336.62</v>
          </cell>
          <cell r="DC579">
            <v>164215.06</v>
          </cell>
          <cell r="DD579">
            <v>14.28</v>
          </cell>
          <cell r="DE579">
            <v>8428.24</v>
          </cell>
          <cell r="DF579">
            <v>155772.54</v>
          </cell>
          <cell r="DG579">
            <v>210.36</v>
          </cell>
          <cell r="DH579">
            <v>14768.24</v>
          </cell>
          <cell r="DI579">
            <v>115.43</v>
          </cell>
          <cell r="DJ579">
            <v>2000.38</v>
          </cell>
          <cell r="DK579">
            <v>565.74</v>
          </cell>
          <cell r="DL579">
            <v>17449.79</v>
          </cell>
          <cell r="DM579">
            <v>28286.75</v>
          </cell>
          <cell r="DN579">
            <v>244392.41</v>
          </cell>
          <cell r="DO579">
            <v>177691.04</v>
          </cell>
          <cell r="DP579">
            <v>179.24</v>
          </cell>
          <cell r="DQ579">
            <v>0</v>
          </cell>
          <cell r="DR579">
            <v>30646.36</v>
          </cell>
          <cell r="DS579">
            <v>108.76</v>
          </cell>
          <cell r="DT579">
            <v>208516.64</v>
          </cell>
          <cell r="DU579">
            <v>1000</v>
          </cell>
          <cell r="DV579">
            <v>5.88</v>
          </cell>
          <cell r="DW579">
            <v>25229.1</v>
          </cell>
          <cell r="DX579">
            <v>13653.27</v>
          </cell>
          <cell r="DY579">
            <v>-687.57</v>
          </cell>
          <cell r="DZ579">
            <v>-3326.42</v>
          </cell>
          <cell r="EA579">
            <v>35874.26</v>
          </cell>
          <cell r="EB579">
            <v>1.5</v>
          </cell>
          <cell r="EC579">
            <v>35875.769999999997</v>
          </cell>
          <cell r="ED579">
            <v>15696.04</v>
          </cell>
          <cell r="EE579">
            <v>35375.769999999997</v>
          </cell>
          <cell r="EF579">
            <v>0</v>
          </cell>
          <cell r="EG579">
            <v>35375.769999999997</v>
          </cell>
          <cell r="EH579">
            <v>486.03</v>
          </cell>
          <cell r="EI579">
            <v>0</v>
          </cell>
          <cell r="EJ579">
            <v>0</v>
          </cell>
          <cell r="EK579">
            <v>31</v>
          </cell>
          <cell r="EL579">
            <v>46</v>
          </cell>
          <cell r="EM579">
            <v>0</v>
          </cell>
          <cell r="EN579">
            <v>0.11</v>
          </cell>
          <cell r="EO579">
            <v>0</v>
          </cell>
          <cell r="EP579">
            <v>19.95</v>
          </cell>
          <cell r="EQ579">
            <v>29.39</v>
          </cell>
          <cell r="ER579">
            <v>-15.09</v>
          </cell>
          <cell r="ES579">
            <v>0</v>
          </cell>
          <cell r="ET579">
            <v>0</v>
          </cell>
          <cell r="EU579">
            <v>35874.26</v>
          </cell>
          <cell r="EV579">
            <v>35874.26</v>
          </cell>
          <cell r="EW579">
            <v>-614.59</v>
          </cell>
          <cell r="EX579">
            <v>0</v>
          </cell>
          <cell r="EY579">
            <v>-53.06</v>
          </cell>
          <cell r="EZ579">
            <v>0</v>
          </cell>
          <cell r="FA579">
            <v>0</v>
          </cell>
          <cell r="FB579">
            <v>1.5</v>
          </cell>
          <cell r="FC579">
            <v>0</v>
          </cell>
          <cell r="FD579">
            <v>14978.57</v>
          </cell>
          <cell r="FE579">
            <v>0</v>
          </cell>
          <cell r="FF579">
            <v>21564.85</v>
          </cell>
          <cell r="FG579">
            <v>211.58</v>
          </cell>
          <cell r="FH579">
            <v>2159.73</v>
          </cell>
          <cell r="FI579">
            <v>-1.99</v>
          </cell>
          <cell r="FJ579">
            <v>19191.55</v>
          </cell>
          <cell r="FK579">
            <v>169190.37</v>
          </cell>
          <cell r="FL579">
            <v>18190.05</v>
          </cell>
          <cell r="FM579">
            <v>19191.55</v>
          </cell>
          <cell r="FN579">
            <v>24510.89</v>
          </cell>
          <cell r="FO579">
            <v>169190.37</v>
          </cell>
          <cell r="FP579">
            <v>229009.76</v>
          </cell>
          <cell r="FQ579">
            <v>10.751200000000001</v>
          </cell>
          <cell r="FR579">
            <v>11.3432</v>
          </cell>
          <cell r="FS579">
            <v>14.4872</v>
          </cell>
          <cell r="FT579">
            <v>8.3802000000000003</v>
          </cell>
          <cell r="FU579">
            <v>1000</v>
          </cell>
          <cell r="FV579">
            <v>0</v>
          </cell>
          <cell r="FW579">
            <v>0</v>
          </cell>
          <cell r="FX579">
            <v>0</v>
          </cell>
          <cell r="FY579">
            <v>3326.42</v>
          </cell>
          <cell r="FZ579">
            <v>0</v>
          </cell>
          <cell r="GA579">
            <v>1.5</v>
          </cell>
          <cell r="GB579">
            <v>0</v>
          </cell>
          <cell r="GC579">
            <v>0</v>
          </cell>
          <cell r="GD579">
            <v>14592.12</v>
          </cell>
          <cell r="GE579">
            <v>4606.13</v>
          </cell>
          <cell r="GF579">
            <v>0</v>
          </cell>
          <cell r="GG579">
            <v>587854.22</v>
          </cell>
          <cell r="GH579">
            <v>0</v>
          </cell>
          <cell r="GI579">
            <v>491.46</v>
          </cell>
          <cell r="GJ579">
            <v>21564.85</v>
          </cell>
          <cell r="GK579">
            <v>2156.48</v>
          </cell>
          <cell r="GL579">
            <v>5121.03</v>
          </cell>
          <cell r="GM579">
            <v>-514.9</v>
          </cell>
          <cell r="GN579">
            <v>1731.36</v>
          </cell>
          <cell r="GO579">
            <v>3389.67</v>
          </cell>
          <cell r="GP579">
            <v>1229.94</v>
          </cell>
          <cell r="GQ579">
            <v>1229.94</v>
          </cell>
          <cell r="GR579">
            <v>2159.73</v>
          </cell>
          <cell r="GS579">
            <v>1229.94</v>
          </cell>
          <cell r="GT579">
            <v>4446.7700000000004</v>
          </cell>
          <cell r="GU579">
            <v>29.39</v>
          </cell>
          <cell r="GV579">
            <v>587.85</v>
          </cell>
          <cell r="GW579">
            <v>0.05</v>
          </cell>
          <cell r="GX579">
            <v>77</v>
          </cell>
          <cell r="GY579">
            <v>0</v>
          </cell>
          <cell r="GZ579">
            <v>77</v>
          </cell>
          <cell r="HA579">
            <v>0.11</v>
          </cell>
          <cell r="HB579">
            <v>0</v>
          </cell>
          <cell r="HC579">
            <v>0.11</v>
          </cell>
          <cell r="HE579" t="str">
            <v>Includes nonfinancial equity investments that are subject to Tier 1 capital deductions.</v>
          </cell>
          <cell r="HF579">
            <v>28.9</v>
          </cell>
          <cell r="HG579">
            <v>306.10000000000002</v>
          </cell>
          <cell r="HH579">
            <v>793</v>
          </cell>
          <cell r="HI579">
            <v>645.1</v>
          </cell>
          <cell r="HJ579">
            <v>1278.5</v>
          </cell>
          <cell r="HK579" t="str">
            <v>Item 69:  Cash Dividends declared on Common Stock -  Item 13 (HI-A)Item 72 &amp; 73: Issuance of Common Stock - Items 7 &amp; 8 (HI-A)Item 75: Share Repurchase to Offset Issuance for Employee Compensation - Item 10 (HI-A)</v>
          </cell>
          <cell r="HL579">
            <v>2</v>
          </cell>
          <cell r="HM579">
            <v>2013</v>
          </cell>
          <cell r="HN579">
            <v>0</v>
          </cell>
          <cell r="HO579">
            <v>0</v>
          </cell>
          <cell r="HR579">
            <v>19009</v>
          </cell>
        </row>
        <row r="580">
          <cell r="A580" t="str">
            <v>2277860Q3 2013BHC Stress</v>
          </cell>
          <cell r="B580" t="str">
            <v>CapOne</v>
          </cell>
          <cell r="C580" t="str">
            <v>Q3 2013</v>
          </cell>
          <cell r="D580" t="str">
            <v>BHC Stress</v>
          </cell>
          <cell r="E580" t="str">
            <v>BHC</v>
          </cell>
          <cell r="F580" t="str">
            <v>Capital One</v>
          </cell>
          <cell r="G580">
            <v>2277860</v>
          </cell>
          <cell r="H580" t="str">
            <v>Projected</v>
          </cell>
          <cell r="I580">
            <v>40925</v>
          </cell>
          <cell r="J580">
            <v>40925.691932870373</v>
          </cell>
          <cell r="K580"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80">
            <v>21.5</v>
          </cell>
          <cell r="M580">
            <v>16.29</v>
          </cell>
          <cell r="N580">
            <v>2.67</v>
          </cell>
          <cell r="O580">
            <v>13.62</v>
          </cell>
          <cell r="P580">
            <v>114.13</v>
          </cell>
          <cell r="Q580">
            <v>24.93</v>
          </cell>
          <cell r="R580">
            <v>15.76</v>
          </cell>
          <cell r="S580">
            <v>73.44</v>
          </cell>
          <cell r="T580">
            <v>153.25</v>
          </cell>
          <cell r="U580">
            <v>36.67</v>
          </cell>
          <cell r="V580">
            <v>16.649999999999999</v>
          </cell>
          <cell r="W580">
            <v>99.92</v>
          </cell>
          <cell r="X580">
            <v>1260.76</v>
          </cell>
          <cell r="Y580">
            <v>153.36000000000001</v>
          </cell>
          <cell r="Z580">
            <v>130.97</v>
          </cell>
          <cell r="AA580">
            <v>0</v>
          </cell>
          <cell r="AB580">
            <v>22.4</v>
          </cell>
          <cell r="AC580">
            <v>6.12</v>
          </cell>
          <cell r="AD580">
            <v>0</v>
          </cell>
          <cell r="AE580">
            <v>0.04</v>
          </cell>
          <cell r="AF580">
            <v>0</v>
          </cell>
          <cell r="AG580">
            <v>2.09</v>
          </cell>
          <cell r="AH580">
            <v>4</v>
          </cell>
          <cell r="AI580">
            <v>1725.41</v>
          </cell>
          <cell r="AJ580">
            <v>0</v>
          </cell>
          <cell r="AK580">
            <v>0</v>
          </cell>
          <cell r="AL580">
            <v>0.02</v>
          </cell>
          <cell r="AM580">
            <v>0.02</v>
          </cell>
          <cell r="AN580">
            <v>0</v>
          </cell>
          <cell r="AO580">
            <v>0</v>
          </cell>
          <cell r="AP580">
            <v>0</v>
          </cell>
          <cell r="AQ580">
            <v>0</v>
          </cell>
          <cell r="AR580">
            <v>0</v>
          </cell>
          <cell r="AS580">
            <v>-2.92</v>
          </cell>
          <cell r="AT580">
            <v>1722.51</v>
          </cell>
          <cell r="AU580">
            <v>8428.24</v>
          </cell>
          <cell r="AV580">
            <v>1148.06</v>
          </cell>
          <cell r="AW580">
            <v>1725.41</v>
          </cell>
          <cell r="AX580">
            <v>0</v>
          </cell>
          <cell r="AY580">
            <v>7850.89</v>
          </cell>
          <cell r="AZ580">
            <v>4004.52</v>
          </cell>
          <cell r="BA580">
            <v>957.82</v>
          </cell>
          <cell r="BB580">
            <v>2831.11</v>
          </cell>
          <cell r="BC580">
            <v>2131.23</v>
          </cell>
          <cell r="BD580">
            <v>2131.23</v>
          </cell>
          <cell r="BE580">
            <v>1148.06</v>
          </cell>
          <cell r="BF580">
            <v>0</v>
          </cell>
          <cell r="BG580">
            <v>-2.92</v>
          </cell>
          <cell r="BH580">
            <v>0</v>
          </cell>
          <cell r="BI580">
            <v>0</v>
          </cell>
          <cell r="BJ580">
            <v>0</v>
          </cell>
          <cell r="BK580">
            <v>-2.92</v>
          </cell>
          <cell r="BL580">
            <v>986.09</v>
          </cell>
          <cell r="BM580">
            <v>240.15</v>
          </cell>
          <cell r="BN580">
            <v>745.95</v>
          </cell>
          <cell r="BO580">
            <v>-69.25</v>
          </cell>
          <cell r="BP580">
            <v>676.7</v>
          </cell>
          <cell r="BQ580">
            <v>0</v>
          </cell>
          <cell r="BR580">
            <v>676.7</v>
          </cell>
          <cell r="BS580">
            <v>24.353760999999999</v>
          </cell>
          <cell r="BT580">
            <v>769.14</v>
          </cell>
          <cell r="BU580">
            <v>137.08000000000001</v>
          </cell>
          <cell r="BV580">
            <v>186.71</v>
          </cell>
          <cell r="BW580">
            <v>719.52</v>
          </cell>
          <cell r="BX580" t="str">
            <v>Other Non-Interest Expense</v>
          </cell>
          <cell r="BY580">
            <v>0</v>
          </cell>
          <cell r="BZ580">
            <v>42571.51</v>
          </cell>
          <cell r="CA580">
            <v>42571.51</v>
          </cell>
          <cell r="CB580">
            <v>54907.01</v>
          </cell>
          <cell r="CC580">
            <v>34352.65</v>
          </cell>
          <cell r="CD580">
            <v>1755.34</v>
          </cell>
          <cell r="CE580">
            <v>390.19</v>
          </cell>
          <cell r="CF580">
            <v>1365.15</v>
          </cell>
          <cell r="CG580">
            <v>18779.240000000002</v>
          </cell>
          <cell r="CH580">
            <v>2425.8000000000002</v>
          </cell>
          <cell r="CI580">
            <v>5718.15</v>
          </cell>
          <cell r="CJ580">
            <v>10635.28</v>
          </cell>
          <cell r="CK580">
            <v>2351.31</v>
          </cell>
          <cell r="CL580">
            <v>19.78</v>
          </cell>
          <cell r="CM580">
            <v>0</v>
          </cell>
          <cell r="CN580">
            <v>15071.59</v>
          </cell>
          <cell r="CO580">
            <v>9058.9599999999991</v>
          </cell>
          <cell r="CP580">
            <v>2622.34</v>
          </cell>
          <cell r="CQ580">
            <v>3390.28</v>
          </cell>
          <cell r="CR580">
            <v>71966.61</v>
          </cell>
          <cell r="CS580">
            <v>11701.36</v>
          </cell>
          <cell r="CT580">
            <v>9480.25</v>
          </cell>
          <cell r="CU580">
            <v>0</v>
          </cell>
          <cell r="CV580">
            <v>2221.12</v>
          </cell>
          <cell r="CW580">
            <v>4866.63</v>
          </cell>
          <cell r="CX580">
            <v>0</v>
          </cell>
          <cell r="CY580">
            <v>5.94</v>
          </cell>
          <cell r="CZ580">
            <v>56.13</v>
          </cell>
          <cell r="DA580">
            <v>1468.14</v>
          </cell>
          <cell r="DB580">
            <v>3336.42</v>
          </cell>
          <cell r="DC580">
            <v>158513.20000000001</v>
          </cell>
          <cell r="DD580">
            <v>14.28</v>
          </cell>
          <cell r="DE580">
            <v>7850.89</v>
          </cell>
          <cell r="DF580">
            <v>150648.03</v>
          </cell>
          <cell r="DG580">
            <v>179.43</v>
          </cell>
          <cell r="DH580">
            <v>14768.24</v>
          </cell>
          <cell r="DI580">
            <v>125.61</v>
          </cell>
          <cell r="DJ580">
            <v>1833.48</v>
          </cell>
          <cell r="DK580">
            <v>519.42999999999995</v>
          </cell>
          <cell r="DL580">
            <v>17246.77</v>
          </cell>
          <cell r="DM580">
            <v>31775.23</v>
          </cell>
          <cell r="DN580">
            <v>242420.97</v>
          </cell>
          <cell r="DO580">
            <v>176017.18</v>
          </cell>
          <cell r="DP580">
            <v>150.88</v>
          </cell>
          <cell r="DQ580">
            <v>0</v>
          </cell>
          <cell r="DR580">
            <v>29765.59</v>
          </cell>
          <cell r="DS580">
            <v>103.7</v>
          </cell>
          <cell r="DT580">
            <v>205933.65</v>
          </cell>
          <cell r="DU580">
            <v>1000</v>
          </cell>
          <cell r="DV580">
            <v>5.89</v>
          </cell>
          <cell r="DW580">
            <v>25280.3</v>
          </cell>
          <cell r="DX580">
            <v>14280.33</v>
          </cell>
          <cell r="DY580">
            <v>-753.52</v>
          </cell>
          <cell r="DZ580">
            <v>-3327.2</v>
          </cell>
          <cell r="EA580">
            <v>36485.81</v>
          </cell>
          <cell r="EB580">
            <v>1.5</v>
          </cell>
          <cell r="EC580">
            <v>36487.32</v>
          </cell>
          <cell r="ED580">
            <v>15677.49</v>
          </cell>
          <cell r="EE580">
            <v>35874.26</v>
          </cell>
          <cell r="EF580">
            <v>0</v>
          </cell>
          <cell r="EG580">
            <v>35874.26</v>
          </cell>
          <cell r="EH580">
            <v>676.7</v>
          </cell>
          <cell r="EI580">
            <v>0</v>
          </cell>
          <cell r="EJ580">
            <v>0</v>
          </cell>
          <cell r="EK580">
            <v>31.2</v>
          </cell>
          <cell r="EL580">
            <v>20</v>
          </cell>
          <cell r="EM580">
            <v>0</v>
          </cell>
          <cell r="EN580">
            <v>0.77</v>
          </cell>
          <cell r="EO580">
            <v>0</v>
          </cell>
          <cell r="EP580">
            <v>20.16</v>
          </cell>
          <cell r="EQ580">
            <v>29.47</v>
          </cell>
          <cell r="ER580">
            <v>-65.95</v>
          </cell>
          <cell r="ES580">
            <v>0</v>
          </cell>
          <cell r="ET580">
            <v>0</v>
          </cell>
          <cell r="EU580">
            <v>36485.81</v>
          </cell>
          <cell r="EV580">
            <v>36485.81</v>
          </cell>
          <cell r="EW580">
            <v>-680.54</v>
          </cell>
          <cell r="EX580">
            <v>0</v>
          </cell>
          <cell r="EY580">
            <v>-53.06</v>
          </cell>
          <cell r="EZ580">
            <v>0</v>
          </cell>
          <cell r="FA580">
            <v>0</v>
          </cell>
          <cell r="FB580">
            <v>1.5</v>
          </cell>
          <cell r="FC580">
            <v>0</v>
          </cell>
          <cell r="FD580">
            <v>14938.65</v>
          </cell>
          <cell r="FE580">
            <v>0</v>
          </cell>
          <cell r="FF580">
            <v>22282.27</v>
          </cell>
          <cell r="FG580">
            <v>195.91</v>
          </cell>
          <cell r="FH580">
            <v>1773.74</v>
          </cell>
          <cell r="FI580">
            <v>-1.99</v>
          </cell>
          <cell r="FJ580">
            <v>20310.63</v>
          </cell>
          <cell r="FK580">
            <v>164977.81</v>
          </cell>
          <cell r="FL580">
            <v>19309.13</v>
          </cell>
          <cell r="FM580">
            <v>20310.63</v>
          </cell>
          <cell r="FN580">
            <v>25570.799999999999</v>
          </cell>
          <cell r="FO580">
            <v>164977.81</v>
          </cell>
          <cell r="FP580">
            <v>226756.75</v>
          </cell>
          <cell r="FQ580">
            <v>11.7041</v>
          </cell>
          <cell r="FR580">
            <v>12.3111</v>
          </cell>
          <cell r="FS580">
            <v>15.499499999999999</v>
          </cell>
          <cell r="FT580">
            <v>8.9570000000000007</v>
          </cell>
          <cell r="FU580">
            <v>1000</v>
          </cell>
          <cell r="FV580">
            <v>0</v>
          </cell>
          <cell r="FW580">
            <v>0</v>
          </cell>
          <cell r="FX580">
            <v>0</v>
          </cell>
          <cell r="FY580">
            <v>3327.2</v>
          </cell>
          <cell r="FZ580">
            <v>0</v>
          </cell>
          <cell r="GA580">
            <v>1.5</v>
          </cell>
          <cell r="GB580">
            <v>0</v>
          </cell>
          <cell r="GC580">
            <v>0</v>
          </cell>
          <cell r="GD580">
            <v>14583.06</v>
          </cell>
          <cell r="GE580">
            <v>4358.1099999999997</v>
          </cell>
          <cell r="GF580">
            <v>0</v>
          </cell>
          <cell r="GG580">
            <v>589392.12</v>
          </cell>
          <cell r="GH580">
            <v>0</v>
          </cell>
          <cell r="GI580">
            <v>491.46</v>
          </cell>
          <cell r="GJ580">
            <v>22282.27</v>
          </cell>
          <cell r="GK580">
            <v>2228.23</v>
          </cell>
          <cell r="GL580">
            <v>4866.62</v>
          </cell>
          <cell r="GM580">
            <v>-508.51</v>
          </cell>
          <cell r="GN580">
            <v>1688.98</v>
          </cell>
          <cell r="GO580">
            <v>3177.65</v>
          </cell>
          <cell r="GP580">
            <v>1403.91</v>
          </cell>
          <cell r="GQ580">
            <v>1403.91</v>
          </cell>
          <cell r="GR580">
            <v>1773.74</v>
          </cell>
          <cell r="GS580">
            <v>1403.91</v>
          </cell>
          <cell r="GT580">
            <v>4930.01</v>
          </cell>
          <cell r="GU580">
            <v>29.47</v>
          </cell>
          <cell r="GV580">
            <v>589.39</v>
          </cell>
          <cell r="GW580">
            <v>0.05</v>
          </cell>
          <cell r="GX580">
            <v>51.2</v>
          </cell>
          <cell r="GY580">
            <v>0</v>
          </cell>
          <cell r="GZ580">
            <v>51.2</v>
          </cell>
          <cell r="HA580">
            <v>0.77</v>
          </cell>
          <cell r="HB580">
            <v>0</v>
          </cell>
          <cell r="HC580">
            <v>0.77</v>
          </cell>
          <cell r="HE580" t="str">
            <v>Includes nonfinancial equity investments that are subject to Tier 1 capital deductions.</v>
          </cell>
          <cell r="HF580">
            <v>28.9</v>
          </cell>
          <cell r="HG580">
            <v>306.10000000000002</v>
          </cell>
          <cell r="HH580">
            <v>793</v>
          </cell>
          <cell r="HI580">
            <v>645.1</v>
          </cell>
          <cell r="HJ580">
            <v>1278.5</v>
          </cell>
          <cell r="HK580" t="str">
            <v>Item 69:  Cash Dividends declared on Common Stock -  Item 13 (HI-A)Item 72 &amp; 73: Issuance of Common Stock - Items 7 &amp; 8 (HI-A)Item 75: Share Repurchase to Offset Issuance for Employee Compensation - Item 10 (HI-A)</v>
          </cell>
          <cell r="HL580">
            <v>3</v>
          </cell>
          <cell r="HM580">
            <v>2013</v>
          </cell>
          <cell r="HN580">
            <v>0</v>
          </cell>
          <cell r="HO580">
            <v>0</v>
          </cell>
          <cell r="HR580">
            <v>19009</v>
          </cell>
        </row>
        <row r="581">
          <cell r="A581" t="str">
            <v>2277860Q4 2013BHC Stress</v>
          </cell>
          <cell r="B581" t="str">
            <v>CapOne</v>
          </cell>
          <cell r="C581" t="str">
            <v>Q4 2013</v>
          </cell>
          <cell r="D581" t="str">
            <v>BHC Stress</v>
          </cell>
          <cell r="E581" t="str">
            <v>BHC</v>
          </cell>
          <cell r="F581" t="str">
            <v>Capital One</v>
          </cell>
          <cell r="G581">
            <v>2277860</v>
          </cell>
          <cell r="H581" t="str">
            <v>Projected</v>
          </cell>
          <cell r="I581">
            <v>40925</v>
          </cell>
          <cell r="J581">
            <v>40925.691932870373</v>
          </cell>
          <cell r="K581" t="str">
            <v xml:space="preserve">In addition to the Supervisory Stress Scenario, we have also modeled our performance under an internal economic scenario, consistent with our governance process. We have translated the impacts of the internal BHC economic scenario into a range </v>
          </cell>
          <cell r="L581">
            <v>20.53</v>
          </cell>
          <cell r="M581">
            <v>15.86</v>
          </cell>
          <cell r="N581">
            <v>2.59</v>
          </cell>
          <cell r="O581">
            <v>13.28</v>
          </cell>
          <cell r="P581">
            <v>101.89</v>
          </cell>
          <cell r="Q581">
            <v>20.97</v>
          </cell>
          <cell r="R581">
            <v>15.5</v>
          </cell>
          <cell r="S581">
            <v>65.430000000000007</v>
          </cell>
          <cell r="T581">
            <v>130.25</v>
          </cell>
          <cell r="U581">
            <v>35.770000000000003</v>
          </cell>
          <cell r="V581">
            <v>14.07</v>
          </cell>
          <cell r="W581">
            <v>80.41</v>
          </cell>
          <cell r="X581">
            <v>1150.5</v>
          </cell>
          <cell r="Y581">
            <v>153.13</v>
          </cell>
          <cell r="Z581">
            <v>132.91</v>
          </cell>
          <cell r="AA581">
            <v>0</v>
          </cell>
          <cell r="AB581">
            <v>20.22</v>
          </cell>
          <cell r="AC581">
            <v>5.27</v>
          </cell>
          <cell r="AD581">
            <v>0</v>
          </cell>
          <cell r="AE581">
            <v>0.04</v>
          </cell>
          <cell r="AF581">
            <v>0</v>
          </cell>
          <cell r="AG581">
            <v>1.57</v>
          </cell>
          <cell r="AH581">
            <v>3.66</v>
          </cell>
          <cell r="AI581">
            <v>1577.45</v>
          </cell>
          <cell r="AJ581">
            <v>0</v>
          </cell>
          <cell r="AK581">
            <v>0</v>
          </cell>
          <cell r="AL581">
            <v>0.02</v>
          </cell>
          <cell r="AM581">
            <v>0.02</v>
          </cell>
          <cell r="AN581">
            <v>0</v>
          </cell>
          <cell r="AO581">
            <v>0</v>
          </cell>
          <cell r="AP581">
            <v>0</v>
          </cell>
          <cell r="AQ581">
            <v>0</v>
          </cell>
          <cell r="AR581">
            <v>0</v>
          </cell>
          <cell r="AS581">
            <v>-10.73</v>
          </cell>
          <cell r="AT581">
            <v>1566.74</v>
          </cell>
          <cell r="AU581">
            <v>7850.89</v>
          </cell>
          <cell r="AV581">
            <v>867.67</v>
          </cell>
          <cell r="AW581">
            <v>1577.45</v>
          </cell>
          <cell r="AX581">
            <v>0</v>
          </cell>
          <cell r="AY581">
            <v>7141.12</v>
          </cell>
          <cell r="AZ581">
            <v>3874.16</v>
          </cell>
          <cell r="BA581">
            <v>928.52</v>
          </cell>
          <cell r="BB581">
            <v>2818.34</v>
          </cell>
          <cell r="BC581">
            <v>1984.34</v>
          </cell>
          <cell r="BD581">
            <v>1984.34</v>
          </cell>
          <cell r="BE581">
            <v>867.67</v>
          </cell>
          <cell r="BF581">
            <v>0</v>
          </cell>
          <cell r="BG581">
            <v>-10.73</v>
          </cell>
          <cell r="BH581">
            <v>0</v>
          </cell>
          <cell r="BI581">
            <v>0</v>
          </cell>
          <cell r="BJ581">
            <v>0</v>
          </cell>
          <cell r="BK581">
            <v>-10.73</v>
          </cell>
          <cell r="BL581">
            <v>1127.4000000000001</v>
          </cell>
          <cell r="BM581">
            <v>274.63</v>
          </cell>
          <cell r="BN581">
            <v>852.77</v>
          </cell>
          <cell r="BO581">
            <v>-69.25</v>
          </cell>
          <cell r="BP581">
            <v>783.52</v>
          </cell>
          <cell r="BQ581">
            <v>0</v>
          </cell>
          <cell r="BR581">
            <v>783.52</v>
          </cell>
          <cell r="BS581">
            <v>24.359587999999999</v>
          </cell>
          <cell r="BT581">
            <v>719.52</v>
          </cell>
          <cell r="BU581">
            <v>137.08000000000001</v>
          </cell>
          <cell r="BV581">
            <v>346.71</v>
          </cell>
          <cell r="BW581">
            <v>509.89</v>
          </cell>
          <cell r="BX581" t="str">
            <v>Other Non-Interest Expense</v>
          </cell>
          <cell r="BY581">
            <v>0</v>
          </cell>
          <cell r="BZ581">
            <v>42135.71</v>
          </cell>
          <cell r="CA581">
            <v>42135.71</v>
          </cell>
          <cell r="CB581">
            <v>52868.480000000003</v>
          </cell>
          <cell r="CC581">
            <v>32358.48</v>
          </cell>
          <cell r="CD581">
            <v>1675.59</v>
          </cell>
          <cell r="CE581">
            <v>391.21</v>
          </cell>
          <cell r="CF581">
            <v>1284.3800000000001</v>
          </cell>
          <cell r="CG581">
            <v>18814.740000000002</v>
          </cell>
          <cell r="CH581">
            <v>2451.54</v>
          </cell>
          <cell r="CI581">
            <v>5729.9</v>
          </cell>
          <cell r="CJ581">
            <v>10633.29</v>
          </cell>
          <cell r="CK581">
            <v>2348.59</v>
          </cell>
          <cell r="CL581">
            <v>19.670000000000002</v>
          </cell>
          <cell r="CM581">
            <v>0</v>
          </cell>
          <cell r="CN581">
            <v>15014.99</v>
          </cell>
          <cell r="CO581">
            <v>9059.19</v>
          </cell>
          <cell r="CP581">
            <v>2615.9</v>
          </cell>
          <cell r="CQ581">
            <v>3339.9</v>
          </cell>
          <cell r="CR581">
            <v>72539.48</v>
          </cell>
          <cell r="CS581">
            <v>10762.39</v>
          </cell>
          <cell r="CT581">
            <v>8408.25</v>
          </cell>
          <cell r="CU581">
            <v>0</v>
          </cell>
          <cell r="CV581">
            <v>2354.15</v>
          </cell>
          <cell r="CW581">
            <v>4866.46</v>
          </cell>
          <cell r="CX581">
            <v>0</v>
          </cell>
          <cell r="CY581">
            <v>5.91</v>
          </cell>
          <cell r="CZ581">
            <v>56.13</v>
          </cell>
          <cell r="DA581">
            <v>1468.14</v>
          </cell>
          <cell r="DB581">
            <v>3336.29</v>
          </cell>
          <cell r="DC581">
            <v>156051.81</v>
          </cell>
          <cell r="DD581">
            <v>14.28</v>
          </cell>
          <cell r="DE581">
            <v>7141.12</v>
          </cell>
          <cell r="DF581">
            <v>148896.42000000001</v>
          </cell>
          <cell r="DG581">
            <v>152.56</v>
          </cell>
          <cell r="DH581">
            <v>14768.24</v>
          </cell>
          <cell r="DI581">
            <v>135.52000000000001</v>
          </cell>
          <cell r="DJ581">
            <v>1673.9</v>
          </cell>
          <cell r="DK581">
            <v>474.91</v>
          </cell>
          <cell r="DL581">
            <v>17052.580000000002</v>
          </cell>
          <cell r="DM581">
            <v>31696.97</v>
          </cell>
          <cell r="DN581">
            <v>239934.24</v>
          </cell>
          <cell r="DO581">
            <v>173683.76</v>
          </cell>
          <cell r="DP581">
            <v>126.42</v>
          </cell>
          <cell r="DQ581">
            <v>0</v>
          </cell>
          <cell r="DR581">
            <v>29136.29</v>
          </cell>
          <cell r="DS581">
            <v>90.19</v>
          </cell>
          <cell r="DT581">
            <v>202946.48</v>
          </cell>
          <cell r="DU581">
            <v>1000</v>
          </cell>
          <cell r="DV581">
            <v>5.9</v>
          </cell>
          <cell r="DW581">
            <v>25331.5</v>
          </cell>
          <cell r="DX581">
            <v>15014.17</v>
          </cell>
          <cell r="DY581">
            <v>-1036.79</v>
          </cell>
          <cell r="DZ581">
            <v>-3328.53</v>
          </cell>
          <cell r="EA581">
            <v>36986.26</v>
          </cell>
          <cell r="EB581">
            <v>1.5</v>
          </cell>
          <cell r="EC581">
            <v>36987.769999999997</v>
          </cell>
          <cell r="ED581">
            <v>15661.75</v>
          </cell>
          <cell r="EE581">
            <v>36485.81</v>
          </cell>
          <cell r="EF581">
            <v>0</v>
          </cell>
          <cell r="EG581">
            <v>36485.81</v>
          </cell>
          <cell r="EH581">
            <v>783.52</v>
          </cell>
          <cell r="EI581">
            <v>0</v>
          </cell>
          <cell r="EJ581">
            <v>0</v>
          </cell>
          <cell r="EK581">
            <v>31.2</v>
          </cell>
          <cell r="EL581">
            <v>20</v>
          </cell>
          <cell r="EM581">
            <v>0</v>
          </cell>
          <cell r="EN581">
            <v>1.32</v>
          </cell>
          <cell r="EO581">
            <v>0</v>
          </cell>
          <cell r="EP581">
            <v>20.16</v>
          </cell>
          <cell r="EQ581">
            <v>29.52</v>
          </cell>
          <cell r="ER581">
            <v>-283.27</v>
          </cell>
          <cell r="ES581">
            <v>0</v>
          </cell>
          <cell r="ET581">
            <v>0</v>
          </cell>
          <cell r="EU581">
            <v>36986.26</v>
          </cell>
          <cell r="EV581">
            <v>36986.26</v>
          </cell>
          <cell r="EW581">
            <v>-963.81</v>
          </cell>
          <cell r="EX581">
            <v>0</v>
          </cell>
          <cell r="EY581">
            <v>-53.06</v>
          </cell>
          <cell r="EZ581">
            <v>0</v>
          </cell>
          <cell r="FA581">
            <v>0</v>
          </cell>
          <cell r="FB581">
            <v>1.5</v>
          </cell>
          <cell r="FC581">
            <v>0</v>
          </cell>
          <cell r="FD581">
            <v>14899.74</v>
          </cell>
          <cell r="FE581">
            <v>0</v>
          </cell>
          <cell r="FF581">
            <v>23104.89</v>
          </cell>
          <cell r="FG581">
            <v>180.94</v>
          </cell>
          <cell r="FH581">
            <v>1386.33</v>
          </cell>
          <cell r="FI581">
            <v>-1.99</v>
          </cell>
          <cell r="FJ581">
            <v>21535.63</v>
          </cell>
          <cell r="FK581">
            <v>164329.82999999999</v>
          </cell>
          <cell r="FL581">
            <v>20534.13</v>
          </cell>
          <cell r="FM581">
            <v>21535.63</v>
          </cell>
          <cell r="FN581">
            <v>26578.91</v>
          </cell>
          <cell r="FO581">
            <v>164329.82999999999</v>
          </cell>
          <cell r="FP581">
            <v>224849.89</v>
          </cell>
          <cell r="FQ581">
            <v>12.495699999999999</v>
          </cell>
          <cell r="FR581">
            <v>13.1051</v>
          </cell>
          <cell r="FS581">
            <v>16.174099999999999</v>
          </cell>
          <cell r="FT581">
            <v>9.5777999999999999</v>
          </cell>
          <cell r="FU581">
            <v>1000</v>
          </cell>
          <cell r="FV581">
            <v>0</v>
          </cell>
          <cell r="FW581">
            <v>0</v>
          </cell>
          <cell r="FX581">
            <v>0</v>
          </cell>
          <cell r="FY581">
            <v>3328.53</v>
          </cell>
          <cell r="FZ581">
            <v>0</v>
          </cell>
          <cell r="GA581">
            <v>1.5</v>
          </cell>
          <cell r="GB581">
            <v>0</v>
          </cell>
          <cell r="GC581">
            <v>0</v>
          </cell>
          <cell r="GD581">
            <v>14573.99</v>
          </cell>
          <cell r="GE581">
            <v>4005.03</v>
          </cell>
          <cell r="GF581">
            <v>0</v>
          </cell>
          <cell r="GG581">
            <v>590400.76</v>
          </cell>
          <cell r="GH581">
            <v>0</v>
          </cell>
          <cell r="GI581">
            <v>491.46</v>
          </cell>
          <cell r="GJ581">
            <v>23104.89</v>
          </cell>
          <cell r="GK581">
            <v>2310.4899999999998</v>
          </cell>
          <cell r="GL581">
            <v>4507.93</v>
          </cell>
          <cell r="GM581">
            <v>-502.9</v>
          </cell>
          <cell r="GN581">
            <v>1594.6</v>
          </cell>
          <cell r="GO581">
            <v>2913.33</v>
          </cell>
          <cell r="GP581">
            <v>1527</v>
          </cell>
          <cell r="GQ581">
            <v>1527</v>
          </cell>
          <cell r="GR581">
            <v>1386.33</v>
          </cell>
          <cell r="GS581">
            <v>1527</v>
          </cell>
          <cell r="GT581">
            <v>5271.95</v>
          </cell>
          <cell r="GU581">
            <v>29.52</v>
          </cell>
          <cell r="GV581">
            <v>590.4</v>
          </cell>
          <cell r="GW581">
            <v>0.05</v>
          </cell>
          <cell r="GX581">
            <v>51.2</v>
          </cell>
          <cell r="GY581">
            <v>0</v>
          </cell>
          <cell r="GZ581">
            <v>51.2</v>
          </cell>
          <cell r="HA581">
            <v>1.32</v>
          </cell>
          <cell r="HB581">
            <v>0</v>
          </cell>
          <cell r="HC581">
            <v>1.32</v>
          </cell>
          <cell r="HE581" t="str">
            <v>Includes nonfinancial equity investments that are subject to Tier 1 capital deductions.</v>
          </cell>
          <cell r="HF581">
            <v>28.9</v>
          </cell>
          <cell r="HG581">
            <v>306.10000000000002</v>
          </cell>
          <cell r="HH581">
            <v>793</v>
          </cell>
          <cell r="HI581">
            <v>645.1</v>
          </cell>
          <cell r="HJ581">
            <v>1278.5</v>
          </cell>
          <cell r="HK581" t="str">
            <v>Item 69:  Cash Dividends declared on Common Stock -  Item 13 (HI-A)Item 72 &amp; 73: Issuance of Common Stock - Items 7 &amp; 8 (HI-A)Item 75: Share Repurchase to Offset Issuance for Employee Compensation - Item 10 (HI-A)</v>
          </cell>
          <cell r="HL581">
            <v>4</v>
          </cell>
          <cell r="HM581">
            <v>2013</v>
          </cell>
          <cell r="HN581">
            <v>0</v>
          </cell>
          <cell r="HO581">
            <v>0</v>
          </cell>
          <cell r="HR581">
            <v>19009</v>
          </cell>
        </row>
        <row r="582">
          <cell r="A582" t="str">
            <v>2277860Q3 2011Supervisory Baseline</v>
          </cell>
          <cell r="B582" t="str">
            <v>CapOne</v>
          </cell>
          <cell r="C582" t="str">
            <v>Q3 2011</v>
          </cell>
          <cell r="D582" t="str">
            <v>Supervisory Baseline</v>
          </cell>
          <cell r="E582" t="str">
            <v>BHC</v>
          </cell>
          <cell r="F582" t="str">
            <v>Capital One</v>
          </cell>
          <cell r="G582">
            <v>2277860</v>
          </cell>
          <cell r="H582" t="str">
            <v>Actual</v>
          </cell>
          <cell r="I582">
            <v>40925</v>
          </cell>
          <cell r="J582">
            <v>40925.693240740744</v>
          </cell>
          <cell r="K582" t="str">
            <v>The Supervisory Baseline Scenario is based on the economic scenario provided. More details can be found in the accompanying Stress Test Whitepaper.</v>
          </cell>
          <cell r="L582">
            <v>8.33</v>
          </cell>
          <cell r="M582">
            <v>14.55</v>
          </cell>
          <cell r="N582">
            <v>3.87</v>
          </cell>
          <cell r="O582">
            <v>10.69</v>
          </cell>
          <cell r="P582">
            <v>91.74</v>
          </cell>
          <cell r="Q582">
            <v>17.2</v>
          </cell>
          <cell r="R582">
            <v>8.44</v>
          </cell>
          <cell r="S582">
            <v>66.099999999999994</v>
          </cell>
          <cell r="T582">
            <v>14.23</v>
          </cell>
          <cell r="U582">
            <v>1.99</v>
          </cell>
          <cell r="V582">
            <v>2.13</v>
          </cell>
          <cell r="W582">
            <v>10.119999999999999</v>
          </cell>
          <cell r="X582">
            <v>558.04999999999995</v>
          </cell>
          <cell r="Y582">
            <v>119.83</v>
          </cell>
          <cell r="Z582">
            <v>83.55</v>
          </cell>
          <cell r="AA582">
            <v>0</v>
          </cell>
          <cell r="AB582">
            <v>36.29</v>
          </cell>
          <cell r="AC582">
            <v>4.83</v>
          </cell>
          <cell r="AD582">
            <v>0</v>
          </cell>
          <cell r="AE582">
            <v>-0.01</v>
          </cell>
          <cell r="AF582">
            <v>0</v>
          </cell>
          <cell r="AG582">
            <v>0</v>
          </cell>
          <cell r="AH582">
            <v>4.84</v>
          </cell>
          <cell r="AI582">
            <v>811.57</v>
          </cell>
          <cell r="AJ582">
            <v>0</v>
          </cell>
          <cell r="AK582">
            <v>0</v>
          </cell>
          <cell r="AL582">
            <v>5.62</v>
          </cell>
          <cell r="AM582">
            <v>5.62</v>
          </cell>
          <cell r="AN582">
            <v>0</v>
          </cell>
          <cell r="AO582">
            <v>0</v>
          </cell>
          <cell r="AP582">
            <v>0</v>
          </cell>
          <cell r="AQ582">
            <v>0</v>
          </cell>
          <cell r="AR582">
            <v>0</v>
          </cell>
          <cell r="AS582">
            <v>0</v>
          </cell>
          <cell r="AT582">
            <v>817.2</v>
          </cell>
          <cell r="AU582">
            <v>4488.22</v>
          </cell>
          <cell r="AV582">
            <v>632.88</v>
          </cell>
          <cell r="AW582">
            <v>811.53</v>
          </cell>
          <cell r="AX582">
            <v>-30</v>
          </cell>
          <cell r="AY582">
            <v>4279.57</v>
          </cell>
          <cell r="AZ582">
            <v>3292.89</v>
          </cell>
          <cell r="BA582">
            <v>622.62</v>
          </cell>
          <cell r="BB582">
            <v>2280.7600000000002</v>
          </cell>
          <cell r="BC582">
            <v>1634.75</v>
          </cell>
          <cell r="BD582">
            <v>1634.75</v>
          </cell>
          <cell r="BE582">
            <v>632.88</v>
          </cell>
          <cell r="BF582">
            <v>0</v>
          </cell>
          <cell r="BG582">
            <v>0</v>
          </cell>
          <cell r="BH582">
            <v>0</v>
          </cell>
          <cell r="BI582">
            <v>0</v>
          </cell>
          <cell r="BJ582">
            <v>233.59</v>
          </cell>
          <cell r="BK582">
            <v>-10.35</v>
          </cell>
          <cell r="BL582">
            <v>1235.45</v>
          </cell>
          <cell r="BM582">
            <v>370.02</v>
          </cell>
          <cell r="BN582">
            <v>865.44</v>
          </cell>
          <cell r="BO582">
            <v>-51.98</v>
          </cell>
          <cell r="BP582">
            <v>813.46</v>
          </cell>
          <cell r="BQ582">
            <v>0</v>
          </cell>
          <cell r="BR582">
            <v>813.46</v>
          </cell>
          <cell r="BS582">
            <v>29.950220999999999</v>
          </cell>
          <cell r="BT582">
            <v>869</v>
          </cell>
          <cell r="BU582">
            <v>72</v>
          </cell>
          <cell r="BV582">
            <v>49</v>
          </cell>
          <cell r="BW582">
            <v>892</v>
          </cell>
          <cell r="BY582">
            <v>0</v>
          </cell>
          <cell r="BZ582">
            <v>38537.26</v>
          </cell>
          <cell r="CA582">
            <v>38537.26</v>
          </cell>
          <cell r="CB582">
            <v>30833.84</v>
          </cell>
          <cell r="CC582">
            <v>9930.32</v>
          </cell>
          <cell r="CD582">
            <v>2519.06</v>
          </cell>
          <cell r="CE582">
            <v>436.26</v>
          </cell>
          <cell r="CF582">
            <v>2082.8000000000002</v>
          </cell>
          <cell r="CG582">
            <v>18362.89</v>
          </cell>
          <cell r="CH582">
            <v>2359.77</v>
          </cell>
          <cell r="CI582">
            <v>5481.28</v>
          </cell>
          <cell r="CJ582">
            <v>10521.84</v>
          </cell>
          <cell r="CK582">
            <v>2369.9</v>
          </cell>
          <cell r="CL582">
            <v>21.57</v>
          </cell>
          <cell r="CM582">
            <v>0</v>
          </cell>
          <cell r="CN582">
            <v>16606</v>
          </cell>
          <cell r="CO582">
            <v>9091</v>
          </cell>
          <cell r="CP582">
            <v>2688</v>
          </cell>
          <cell r="CQ582">
            <v>4827</v>
          </cell>
          <cell r="CR582">
            <v>55043.96</v>
          </cell>
          <cell r="CS582">
            <v>22906</v>
          </cell>
          <cell r="CT582">
            <v>20428.95</v>
          </cell>
          <cell r="CU582">
            <v>0</v>
          </cell>
          <cell r="CV582">
            <v>2477</v>
          </cell>
          <cell r="CW582">
            <v>5178.13</v>
          </cell>
          <cell r="CX582">
            <v>0</v>
          </cell>
          <cell r="CY582">
            <v>6.66</v>
          </cell>
          <cell r="CZ582">
            <v>84.25</v>
          </cell>
          <cell r="DA582">
            <v>1725.57</v>
          </cell>
          <cell r="DB582">
            <v>3361.65</v>
          </cell>
          <cell r="DC582">
            <v>130568.16</v>
          </cell>
          <cell r="DD582">
            <v>14.28</v>
          </cell>
          <cell r="DE582">
            <v>4279.57</v>
          </cell>
          <cell r="DF582">
            <v>126274.32</v>
          </cell>
          <cell r="DG582">
            <v>580.98</v>
          </cell>
          <cell r="DH582">
            <v>13592.72</v>
          </cell>
          <cell r="DI582">
            <v>94.29</v>
          </cell>
          <cell r="DJ582">
            <v>56.45</v>
          </cell>
          <cell r="DK582">
            <v>604.02</v>
          </cell>
          <cell r="DL582">
            <v>14347.48</v>
          </cell>
          <cell r="DM582">
            <v>20408.46</v>
          </cell>
          <cell r="DN582">
            <v>200148.5</v>
          </cell>
          <cell r="DO582">
            <v>128318.01</v>
          </cell>
          <cell r="DP582">
            <v>403.83</v>
          </cell>
          <cell r="DQ582">
            <v>3641.19</v>
          </cell>
          <cell r="DR582">
            <v>38405.58</v>
          </cell>
          <cell r="DS582">
            <v>69.36</v>
          </cell>
          <cell r="DT582">
            <v>170768.6</v>
          </cell>
          <cell r="DU582">
            <v>0</v>
          </cell>
          <cell r="DV582">
            <v>5.08</v>
          </cell>
          <cell r="DW582">
            <v>19234.36</v>
          </cell>
          <cell r="DX582">
            <v>13077.8</v>
          </cell>
          <cell r="DY582">
            <v>303.83999999999997</v>
          </cell>
          <cell r="DZ582">
            <v>-3242.69</v>
          </cell>
          <cell r="EA582">
            <v>29378.39</v>
          </cell>
          <cell r="EB582">
            <v>1.5</v>
          </cell>
          <cell r="EC582">
            <v>29379.89</v>
          </cell>
          <cell r="ED582">
            <v>15246.38</v>
          </cell>
          <cell r="EE582">
            <v>28681.32</v>
          </cell>
          <cell r="EF582">
            <v>0</v>
          </cell>
          <cell r="EG582">
            <v>28681.32</v>
          </cell>
          <cell r="EH582">
            <v>813.46</v>
          </cell>
          <cell r="EI582">
            <v>0</v>
          </cell>
          <cell r="EJ582">
            <v>0</v>
          </cell>
          <cell r="EK582">
            <v>29.03</v>
          </cell>
          <cell r="EL582">
            <v>16.88</v>
          </cell>
          <cell r="EM582">
            <v>0</v>
          </cell>
          <cell r="EN582">
            <v>1.82</v>
          </cell>
          <cell r="EO582">
            <v>0</v>
          </cell>
          <cell r="EP582">
            <v>0</v>
          </cell>
          <cell r="EQ582">
            <v>23.05</v>
          </cell>
          <cell r="ER582">
            <v>-137.43</v>
          </cell>
          <cell r="ES582">
            <v>0</v>
          </cell>
          <cell r="ET582">
            <v>0</v>
          </cell>
          <cell r="EU582">
            <v>29378.39</v>
          </cell>
          <cell r="EV582">
            <v>29378.39</v>
          </cell>
          <cell r="EW582">
            <v>401.43</v>
          </cell>
          <cell r="EX582">
            <v>0</v>
          </cell>
          <cell r="EY582">
            <v>-54.35</v>
          </cell>
          <cell r="EZ582">
            <v>0</v>
          </cell>
          <cell r="FA582">
            <v>0</v>
          </cell>
          <cell r="FB582">
            <v>3635.72</v>
          </cell>
          <cell r="FC582">
            <v>0</v>
          </cell>
          <cell r="FD582">
            <v>13883.75</v>
          </cell>
          <cell r="FE582">
            <v>0</v>
          </cell>
          <cell r="FF582">
            <v>18783.28</v>
          </cell>
          <cell r="FG582">
            <v>15.07</v>
          </cell>
          <cell r="FH582">
            <v>226.7</v>
          </cell>
          <cell r="FI582">
            <v>-1.99</v>
          </cell>
          <cell r="FJ582">
            <v>18539.52</v>
          </cell>
          <cell r="FK582">
            <v>149028.28</v>
          </cell>
          <cell r="FL582">
            <v>14903.8</v>
          </cell>
          <cell r="FM582">
            <v>18539.52</v>
          </cell>
          <cell r="FN582">
            <v>22897.86</v>
          </cell>
          <cell r="FO582">
            <v>149028.28</v>
          </cell>
          <cell r="FP582">
            <v>186910.32</v>
          </cell>
          <cell r="FQ582">
            <v>10.0007</v>
          </cell>
          <cell r="FR582">
            <v>12.440300000000001</v>
          </cell>
          <cell r="FS582">
            <v>15.364800000000001</v>
          </cell>
          <cell r="FT582">
            <v>9.9189000000000007</v>
          </cell>
          <cell r="FU582">
            <v>0</v>
          </cell>
          <cell r="FV582">
            <v>0</v>
          </cell>
          <cell r="FW582">
            <v>0</v>
          </cell>
          <cell r="FX582">
            <v>0</v>
          </cell>
          <cell r="FY582">
            <v>3242.69</v>
          </cell>
          <cell r="FZ582">
            <v>0</v>
          </cell>
          <cell r="GA582">
            <v>1.5</v>
          </cell>
          <cell r="GB582">
            <v>0</v>
          </cell>
          <cell r="GC582">
            <v>3634.21</v>
          </cell>
          <cell r="GD582">
            <v>13466.98</v>
          </cell>
          <cell r="GE582">
            <v>2236.46</v>
          </cell>
          <cell r="GF582">
            <v>0</v>
          </cell>
          <cell r="GG582">
            <v>461040</v>
          </cell>
          <cell r="GH582">
            <v>0</v>
          </cell>
          <cell r="GI582">
            <v>491.46</v>
          </cell>
          <cell r="GJ582">
            <v>18783.28</v>
          </cell>
          <cell r="GK582">
            <v>1878.33</v>
          </cell>
          <cell r="GL582">
            <v>2739.1</v>
          </cell>
          <cell r="GM582">
            <v>-502.64</v>
          </cell>
          <cell r="GN582">
            <v>1128</v>
          </cell>
          <cell r="GO582">
            <v>1611.1</v>
          </cell>
          <cell r="GP582">
            <v>1384.5</v>
          </cell>
          <cell r="GQ582">
            <v>1384.5</v>
          </cell>
          <cell r="GR582">
            <v>226.7</v>
          </cell>
          <cell r="GS582">
            <v>1384.5</v>
          </cell>
          <cell r="GT582">
            <v>4451.1000000000004</v>
          </cell>
          <cell r="GU582">
            <v>23.05</v>
          </cell>
          <cell r="GV582">
            <v>461.04</v>
          </cell>
          <cell r="GW582">
            <v>4.9995659999999997E-2</v>
          </cell>
          <cell r="GX582">
            <v>45.91</v>
          </cell>
          <cell r="GY582">
            <v>0</v>
          </cell>
          <cell r="GZ582">
            <v>0</v>
          </cell>
          <cell r="HA582">
            <v>1.82</v>
          </cell>
          <cell r="HB582">
            <v>0</v>
          </cell>
          <cell r="HC582">
            <v>1.82</v>
          </cell>
          <cell r="HE582" t="str">
            <v>Includes nonfinancial equity investments that are subject to Tier 1 capital deductions.</v>
          </cell>
          <cell r="HF582">
            <v>28.9</v>
          </cell>
          <cell r="HG582">
            <v>306.10000000000002</v>
          </cell>
          <cell r="HH582">
            <v>793</v>
          </cell>
          <cell r="HI582">
            <v>645.1</v>
          </cell>
          <cell r="HJ582">
            <v>1278.5</v>
          </cell>
          <cell r="HK582" t="str">
            <v>Item 69:  Cash Dividends declared on Common Stock -  Item 13 (HI-A)Item 72 &amp; 73: Issuance of Common Stock - Items 7 &amp; 8 (HI-A)Item 75: Share Repurchase to Offset Issuance for Employee Compensation - Item 10 (HI-A)</v>
          </cell>
          <cell r="HL582">
            <v>3</v>
          </cell>
          <cell r="HM582">
            <v>2011</v>
          </cell>
          <cell r="HN582">
            <v>0</v>
          </cell>
          <cell r="HO582">
            <v>233.59</v>
          </cell>
          <cell r="HR582">
            <v>19009</v>
          </cell>
        </row>
        <row r="583">
          <cell r="A583" t="str">
            <v>2277860Q4 2011Supervisory Baseline</v>
          </cell>
          <cell r="B583" t="str">
            <v>CapOne</v>
          </cell>
          <cell r="C583" t="str">
            <v>Q4 2011</v>
          </cell>
          <cell r="D583" t="str">
            <v>Supervisory Baseline</v>
          </cell>
          <cell r="E583" t="str">
            <v>BHC</v>
          </cell>
          <cell r="F583" t="str">
            <v>Capital One</v>
          </cell>
          <cell r="G583">
            <v>2277860</v>
          </cell>
          <cell r="H583" t="str">
            <v>Projected</v>
          </cell>
          <cell r="I583">
            <v>40925</v>
          </cell>
          <cell r="J583">
            <v>40925.693240740744</v>
          </cell>
          <cell r="K583" t="str">
            <v>The Supervisory Baseline Scenario is based on the economic scenario provided. More details can be found in the accompanying Stress Test Whitepaper.</v>
          </cell>
          <cell r="L583">
            <v>24.68</v>
          </cell>
          <cell r="M583">
            <v>13.22</v>
          </cell>
          <cell r="N583">
            <v>2.09</v>
          </cell>
          <cell r="O583">
            <v>11.13</v>
          </cell>
          <cell r="P583">
            <v>71.180000000000007</v>
          </cell>
          <cell r="Q583">
            <v>5.26</v>
          </cell>
          <cell r="R583">
            <v>6.28</v>
          </cell>
          <cell r="S583">
            <v>59.65</v>
          </cell>
          <cell r="T583">
            <v>56.63</v>
          </cell>
          <cell r="U583">
            <v>16.32</v>
          </cell>
          <cell r="V583">
            <v>4.1500000000000004</v>
          </cell>
          <cell r="W583">
            <v>36.17</v>
          </cell>
          <cell r="X583">
            <v>587.46</v>
          </cell>
          <cell r="Y583">
            <v>153.97999999999999</v>
          </cell>
          <cell r="Z583">
            <v>112.43</v>
          </cell>
          <cell r="AA583">
            <v>0</v>
          </cell>
          <cell r="AB583">
            <v>41.56</v>
          </cell>
          <cell r="AC583">
            <v>1.99</v>
          </cell>
          <cell r="AD583">
            <v>0</v>
          </cell>
          <cell r="AE583">
            <v>0.03</v>
          </cell>
          <cell r="AF583">
            <v>0</v>
          </cell>
          <cell r="AG583">
            <v>0.52</v>
          </cell>
          <cell r="AH583">
            <v>1.44</v>
          </cell>
          <cell r="AI583">
            <v>909.15</v>
          </cell>
          <cell r="AJ583">
            <v>0</v>
          </cell>
          <cell r="AK583">
            <v>0</v>
          </cell>
          <cell r="AL583">
            <v>0</v>
          </cell>
          <cell r="AM583">
            <v>0</v>
          </cell>
          <cell r="AN583">
            <v>0</v>
          </cell>
          <cell r="AO583">
            <v>0</v>
          </cell>
          <cell r="AP583">
            <v>0</v>
          </cell>
          <cell r="AQ583">
            <v>0</v>
          </cell>
          <cell r="AR583">
            <v>0</v>
          </cell>
          <cell r="AS583">
            <v>0.71</v>
          </cell>
          <cell r="AT583">
            <v>909.86</v>
          </cell>
          <cell r="AU583">
            <v>4279.57</v>
          </cell>
          <cell r="AV583">
            <v>774.95</v>
          </cell>
          <cell r="AW583">
            <v>909.15</v>
          </cell>
          <cell r="AX583">
            <v>0</v>
          </cell>
          <cell r="AY583">
            <v>4145.3599999999997</v>
          </cell>
          <cell r="AZ583">
            <v>3229.35</v>
          </cell>
          <cell r="BA583">
            <v>984.19</v>
          </cell>
          <cell r="BB583">
            <v>2474.15</v>
          </cell>
          <cell r="BC583">
            <v>1739.39</v>
          </cell>
          <cell r="BD583">
            <v>1739.39</v>
          </cell>
          <cell r="BE583">
            <v>774.95</v>
          </cell>
          <cell r="BF583">
            <v>0</v>
          </cell>
          <cell r="BG583">
            <v>0.71</v>
          </cell>
          <cell r="BH583">
            <v>0</v>
          </cell>
          <cell r="BI583">
            <v>0</v>
          </cell>
          <cell r="BJ583">
            <v>0</v>
          </cell>
          <cell r="BK583">
            <v>0.71</v>
          </cell>
          <cell r="BL583">
            <v>963.73</v>
          </cell>
          <cell r="BM583">
            <v>321.29000000000002</v>
          </cell>
          <cell r="BN583">
            <v>642.42999999999995</v>
          </cell>
          <cell r="BO583">
            <v>-3.1</v>
          </cell>
          <cell r="BP583">
            <v>639.33000000000004</v>
          </cell>
          <cell r="BQ583">
            <v>0</v>
          </cell>
          <cell r="BR583">
            <v>639.33000000000004</v>
          </cell>
          <cell r="BS583">
            <v>33.338175999999997</v>
          </cell>
          <cell r="BT583">
            <v>892</v>
          </cell>
          <cell r="BU583">
            <v>64.61</v>
          </cell>
          <cell r="BV583">
            <v>33.69</v>
          </cell>
          <cell r="BW583">
            <v>922.92</v>
          </cell>
          <cell r="BY583">
            <v>0</v>
          </cell>
          <cell r="BZ583">
            <v>38193.24</v>
          </cell>
          <cell r="CA583">
            <v>38193.24</v>
          </cell>
          <cell r="CB583">
            <v>30503.35</v>
          </cell>
          <cell r="CC583">
            <v>9446.67</v>
          </cell>
          <cell r="CD583">
            <v>2385.98</v>
          </cell>
          <cell r="CE583">
            <v>404.96</v>
          </cell>
          <cell r="CF583">
            <v>1981.02</v>
          </cell>
          <cell r="CG583">
            <v>18649.84</v>
          </cell>
          <cell r="CH583">
            <v>2317.65</v>
          </cell>
          <cell r="CI583">
            <v>5664.48</v>
          </cell>
          <cell r="CJ583">
            <v>10667.71</v>
          </cell>
          <cell r="CK583">
            <v>2378.6799999999998</v>
          </cell>
          <cell r="CL583">
            <v>20.86</v>
          </cell>
          <cell r="CM583">
            <v>0</v>
          </cell>
          <cell r="CN583">
            <v>16279.52</v>
          </cell>
          <cell r="CO583">
            <v>9066.23</v>
          </cell>
          <cell r="CP583">
            <v>2687.22</v>
          </cell>
          <cell r="CQ583">
            <v>4526.0600000000004</v>
          </cell>
          <cell r="CR583">
            <v>58252.12</v>
          </cell>
          <cell r="CS583">
            <v>23814.720000000001</v>
          </cell>
          <cell r="CT583">
            <v>21318.15</v>
          </cell>
          <cell r="CU583">
            <v>0</v>
          </cell>
          <cell r="CV583">
            <v>2496.5700000000002</v>
          </cell>
          <cell r="CW583">
            <v>4868.4399999999996</v>
          </cell>
          <cell r="CX583">
            <v>0</v>
          </cell>
          <cell r="CY583">
            <v>6.27</v>
          </cell>
          <cell r="CZ583">
            <v>56.13</v>
          </cell>
          <cell r="DA583">
            <v>1468.14</v>
          </cell>
          <cell r="DB583">
            <v>3337.9</v>
          </cell>
          <cell r="DC583">
            <v>133718.14000000001</v>
          </cell>
          <cell r="DD583">
            <v>14.28</v>
          </cell>
          <cell r="DE583">
            <v>4145.3599999999997</v>
          </cell>
          <cell r="DF583">
            <v>129558.5</v>
          </cell>
          <cell r="DG583">
            <v>427.88</v>
          </cell>
          <cell r="DH583">
            <v>13593.43</v>
          </cell>
          <cell r="DI583">
            <v>90.25</v>
          </cell>
          <cell r="DJ583">
            <v>52.96</v>
          </cell>
          <cell r="DK583">
            <v>563.41999999999996</v>
          </cell>
          <cell r="DL583">
            <v>14300.06</v>
          </cell>
          <cell r="DM583">
            <v>19071.79</v>
          </cell>
          <cell r="DN583">
            <v>201551.47</v>
          </cell>
          <cell r="DO583">
            <v>127446.5</v>
          </cell>
          <cell r="DP583">
            <v>377.59</v>
          </cell>
          <cell r="DQ583">
            <v>3641.19</v>
          </cell>
          <cell r="DR583">
            <v>40299.46</v>
          </cell>
          <cell r="DS583">
            <v>69.52</v>
          </cell>
          <cell r="DT583">
            <v>171764.74</v>
          </cell>
          <cell r="DU583">
            <v>0</v>
          </cell>
          <cell r="DV583">
            <v>4.6100000000000003</v>
          </cell>
          <cell r="DW583">
            <v>19276.45</v>
          </cell>
          <cell r="DX583">
            <v>13693.94</v>
          </cell>
          <cell r="DY583">
            <v>52.61</v>
          </cell>
          <cell r="DZ583">
            <v>-3242.39</v>
          </cell>
          <cell r="EA583">
            <v>29785.23</v>
          </cell>
          <cell r="EB583">
            <v>1.5</v>
          </cell>
          <cell r="EC583">
            <v>29786.73</v>
          </cell>
          <cell r="ED583">
            <v>15865.2</v>
          </cell>
          <cell r="EE583">
            <v>29378.39</v>
          </cell>
          <cell r="EF583">
            <v>0</v>
          </cell>
          <cell r="EG583">
            <v>29378.39</v>
          </cell>
          <cell r="EH583">
            <v>639.33000000000004</v>
          </cell>
          <cell r="EI583">
            <v>0</v>
          </cell>
          <cell r="EJ583">
            <v>0</v>
          </cell>
          <cell r="EK583">
            <v>22.34</v>
          </cell>
          <cell r="EL583">
            <v>19.760000000000002</v>
          </cell>
          <cell r="EM583">
            <v>0</v>
          </cell>
          <cell r="EN583">
            <v>0.17</v>
          </cell>
          <cell r="EO583">
            <v>0</v>
          </cell>
          <cell r="EP583">
            <v>0</v>
          </cell>
          <cell r="EQ583">
            <v>23.07</v>
          </cell>
          <cell r="ER583">
            <v>-251.23</v>
          </cell>
          <cell r="ES583">
            <v>0</v>
          </cell>
          <cell r="ET583">
            <v>-0.12</v>
          </cell>
          <cell r="EU583">
            <v>29785.23</v>
          </cell>
          <cell r="EV583">
            <v>29785.23</v>
          </cell>
          <cell r="EW583">
            <v>125.59</v>
          </cell>
          <cell r="EX583">
            <v>0</v>
          </cell>
          <cell r="EY583">
            <v>-53.06</v>
          </cell>
          <cell r="EZ583">
            <v>0</v>
          </cell>
          <cell r="FA583">
            <v>0</v>
          </cell>
          <cell r="FB583">
            <v>3635.76</v>
          </cell>
          <cell r="FC583">
            <v>0</v>
          </cell>
          <cell r="FD583">
            <v>13855.68</v>
          </cell>
          <cell r="FE583">
            <v>0</v>
          </cell>
          <cell r="FF583">
            <v>19492.77</v>
          </cell>
          <cell r="FG583">
            <v>14.32</v>
          </cell>
          <cell r="FH583">
            <v>306.70999999999998</v>
          </cell>
          <cell r="FI583">
            <v>-1.99</v>
          </cell>
          <cell r="FJ583">
            <v>19169.75</v>
          </cell>
          <cell r="FK583">
            <v>152373.48000000001</v>
          </cell>
          <cell r="FL583">
            <v>15534</v>
          </cell>
          <cell r="FM583">
            <v>19169.75</v>
          </cell>
          <cell r="FN583">
            <v>23573.77</v>
          </cell>
          <cell r="FO583">
            <v>152373.48000000001</v>
          </cell>
          <cell r="FP583">
            <v>186995.21</v>
          </cell>
          <cell r="FQ583">
            <v>10.194699999999999</v>
          </cell>
          <cell r="FR583">
            <v>12.5808</v>
          </cell>
          <cell r="FS583">
            <v>15.471</v>
          </cell>
          <cell r="FT583">
            <v>10.2515</v>
          </cell>
          <cell r="FU583">
            <v>0</v>
          </cell>
          <cell r="FV583">
            <v>0</v>
          </cell>
          <cell r="FW583">
            <v>0</v>
          </cell>
          <cell r="FX583">
            <v>0</v>
          </cell>
          <cell r="FY583">
            <v>3242.39</v>
          </cell>
          <cell r="FZ583">
            <v>0</v>
          </cell>
          <cell r="GA583">
            <v>1.5</v>
          </cell>
          <cell r="GB583">
            <v>0</v>
          </cell>
          <cell r="GC583">
            <v>3634.25</v>
          </cell>
          <cell r="GD583">
            <v>13465.17</v>
          </cell>
          <cell r="GE583">
            <v>2635.77</v>
          </cell>
          <cell r="GF583">
            <v>0</v>
          </cell>
          <cell r="GG583">
            <v>461404.14</v>
          </cell>
          <cell r="GH583">
            <v>0</v>
          </cell>
          <cell r="GI583">
            <v>491.46</v>
          </cell>
          <cell r="GJ583">
            <v>19492.77</v>
          </cell>
          <cell r="GK583">
            <v>1949.28</v>
          </cell>
          <cell r="GL583">
            <v>2721.36</v>
          </cell>
          <cell r="GM583">
            <v>-85.58</v>
          </cell>
          <cell r="GN583">
            <v>1401.33</v>
          </cell>
          <cell r="GO583">
            <v>1320.02</v>
          </cell>
          <cell r="GP583">
            <v>1013.31</v>
          </cell>
          <cell r="GQ583">
            <v>1013.31</v>
          </cell>
          <cell r="GR583">
            <v>306.70999999999998</v>
          </cell>
          <cell r="GS583">
            <v>1013.31</v>
          </cell>
          <cell r="GT583">
            <v>3627.06</v>
          </cell>
          <cell r="GU583">
            <v>23.07</v>
          </cell>
          <cell r="GV583">
            <v>461.4</v>
          </cell>
          <cell r="GW583">
            <v>0.05</v>
          </cell>
          <cell r="GX583">
            <v>42.09</v>
          </cell>
          <cell r="GY583">
            <v>0</v>
          </cell>
          <cell r="GZ583">
            <v>42.09</v>
          </cell>
          <cell r="HA583">
            <v>0.17</v>
          </cell>
          <cell r="HB583">
            <v>0</v>
          </cell>
          <cell r="HC583">
            <v>0.17</v>
          </cell>
          <cell r="HE583" t="str">
            <v>Includes nonfinancial equity investments that are subject to Tier 1 capital deductions.</v>
          </cell>
          <cell r="HF583">
            <v>28.9</v>
          </cell>
          <cell r="HG583">
            <v>306.10000000000002</v>
          </cell>
          <cell r="HH583">
            <v>793</v>
          </cell>
          <cell r="HI583">
            <v>645.1</v>
          </cell>
          <cell r="HJ583">
            <v>1278.5</v>
          </cell>
          <cell r="HK583" t="str">
            <v>Item 69:  Cash Dividends declared on Common Stock -  Item 13 (HI-A)Item 72 &amp; 73: Issuance of Common Stock - Items 7 &amp; 8 (HI-A)Item 75: Share Repurchase to Offset Issuance for Employee Compensation - Item 10 (HI-A)</v>
          </cell>
          <cell r="HL583">
            <v>4</v>
          </cell>
          <cell r="HM583">
            <v>2011</v>
          </cell>
          <cell r="HN583">
            <v>0</v>
          </cell>
          <cell r="HO583">
            <v>0</v>
          </cell>
          <cell r="HR583">
            <v>19009</v>
          </cell>
        </row>
        <row r="584">
          <cell r="A584" t="str">
            <v>2277860Q1 2012Supervisory Baseline</v>
          </cell>
          <cell r="B584" t="str">
            <v>CapOne</v>
          </cell>
          <cell r="C584" t="str">
            <v>Q1 2012</v>
          </cell>
          <cell r="D584" t="str">
            <v>Supervisory Baseline</v>
          </cell>
          <cell r="E584" t="str">
            <v>BHC</v>
          </cell>
          <cell r="F584" t="str">
            <v>Capital One</v>
          </cell>
          <cell r="G584">
            <v>2277860</v>
          </cell>
          <cell r="H584" t="str">
            <v>Projected</v>
          </cell>
          <cell r="I584">
            <v>40925</v>
          </cell>
          <cell r="J584">
            <v>40925.693240740744</v>
          </cell>
          <cell r="K584" t="str">
            <v>The Supervisory Baseline Scenario is based on the economic scenario provided. More details can be found in the accompanying Stress Test Whitepaper.</v>
          </cell>
          <cell r="L584">
            <v>13.16</v>
          </cell>
          <cell r="M584">
            <v>13.78</v>
          </cell>
          <cell r="N584">
            <v>2.71</v>
          </cell>
          <cell r="O584">
            <v>11.08</v>
          </cell>
          <cell r="P584">
            <v>72.430000000000007</v>
          </cell>
          <cell r="Q584">
            <v>7.33</v>
          </cell>
          <cell r="R584">
            <v>6.35</v>
          </cell>
          <cell r="S584">
            <v>58.74</v>
          </cell>
          <cell r="T584">
            <v>60.01</v>
          </cell>
          <cell r="U584">
            <v>16.62</v>
          </cell>
          <cell r="V584">
            <v>3.61</v>
          </cell>
          <cell r="W584">
            <v>39.770000000000003</v>
          </cell>
          <cell r="X584">
            <v>595.23</v>
          </cell>
          <cell r="Y584">
            <v>129.19999999999999</v>
          </cell>
          <cell r="Z584">
            <v>94.61</v>
          </cell>
          <cell r="AA584">
            <v>0</v>
          </cell>
          <cell r="AB584">
            <v>34.58</v>
          </cell>
          <cell r="AC584">
            <v>2.5499999999999998</v>
          </cell>
          <cell r="AD584">
            <v>0</v>
          </cell>
          <cell r="AE584">
            <v>0.02</v>
          </cell>
          <cell r="AF584">
            <v>0</v>
          </cell>
          <cell r="AG584">
            <v>0.6</v>
          </cell>
          <cell r="AH584">
            <v>1.94</v>
          </cell>
          <cell r="AI584">
            <v>886.36</v>
          </cell>
          <cell r="AJ584">
            <v>0</v>
          </cell>
          <cell r="AK584">
            <v>0</v>
          </cell>
          <cell r="AL584">
            <v>0</v>
          </cell>
          <cell r="AM584">
            <v>0</v>
          </cell>
          <cell r="AN584">
            <v>0</v>
          </cell>
          <cell r="AO584">
            <v>0</v>
          </cell>
          <cell r="AP584">
            <v>0</v>
          </cell>
          <cell r="AQ584">
            <v>0</v>
          </cell>
          <cell r="AR584">
            <v>0</v>
          </cell>
          <cell r="AS584">
            <v>-2.17</v>
          </cell>
          <cell r="AT584">
            <v>884.19</v>
          </cell>
          <cell r="AU584">
            <v>4145.3599999999997</v>
          </cell>
          <cell r="AV584">
            <v>936.99</v>
          </cell>
          <cell r="AW584">
            <v>886.36</v>
          </cell>
          <cell r="AX584">
            <v>0</v>
          </cell>
          <cell r="AY584">
            <v>4195.99</v>
          </cell>
          <cell r="AZ584">
            <v>3412.65</v>
          </cell>
          <cell r="BA584">
            <v>932.54</v>
          </cell>
          <cell r="BB584">
            <v>2626.82</v>
          </cell>
          <cell r="BC584">
            <v>1718.38</v>
          </cell>
          <cell r="BD584">
            <v>1718.38</v>
          </cell>
          <cell r="BE584">
            <v>936.99</v>
          </cell>
          <cell r="BF584">
            <v>0</v>
          </cell>
          <cell r="BG584">
            <v>-2.17</v>
          </cell>
          <cell r="BH584">
            <v>0</v>
          </cell>
          <cell r="BI584">
            <v>0</v>
          </cell>
          <cell r="BJ584">
            <v>161</v>
          </cell>
          <cell r="BK584">
            <v>-2.17</v>
          </cell>
          <cell r="BL584">
            <v>944.56</v>
          </cell>
          <cell r="BM584">
            <v>256.01</v>
          </cell>
          <cell r="BN584">
            <v>688.54</v>
          </cell>
          <cell r="BO584">
            <v>-4.24</v>
          </cell>
          <cell r="BP584">
            <v>684.3</v>
          </cell>
          <cell r="BQ584">
            <v>0</v>
          </cell>
          <cell r="BR584">
            <v>684.3</v>
          </cell>
          <cell r="BS584">
            <v>27.103625000000001</v>
          </cell>
          <cell r="BT584">
            <v>922.92</v>
          </cell>
          <cell r="BU584">
            <v>14.03</v>
          </cell>
          <cell r="BV584">
            <v>144.97</v>
          </cell>
          <cell r="BW584">
            <v>791.98</v>
          </cell>
          <cell r="BY584">
            <v>0</v>
          </cell>
          <cell r="BZ584">
            <v>49274.26</v>
          </cell>
          <cell r="CA584">
            <v>49274.26</v>
          </cell>
          <cell r="CB584">
            <v>69316.05</v>
          </cell>
          <cell r="CC584">
            <v>48019.4</v>
          </cell>
          <cell r="CD584">
            <v>2363.52</v>
          </cell>
          <cell r="CE584">
            <v>429.73</v>
          </cell>
          <cell r="CF584">
            <v>1933.8</v>
          </cell>
          <cell r="CG584">
            <v>18912.580000000002</v>
          </cell>
          <cell r="CH584">
            <v>2341.17</v>
          </cell>
          <cell r="CI584">
            <v>5795.01</v>
          </cell>
          <cell r="CJ584">
            <v>10776.4</v>
          </cell>
          <cell r="CK584">
            <v>2420.13</v>
          </cell>
          <cell r="CL584">
            <v>20.55</v>
          </cell>
          <cell r="CM584">
            <v>0</v>
          </cell>
          <cell r="CN584">
            <v>16510.73</v>
          </cell>
          <cell r="CO584">
            <v>9330.1</v>
          </cell>
          <cell r="CP584">
            <v>2718.11</v>
          </cell>
          <cell r="CQ584">
            <v>4462.5200000000004</v>
          </cell>
          <cell r="CR584">
            <v>55381.93</v>
          </cell>
          <cell r="CS584">
            <v>24237.63</v>
          </cell>
          <cell r="CT584">
            <v>21969.53</v>
          </cell>
          <cell r="CU584">
            <v>0</v>
          </cell>
          <cell r="CV584">
            <v>2268.1</v>
          </cell>
          <cell r="CW584">
            <v>5020.32</v>
          </cell>
          <cell r="CX584">
            <v>0</v>
          </cell>
          <cell r="CY584">
            <v>6.17</v>
          </cell>
          <cell r="CZ584">
            <v>56.63</v>
          </cell>
          <cell r="DA584">
            <v>1509.2</v>
          </cell>
          <cell r="DB584">
            <v>3448.32</v>
          </cell>
          <cell r="DC584">
            <v>170466.66</v>
          </cell>
          <cell r="DD584">
            <v>14.28</v>
          </cell>
          <cell r="DE584">
            <v>4195.99</v>
          </cell>
          <cell r="DF584">
            <v>166256.39000000001</v>
          </cell>
          <cell r="DG584">
            <v>384.81</v>
          </cell>
          <cell r="DH584">
            <v>13593.43</v>
          </cell>
          <cell r="DI584">
            <v>87.76</v>
          </cell>
          <cell r="DJ584">
            <v>48.98</v>
          </cell>
          <cell r="DK584">
            <v>824.19</v>
          </cell>
          <cell r="DL584">
            <v>14554.36</v>
          </cell>
          <cell r="DM584">
            <v>53128.25</v>
          </cell>
          <cell r="DN584">
            <v>283598.07</v>
          </cell>
          <cell r="DO584">
            <v>208323.3</v>
          </cell>
          <cell r="DP584">
            <v>337.9</v>
          </cell>
          <cell r="DQ584">
            <v>3641.19</v>
          </cell>
          <cell r="DR584">
            <v>35734.5</v>
          </cell>
          <cell r="DS584">
            <v>65.83</v>
          </cell>
          <cell r="DT584">
            <v>248036.89</v>
          </cell>
          <cell r="DU584">
            <v>1000</v>
          </cell>
          <cell r="DV584">
            <v>5.56</v>
          </cell>
          <cell r="DW584">
            <v>23711.54</v>
          </cell>
          <cell r="DX584">
            <v>14330.55</v>
          </cell>
          <cell r="DY584">
            <v>-191.64</v>
          </cell>
          <cell r="DZ584">
            <v>-3296.34</v>
          </cell>
          <cell r="EA584">
            <v>35559.67</v>
          </cell>
          <cell r="EB584">
            <v>1.5</v>
          </cell>
          <cell r="EC584">
            <v>35561.18</v>
          </cell>
          <cell r="ED584">
            <v>16119.24</v>
          </cell>
          <cell r="EE584">
            <v>29785.23</v>
          </cell>
          <cell r="EF584">
            <v>0</v>
          </cell>
          <cell r="EG584">
            <v>29785.23</v>
          </cell>
          <cell r="EH584">
            <v>684.3</v>
          </cell>
          <cell r="EI584">
            <v>1000</v>
          </cell>
          <cell r="EJ584">
            <v>0</v>
          </cell>
          <cell r="EK584">
            <v>4416.75</v>
          </cell>
          <cell r="EL584">
            <v>18.34</v>
          </cell>
          <cell r="EM584">
            <v>0</v>
          </cell>
          <cell r="EN584">
            <v>53</v>
          </cell>
          <cell r="EO584">
            <v>0</v>
          </cell>
          <cell r="EP584">
            <v>19.89</v>
          </cell>
          <cell r="EQ584">
            <v>27.8</v>
          </cell>
          <cell r="ER584">
            <v>-244.25</v>
          </cell>
          <cell r="ES584">
            <v>0</v>
          </cell>
          <cell r="ET584">
            <v>0</v>
          </cell>
          <cell r="EU584">
            <v>35559.67</v>
          </cell>
          <cell r="EV584">
            <v>35559.67</v>
          </cell>
          <cell r="EW584">
            <v>-118.66</v>
          </cell>
          <cell r="EX584">
            <v>0</v>
          </cell>
          <cell r="EY584">
            <v>-53.06</v>
          </cell>
          <cell r="EZ584">
            <v>0</v>
          </cell>
          <cell r="FA584">
            <v>0</v>
          </cell>
          <cell r="FB584">
            <v>3635.76</v>
          </cell>
          <cell r="FC584">
            <v>0</v>
          </cell>
          <cell r="FD584">
            <v>14018.33</v>
          </cell>
          <cell r="FE584">
            <v>0</v>
          </cell>
          <cell r="FF584">
            <v>25348.82</v>
          </cell>
          <cell r="FG584">
            <v>13.67</v>
          </cell>
          <cell r="FH584">
            <v>1231.26</v>
          </cell>
          <cell r="FI584">
            <v>-1.99</v>
          </cell>
          <cell r="FJ584">
            <v>24101.9</v>
          </cell>
          <cell r="FK584">
            <v>173749.76000000001</v>
          </cell>
          <cell r="FL584">
            <v>19466.150000000001</v>
          </cell>
          <cell r="FM584">
            <v>24101.9</v>
          </cell>
          <cell r="FN584">
            <v>28770.43</v>
          </cell>
          <cell r="FO584">
            <v>173749.76000000001</v>
          </cell>
          <cell r="FP584">
            <v>269779.59000000003</v>
          </cell>
          <cell r="FQ584">
            <v>11.2036</v>
          </cell>
          <cell r="FR584">
            <v>13.871600000000001</v>
          </cell>
          <cell r="FS584">
            <v>16.558499999999999</v>
          </cell>
          <cell r="FT584">
            <v>8.9338999999999995</v>
          </cell>
          <cell r="FU584">
            <v>1000</v>
          </cell>
          <cell r="FV584">
            <v>0</v>
          </cell>
          <cell r="FW584">
            <v>0</v>
          </cell>
          <cell r="FX584">
            <v>0</v>
          </cell>
          <cell r="FY584">
            <v>3296.34</v>
          </cell>
          <cell r="FZ584">
            <v>0</v>
          </cell>
          <cell r="GA584">
            <v>1.5</v>
          </cell>
          <cell r="GB584">
            <v>0</v>
          </cell>
          <cell r="GC584">
            <v>3634.25</v>
          </cell>
          <cell r="GD584">
            <v>13462.8</v>
          </cell>
          <cell r="GE584">
            <v>4142.8500000000004</v>
          </cell>
          <cell r="GF584">
            <v>0</v>
          </cell>
          <cell r="GG584">
            <v>555912.6</v>
          </cell>
          <cell r="GH584">
            <v>0</v>
          </cell>
          <cell r="GI584">
            <v>491.46</v>
          </cell>
          <cell r="GJ584">
            <v>25348.82</v>
          </cell>
          <cell r="GK584">
            <v>2534.88</v>
          </cell>
          <cell r="GL584">
            <v>3700.48</v>
          </cell>
          <cell r="GM584">
            <v>442.38</v>
          </cell>
          <cell r="GN584">
            <v>1497.7</v>
          </cell>
          <cell r="GO584">
            <v>2202.77</v>
          </cell>
          <cell r="GP584">
            <v>971.52</v>
          </cell>
          <cell r="GQ584">
            <v>971.52</v>
          </cell>
          <cell r="GR584">
            <v>1231.26</v>
          </cell>
          <cell r="GS584">
            <v>971.52</v>
          </cell>
          <cell r="GT584">
            <v>3428.1</v>
          </cell>
          <cell r="GU584">
            <v>27.8</v>
          </cell>
          <cell r="GV584">
            <v>555.91</v>
          </cell>
          <cell r="GW584">
            <v>0.05</v>
          </cell>
          <cell r="GX584">
            <v>48.42</v>
          </cell>
          <cell r="GY584">
            <v>4386.67</v>
          </cell>
          <cell r="GZ584">
            <v>4435.09</v>
          </cell>
          <cell r="HA584">
            <v>53</v>
          </cell>
          <cell r="HB584">
            <v>0</v>
          </cell>
          <cell r="HC584">
            <v>53</v>
          </cell>
          <cell r="HE584" t="str">
            <v>Includes nonfinancial equity investments that are subject to Tier 1 capital deductions.</v>
          </cell>
          <cell r="HF584">
            <v>28.9</v>
          </cell>
          <cell r="HG584">
            <v>306.10000000000002</v>
          </cell>
          <cell r="HH584">
            <v>793</v>
          </cell>
          <cell r="HI584">
            <v>645.1</v>
          </cell>
          <cell r="HJ584">
            <v>1278.5</v>
          </cell>
          <cell r="HK584" t="str">
            <v>Item 69:  Cash Dividends declared on Common Stock -  Item 13 (HI-A)Item 72 &amp; 73: Issuance of Common Stock - Items 7 &amp; 8 (HI-A)Item 75: Share Repurchase to Offset Issuance for Employee Compensation - Item 10 (HI-A)</v>
          </cell>
          <cell r="HL584">
            <v>1</v>
          </cell>
          <cell r="HM584">
            <v>2012</v>
          </cell>
          <cell r="HN584">
            <v>0</v>
          </cell>
          <cell r="HO584">
            <v>161</v>
          </cell>
          <cell r="HR584">
            <v>19009</v>
          </cell>
        </row>
        <row r="585">
          <cell r="A585" t="str">
            <v>2277860Q2 2012Supervisory Baseline</v>
          </cell>
          <cell r="B585" t="str">
            <v>CapOne</v>
          </cell>
          <cell r="C585" t="str">
            <v>Q2 2012</v>
          </cell>
          <cell r="D585" t="str">
            <v>Supervisory Baseline</v>
          </cell>
          <cell r="E585" t="str">
            <v>BHC</v>
          </cell>
          <cell r="F585" t="str">
            <v>Capital One</v>
          </cell>
          <cell r="G585">
            <v>2277860</v>
          </cell>
          <cell r="H585" t="str">
            <v>Projected</v>
          </cell>
          <cell r="I585">
            <v>40925</v>
          </cell>
          <cell r="J585">
            <v>40925.693240740744</v>
          </cell>
          <cell r="K585" t="str">
            <v>The Supervisory Baseline Scenario is based on the economic scenario provided. More details can be found in the accompanying Stress Test Whitepaper.</v>
          </cell>
          <cell r="L585">
            <v>12.24</v>
          </cell>
          <cell r="M585">
            <v>14.98</v>
          </cell>
          <cell r="N585">
            <v>2.58</v>
          </cell>
          <cell r="O585">
            <v>12.4</v>
          </cell>
          <cell r="P585">
            <v>77.36</v>
          </cell>
          <cell r="Q585">
            <v>7.02</v>
          </cell>
          <cell r="R585">
            <v>6.22</v>
          </cell>
          <cell r="S585">
            <v>64.13</v>
          </cell>
          <cell r="T585">
            <v>61.41</v>
          </cell>
          <cell r="U585">
            <v>16.54</v>
          </cell>
          <cell r="V585">
            <v>3.44</v>
          </cell>
          <cell r="W585">
            <v>41.44</v>
          </cell>
          <cell r="X585">
            <v>1099.18</v>
          </cell>
          <cell r="Y585">
            <v>115.98</v>
          </cell>
          <cell r="Z585">
            <v>84.62</v>
          </cell>
          <cell r="AA585">
            <v>0</v>
          </cell>
          <cell r="AB585">
            <v>31.36</v>
          </cell>
          <cell r="AC585">
            <v>2.52</v>
          </cell>
          <cell r="AD585">
            <v>0</v>
          </cell>
          <cell r="AE585">
            <v>0.02</v>
          </cell>
          <cell r="AF585">
            <v>0</v>
          </cell>
          <cell r="AG585">
            <v>0.57999999999999996</v>
          </cell>
          <cell r="AH585">
            <v>1.91</v>
          </cell>
          <cell r="AI585">
            <v>1383.67</v>
          </cell>
          <cell r="AJ585">
            <v>0</v>
          </cell>
          <cell r="AK585">
            <v>0</v>
          </cell>
          <cell r="AL585">
            <v>0</v>
          </cell>
          <cell r="AM585">
            <v>0</v>
          </cell>
          <cell r="AN585">
            <v>0</v>
          </cell>
          <cell r="AO585">
            <v>0</v>
          </cell>
          <cell r="AP585">
            <v>0</v>
          </cell>
          <cell r="AQ585">
            <v>0</v>
          </cell>
          <cell r="AR585">
            <v>0</v>
          </cell>
          <cell r="AS585">
            <v>1.29</v>
          </cell>
          <cell r="AT585">
            <v>1384.96</v>
          </cell>
          <cell r="AU585">
            <v>4195.99</v>
          </cell>
          <cell r="AV585">
            <v>2452.1799999999998</v>
          </cell>
          <cell r="AW585">
            <v>1383.67</v>
          </cell>
          <cell r="AX585">
            <v>0</v>
          </cell>
          <cell r="AY585">
            <v>5264.5</v>
          </cell>
          <cell r="AZ585">
            <v>4871.29</v>
          </cell>
          <cell r="BA585">
            <v>1102.01</v>
          </cell>
          <cell r="BB585">
            <v>3173.5</v>
          </cell>
          <cell r="BC585">
            <v>2799.8</v>
          </cell>
          <cell r="BD585">
            <v>2799.8</v>
          </cell>
          <cell r="BE585">
            <v>2452.1799999999998</v>
          </cell>
          <cell r="BF585">
            <v>0</v>
          </cell>
          <cell r="BG585">
            <v>1.29</v>
          </cell>
          <cell r="BH585">
            <v>0</v>
          </cell>
          <cell r="BI585">
            <v>0</v>
          </cell>
          <cell r="BJ585">
            <v>0</v>
          </cell>
          <cell r="BK585">
            <v>1.29</v>
          </cell>
          <cell r="BL585">
            <v>346.34</v>
          </cell>
          <cell r="BM585">
            <v>94.26</v>
          </cell>
          <cell r="BN585">
            <v>252.08</v>
          </cell>
          <cell r="BO585">
            <v>-4.34</v>
          </cell>
          <cell r="BP585">
            <v>247.74</v>
          </cell>
          <cell r="BQ585">
            <v>0</v>
          </cell>
          <cell r="BR585">
            <v>247.74</v>
          </cell>
          <cell r="BS585">
            <v>27.21603</v>
          </cell>
          <cell r="BT585">
            <v>791.98</v>
          </cell>
          <cell r="BU585">
            <v>14.03</v>
          </cell>
          <cell r="BV585">
            <v>69.13</v>
          </cell>
          <cell r="BW585">
            <v>736.89</v>
          </cell>
          <cell r="BY585">
            <v>0</v>
          </cell>
          <cell r="BZ585">
            <v>47327.360000000001</v>
          </cell>
          <cell r="CA585">
            <v>47327.360000000001</v>
          </cell>
          <cell r="CB585">
            <v>67934.289999999994</v>
          </cell>
          <cell r="CC585">
            <v>46261.75</v>
          </cell>
          <cell r="CD585">
            <v>2405.56</v>
          </cell>
          <cell r="CE585">
            <v>486.32</v>
          </cell>
          <cell r="CF585">
            <v>1919.23</v>
          </cell>
          <cell r="CG585">
            <v>19246.63</v>
          </cell>
          <cell r="CH585">
            <v>2357.94</v>
          </cell>
          <cell r="CI585">
            <v>5922.9</v>
          </cell>
          <cell r="CJ585">
            <v>10965.8</v>
          </cell>
          <cell r="CK585">
            <v>2484.0300000000002</v>
          </cell>
          <cell r="CL585">
            <v>20.350000000000001</v>
          </cell>
          <cell r="CM585">
            <v>0</v>
          </cell>
          <cell r="CN585">
            <v>17018.38</v>
          </cell>
          <cell r="CO585">
            <v>9694.39</v>
          </cell>
          <cell r="CP585">
            <v>2773.12</v>
          </cell>
          <cell r="CQ585">
            <v>4550.87</v>
          </cell>
          <cell r="CR585">
            <v>86849.58</v>
          </cell>
          <cell r="CS585">
            <v>24958.68</v>
          </cell>
          <cell r="CT585">
            <v>22883.98</v>
          </cell>
          <cell r="CU585">
            <v>0</v>
          </cell>
          <cell r="CV585">
            <v>2074.6999999999998</v>
          </cell>
          <cell r="CW585">
            <v>5228.07</v>
          </cell>
          <cell r="CX585">
            <v>0</v>
          </cell>
          <cell r="CY585">
            <v>6.11</v>
          </cell>
          <cell r="CZ585">
            <v>57.53</v>
          </cell>
          <cell r="DA585">
            <v>1566.17</v>
          </cell>
          <cell r="DB585">
            <v>3598.25</v>
          </cell>
          <cell r="DC585">
            <v>201989</v>
          </cell>
          <cell r="DD585">
            <v>14.28</v>
          </cell>
          <cell r="DE585">
            <v>5264.5</v>
          </cell>
          <cell r="DF585">
            <v>196710.22</v>
          </cell>
          <cell r="DG585">
            <v>349.69</v>
          </cell>
          <cell r="DH585">
            <v>14768.24</v>
          </cell>
          <cell r="DI585">
            <v>87.33</v>
          </cell>
          <cell r="DJ585">
            <v>2741.18</v>
          </cell>
          <cell r="DK585">
            <v>768.92</v>
          </cell>
          <cell r="DL585">
            <v>18365.669999999998</v>
          </cell>
          <cell r="DM585">
            <v>24410.01</v>
          </cell>
          <cell r="DN585">
            <v>287162.94</v>
          </cell>
          <cell r="DO585">
            <v>206290.1</v>
          </cell>
          <cell r="DP585">
            <v>306.04000000000002</v>
          </cell>
          <cell r="DQ585">
            <v>3641.19</v>
          </cell>
          <cell r="DR585">
            <v>39955.629999999997</v>
          </cell>
          <cell r="DS585">
            <v>65.61</v>
          </cell>
          <cell r="DT585">
            <v>250192.96</v>
          </cell>
          <cell r="DU585">
            <v>1000</v>
          </cell>
          <cell r="DV585">
            <v>5.85</v>
          </cell>
          <cell r="DW585">
            <v>25026.42</v>
          </cell>
          <cell r="DX585">
            <v>14530.64</v>
          </cell>
          <cell r="DY585">
            <v>-297.19</v>
          </cell>
          <cell r="DZ585">
            <v>-3297.24</v>
          </cell>
          <cell r="EA585">
            <v>36968.47</v>
          </cell>
          <cell r="EB585">
            <v>1.5</v>
          </cell>
          <cell r="EC585">
            <v>36969.980000000003</v>
          </cell>
          <cell r="ED585">
            <v>16480.37</v>
          </cell>
          <cell r="EE585">
            <v>35559.67</v>
          </cell>
          <cell r="EF585">
            <v>0</v>
          </cell>
          <cell r="EG585">
            <v>35559.67</v>
          </cell>
          <cell r="EH585">
            <v>247.74</v>
          </cell>
          <cell r="EI585">
            <v>0</v>
          </cell>
          <cell r="EJ585">
            <v>0</v>
          </cell>
          <cell r="EK585">
            <v>1272.55</v>
          </cell>
          <cell r="EL585">
            <v>42.33</v>
          </cell>
          <cell r="EM585">
            <v>0</v>
          </cell>
          <cell r="EN585">
            <v>0.62</v>
          </cell>
          <cell r="EO585">
            <v>0</v>
          </cell>
          <cell r="EP585">
            <v>19.89</v>
          </cell>
          <cell r="EQ585">
            <v>27.79</v>
          </cell>
          <cell r="ER585">
            <v>-105.56</v>
          </cell>
          <cell r="ES585">
            <v>0</v>
          </cell>
          <cell r="ET585">
            <v>0.03</v>
          </cell>
          <cell r="EU585">
            <v>36968.47</v>
          </cell>
          <cell r="EV585">
            <v>36968.47</v>
          </cell>
          <cell r="EW585">
            <v>-224.22</v>
          </cell>
          <cell r="EX585">
            <v>0</v>
          </cell>
          <cell r="EY585">
            <v>-53.06</v>
          </cell>
          <cell r="EZ585">
            <v>0</v>
          </cell>
          <cell r="FA585">
            <v>0</v>
          </cell>
          <cell r="FB585">
            <v>3635.76</v>
          </cell>
          <cell r="FC585">
            <v>0</v>
          </cell>
          <cell r="FD585">
            <v>15148.23</v>
          </cell>
          <cell r="FE585">
            <v>0</v>
          </cell>
          <cell r="FF585">
            <v>25733.27</v>
          </cell>
          <cell r="FG585">
            <v>282.85000000000002</v>
          </cell>
          <cell r="FH585">
            <v>840.07</v>
          </cell>
          <cell r="FI585">
            <v>-1.99</v>
          </cell>
          <cell r="FJ585">
            <v>24608.37</v>
          </cell>
          <cell r="FK585">
            <v>208001.22</v>
          </cell>
          <cell r="FL585">
            <v>19972.62</v>
          </cell>
          <cell r="FM585">
            <v>24608.37</v>
          </cell>
          <cell r="FN585">
            <v>30692.959999999999</v>
          </cell>
          <cell r="FO585">
            <v>208001.22</v>
          </cell>
          <cell r="FP585">
            <v>270689.81</v>
          </cell>
          <cell r="FQ585">
            <v>9.6021999999999998</v>
          </cell>
          <cell r="FR585">
            <v>11.8309</v>
          </cell>
          <cell r="FS585">
            <v>14.7561</v>
          </cell>
          <cell r="FT585">
            <v>9.0909999999999993</v>
          </cell>
          <cell r="FU585">
            <v>1000</v>
          </cell>
          <cell r="FV585">
            <v>0</v>
          </cell>
          <cell r="FW585">
            <v>0</v>
          </cell>
          <cell r="FX585">
            <v>0</v>
          </cell>
          <cell r="FY585">
            <v>3297.24</v>
          </cell>
          <cell r="FZ585">
            <v>0</v>
          </cell>
          <cell r="GA585">
            <v>1.5</v>
          </cell>
          <cell r="GB585">
            <v>0</v>
          </cell>
          <cell r="GC585">
            <v>3634.25</v>
          </cell>
          <cell r="GD585">
            <v>14628.49</v>
          </cell>
          <cell r="GE585">
            <v>4748.63</v>
          </cell>
          <cell r="GF585">
            <v>0</v>
          </cell>
          <cell r="GG585">
            <v>584636.04</v>
          </cell>
          <cell r="GH585">
            <v>0</v>
          </cell>
          <cell r="GI585">
            <v>491.46</v>
          </cell>
          <cell r="GJ585">
            <v>25733.27</v>
          </cell>
          <cell r="GK585">
            <v>2573.33</v>
          </cell>
          <cell r="GL585">
            <v>4050.49</v>
          </cell>
          <cell r="GM585">
            <v>698.15</v>
          </cell>
          <cell r="GN585">
            <v>1886.98</v>
          </cell>
          <cell r="GO585">
            <v>2163.5</v>
          </cell>
          <cell r="GP585">
            <v>1323.44</v>
          </cell>
          <cell r="GQ585">
            <v>1323.44</v>
          </cell>
          <cell r="GR585">
            <v>840.07</v>
          </cell>
          <cell r="GS585">
            <v>1323.44</v>
          </cell>
          <cell r="GT585">
            <v>4597.51</v>
          </cell>
          <cell r="GU585">
            <v>27.79</v>
          </cell>
          <cell r="GV585">
            <v>584.64</v>
          </cell>
          <cell r="GW585">
            <v>0.05</v>
          </cell>
          <cell r="GX585">
            <v>64.88</v>
          </cell>
          <cell r="GY585">
            <v>1250</v>
          </cell>
          <cell r="GZ585">
            <v>1314.88</v>
          </cell>
          <cell r="HA585">
            <v>0.62</v>
          </cell>
          <cell r="HB585">
            <v>0</v>
          </cell>
          <cell r="HC585">
            <v>0.62</v>
          </cell>
          <cell r="HE585" t="str">
            <v>Includes nonfinancial equity investments that are subject to Tier 1 capital deductions.</v>
          </cell>
          <cell r="HF585">
            <v>28.9</v>
          </cell>
          <cell r="HG585">
            <v>306.10000000000002</v>
          </cell>
          <cell r="HH585">
            <v>793</v>
          </cell>
          <cell r="HI585">
            <v>645.1</v>
          </cell>
          <cell r="HJ585">
            <v>1278.5</v>
          </cell>
          <cell r="HK585" t="str">
            <v>Item 69:  Cash Dividends declared on Common Stock -  Item 13 (HI-A)Item 72 &amp; 73: Issuance of Common Stock - Items 7 &amp; 8 (HI-A)Item 75: Share Repurchase to Offset Issuance for Employee Compensation - Item 10 (HI-A)</v>
          </cell>
          <cell r="HL585">
            <v>2</v>
          </cell>
          <cell r="HM585">
            <v>2012</v>
          </cell>
          <cell r="HN585">
            <v>0</v>
          </cell>
          <cell r="HO585">
            <v>0</v>
          </cell>
          <cell r="HR585">
            <v>19009</v>
          </cell>
        </row>
        <row r="586">
          <cell r="A586" t="str">
            <v>2277860Q3 2012Supervisory Baseline</v>
          </cell>
          <cell r="B586" t="str">
            <v>CapOne</v>
          </cell>
          <cell r="C586" t="str">
            <v>Q3 2012</v>
          </cell>
          <cell r="D586" t="str">
            <v>Supervisory Baseline</v>
          </cell>
          <cell r="E586" t="str">
            <v>BHC</v>
          </cell>
          <cell r="F586" t="str">
            <v>Capital One</v>
          </cell>
          <cell r="G586">
            <v>2277860</v>
          </cell>
          <cell r="H586" t="str">
            <v>Projected</v>
          </cell>
          <cell r="I586">
            <v>40925</v>
          </cell>
          <cell r="J586">
            <v>40925.693240740744</v>
          </cell>
          <cell r="K586" t="str">
            <v>The Supervisory Baseline Scenario is based on the economic scenario provided. More details can be found in the accompanying Stress Test Whitepaper.</v>
          </cell>
          <cell r="L586">
            <v>11.55</v>
          </cell>
          <cell r="M586">
            <v>14.7</v>
          </cell>
          <cell r="N586">
            <v>2.4300000000000002</v>
          </cell>
          <cell r="O586">
            <v>12.27</v>
          </cell>
          <cell r="P586">
            <v>74.19</v>
          </cell>
          <cell r="Q586">
            <v>8.2899999999999991</v>
          </cell>
          <cell r="R586">
            <v>6.59</v>
          </cell>
          <cell r="S586">
            <v>59.3</v>
          </cell>
          <cell r="T586">
            <v>58.27</v>
          </cell>
          <cell r="U586">
            <v>16.53</v>
          </cell>
          <cell r="V586">
            <v>3</v>
          </cell>
          <cell r="W586">
            <v>38.75</v>
          </cell>
          <cell r="X586">
            <v>1023.89</v>
          </cell>
          <cell r="Y586">
            <v>160.99</v>
          </cell>
          <cell r="Z586">
            <v>134.19999999999999</v>
          </cell>
          <cell r="AA586">
            <v>0</v>
          </cell>
          <cell r="AB586">
            <v>26.79</v>
          </cell>
          <cell r="AC586">
            <v>2.94</v>
          </cell>
          <cell r="AD586">
            <v>0</v>
          </cell>
          <cell r="AE586">
            <v>0.02</v>
          </cell>
          <cell r="AF586">
            <v>0</v>
          </cell>
          <cell r="AG586">
            <v>0.63</v>
          </cell>
          <cell r="AH586">
            <v>2.29</v>
          </cell>
          <cell r="AI586">
            <v>1346.53</v>
          </cell>
          <cell r="AJ586">
            <v>0</v>
          </cell>
          <cell r="AK586">
            <v>0</v>
          </cell>
          <cell r="AL586">
            <v>0</v>
          </cell>
          <cell r="AM586">
            <v>0</v>
          </cell>
          <cell r="AN586">
            <v>0</v>
          </cell>
          <cell r="AO586">
            <v>0</v>
          </cell>
          <cell r="AP586">
            <v>0</v>
          </cell>
          <cell r="AQ586">
            <v>0</v>
          </cell>
          <cell r="AR586">
            <v>0</v>
          </cell>
          <cell r="AS586">
            <v>0.21</v>
          </cell>
          <cell r="AT586">
            <v>1346.74</v>
          </cell>
          <cell r="AU586">
            <v>5264.5</v>
          </cell>
          <cell r="AV586">
            <v>1537.66</v>
          </cell>
          <cell r="AW586">
            <v>1346.53</v>
          </cell>
          <cell r="AX586">
            <v>0</v>
          </cell>
          <cell r="AY586">
            <v>5455.63</v>
          </cell>
          <cell r="AZ586">
            <v>4827.3999999999996</v>
          </cell>
          <cell r="BA586">
            <v>1102.21</v>
          </cell>
          <cell r="BB586">
            <v>3157.27</v>
          </cell>
          <cell r="BC586">
            <v>2772.34</v>
          </cell>
          <cell r="BD586">
            <v>2772.34</v>
          </cell>
          <cell r="BE586">
            <v>1537.66</v>
          </cell>
          <cell r="BF586">
            <v>0</v>
          </cell>
          <cell r="BG586">
            <v>0.21</v>
          </cell>
          <cell r="BH586">
            <v>0</v>
          </cell>
          <cell r="BI586">
            <v>0</v>
          </cell>
          <cell r="BJ586">
            <v>0</v>
          </cell>
          <cell r="BK586">
            <v>0.21</v>
          </cell>
          <cell r="BL586">
            <v>1234.47</v>
          </cell>
          <cell r="BM586">
            <v>335.35</v>
          </cell>
          <cell r="BN586">
            <v>899.11</v>
          </cell>
          <cell r="BO586">
            <v>-4.24</v>
          </cell>
          <cell r="BP586">
            <v>894.88</v>
          </cell>
          <cell r="BQ586">
            <v>0</v>
          </cell>
          <cell r="BR586">
            <v>894.88</v>
          </cell>
          <cell r="BS586">
            <v>27.165503999999999</v>
          </cell>
          <cell r="BT586">
            <v>736.89</v>
          </cell>
          <cell r="BU586">
            <v>14.03</v>
          </cell>
          <cell r="BV586">
            <v>69.13</v>
          </cell>
          <cell r="BW586">
            <v>681.8</v>
          </cell>
          <cell r="BY586">
            <v>0</v>
          </cell>
          <cell r="BZ586">
            <v>45307.74</v>
          </cell>
          <cell r="CA586">
            <v>45307.74</v>
          </cell>
          <cell r="CB586">
            <v>66546.28</v>
          </cell>
          <cell r="CC586">
            <v>44494.83</v>
          </cell>
          <cell r="CD586">
            <v>2472.7600000000002</v>
          </cell>
          <cell r="CE586">
            <v>552.99</v>
          </cell>
          <cell r="CF586">
            <v>1919.77</v>
          </cell>
          <cell r="CG586">
            <v>19558.47</v>
          </cell>
          <cell r="CH586">
            <v>2370.14</v>
          </cell>
          <cell r="CI586">
            <v>6049.01</v>
          </cell>
          <cell r="CJ586">
            <v>11139.31</v>
          </cell>
          <cell r="CK586">
            <v>2546.14</v>
          </cell>
          <cell r="CL586">
            <v>20.22</v>
          </cell>
          <cell r="CM586">
            <v>0</v>
          </cell>
          <cell r="CN586">
            <v>17364.84</v>
          </cell>
          <cell r="CO586">
            <v>10039.74</v>
          </cell>
          <cell r="CP586">
            <v>2829.26</v>
          </cell>
          <cell r="CQ586">
            <v>4495.84</v>
          </cell>
          <cell r="CR586">
            <v>88333.66</v>
          </cell>
          <cell r="CS586">
            <v>25841.99</v>
          </cell>
          <cell r="CT586">
            <v>23866.15</v>
          </cell>
          <cell r="CU586">
            <v>0</v>
          </cell>
          <cell r="CV586">
            <v>1975.84</v>
          </cell>
          <cell r="CW586">
            <v>5426.66</v>
          </cell>
          <cell r="CX586">
            <v>0</v>
          </cell>
          <cell r="CY586">
            <v>6.07</v>
          </cell>
          <cell r="CZ586">
            <v>58.34</v>
          </cell>
          <cell r="DA586">
            <v>1620.38</v>
          </cell>
          <cell r="DB586">
            <v>3741.86</v>
          </cell>
          <cell r="DC586">
            <v>203513.44</v>
          </cell>
          <cell r="DD586">
            <v>14.28</v>
          </cell>
          <cell r="DE586">
            <v>5455.63</v>
          </cell>
          <cell r="DF586">
            <v>198043.53</v>
          </cell>
          <cell r="DG586">
            <v>327.68</v>
          </cell>
          <cell r="DH586">
            <v>14768.24</v>
          </cell>
          <cell r="DI586">
            <v>90.18</v>
          </cell>
          <cell r="DJ586">
            <v>2545</v>
          </cell>
          <cell r="DK586">
            <v>715.43</v>
          </cell>
          <cell r="DL586">
            <v>18118.849999999999</v>
          </cell>
          <cell r="DM586">
            <v>25352.26</v>
          </cell>
          <cell r="DN586">
            <v>287150.06</v>
          </cell>
          <cell r="DO586">
            <v>204703.69</v>
          </cell>
          <cell r="DP586">
            <v>287.23</v>
          </cell>
          <cell r="DQ586">
            <v>3641.19</v>
          </cell>
          <cell r="DR586">
            <v>40767.71</v>
          </cell>
          <cell r="DS586">
            <v>64.540000000000006</v>
          </cell>
          <cell r="DT586">
            <v>249399.83</v>
          </cell>
          <cell r="DU586">
            <v>1000</v>
          </cell>
          <cell r="DV586">
            <v>5.86</v>
          </cell>
          <cell r="DW586">
            <v>25067.41</v>
          </cell>
          <cell r="DX586">
            <v>15376.15</v>
          </cell>
          <cell r="DY586">
            <v>-402.7</v>
          </cell>
          <cell r="DZ586">
            <v>-3298</v>
          </cell>
          <cell r="EA586">
            <v>37748.730000000003</v>
          </cell>
          <cell r="EB586">
            <v>1.5</v>
          </cell>
          <cell r="EC586">
            <v>37750.230000000003</v>
          </cell>
          <cell r="ED586">
            <v>16824.96</v>
          </cell>
          <cell r="EE586">
            <v>36968.47</v>
          </cell>
          <cell r="EF586">
            <v>0</v>
          </cell>
          <cell r="EG586">
            <v>36968.47</v>
          </cell>
          <cell r="EH586">
            <v>894.88</v>
          </cell>
          <cell r="EI586">
            <v>0</v>
          </cell>
          <cell r="EJ586">
            <v>0</v>
          </cell>
          <cell r="EK586">
            <v>21.59</v>
          </cell>
          <cell r="EL586">
            <v>19.399999999999999</v>
          </cell>
          <cell r="EM586">
            <v>0</v>
          </cell>
          <cell r="EN586">
            <v>0.75</v>
          </cell>
          <cell r="EO586">
            <v>0</v>
          </cell>
          <cell r="EP586">
            <v>20.11</v>
          </cell>
          <cell r="EQ586">
            <v>29.3</v>
          </cell>
          <cell r="ER586">
            <v>-105.5</v>
          </cell>
          <cell r="ES586">
            <v>0</v>
          </cell>
          <cell r="ET586">
            <v>0.04</v>
          </cell>
          <cell r="EU586">
            <v>37748.730000000003</v>
          </cell>
          <cell r="EV586">
            <v>37748.730000000003</v>
          </cell>
          <cell r="EW586">
            <v>-329.72</v>
          </cell>
          <cell r="EX586">
            <v>0</v>
          </cell>
          <cell r="EY586">
            <v>-53.06</v>
          </cell>
          <cell r="EZ586">
            <v>0</v>
          </cell>
          <cell r="FA586">
            <v>0</v>
          </cell>
          <cell r="FB586">
            <v>3635.76</v>
          </cell>
          <cell r="FC586">
            <v>0</v>
          </cell>
          <cell r="FD586">
            <v>15104.33</v>
          </cell>
          <cell r="FE586">
            <v>0</v>
          </cell>
          <cell r="FF586">
            <v>26662.93</v>
          </cell>
          <cell r="FG586">
            <v>263.52</v>
          </cell>
          <cell r="FH586">
            <v>459.29</v>
          </cell>
          <cell r="FI586">
            <v>-1.99</v>
          </cell>
          <cell r="FJ586">
            <v>25938.13</v>
          </cell>
          <cell r="FK586">
            <v>210524.63</v>
          </cell>
          <cell r="FL586">
            <v>21302.37</v>
          </cell>
          <cell r="FM586">
            <v>25938.13</v>
          </cell>
          <cell r="FN586">
            <v>31956.23</v>
          </cell>
          <cell r="FO586">
            <v>210524.63</v>
          </cell>
          <cell r="FP586">
            <v>271543.27</v>
          </cell>
          <cell r="FQ586">
            <v>10.1187</v>
          </cell>
          <cell r="FR586">
            <v>12.3207</v>
          </cell>
          <cell r="FS586">
            <v>15.1793</v>
          </cell>
          <cell r="FT586">
            <v>9.5520999999999994</v>
          </cell>
          <cell r="FU586">
            <v>1000</v>
          </cell>
          <cell r="FV586">
            <v>0</v>
          </cell>
          <cell r="FW586">
            <v>0</v>
          </cell>
          <cell r="FX586">
            <v>0</v>
          </cell>
          <cell r="FY586">
            <v>3298</v>
          </cell>
          <cell r="FZ586">
            <v>0</v>
          </cell>
          <cell r="GA586">
            <v>1.5</v>
          </cell>
          <cell r="GB586">
            <v>0</v>
          </cell>
          <cell r="GC586">
            <v>3634.25</v>
          </cell>
          <cell r="GD586">
            <v>14619.38</v>
          </cell>
          <cell r="GE586">
            <v>4805.88</v>
          </cell>
          <cell r="GF586">
            <v>0</v>
          </cell>
          <cell r="GG586">
            <v>585921.31999999995</v>
          </cell>
          <cell r="GH586">
            <v>0</v>
          </cell>
          <cell r="GI586">
            <v>491.46</v>
          </cell>
          <cell r="GJ586">
            <v>26662.93</v>
          </cell>
          <cell r="GK586">
            <v>2666.29</v>
          </cell>
          <cell r="GL586">
            <v>4076.82</v>
          </cell>
          <cell r="GM586">
            <v>729.06</v>
          </cell>
          <cell r="GN586">
            <v>2255.86</v>
          </cell>
          <cell r="GO586">
            <v>1820.95</v>
          </cell>
          <cell r="GP586">
            <v>1361.66</v>
          </cell>
          <cell r="GQ586">
            <v>1361.66</v>
          </cell>
          <cell r="GR586">
            <v>459.29</v>
          </cell>
          <cell r="GS586">
            <v>1361.66</v>
          </cell>
          <cell r="GT586">
            <v>4758.16</v>
          </cell>
          <cell r="GU586">
            <v>29.3</v>
          </cell>
          <cell r="GV586">
            <v>585.91999999999996</v>
          </cell>
          <cell r="GW586">
            <v>0.05</v>
          </cell>
          <cell r="GX586">
            <v>40.99</v>
          </cell>
          <cell r="GY586">
            <v>0</v>
          </cell>
          <cell r="GZ586">
            <v>40.99</v>
          </cell>
          <cell r="HA586">
            <v>0.75</v>
          </cell>
          <cell r="HB586">
            <v>0</v>
          </cell>
          <cell r="HC586">
            <v>0.75</v>
          </cell>
          <cell r="HE586" t="str">
            <v>Includes nonfinancial equity investments that are subject to Tier 1 capital deductions.</v>
          </cell>
          <cell r="HF586">
            <v>28.9</v>
          </cell>
          <cell r="HG586">
            <v>306.10000000000002</v>
          </cell>
          <cell r="HH586">
            <v>793</v>
          </cell>
          <cell r="HI586">
            <v>645.1</v>
          </cell>
          <cell r="HJ586">
            <v>1278.5</v>
          </cell>
          <cell r="HK586" t="str">
            <v>Item 69:  Cash Dividends declared on Common Stock -  Item 13 (HI-A)Item 72 &amp; 73: Issuance of Common Stock - Items 7 &amp; 8 (HI-A)Item 75: Share Repurchase to Offset Issuance for Employee Compensation - Item 10 (HI-A)</v>
          </cell>
          <cell r="HL586">
            <v>3</v>
          </cell>
          <cell r="HM586">
            <v>2012</v>
          </cell>
          <cell r="HN586">
            <v>0</v>
          </cell>
          <cell r="HO586">
            <v>0</v>
          </cell>
          <cell r="HR586">
            <v>19009</v>
          </cell>
        </row>
        <row r="587">
          <cell r="A587" t="str">
            <v>2277860Q4 2012Supervisory Baseline</v>
          </cell>
          <cell r="B587" t="str">
            <v>CapOne</v>
          </cell>
          <cell r="C587" t="str">
            <v>Q4 2012</v>
          </cell>
          <cell r="D587" t="str">
            <v>Supervisory Baseline</v>
          </cell>
          <cell r="E587" t="str">
            <v>BHC</v>
          </cell>
          <cell r="F587" t="str">
            <v>Capital One</v>
          </cell>
          <cell r="G587">
            <v>2277860</v>
          </cell>
          <cell r="H587" t="str">
            <v>Projected</v>
          </cell>
          <cell r="I587">
            <v>40925</v>
          </cell>
          <cell r="J587">
            <v>40925.693240740744</v>
          </cell>
          <cell r="K587" t="str">
            <v>The Supervisory Baseline Scenario is based on the economic scenario provided. More details can be found in the accompanying Stress Test Whitepaper.</v>
          </cell>
          <cell r="L587">
            <v>12.1</v>
          </cell>
          <cell r="M587">
            <v>14.35</v>
          </cell>
          <cell r="N587">
            <v>2.4</v>
          </cell>
          <cell r="O587">
            <v>11.95</v>
          </cell>
          <cell r="P587">
            <v>76.680000000000007</v>
          </cell>
          <cell r="Q587">
            <v>8.83</v>
          </cell>
          <cell r="R587">
            <v>6.74</v>
          </cell>
          <cell r="S587">
            <v>61.11</v>
          </cell>
          <cell r="T587">
            <v>53.56</v>
          </cell>
          <cell r="U587">
            <v>16.27</v>
          </cell>
          <cell r="V587">
            <v>2.65</v>
          </cell>
          <cell r="W587">
            <v>34.64</v>
          </cell>
          <cell r="X587">
            <v>1023.8</v>
          </cell>
          <cell r="Y587">
            <v>191.61</v>
          </cell>
          <cell r="Z587">
            <v>169.78</v>
          </cell>
          <cell r="AA587">
            <v>0</v>
          </cell>
          <cell r="AB587">
            <v>21.83</v>
          </cell>
          <cell r="AC587">
            <v>3.19</v>
          </cell>
          <cell r="AD587">
            <v>0</v>
          </cell>
          <cell r="AE587">
            <v>0.02</v>
          </cell>
          <cell r="AF587">
            <v>0</v>
          </cell>
          <cell r="AG587">
            <v>0.66</v>
          </cell>
          <cell r="AH587">
            <v>2.5099999999999998</v>
          </cell>
          <cell r="AI587">
            <v>1375.29</v>
          </cell>
          <cell r="AJ587">
            <v>0</v>
          </cell>
          <cell r="AK587">
            <v>0</v>
          </cell>
          <cell r="AL587">
            <v>0</v>
          </cell>
          <cell r="AM587">
            <v>0</v>
          </cell>
          <cell r="AN587">
            <v>0</v>
          </cell>
          <cell r="AO587">
            <v>0</v>
          </cell>
          <cell r="AP587">
            <v>0</v>
          </cell>
          <cell r="AQ587">
            <v>0</v>
          </cell>
          <cell r="AR587">
            <v>0</v>
          </cell>
          <cell r="AS587">
            <v>-1.91</v>
          </cell>
          <cell r="AT587">
            <v>1373.39</v>
          </cell>
          <cell r="AU587">
            <v>5455.63</v>
          </cell>
          <cell r="AV587">
            <v>1478.68</v>
          </cell>
          <cell r="AW587">
            <v>1375.29</v>
          </cell>
          <cell r="AX587">
            <v>0</v>
          </cell>
          <cell r="AY587">
            <v>5559.03</v>
          </cell>
          <cell r="AZ587">
            <v>4735.8500000000004</v>
          </cell>
          <cell r="BA587">
            <v>1124.01</v>
          </cell>
          <cell r="BB587">
            <v>3206.3</v>
          </cell>
          <cell r="BC587">
            <v>2653.56</v>
          </cell>
          <cell r="BD587">
            <v>2653.56</v>
          </cell>
          <cell r="BE587">
            <v>1478.68</v>
          </cell>
          <cell r="BF587">
            <v>0</v>
          </cell>
          <cell r="BG587">
            <v>-1.91</v>
          </cell>
          <cell r="BH587">
            <v>0</v>
          </cell>
          <cell r="BI587">
            <v>0</v>
          </cell>
          <cell r="BJ587">
            <v>0</v>
          </cell>
          <cell r="BK587">
            <v>-1.91</v>
          </cell>
          <cell r="BL587">
            <v>1176.78</v>
          </cell>
          <cell r="BM587">
            <v>319.49</v>
          </cell>
          <cell r="BN587">
            <v>857.29</v>
          </cell>
          <cell r="BO587">
            <v>-4.1399999999999997</v>
          </cell>
          <cell r="BP587">
            <v>853.14</v>
          </cell>
          <cell r="BQ587">
            <v>0</v>
          </cell>
          <cell r="BR587">
            <v>853.14</v>
          </cell>
          <cell r="BS587">
            <v>27.149509999999999</v>
          </cell>
          <cell r="BT587">
            <v>681.8</v>
          </cell>
          <cell r="BU587">
            <v>14.03</v>
          </cell>
          <cell r="BV587">
            <v>68.39</v>
          </cell>
          <cell r="BW587">
            <v>627.44000000000005</v>
          </cell>
          <cell r="BY587">
            <v>0</v>
          </cell>
          <cell r="BZ587">
            <v>42948.35</v>
          </cell>
          <cell r="CA587">
            <v>42948.35</v>
          </cell>
          <cell r="CB587">
            <v>65196.18</v>
          </cell>
          <cell r="CC587">
            <v>42694.559999999998</v>
          </cell>
          <cell r="CD587">
            <v>2524.9299999999998</v>
          </cell>
          <cell r="CE587">
            <v>605.73</v>
          </cell>
          <cell r="CF587">
            <v>1919.21</v>
          </cell>
          <cell r="CG587">
            <v>19956.55</v>
          </cell>
          <cell r="CH587">
            <v>2396.35</v>
          </cell>
          <cell r="CI587">
            <v>6179.5</v>
          </cell>
          <cell r="CJ587">
            <v>11380.71</v>
          </cell>
          <cell r="CK587">
            <v>2628.17</v>
          </cell>
          <cell r="CL587">
            <v>20.13</v>
          </cell>
          <cell r="CM587">
            <v>0</v>
          </cell>
          <cell r="CN587">
            <v>17978.36</v>
          </cell>
          <cell r="CO587">
            <v>10497.23</v>
          </cell>
          <cell r="CP587">
            <v>2906.98</v>
          </cell>
          <cell r="CQ587">
            <v>4574.16</v>
          </cell>
          <cell r="CR587">
            <v>91323.21</v>
          </cell>
          <cell r="CS587">
            <v>26059.34</v>
          </cell>
          <cell r="CT587">
            <v>24074.05</v>
          </cell>
          <cell r="CU587">
            <v>0</v>
          </cell>
          <cell r="CV587">
            <v>1985.3</v>
          </cell>
          <cell r="CW587">
            <v>5682.84</v>
          </cell>
          <cell r="CX587">
            <v>0</v>
          </cell>
          <cell r="CY587">
            <v>6.05</v>
          </cell>
          <cell r="CZ587">
            <v>59.39</v>
          </cell>
          <cell r="DA587">
            <v>1690.29</v>
          </cell>
          <cell r="DB587">
            <v>3927.11</v>
          </cell>
          <cell r="DC587">
            <v>206239.94</v>
          </cell>
          <cell r="DD587">
            <v>14.28</v>
          </cell>
          <cell r="DE587">
            <v>5559.03</v>
          </cell>
          <cell r="DF587">
            <v>200666.64</v>
          </cell>
          <cell r="DG587">
            <v>291.14</v>
          </cell>
          <cell r="DH587">
            <v>14768.24</v>
          </cell>
          <cell r="DI587">
            <v>96.3</v>
          </cell>
          <cell r="DJ587">
            <v>2356.14</v>
          </cell>
          <cell r="DK587">
            <v>663.74</v>
          </cell>
          <cell r="DL587">
            <v>17884.419999999998</v>
          </cell>
          <cell r="DM587">
            <v>24902.3</v>
          </cell>
          <cell r="DN587">
            <v>286692.84999999998</v>
          </cell>
          <cell r="DO587">
            <v>203209.14</v>
          </cell>
          <cell r="DP587">
            <v>253.8</v>
          </cell>
          <cell r="DQ587">
            <v>3641.19</v>
          </cell>
          <cell r="DR587">
            <v>41103.53</v>
          </cell>
          <cell r="DS587">
            <v>60.63</v>
          </cell>
          <cell r="DT587">
            <v>248207.66</v>
          </cell>
          <cell r="DU587">
            <v>1000</v>
          </cell>
          <cell r="DV587">
            <v>5.87</v>
          </cell>
          <cell r="DW587">
            <v>25105.4</v>
          </cell>
          <cell r="DX587">
            <v>16179.89</v>
          </cell>
          <cell r="DY587">
            <v>-508.57</v>
          </cell>
          <cell r="DZ587">
            <v>-3298.9</v>
          </cell>
          <cell r="EA587">
            <v>38483.69</v>
          </cell>
          <cell r="EB587">
            <v>1.5</v>
          </cell>
          <cell r="EC587">
            <v>38485.19</v>
          </cell>
          <cell r="ED587">
            <v>17278.099999999999</v>
          </cell>
          <cell r="EE587">
            <v>37748.730000000003</v>
          </cell>
          <cell r="EF587">
            <v>0</v>
          </cell>
          <cell r="EG587">
            <v>37748.730000000003</v>
          </cell>
          <cell r="EH587">
            <v>853.14</v>
          </cell>
          <cell r="EI587">
            <v>0</v>
          </cell>
          <cell r="EJ587">
            <v>0</v>
          </cell>
          <cell r="EK587">
            <v>20.56</v>
          </cell>
          <cell r="EL587">
            <v>17.43</v>
          </cell>
          <cell r="EM587">
            <v>0</v>
          </cell>
          <cell r="EN587">
            <v>0.89</v>
          </cell>
          <cell r="EO587">
            <v>0</v>
          </cell>
          <cell r="EP587">
            <v>20.11</v>
          </cell>
          <cell r="EQ587">
            <v>29.34</v>
          </cell>
          <cell r="ER587">
            <v>-105.87</v>
          </cell>
          <cell r="ES587">
            <v>0</v>
          </cell>
          <cell r="ET587">
            <v>0.03</v>
          </cell>
          <cell r="EU587">
            <v>38483.69</v>
          </cell>
          <cell r="EV587">
            <v>38483.69</v>
          </cell>
          <cell r="EW587">
            <v>-435.59</v>
          </cell>
          <cell r="EX587">
            <v>0</v>
          </cell>
          <cell r="EY587">
            <v>-53.06</v>
          </cell>
          <cell r="EZ587">
            <v>0</v>
          </cell>
          <cell r="FA587">
            <v>0</v>
          </cell>
          <cell r="FB587">
            <v>3635.76</v>
          </cell>
          <cell r="FC587">
            <v>0</v>
          </cell>
          <cell r="FD587">
            <v>15061.45</v>
          </cell>
          <cell r="FE587">
            <v>0</v>
          </cell>
          <cell r="FF587">
            <v>27546.639999999999</v>
          </cell>
          <cell r="FG587">
            <v>245.24</v>
          </cell>
          <cell r="FH587">
            <v>67.55</v>
          </cell>
          <cell r="FI587">
            <v>-1.99</v>
          </cell>
          <cell r="FJ587">
            <v>27231.86</v>
          </cell>
          <cell r="FK587">
            <v>213395.29</v>
          </cell>
          <cell r="FL587">
            <v>22596.1</v>
          </cell>
          <cell r="FM587">
            <v>27231.86</v>
          </cell>
          <cell r="FN587">
            <v>33086.65</v>
          </cell>
          <cell r="FO587">
            <v>213395.29</v>
          </cell>
          <cell r="FP587">
            <v>271478.18</v>
          </cell>
          <cell r="FQ587">
            <v>10.588800000000001</v>
          </cell>
          <cell r="FR587">
            <v>12.761200000000001</v>
          </cell>
          <cell r="FS587">
            <v>15.504899999999999</v>
          </cell>
          <cell r="FT587">
            <v>10.031000000000001</v>
          </cell>
          <cell r="FU587">
            <v>1000</v>
          </cell>
          <cell r="FV587">
            <v>0</v>
          </cell>
          <cell r="FW587">
            <v>0</v>
          </cell>
          <cell r="FX587">
            <v>0</v>
          </cell>
          <cell r="FY587">
            <v>3298.9</v>
          </cell>
          <cell r="FZ587">
            <v>0</v>
          </cell>
          <cell r="GA587">
            <v>1.5</v>
          </cell>
          <cell r="GB587">
            <v>0</v>
          </cell>
          <cell r="GC587">
            <v>3634.25</v>
          </cell>
          <cell r="GD587">
            <v>14610.26</v>
          </cell>
          <cell r="GE587">
            <v>4817.3500000000004</v>
          </cell>
          <cell r="GF587">
            <v>0</v>
          </cell>
          <cell r="GG587">
            <v>586726.22</v>
          </cell>
          <cell r="GH587">
            <v>0</v>
          </cell>
          <cell r="GI587">
            <v>491.46</v>
          </cell>
          <cell r="GJ587">
            <v>27546.639999999999</v>
          </cell>
          <cell r="GK587">
            <v>2754.66</v>
          </cell>
          <cell r="GL587">
            <v>4074.48</v>
          </cell>
          <cell r="GM587">
            <v>742.87</v>
          </cell>
          <cell r="GN587">
            <v>2575.98</v>
          </cell>
          <cell r="GO587">
            <v>1498.5</v>
          </cell>
          <cell r="GP587">
            <v>1430.95</v>
          </cell>
          <cell r="GQ587">
            <v>1430.95</v>
          </cell>
          <cell r="GR587">
            <v>67.55</v>
          </cell>
          <cell r="GS587">
            <v>1430.95</v>
          </cell>
          <cell r="GT587">
            <v>5005.13</v>
          </cell>
          <cell r="GU587">
            <v>29.34</v>
          </cell>
          <cell r="GV587">
            <v>586.73</v>
          </cell>
          <cell r="GW587">
            <v>0.05</v>
          </cell>
          <cell r="GX587">
            <v>37.99</v>
          </cell>
          <cell r="GY587">
            <v>0</v>
          </cell>
          <cell r="GZ587">
            <v>37.99</v>
          </cell>
          <cell r="HA587">
            <v>0.89</v>
          </cell>
          <cell r="HB587">
            <v>0</v>
          </cell>
          <cell r="HC587">
            <v>0.89</v>
          </cell>
          <cell r="HE587" t="str">
            <v>Includes nonfinancial equity investments that are subject to Tier 1 capital deductions.</v>
          </cell>
          <cell r="HF587">
            <v>28.9</v>
          </cell>
          <cell r="HG587">
            <v>306.10000000000002</v>
          </cell>
          <cell r="HH587">
            <v>793</v>
          </cell>
          <cell r="HI587">
            <v>645.1</v>
          </cell>
          <cell r="HJ587">
            <v>1278.5</v>
          </cell>
          <cell r="HK587" t="str">
            <v>Item 69:  Cash Dividends declared on Common Stock -  Item 13 (HI-A)Item 72 &amp; 73: Issuance of Common Stock - Items 7 &amp; 8 (HI-A)Item 75: Share Repurchase to Offset Issuance for Employee Compensation - Item 10 (HI-A)</v>
          </cell>
          <cell r="HL587">
            <v>4</v>
          </cell>
          <cell r="HM587">
            <v>2012</v>
          </cell>
          <cell r="HN587">
            <v>0</v>
          </cell>
          <cell r="HO587">
            <v>0</v>
          </cell>
          <cell r="HR587">
            <v>19009</v>
          </cell>
        </row>
        <row r="588">
          <cell r="A588" t="str">
            <v>2277860Q1 2013Supervisory Baseline</v>
          </cell>
          <cell r="B588" t="str">
            <v>CapOne</v>
          </cell>
          <cell r="C588" t="str">
            <v>Q1 2013</v>
          </cell>
          <cell r="D588" t="str">
            <v>Supervisory Baseline</v>
          </cell>
          <cell r="E588" t="str">
            <v>BHC</v>
          </cell>
          <cell r="F588" t="str">
            <v>Capital One</v>
          </cell>
          <cell r="G588">
            <v>2277860</v>
          </cell>
          <cell r="H588" t="str">
            <v>Projected</v>
          </cell>
          <cell r="I588">
            <v>40925</v>
          </cell>
          <cell r="J588">
            <v>40925.693240740744</v>
          </cell>
          <cell r="K588" t="str">
            <v>The Supervisory Baseline Scenario is based on the economic scenario provided. More details can be found in the accompanying Stress Test Whitepaper.</v>
          </cell>
          <cell r="L588">
            <v>12.36</v>
          </cell>
          <cell r="M588">
            <v>14.19</v>
          </cell>
          <cell r="N588">
            <v>2.42</v>
          </cell>
          <cell r="O588">
            <v>11.77</v>
          </cell>
          <cell r="P588">
            <v>77.150000000000006</v>
          </cell>
          <cell r="Q588">
            <v>9.4600000000000009</v>
          </cell>
          <cell r="R588">
            <v>6.97</v>
          </cell>
          <cell r="S588">
            <v>60.73</v>
          </cell>
          <cell r="T588">
            <v>47.18</v>
          </cell>
          <cell r="U588">
            <v>15.43</v>
          </cell>
          <cell r="V588">
            <v>2.2999999999999998</v>
          </cell>
          <cell r="W588">
            <v>29.45</v>
          </cell>
          <cell r="X588">
            <v>1057.45</v>
          </cell>
          <cell r="Y588">
            <v>162.27000000000001</v>
          </cell>
          <cell r="Z588">
            <v>144.76</v>
          </cell>
          <cell r="AA588">
            <v>0</v>
          </cell>
          <cell r="AB588">
            <v>17.510000000000002</v>
          </cell>
          <cell r="AC588">
            <v>3.46</v>
          </cell>
          <cell r="AD588">
            <v>0</v>
          </cell>
          <cell r="AE588">
            <v>0.02</v>
          </cell>
          <cell r="AF588">
            <v>0</v>
          </cell>
          <cell r="AG588">
            <v>0.68</v>
          </cell>
          <cell r="AH588">
            <v>2.76</v>
          </cell>
          <cell r="AI588">
            <v>1374.06</v>
          </cell>
          <cell r="AJ588">
            <v>0</v>
          </cell>
          <cell r="AK588">
            <v>0</v>
          </cell>
          <cell r="AL588">
            <v>0</v>
          </cell>
          <cell r="AM588">
            <v>0</v>
          </cell>
          <cell r="AN588">
            <v>0</v>
          </cell>
          <cell r="AO588">
            <v>0</v>
          </cell>
          <cell r="AP588">
            <v>0</v>
          </cell>
          <cell r="AQ588">
            <v>0</v>
          </cell>
          <cell r="AR588">
            <v>0</v>
          </cell>
          <cell r="AS588">
            <v>-1.85</v>
          </cell>
          <cell r="AT588">
            <v>1372.21</v>
          </cell>
          <cell r="AU588">
            <v>5559.03</v>
          </cell>
          <cell r="AV588">
            <v>1442.6</v>
          </cell>
          <cell r="AW588">
            <v>1374.06</v>
          </cell>
          <cell r="AX588">
            <v>0</v>
          </cell>
          <cell r="AY588">
            <v>5627.56</v>
          </cell>
          <cell r="AZ588">
            <v>4665.32</v>
          </cell>
          <cell r="BA588">
            <v>1116.46</v>
          </cell>
          <cell r="BB588">
            <v>3208</v>
          </cell>
          <cell r="BC588">
            <v>2573.7800000000002</v>
          </cell>
          <cell r="BD588">
            <v>2573.7800000000002</v>
          </cell>
          <cell r="BE588">
            <v>1442.6</v>
          </cell>
          <cell r="BF588">
            <v>0</v>
          </cell>
          <cell r="BG588">
            <v>-1.85</v>
          </cell>
          <cell r="BH588">
            <v>0</v>
          </cell>
          <cell r="BI588">
            <v>0</v>
          </cell>
          <cell r="BJ588">
            <v>0</v>
          </cell>
          <cell r="BK588">
            <v>-1.85</v>
          </cell>
          <cell r="BL588">
            <v>1133.03</v>
          </cell>
          <cell r="BM588">
            <v>321.08999999999997</v>
          </cell>
          <cell r="BN588">
            <v>811.94</v>
          </cell>
          <cell r="BO588">
            <v>-3.99</v>
          </cell>
          <cell r="BP588">
            <v>807.95</v>
          </cell>
          <cell r="BQ588">
            <v>0</v>
          </cell>
          <cell r="BR588">
            <v>807.95</v>
          </cell>
          <cell r="BS588">
            <v>28.339054999999998</v>
          </cell>
          <cell r="BT588">
            <v>627.44000000000005</v>
          </cell>
          <cell r="BU588">
            <v>14.03</v>
          </cell>
          <cell r="BV588">
            <v>63.66</v>
          </cell>
          <cell r="BW588">
            <v>577.80999999999995</v>
          </cell>
          <cell r="BY588">
            <v>0</v>
          </cell>
          <cell r="BZ588">
            <v>42732.62</v>
          </cell>
          <cell r="CA588">
            <v>42732.62</v>
          </cell>
          <cell r="CB588">
            <v>64291.61</v>
          </cell>
          <cell r="CC588">
            <v>41310.199999999997</v>
          </cell>
          <cell r="CD588">
            <v>2639.37</v>
          </cell>
          <cell r="CE588">
            <v>690.43</v>
          </cell>
          <cell r="CF588">
            <v>1948.94</v>
          </cell>
          <cell r="CG588">
            <v>20322.009999999998</v>
          </cell>
          <cell r="CH588">
            <v>2424.9299999999998</v>
          </cell>
          <cell r="CI588">
            <v>6340.06</v>
          </cell>
          <cell r="CJ588">
            <v>11557.01</v>
          </cell>
          <cell r="CK588">
            <v>2691.6</v>
          </cell>
          <cell r="CL588">
            <v>20.03</v>
          </cell>
          <cell r="CM588">
            <v>0</v>
          </cell>
          <cell r="CN588">
            <v>18356.36</v>
          </cell>
          <cell r="CO588">
            <v>10852.06</v>
          </cell>
          <cell r="CP588">
            <v>2966.37</v>
          </cell>
          <cell r="CQ588">
            <v>4537.93</v>
          </cell>
          <cell r="CR588">
            <v>88870.81</v>
          </cell>
          <cell r="CS588">
            <v>26241.53</v>
          </cell>
          <cell r="CT588">
            <v>24214.91</v>
          </cell>
          <cell r="CU588">
            <v>0</v>
          </cell>
          <cell r="CV588">
            <v>2026.62</v>
          </cell>
          <cell r="CW588">
            <v>5884.24</v>
          </cell>
          <cell r="CX588">
            <v>0</v>
          </cell>
          <cell r="CY588">
            <v>6.02</v>
          </cell>
          <cell r="CZ588">
            <v>60.16</v>
          </cell>
          <cell r="DA588">
            <v>1745.02</v>
          </cell>
          <cell r="DB588">
            <v>4073.05</v>
          </cell>
          <cell r="DC588">
            <v>203644.55</v>
          </cell>
          <cell r="DD588">
            <v>14.28</v>
          </cell>
          <cell r="DE588">
            <v>5627.56</v>
          </cell>
          <cell r="DF588">
            <v>198002.71</v>
          </cell>
          <cell r="DG588">
            <v>263.05</v>
          </cell>
          <cell r="DH588">
            <v>14768.24</v>
          </cell>
          <cell r="DI588">
            <v>105.6</v>
          </cell>
          <cell r="DJ588">
            <v>2174.6</v>
          </cell>
          <cell r="DK588">
            <v>613.85</v>
          </cell>
          <cell r="DL588">
            <v>17662.28</v>
          </cell>
          <cell r="DM588">
            <v>25739.87</v>
          </cell>
          <cell r="DN588">
            <v>284400.55</v>
          </cell>
          <cell r="DO588">
            <v>202527.51</v>
          </cell>
          <cell r="DP588">
            <v>228.44</v>
          </cell>
          <cell r="DQ588">
            <v>0</v>
          </cell>
          <cell r="DR588">
            <v>42521.45</v>
          </cell>
          <cell r="DS588">
            <v>57.04</v>
          </cell>
          <cell r="DT588">
            <v>245277.39</v>
          </cell>
          <cell r="DU588">
            <v>1000</v>
          </cell>
          <cell r="DV588">
            <v>5.87</v>
          </cell>
          <cell r="DW588">
            <v>25152.1</v>
          </cell>
          <cell r="DX588">
            <v>16938.77</v>
          </cell>
          <cell r="DY588">
            <v>-648.79999999999995</v>
          </cell>
          <cell r="DZ588">
            <v>-3326.31</v>
          </cell>
          <cell r="EA588">
            <v>39121.65</v>
          </cell>
          <cell r="EB588">
            <v>1.5</v>
          </cell>
          <cell r="EC588">
            <v>39123.15</v>
          </cell>
          <cell r="ED588">
            <v>17647.689999999999</v>
          </cell>
          <cell r="EE588">
            <v>38483.69</v>
          </cell>
          <cell r="EF588">
            <v>0</v>
          </cell>
          <cell r="EG588">
            <v>38483.69</v>
          </cell>
          <cell r="EH588">
            <v>807.95</v>
          </cell>
          <cell r="EI588">
            <v>0</v>
          </cell>
          <cell r="EJ588">
            <v>0</v>
          </cell>
          <cell r="EK588">
            <v>31</v>
          </cell>
          <cell r="EL588">
            <v>15.7</v>
          </cell>
          <cell r="EM588">
            <v>0</v>
          </cell>
          <cell r="EN588">
            <v>27.4</v>
          </cell>
          <cell r="EO588">
            <v>0</v>
          </cell>
          <cell r="EP588">
            <v>19.73</v>
          </cell>
          <cell r="EQ588">
            <v>29.37</v>
          </cell>
          <cell r="ER588">
            <v>-140.22</v>
          </cell>
          <cell r="ES588">
            <v>0</v>
          </cell>
          <cell r="ET588">
            <v>0.04</v>
          </cell>
          <cell r="EU588">
            <v>39121.65</v>
          </cell>
          <cell r="EV588">
            <v>39121.65</v>
          </cell>
          <cell r="EW588">
            <v>-575.82000000000005</v>
          </cell>
          <cell r="EX588">
            <v>0</v>
          </cell>
          <cell r="EY588">
            <v>-53.06</v>
          </cell>
          <cell r="EZ588">
            <v>0</v>
          </cell>
          <cell r="FA588">
            <v>0</v>
          </cell>
          <cell r="FB588">
            <v>1.5</v>
          </cell>
          <cell r="FC588">
            <v>0</v>
          </cell>
          <cell r="FD588">
            <v>15019.5</v>
          </cell>
          <cell r="FE588">
            <v>0</v>
          </cell>
          <cell r="FF588">
            <v>24732.52</v>
          </cell>
          <cell r="FG588">
            <v>228.02</v>
          </cell>
          <cell r="FH588">
            <v>0</v>
          </cell>
          <cell r="FI588">
            <v>-1.99</v>
          </cell>
          <cell r="FJ588">
            <v>24502.52</v>
          </cell>
          <cell r="FK588">
            <v>211768.72</v>
          </cell>
          <cell r="FL588">
            <v>23501.01</v>
          </cell>
          <cell r="FM588">
            <v>24502.52</v>
          </cell>
          <cell r="FN588">
            <v>30332.28</v>
          </cell>
          <cell r="FO588">
            <v>211768.72</v>
          </cell>
          <cell r="FP588">
            <v>269600.33</v>
          </cell>
          <cell r="FQ588">
            <v>11.0975</v>
          </cell>
          <cell r="FR588">
            <v>11.570399999999999</v>
          </cell>
          <cell r="FS588">
            <v>14.3233</v>
          </cell>
          <cell r="FT588">
            <v>9.0884999999999998</v>
          </cell>
          <cell r="FU588">
            <v>1000</v>
          </cell>
          <cell r="FV588">
            <v>0</v>
          </cell>
          <cell r="FW588">
            <v>0</v>
          </cell>
          <cell r="FX588">
            <v>0</v>
          </cell>
          <cell r="FY588">
            <v>3326.31</v>
          </cell>
          <cell r="FZ588">
            <v>0</v>
          </cell>
          <cell r="GA588">
            <v>1.5</v>
          </cell>
          <cell r="GB588">
            <v>0</v>
          </cell>
          <cell r="GC588">
            <v>0</v>
          </cell>
          <cell r="GD588">
            <v>14601.19</v>
          </cell>
          <cell r="GE588">
            <v>4753.93</v>
          </cell>
          <cell r="GF588">
            <v>0</v>
          </cell>
          <cell r="GG588">
            <v>587468.22</v>
          </cell>
          <cell r="GH588">
            <v>0</v>
          </cell>
          <cell r="GI588">
            <v>491.46</v>
          </cell>
          <cell r="GJ588">
            <v>24732.52</v>
          </cell>
          <cell r="GK588">
            <v>2473.25</v>
          </cell>
          <cell r="GL588">
            <v>4047.86</v>
          </cell>
          <cell r="GM588">
            <v>706.07</v>
          </cell>
          <cell r="GN588">
            <v>2548.96</v>
          </cell>
          <cell r="GO588">
            <v>1498.9</v>
          </cell>
          <cell r="GP588">
            <v>1498.9</v>
          </cell>
          <cell r="GQ588">
            <v>1498.9</v>
          </cell>
          <cell r="GR588">
            <v>0</v>
          </cell>
          <cell r="GS588">
            <v>1498.92</v>
          </cell>
          <cell r="GT588">
            <v>5193.93</v>
          </cell>
          <cell r="GU588">
            <v>29.37</v>
          </cell>
          <cell r="GV588">
            <v>587.47</v>
          </cell>
          <cell r="GW588">
            <v>0.05</v>
          </cell>
          <cell r="GX588">
            <v>46.7</v>
          </cell>
          <cell r="GY588">
            <v>0</v>
          </cell>
          <cell r="GZ588">
            <v>46.7</v>
          </cell>
          <cell r="HA588">
            <v>27.4</v>
          </cell>
          <cell r="HB588">
            <v>0</v>
          </cell>
          <cell r="HC588">
            <v>27.4</v>
          </cell>
          <cell r="HE588" t="str">
            <v>Includes nonfinancial equity investments that are subject to Tier 1 capital deductions.</v>
          </cell>
          <cell r="HF588">
            <v>28.9</v>
          </cell>
          <cell r="HG588">
            <v>306.10000000000002</v>
          </cell>
          <cell r="HH588">
            <v>793</v>
          </cell>
          <cell r="HI588">
            <v>645.1</v>
          </cell>
          <cell r="HJ588">
            <v>1278.5</v>
          </cell>
          <cell r="HK588" t="str">
            <v>Item 69:  Cash Dividends declared on Common Stock -  Item 13 (HI-A)Item 72 &amp; 73: Issuance of Common Stock - Items 7 &amp; 8 (HI-A)Item 75: Share Repurchase to Offset Issuance for Employee Compensation - Item 10 (HI-A)</v>
          </cell>
          <cell r="HL588">
            <v>1</v>
          </cell>
          <cell r="HM588">
            <v>2013</v>
          </cell>
          <cell r="HN588">
            <v>0</v>
          </cell>
          <cell r="HO588">
            <v>0</v>
          </cell>
          <cell r="HR588">
            <v>19009</v>
          </cell>
        </row>
        <row r="589">
          <cell r="A589" t="str">
            <v>2277860Q2 2013Supervisory Baseline</v>
          </cell>
          <cell r="B589" t="str">
            <v>CapOne</v>
          </cell>
          <cell r="C589" t="str">
            <v>Q2 2013</v>
          </cell>
          <cell r="D589" t="str">
            <v>Supervisory Baseline</v>
          </cell>
          <cell r="E589" t="str">
            <v>BHC</v>
          </cell>
          <cell r="F589" t="str">
            <v>Capital One</v>
          </cell>
          <cell r="G589">
            <v>2277860</v>
          </cell>
          <cell r="H589" t="str">
            <v>Projected</v>
          </cell>
          <cell r="I589">
            <v>40925</v>
          </cell>
          <cell r="J589">
            <v>40925.693240740744</v>
          </cell>
          <cell r="K589" t="str">
            <v>The Supervisory Baseline Scenario is based on the economic scenario provided. More details can be found in the accompanying Stress Test Whitepaper.</v>
          </cell>
          <cell r="L589">
            <v>11.37</v>
          </cell>
          <cell r="M589">
            <v>13.88</v>
          </cell>
          <cell r="N589">
            <v>2.4</v>
          </cell>
          <cell r="O589">
            <v>11.49</v>
          </cell>
          <cell r="P589">
            <v>72.56</v>
          </cell>
          <cell r="Q589">
            <v>7.23</v>
          </cell>
          <cell r="R589">
            <v>5.75</v>
          </cell>
          <cell r="S589">
            <v>59.57</v>
          </cell>
          <cell r="T589">
            <v>43.42</v>
          </cell>
          <cell r="U589">
            <v>15.28</v>
          </cell>
          <cell r="V589">
            <v>2.15</v>
          </cell>
          <cell r="W589">
            <v>25.99</v>
          </cell>
          <cell r="X589">
            <v>1035.78</v>
          </cell>
          <cell r="Y589">
            <v>135.56</v>
          </cell>
          <cell r="Z589">
            <v>120.61</v>
          </cell>
          <cell r="AA589">
            <v>0</v>
          </cell>
          <cell r="AB589">
            <v>14.96</v>
          </cell>
          <cell r="AC589">
            <v>2.8</v>
          </cell>
          <cell r="AD589">
            <v>0</v>
          </cell>
          <cell r="AE589">
            <v>0.02</v>
          </cell>
          <cell r="AF589">
            <v>0</v>
          </cell>
          <cell r="AG589">
            <v>0.59</v>
          </cell>
          <cell r="AH589">
            <v>2.19</v>
          </cell>
          <cell r="AI589">
            <v>1315.39</v>
          </cell>
          <cell r="AJ589">
            <v>0</v>
          </cell>
          <cell r="AK589">
            <v>0</v>
          </cell>
          <cell r="AL589">
            <v>0</v>
          </cell>
          <cell r="AM589">
            <v>0</v>
          </cell>
          <cell r="AN589">
            <v>0</v>
          </cell>
          <cell r="AO589">
            <v>0</v>
          </cell>
          <cell r="AP589">
            <v>0</v>
          </cell>
          <cell r="AQ589">
            <v>0</v>
          </cell>
          <cell r="AR589">
            <v>0</v>
          </cell>
          <cell r="AS589">
            <v>-3.7</v>
          </cell>
          <cell r="AT589">
            <v>1311.69</v>
          </cell>
          <cell r="AU589">
            <v>5627.56</v>
          </cell>
          <cell r="AV589">
            <v>1410.05</v>
          </cell>
          <cell r="AW589">
            <v>1315.39</v>
          </cell>
          <cell r="AX589">
            <v>0</v>
          </cell>
          <cell r="AY589">
            <v>5722.22</v>
          </cell>
          <cell r="AZ589">
            <v>4683.96</v>
          </cell>
          <cell r="BA589">
            <v>1171.04</v>
          </cell>
          <cell r="BB589">
            <v>3197.71</v>
          </cell>
          <cell r="BC589">
            <v>2657.29</v>
          </cell>
          <cell r="BD589">
            <v>2657.29</v>
          </cell>
          <cell r="BE589">
            <v>1410.05</v>
          </cell>
          <cell r="BF589">
            <v>0</v>
          </cell>
          <cell r="BG589">
            <v>-3.7</v>
          </cell>
          <cell r="BH589">
            <v>0</v>
          </cell>
          <cell r="BI589">
            <v>0</v>
          </cell>
          <cell r="BJ589">
            <v>0</v>
          </cell>
          <cell r="BK589">
            <v>-3.7</v>
          </cell>
          <cell r="BL589">
            <v>1250.94</v>
          </cell>
          <cell r="BM589">
            <v>355.01</v>
          </cell>
          <cell r="BN589">
            <v>895.94</v>
          </cell>
          <cell r="BO589">
            <v>-4</v>
          </cell>
          <cell r="BP589">
            <v>891.93</v>
          </cell>
          <cell r="BQ589">
            <v>0</v>
          </cell>
          <cell r="BR589">
            <v>891.93</v>
          </cell>
          <cell r="BS589">
            <v>28.379459000000001</v>
          </cell>
          <cell r="BT589">
            <v>577.80999999999995</v>
          </cell>
          <cell r="BU589">
            <v>14.03</v>
          </cell>
          <cell r="BV589">
            <v>63.66</v>
          </cell>
          <cell r="BW589">
            <v>528.19000000000005</v>
          </cell>
          <cell r="BY589">
            <v>0</v>
          </cell>
          <cell r="BZ589">
            <v>42674.92</v>
          </cell>
          <cell r="CA589">
            <v>42674.92</v>
          </cell>
          <cell r="CB589">
            <v>63272.92</v>
          </cell>
          <cell r="CC589">
            <v>39755.46</v>
          </cell>
          <cell r="CD589">
            <v>2763.5</v>
          </cell>
          <cell r="CE589">
            <v>782.85</v>
          </cell>
          <cell r="CF589">
            <v>1980.65</v>
          </cell>
          <cell r="CG589">
            <v>20734.03</v>
          </cell>
          <cell r="CH589">
            <v>2462.79</v>
          </cell>
          <cell r="CI589">
            <v>6503.22</v>
          </cell>
          <cell r="CJ589">
            <v>11768.01</v>
          </cell>
          <cell r="CK589">
            <v>2773.73</v>
          </cell>
          <cell r="CL589">
            <v>19.93</v>
          </cell>
          <cell r="CM589">
            <v>0</v>
          </cell>
          <cell r="CN589">
            <v>18990.439999999999</v>
          </cell>
          <cell r="CO589">
            <v>11327.36</v>
          </cell>
          <cell r="CP589">
            <v>3048.21</v>
          </cell>
          <cell r="CQ589">
            <v>4614.87</v>
          </cell>
          <cell r="CR589">
            <v>90529.84</v>
          </cell>
          <cell r="CS589">
            <v>27031.91</v>
          </cell>
          <cell r="CT589">
            <v>24912.63</v>
          </cell>
          <cell r="CU589">
            <v>0</v>
          </cell>
          <cell r="CV589">
            <v>2119.2800000000002</v>
          </cell>
          <cell r="CW589">
            <v>6148.15</v>
          </cell>
          <cell r="CX589">
            <v>0</v>
          </cell>
          <cell r="CY589">
            <v>5.99</v>
          </cell>
          <cell r="CZ589">
            <v>60.91</v>
          </cell>
          <cell r="DA589">
            <v>1815.65</v>
          </cell>
          <cell r="DB589">
            <v>4265.6000000000004</v>
          </cell>
          <cell r="DC589">
            <v>205973.26</v>
          </cell>
          <cell r="DD589">
            <v>14.28</v>
          </cell>
          <cell r="DE589">
            <v>5722.22</v>
          </cell>
          <cell r="DF589">
            <v>200236.76</v>
          </cell>
          <cell r="DG589">
            <v>223.78</v>
          </cell>
          <cell r="DH589">
            <v>14768.24</v>
          </cell>
          <cell r="DI589">
            <v>115.43</v>
          </cell>
          <cell r="DJ589">
            <v>2000.38</v>
          </cell>
          <cell r="DK589">
            <v>565.74</v>
          </cell>
          <cell r="DL589">
            <v>17449.79</v>
          </cell>
          <cell r="DM589">
            <v>24995.85</v>
          </cell>
          <cell r="DN589">
            <v>285581.09000000003</v>
          </cell>
          <cell r="DO589">
            <v>201500.9</v>
          </cell>
          <cell r="DP589">
            <v>192.41</v>
          </cell>
          <cell r="DQ589">
            <v>0</v>
          </cell>
          <cell r="DR589">
            <v>43882.62</v>
          </cell>
          <cell r="DS589">
            <v>51.45</v>
          </cell>
          <cell r="DT589">
            <v>245575.93</v>
          </cell>
          <cell r="DU589">
            <v>1000</v>
          </cell>
          <cell r="DV589">
            <v>5.88</v>
          </cell>
          <cell r="DW589">
            <v>25229.1</v>
          </cell>
          <cell r="DX589">
            <v>17781.39</v>
          </cell>
          <cell r="DY589">
            <v>-686.31</v>
          </cell>
          <cell r="DZ589">
            <v>-3326.42</v>
          </cell>
          <cell r="EA589">
            <v>40003.65</v>
          </cell>
          <cell r="EB589">
            <v>1.5</v>
          </cell>
          <cell r="EC589">
            <v>40005.160000000003</v>
          </cell>
          <cell r="ED589">
            <v>18116.18</v>
          </cell>
          <cell r="EE589">
            <v>39121.65</v>
          </cell>
          <cell r="EF589">
            <v>0</v>
          </cell>
          <cell r="EG589">
            <v>39121.65</v>
          </cell>
          <cell r="EH589">
            <v>891.93</v>
          </cell>
          <cell r="EI589">
            <v>0</v>
          </cell>
          <cell r="EJ589">
            <v>0</v>
          </cell>
          <cell r="EK589">
            <v>31</v>
          </cell>
          <cell r="EL589">
            <v>46</v>
          </cell>
          <cell r="EM589">
            <v>0</v>
          </cell>
          <cell r="EN589">
            <v>0.11</v>
          </cell>
          <cell r="EO589">
            <v>0</v>
          </cell>
          <cell r="EP589">
            <v>19.95</v>
          </cell>
          <cell r="EQ589">
            <v>29.39</v>
          </cell>
          <cell r="ER589">
            <v>-37.51</v>
          </cell>
          <cell r="ES589">
            <v>0</v>
          </cell>
          <cell r="ET589">
            <v>0.02</v>
          </cell>
          <cell r="EU589">
            <v>40003.65</v>
          </cell>
          <cell r="EV589">
            <v>40003.65</v>
          </cell>
          <cell r="EW589">
            <v>-613.33000000000004</v>
          </cell>
          <cell r="EX589">
            <v>0</v>
          </cell>
          <cell r="EY589">
            <v>-53.06</v>
          </cell>
          <cell r="EZ589">
            <v>0</v>
          </cell>
          <cell r="FA589">
            <v>0</v>
          </cell>
          <cell r="FB589">
            <v>1.5</v>
          </cell>
          <cell r="FC589">
            <v>0</v>
          </cell>
          <cell r="FD589">
            <v>14978.57</v>
          </cell>
          <cell r="FE589">
            <v>0</v>
          </cell>
          <cell r="FF589">
            <v>25692.97</v>
          </cell>
          <cell r="FG589">
            <v>211.58</v>
          </cell>
          <cell r="FH589">
            <v>0</v>
          </cell>
          <cell r="FI589">
            <v>-1.99</v>
          </cell>
          <cell r="FJ589">
            <v>25479.41</v>
          </cell>
          <cell r="FK589">
            <v>213948.9</v>
          </cell>
          <cell r="FL589">
            <v>24477.9</v>
          </cell>
          <cell r="FM589">
            <v>25479.41</v>
          </cell>
          <cell r="FN589">
            <v>31317.21</v>
          </cell>
          <cell r="FO589">
            <v>213948.9</v>
          </cell>
          <cell r="FP589">
            <v>269631.51</v>
          </cell>
          <cell r="FQ589">
            <v>11.441000000000001</v>
          </cell>
          <cell r="FR589">
            <v>11.9091</v>
          </cell>
          <cell r="FS589">
            <v>14.637700000000001</v>
          </cell>
          <cell r="FT589">
            <v>9.4497</v>
          </cell>
          <cell r="FU589">
            <v>1000</v>
          </cell>
          <cell r="FV589">
            <v>0</v>
          </cell>
          <cell r="FW589">
            <v>0</v>
          </cell>
          <cell r="FX589">
            <v>0</v>
          </cell>
          <cell r="FY589">
            <v>3326.42</v>
          </cell>
          <cell r="FZ589">
            <v>0</v>
          </cell>
          <cell r="GA589">
            <v>1.5</v>
          </cell>
          <cell r="GB589">
            <v>0</v>
          </cell>
          <cell r="GC589">
            <v>0</v>
          </cell>
          <cell r="GD589">
            <v>14592.12</v>
          </cell>
          <cell r="GE589">
            <v>4606.13</v>
          </cell>
          <cell r="GF589">
            <v>0</v>
          </cell>
          <cell r="GG589">
            <v>587854.22</v>
          </cell>
          <cell r="GH589">
            <v>0</v>
          </cell>
          <cell r="GI589">
            <v>491.46</v>
          </cell>
          <cell r="GJ589">
            <v>25692.97</v>
          </cell>
          <cell r="GK589">
            <v>2569.3000000000002</v>
          </cell>
          <cell r="GL589">
            <v>4037.21</v>
          </cell>
          <cell r="GM589">
            <v>568.91999999999996</v>
          </cell>
          <cell r="GN589">
            <v>2872.19</v>
          </cell>
          <cell r="GO589">
            <v>1165.02</v>
          </cell>
          <cell r="GP589">
            <v>1165.02</v>
          </cell>
          <cell r="GQ589">
            <v>1165.02</v>
          </cell>
          <cell r="GR589">
            <v>0</v>
          </cell>
          <cell r="GS589">
            <v>1524.45</v>
          </cell>
          <cell r="GT589">
            <v>5264.85</v>
          </cell>
          <cell r="GU589">
            <v>29.39</v>
          </cell>
          <cell r="GV589">
            <v>587.85</v>
          </cell>
          <cell r="GW589">
            <v>0.05</v>
          </cell>
          <cell r="GX589">
            <v>77</v>
          </cell>
          <cell r="GY589">
            <v>0</v>
          </cell>
          <cell r="GZ589">
            <v>77</v>
          </cell>
          <cell r="HA589">
            <v>0.11</v>
          </cell>
          <cell r="HB589">
            <v>0</v>
          </cell>
          <cell r="HC589">
            <v>0.11</v>
          </cell>
          <cell r="HE589" t="str">
            <v>Includes nonfinancial equity investments that are subject to Tier 1 capital deductions.</v>
          </cell>
          <cell r="HF589">
            <v>28.9</v>
          </cell>
          <cell r="HG589">
            <v>306.10000000000002</v>
          </cell>
          <cell r="HH589">
            <v>793</v>
          </cell>
          <cell r="HI589">
            <v>645.1</v>
          </cell>
          <cell r="HJ589">
            <v>1278.5</v>
          </cell>
          <cell r="HK589" t="str">
            <v>Item 69:  Cash Dividends declared on Common Stock -  Item 13 (HI-A)Item 72 &amp; 73: Issuance of Common Stock - Items 7 &amp; 8 (HI-A)Item 75: Share Repurchase to Offset Issuance for Employee Compensation - Item 10 (HI-A)</v>
          </cell>
          <cell r="HL589">
            <v>2</v>
          </cell>
          <cell r="HM589">
            <v>2013</v>
          </cell>
          <cell r="HN589">
            <v>0</v>
          </cell>
          <cell r="HO589">
            <v>0</v>
          </cell>
          <cell r="HR589">
            <v>19009</v>
          </cell>
        </row>
        <row r="590">
          <cell r="A590" t="str">
            <v>2277860Q3 2013Supervisory Baseline</v>
          </cell>
          <cell r="B590" t="str">
            <v>CapOne</v>
          </cell>
          <cell r="C590" t="str">
            <v>Q3 2013</v>
          </cell>
          <cell r="D590" t="str">
            <v>Supervisory Baseline</v>
          </cell>
          <cell r="E590" t="str">
            <v>BHC</v>
          </cell>
          <cell r="F590" t="str">
            <v>Capital One</v>
          </cell>
          <cell r="G590">
            <v>2277860</v>
          </cell>
          <cell r="H590" t="str">
            <v>Projected</v>
          </cell>
          <cell r="I590">
            <v>40925</v>
          </cell>
          <cell r="J590">
            <v>40925.693240740744</v>
          </cell>
          <cell r="K590" t="str">
            <v>The Supervisory Baseline Scenario is based on the economic scenario provided. More details can be found in the accompanying Stress Test Whitepaper.</v>
          </cell>
          <cell r="L590">
            <v>10.64</v>
          </cell>
          <cell r="M590">
            <v>13.61</v>
          </cell>
          <cell r="N590">
            <v>2.39</v>
          </cell>
          <cell r="O590">
            <v>11.22</v>
          </cell>
          <cell r="P590">
            <v>69.290000000000006</v>
          </cell>
          <cell r="Q590">
            <v>7.07</v>
          </cell>
          <cell r="R590">
            <v>5.47</v>
          </cell>
          <cell r="S590">
            <v>56.75</v>
          </cell>
          <cell r="T590">
            <v>41.3</v>
          </cell>
          <cell r="U590">
            <v>15.21</v>
          </cell>
          <cell r="V590">
            <v>2.0299999999999998</v>
          </cell>
          <cell r="W590">
            <v>24.06</v>
          </cell>
          <cell r="X590">
            <v>971.25</v>
          </cell>
          <cell r="Y590">
            <v>185.28</v>
          </cell>
          <cell r="Z590">
            <v>170.93</v>
          </cell>
          <cell r="AA590">
            <v>0</v>
          </cell>
          <cell r="AB590">
            <v>14.35</v>
          </cell>
          <cell r="AC590">
            <v>2.8</v>
          </cell>
          <cell r="AD590">
            <v>0</v>
          </cell>
          <cell r="AE590">
            <v>0.02</v>
          </cell>
          <cell r="AF590">
            <v>0</v>
          </cell>
          <cell r="AG590">
            <v>0.59</v>
          </cell>
          <cell r="AH590">
            <v>2.19</v>
          </cell>
          <cell r="AI590">
            <v>1294.1600000000001</v>
          </cell>
          <cell r="AJ590">
            <v>0</v>
          </cell>
          <cell r="AK590">
            <v>0</v>
          </cell>
          <cell r="AL590">
            <v>0</v>
          </cell>
          <cell r="AM590">
            <v>0</v>
          </cell>
          <cell r="AN590">
            <v>0</v>
          </cell>
          <cell r="AO590">
            <v>0</v>
          </cell>
          <cell r="AP590">
            <v>0</v>
          </cell>
          <cell r="AQ590">
            <v>0</v>
          </cell>
          <cell r="AR590">
            <v>0</v>
          </cell>
          <cell r="AS590">
            <v>-0.73</v>
          </cell>
          <cell r="AT590">
            <v>1293.43</v>
          </cell>
          <cell r="AU590">
            <v>5722.22</v>
          </cell>
          <cell r="AV590">
            <v>1375.43</v>
          </cell>
          <cell r="AW590">
            <v>1294.1600000000001</v>
          </cell>
          <cell r="AX590">
            <v>0</v>
          </cell>
          <cell r="AY590">
            <v>5803.49</v>
          </cell>
          <cell r="AZ590">
            <v>4796.1099999999997</v>
          </cell>
          <cell r="BA590">
            <v>1182.07</v>
          </cell>
          <cell r="BB590">
            <v>3206.94</v>
          </cell>
          <cell r="BC590">
            <v>2771.24</v>
          </cell>
          <cell r="BD590">
            <v>2771.24</v>
          </cell>
          <cell r="BE590">
            <v>1375.43</v>
          </cell>
          <cell r="BF590">
            <v>0</v>
          </cell>
          <cell r="BG590">
            <v>-0.73</v>
          </cell>
          <cell r="BH590">
            <v>0</v>
          </cell>
          <cell r="BI590">
            <v>0</v>
          </cell>
          <cell r="BJ590">
            <v>0</v>
          </cell>
          <cell r="BK590">
            <v>-0.73</v>
          </cell>
          <cell r="BL590">
            <v>1396.54</v>
          </cell>
          <cell r="BM590">
            <v>395.94</v>
          </cell>
          <cell r="BN590">
            <v>1000.6</v>
          </cell>
          <cell r="BO590">
            <v>-4</v>
          </cell>
          <cell r="BP590">
            <v>996.6</v>
          </cell>
          <cell r="BQ590">
            <v>0</v>
          </cell>
          <cell r="BR590">
            <v>996.6</v>
          </cell>
          <cell r="BS590">
            <v>28.351496999999998</v>
          </cell>
          <cell r="BT590">
            <v>528.19000000000005</v>
          </cell>
          <cell r="BU590">
            <v>14.03</v>
          </cell>
          <cell r="BV590">
            <v>63.66</v>
          </cell>
          <cell r="BW590">
            <v>478.56</v>
          </cell>
          <cell r="BY590">
            <v>0</v>
          </cell>
          <cell r="BZ590">
            <v>42574.04</v>
          </cell>
          <cell r="CA590">
            <v>42574.04</v>
          </cell>
          <cell r="CB590">
            <v>62246.04</v>
          </cell>
          <cell r="CC590">
            <v>38207.19</v>
          </cell>
          <cell r="CD590">
            <v>2882.69</v>
          </cell>
          <cell r="CE590">
            <v>868.86</v>
          </cell>
          <cell r="CF590">
            <v>2013.83</v>
          </cell>
          <cell r="CG590">
            <v>21136.39</v>
          </cell>
          <cell r="CH590">
            <v>2501.12</v>
          </cell>
          <cell r="CI590">
            <v>6667.17</v>
          </cell>
          <cell r="CJ590">
            <v>11968.09</v>
          </cell>
          <cell r="CK590">
            <v>2848.84</v>
          </cell>
          <cell r="CL590">
            <v>19.78</v>
          </cell>
          <cell r="CM590">
            <v>0</v>
          </cell>
          <cell r="CN590">
            <v>19442.32</v>
          </cell>
          <cell r="CO590">
            <v>11769.1</v>
          </cell>
          <cell r="CP590">
            <v>3120.11</v>
          </cell>
          <cell r="CQ590">
            <v>4553.1099999999997</v>
          </cell>
          <cell r="CR590">
            <v>91593.39</v>
          </cell>
          <cell r="CS590">
            <v>28050.6</v>
          </cell>
          <cell r="CT590">
            <v>25806.89</v>
          </cell>
          <cell r="CU590">
            <v>0</v>
          </cell>
          <cell r="CV590">
            <v>2243.6999999999998</v>
          </cell>
          <cell r="CW590">
            <v>6393.32</v>
          </cell>
          <cell r="CX590">
            <v>0</v>
          </cell>
          <cell r="CY590">
            <v>5.94</v>
          </cell>
          <cell r="CZ590">
            <v>61.65</v>
          </cell>
          <cell r="DA590">
            <v>1881.52</v>
          </cell>
          <cell r="DB590">
            <v>4444.21</v>
          </cell>
          <cell r="DC590">
            <v>207725.66</v>
          </cell>
          <cell r="DD590">
            <v>14.28</v>
          </cell>
          <cell r="DE590">
            <v>5803.49</v>
          </cell>
          <cell r="DF590">
            <v>201907.89</v>
          </cell>
          <cell r="DG590">
            <v>190.2</v>
          </cell>
          <cell r="DH590">
            <v>14768.24</v>
          </cell>
          <cell r="DI590">
            <v>125.61</v>
          </cell>
          <cell r="DJ590">
            <v>1833.48</v>
          </cell>
          <cell r="DK590">
            <v>519.42999999999995</v>
          </cell>
          <cell r="DL590">
            <v>17246.77</v>
          </cell>
          <cell r="DM590">
            <v>25702.27</v>
          </cell>
          <cell r="DN590">
            <v>287621.18</v>
          </cell>
          <cell r="DO590">
            <v>201680.14</v>
          </cell>
          <cell r="DP590">
            <v>161.5</v>
          </cell>
          <cell r="DQ590">
            <v>0</v>
          </cell>
          <cell r="DR590">
            <v>44842.54</v>
          </cell>
          <cell r="DS590">
            <v>48.58</v>
          </cell>
          <cell r="DT590">
            <v>246684.17</v>
          </cell>
          <cell r="DU590">
            <v>1000</v>
          </cell>
          <cell r="DV590">
            <v>5.89</v>
          </cell>
          <cell r="DW590">
            <v>25280.3</v>
          </cell>
          <cell r="DX590">
            <v>18728.37</v>
          </cell>
          <cell r="DY590">
            <v>-751.87</v>
          </cell>
          <cell r="DZ590">
            <v>-3327.2</v>
          </cell>
          <cell r="EA590">
            <v>40935.5</v>
          </cell>
          <cell r="EB590">
            <v>1.5</v>
          </cell>
          <cell r="EC590">
            <v>40937</v>
          </cell>
          <cell r="ED590">
            <v>18554.689999999999</v>
          </cell>
          <cell r="EE590">
            <v>40003.65</v>
          </cell>
          <cell r="EF590">
            <v>0</v>
          </cell>
          <cell r="EG590">
            <v>40003.65</v>
          </cell>
          <cell r="EH590">
            <v>996.6</v>
          </cell>
          <cell r="EI590">
            <v>0</v>
          </cell>
          <cell r="EJ590">
            <v>0</v>
          </cell>
          <cell r="EK590">
            <v>31.2</v>
          </cell>
          <cell r="EL590">
            <v>20</v>
          </cell>
          <cell r="EM590">
            <v>0</v>
          </cell>
          <cell r="EN590">
            <v>0.77</v>
          </cell>
          <cell r="EO590">
            <v>0</v>
          </cell>
          <cell r="EP590">
            <v>20.16</v>
          </cell>
          <cell r="EQ590">
            <v>29.47</v>
          </cell>
          <cell r="ER590">
            <v>-65.569999999999993</v>
          </cell>
          <cell r="ES590">
            <v>0</v>
          </cell>
          <cell r="ET590">
            <v>0.02</v>
          </cell>
          <cell r="EU590">
            <v>40935.5</v>
          </cell>
          <cell r="EV590">
            <v>40935.5</v>
          </cell>
          <cell r="EW590">
            <v>-678.9</v>
          </cell>
          <cell r="EX590">
            <v>0</v>
          </cell>
          <cell r="EY590">
            <v>-53.06</v>
          </cell>
          <cell r="EZ590">
            <v>0</v>
          </cell>
          <cell r="FA590">
            <v>0</v>
          </cell>
          <cell r="FB590">
            <v>1.5</v>
          </cell>
          <cell r="FC590">
            <v>0</v>
          </cell>
          <cell r="FD590">
            <v>14938.65</v>
          </cell>
          <cell r="FE590">
            <v>0</v>
          </cell>
          <cell r="FF590">
            <v>26730.31</v>
          </cell>
          <cell r="FG590">
            <v>195.91</v>
          </cell>
          <cell r="FH590">
            <v>0</v>
          </cell>
          <cell r="FI590">
            <v>-1.99</v>
          </cell>
          <cell r="FJ590">
            <v>26532.41</v>
          </cell>
          <cell r="FK590">
            <v>216190.71</v>
          </cell>
          <cell r="FL590">
            <v>25530.91</v>
          </cell>
          <cell r="FM590">
            <v>26532.41</v>
          </cell>
          <cell r="FN590">
            <v>32398.880000000001</v>
          </cell>
          <cell r="FO590">
            <v>216190.71</v>
          </cell>
          <cell r="FP590">
            <v>271771.49</v>
          </cell>
          <cell r="FQ590">
            <v>11.8094</v>
          </cell>
          <cell r="FR590">
            <v>12.2727</v>
          </cell>
          <cell r="FS590">
            <v>14.9863</v>
          </cell>
          <cell r="FT590">
            <v>9.7628000000000004</v>
          </cell>
          <cell r="FU590">
            <v>1000</v>
          </cell>
          <cell r="FV590">
            <v>0</v>
          </cell>
          <cell r="FW590">
            <v>0</v>
          </cell>
          <cell r="FX590">
            <v>0</v>
          </cell>
          <cell r="FY590">
            <v>3327.2</v>
          </cell>
          <cell r="FZ590">
            <v>0</v>
          </cell>
          <cell r="GA590">
            <v>1.5</v>
          </cell>
          <cell r="GB590">
            <v>0</v>
          </cell>
          <cell r="GC590">
            <v>0</v>
          </cell>
          <cell r="GD590">
            <v>14583.06</v>
          </cell>
          <cell r="GE590">
            <v>4358.1099999999997</v>
          </cell>
          <cell r="GF590">
            <v>0</v>
          </cell>
          <cell r="GG590">
            <v>589392.12</v>
          </cell>
          <cell r="GH590">
            <v>0</v>
          </cell>
          <cell r="GI590">
            <v>491.46</v>
          </cell>
          <cell r="GJ590">
            <v>26730.31</v>
          </cell>
          <cell r="GK590">
            <v>2673.03</v>
          </cell>
          <cell r="GL590">
            <v>4020.69</v>
          </cell>
          <cell r="GM590">
            <v>337.42</v>
          </cell>
          <cell r="GN590">
            <v>3240.16</v>
          </cell>
          <cell r="GO590">
            <v>780.54</v>
          </cell>
          <cell r="GP590">
            <v>780.54</v>
          </cell>
          <cell r="GQ590">
            <v>780.54</v>
          </cell>
          <cell r="GR590">
            <v>0</v>
          </cell>
          <cell r="GS590">
            <v>1497.57</v>
          </cell>
          <cell r="GT590">
            <v>5190.18</v>
          </cell>
          <cell r="GU590">
            <v>29.47</v>
          </cell>
          <cell r="GV590">
            <v>589.39</v>
          </cell>
          <cell r="GW590">
            <v>0.05</v>
          </cell>
          <cell r="GX590">
            <v>51.2</v>
          </cell>
          <cell r="GY590">
            <v>0</v>
          </cell>
          <cell r="GZ590">
            <v>51.2</v>
          </cell>
          <cell r="HA590">
            <v>0.77</v>
          </cell>
          <cell r="HB590">
            <v>0</v>
          </cell>
          <cell r="HC590">
            <v>0.77</v>
          </cell>
          <cell r="HE590" t="str">
            <v>Includes nonfinancial equity investments that are subject to Tier 1 capital deductions.</v>
          </cell>
          <cell r="HF590">
            <v>28.9</v>
          </cell>
          <cell r="HG590">
            <v>306.10000000000002</v>
          </cell>
          <cell r="HH590">
            <v>793</v>
          </cell>
          <cell r="HI590">
            <v>645.1</v>
          </cell>
          <cell r="HJ590">
            <v>1278.5</v>
          </cell>
          <cell r="HK590" t="str">
            <v>Item 69:  Cash Dividends declared on Common Stock -  Item 13 (HI-A)Item 72 &amp; 73: Issuance of Common Stock - Items 7 &amp; 8 (HI-A)Item 75: Share Repurchase to Offset Issuance for Employee Compensation - Item 10 (HI-A)</v>
          </cell>
          <cell r="HL590">
            <v>3</v>
          </cell>
          <cell r="HM590">
            <v>2013</v>
          </cell>
          <cell r="HN590">
            <v>0</v>
          </cell>
          <cell r="HO590">
            <v>0</v>
          </cell>
          <cell r="HR590">
            <v>19009</v>
          </cell>
        </row>
        <row r="591">
          <cell r="A591" t="str">
            <v>2277860Q4 2013Supervisory Baseline</v>
          </cell>
          <cell r="B591" t="str">
            <v>CapOne</v>
          </cell>
          <cell r="C591" t="str">
            <v>Q4 2013</v>
          </cell>
          <cell r="D591" t="str">
            <v>Supervisory Baseline</v>
          </cell>
          <cell r="E591" t="str">
            <v>BHC</v>
          </cell>
          <cell r="F591" t="str">
            <v>Capital One</v>
          </cell>
          <cell r="G591">
            <v>2277860</v>
          </cell>
          <cell r="H591" t="str">
            <v>Projected</v>
          </cell>
          <cell r="I591">
            <v>40925</v>
          </cell>
          <cell r="J591">
            <v>40925.693240740744</v>
          </cell>
          <cell r="K591" t="str">
            <v>The Supervisory Baseline Scenario is based on the economic scenario provided. More details can be found in the accompanying Stress Test Whitepaper.</v>
          </cell>
          <cell r="L591">
            <v>10.07</v>
          </cell>
          <cell r="M591">
            <v>13.38</v>
          </cell>
          <cell r="N591">
            <v>2.39</v>
          </cell>
          <cell r="O591">
            <v>10.99</v>
          </cell>
          <cell r="P591">
            <v>73.17</v>
          </cell>
          <cell r="Q591">
            <v>6.27</v>
          </cell>
          <cell r="R591">
            <v>4.99</v>
          </cell>
          <cell r="S591">
            <v>61.91</v>
          </cell>
          <cell r="T591">
            <v>34.409999999999997</v>
          </cell>
          <cell r="U591">
            <v>14.61</v>
          </cell>
          <cell r="V591">
            <v>1.76</v>
          </cell>
          <cell r="W591">
            <v>18.04</v>
          </cell>
          <cell r="X591">
            <v>1014.96</v>
          </cell>
          <cell r="Y591">
            <v>215.13</v>
          </cell>
          <cell r="Z591">
            <v>200.92</v>
          </cell>
          <cell r="AA591">
            <v>0</v>
          </cell>
          <cell r="AB591">
            <v>14.21</v>
          </cell>
          <cell r="AC591">
            <v>2.56</v>
          </cell>
          <cell r="AD591">
            <v>0</v>
          </cell>
          <cell r="AE591">
            <v>0.01</v>
          </cell>
          <cell r="AF591">
            <v>0</v>
          </cell>
          <cell r="AG591">
            <v>0.54</v>
          </cell>
          <cell r="AH591">
            <v>2.0099999999999998</v>
          </cell>
          <cell r="AI591">
            <v>1363.69</v>
          </cell>
          <cell r="AJ591">
            <v>0</v>
          </cell>
          <cell r="AK591">
            <v>0</v>
          </cell>
          <cell r="AL591">
            <v>0</v>
          </cell>
          <cell r="AM591">
            <v>0</v>
          </cell>
          <cell r="AN591">
            <v>0</v>
          </cell>
          <cell r="AO591">
            <v>0</v>
          </cell>
          <cell r="AP591">
            <v>0</v>
          </cell>
          <cell r="AQ591">
            <v>0</v>
          </cell>
          <cell r="AR591">
            <v>0</v>
          </cell>
          <cell r="AS591">
            <v>-4.76</v>
          </cell>
          <cell r="AT591">
            <v>1358.92</v>
          </cell>
          <cell r="AU591">
            <v>5803.49</v>
          </cell>
          <cell r="AV591">
            <v>1353.02</v>
          </cell>
          <cell r="AW591">
            <v>1363.69</v>
          </cell>
          <cell r="AX591">
            <v>0</v>
          </cell>
          <cell r="AY591">
            <v>5792.83</v>
          </cell>
          <cell r="AZ591">
            <v>4808.8500000000004</v>
          </cell>
          <cell r="BA591">
            <v>1184.6099999999999</v>
          </cell>
          <cell r="BB591">
            <v>3219.91</v>
          </cell>
          <cell r="BC591">
            <v>2773.55</v>
          </cell>
          <cell r="BD591">
            <v>2773.55</v>
          </cell>
          <cell r="BE591">
            <v>1353.02</v>
          </cell>
          <cell r="BF591">
            <v>0</v>
          </cell>
          <cell r="BG591">
            <v>-4.76</v>
          </cell>
          <cell r="BH591">
            <v>0</v>
          </cell>
          <cell r="BI591">
            <v>0</v>
          </cell>
          <cell r="BJ591">
            <v>0</v>
          </cell>
          <cell r="BK591">
            <v>-4.76</v>
          </cell>
          <cell r="BL591">
            <v>1425.3</v>
          </cell>
          <cell r="BM591">
            <v>403.63</v>
          </cell>
          <cell r="BN591">
            <v>1021.67</v>
          </cell>
          <cell r="BO591">
            <v>-4</v>
          </cell>
          <cell r="BP591">
            <v>1017.67</v>
          </cell>
          <cell r="BQ591">
            <v>0</v>
          </cell>
          <cell r="BR591">
            <v>1017.67</v>
          </cell>
          <cell r="BS591">
            <v>28.318950000000001</v>
          </cell>
          <cell r="BT591">
            <v>478.56</v>
          </cell>
          <cell r="BU591">
            <v>14.03</v>
          </cell>
          <cell r="BV591">
            <v>63.66</v>
          </cell>
          <cell r="BW591">
            <v>428.94</v>
          </cell>
          <cell r="BY591">
            <v>0</v>
          </cell>
          <cell r="BZ591">
            <v>42184.99</v>
          </cell>
          <cell r="CA591">
            <v>42184.99</v>
          </cell>
          <cell r="CB591">
            <v>61260.29</v>
          </cell>
          <cell r="CC591">
            <v>36693.480000000003</v>
          </cell>
          <cell r="CD591">
            <v>2980.73</v>
          </cell>
          <cell r="CE591">
            <v>940.18</v>
          </cell>
          <cell r="CF591">
            <v>2040.55</v>
          </cell>
          <cell r="CG591">
            <v>21566.41</v>
          </cell>
          <cell r="CH591">
            <v>2541</v>
          </cell>
          <cell r="CI591">
            <v>6830.9</v>
          </cell>
          <cell r="CJ591">
            <v>12194.51</v>
          </cell>
          <cell r="CK591">
            <v>2936.58</v>
          </cell>
          <cell r="CL591">
            <v>19.670000000000002</v>
          </cell>
          <cell r="CM591">
            <v>0</v>
          </cell>
          <cell r="CN591">
            <v>20140.41</v>
          </cell>
          <cell r="CO591">
            <v>12286.07</v>
          </cell>
          <cell r="CP591">
            <v>3208.3</v>
          </cell>
          <cell r="CQ591">
            <v>4646.03</v>
          </cell>
          <cell r="CR591">
            <v>94223.12</v>
          </cell>
          <cell r="CS591">
            <v>28422.44</v>
          </cell>
          <cell r="CT591">
            <v>26043.62</v>
          </cell>
          <cell r="CU591">
            <v>0</v>
          </cell>
          <cell r="CV591">
            <v>2378.8200000000002</v>
          </cell>
          <cell r="CW591">
            <v>6676.72</v>
          </cell>
          <cell r="CX591">
            <v>0</v>
          </cell>
          <cell r="CY591">
            <v>5.91</v>
          </cell>
          <cell r="CZ591">
            <v>62.41</v>
          </cell>
          <cell r="DA591">
            <v>1957.17</v>
          </cell>
          <cell r="DB591">
            <v>4651.24</v>
          </cell>
          <cell r="DC591">
            <v>210722.99</v>
          </cell>
          <cell r="DD591">
            <v>14.28</v>
          </cell>
          <cell r="DE591">
            <v>5792.83</v>
          </cell>
          <cell r="DF591">
            <v>204915.88</v>
          </cell>
          <cell r="DG591">
            <v>153.55000000000001</v>
          </cell>
          <cell r="DH591">
            <v>14768.24</v>
          </cell>
          <cell r="DI591">
            <v>135.52000000000001</v>
          </cell>
          <cell r="DJ591">
            <v>1673.9</v>
          </cell>
          <cell r="DK591">
            <v>474.91</v>
          </cell>
          <cell r="DL591">
            <v>17052.580000000002</v>
          </cell>
          <cell r="DM591">
            <v>25794.9</v>
          </cell>
          <cell r="DN591">
            <v>290101.90000000002</v>
          </cell>
          <cell r="DO591">
            <v>201266.97</v>
          </cell>
          <cell r="DP591">
            <v>127.36</v>
          </cell>
          <cell r="DQ591">
            <v>0</v>
          </cell>
          <cell r="DR591">
            <v>47005.56</v>
          </cell>
          <cell r="DS591">
            <v>41.03</v>
          </cell>
          <cell r="DT591">
            <v>248399.89</v>
          </cell>
          <cell r="DU591">
            <v>1000</v>
          </cell>
          <cell r="DV591">
            <v>5.9</v>
          </cell>
          <cell r="DW591">
            <v>25331.5</v>
          </cell>
          <cell r="DX591">
            <v>19696.38</v>
          </cell>
          <cell r="DY591">
            <v>-1004.76</v>
          </cell>
          <cell r="DZ591">
            <v>-3328.53</v>
          </cell>
          <cell r="EA591">
            <v>41700.5</v>
          </cell>
          <cell r="EB591">
            <v>1.5</v>
          </cell>
          <cell r="EC591">
            <v>41702.01</v>
          </cell>
          <cell r="ED591">
            <v>19054.36</v>
          </cell>
          <cell r="EE591">
            <v>40935.5</v>
          </cell>
          <cell r="EF591">
            <v>0</v>
          </cell>
          <cell r="EG591">
            <v>40935.5</v>
          </cell>
          <cell r="EH591">
            <v>1017.67</v>
          </cell>
          <cell r="EI591">
            <v>0</v>
          </cell>
          <cell r="EJ591">
            <v>0</v>
          </cell>
          <cell r="EK591">
            <v>31.2</v>
          </cell>
          <cell r="EL591">
            <v>20</v>
          </cell>
          <cell r="EM591">
            <v>0</v>
          </cell>
          <cell r="EN591">
            <v>1.32</v>
          </cell>
          <cell r="EO591">
            <v>0</v>
          </cell>
          <cell r="EP591">
            <v>20.16</v>
          </cell>
          <cell r="EQ591">
            <v>29.52</v>
          </cell>
          <cell r="ER591">
            <v>-252.89</v>
          </cell>
          <cell r="ES591">
            <v>0</v>
          </cell>
          <cell r="ET591">
            <v>0.02</v>
          </cell>
          <cell r="EU591">
            <v>41700.5</v>
          </cell>
          <cell r="EV591">
            <v>41700.5</v>
          </cell>
          <cell r="EW591">
            <v>-931.78</v>
          </cell>
          <cell r="EX591">
            <v>0</v>
          </cell>
          <cell r="EY591">
            <v>-53.06</v>
          </cell>
          <cell r="EZ591">
            <v>0</v>
          </cell>
          <cell r="FA591">
            <v>0</v>
          </cell>
          <cell r="FB591">
            <v>1.5</v>
          </cell>
          <cell r="FC591">
            <v>0</v>
          </cell>
          <cell r="FD591">
            <v>14899.74</v>
          </cell>
          <cell r="FE591">
            <v>0</v>
          </cell>
          <cell r="FF591">
            <v>27787.1</v>
          </cell>
          <cell r="FG591">
            <v>180.94</v>
          </cell>
          <cell r="FH591">
            <v>0</v>
          </cell>
          <cell r="FI591">
            <v>-1.99</v>
          </cell>
          <cell r="FJ591">
            <v>27604.17</v>
          </cell>
          <cell r="FK591">
            <v>220084.69</v>
          </cell>
          <cell r="FL591">
            <v>26602.67</v>
          </cell>
          <cell r="FM591">
            <v>27604.17</v>
          </cell>
          <cell r="FN591">
            <v>33318.53</v>
          </cell>
          <cell r="FO591">
            <v>220084.69</v>
          </cell>
          <cell r="FP591">
            <v>273217.65999999997</v>
          </cell>
          <cell r="FQ591">
            <v>12.0875</v>
          </cell>
          <cell r="FR591">
            <v>12.5425</v>
          </cell>
          <cell r="FS591">
            <v>15.138999999999999</v>
          </cell>
          <cell r="FT591">
            <v>10.103400000000001</v>
          </cell>
          <cell r="FU591">
            <v>1000</v>
          </cell>
          <cell r="FV591">
            <v>0</v>
          </cell>
          <cell r="FW591">
            <v>0</v>
          </cell>
          <cell r="FX591">
            <v>0</v>
          </cell>
          <cell r="FY591">
            <v>3328.53</v>
          </cell>
          <cell r="FZ591">
            <v>0</v>
          </cell>
          <cell r="GA591">
            <v>1.5</v>
          </cell>
          <cell r="GB591">
            <v>0</v>
          </cell>
          <cell r="GC591">
            <v>0</v>
          </cell>
          <cell r="GD591">
            <v>14573.99</v>
          </cell>
          <cell r="GE591">
            <v>4005.03</v>
          </cell>
          <cell r="GF591">
            <v>0</v>
          </cell>
          <cell r="GG591">
            <v>590400.76</v>
          </cell>
          <cell r="GH591">
            <v>0</v>
          </cell>
          <cell r="GI591">
            <v>491.46</v>
          </cell>
          <cell r="GJ591">
            <v>27787.1</v>
          </cell>
          <cell r="GK591">
            <v>2778.71</v>
          </cell>
          <cell r="GL591">
            <v>3973.43</v>
          </cell>
          <cell r="GM591">
            <v>31.6</v>
          </cell>
          <cell r="GN591">
            <v>3588.23</v>
          </cell>
          <cell r="GO591">
            <v>385.2</v>
          </cell>
          <cell r="GP591">
            <v>385.2</v>
          </cell>
          <cell r="GQ591">
            <v>385.2</v>
          </cell>
          <cell r="GR591">
            <v>0</v>
          </cell>
          <cell r="GS591">
            <v>1460.33</v>
          </cell>
          <cell r="GT591">
            <v>5086.74</v>
          </cell>
          <cell r="GU591">
            <v>29.52</v>
          </cell>
          <cell r="GV591">
            <v>590.4</v>
          </cell>
          <cell r="GW591">
            <v>0.05</v>
          </cell>
          <cell r="GX591">
            <v>51.2</v>
          </cell>
          <cell r="GY591">
            <v>0</v>
          </cell>
          <cell r="GZ591">
            <v>51.2</v>
          </cell>
          <cell r="HA591">
            <v>1.32</v>
          </cell>
          <cell r="HB591">
            <v>0</v>
          </cell>
          <cell r="HC591">
            <v>1.32</v>
          </cell>
          <cell r="HE591" t="str">
            <v>Includes nonfinancial equity investments that are subject to Tier 1 capital deductions.</v>
          </cell>
          <cell r="HF591">
            <v>28.9</v>
          </cell>
          <cell r="HG591">
            <v>306.10000000000002</v>
          </cell>
          <cell r="HH591">
            <v>793</v>
          </cell>
          <cell r="HI591">
            <v>645.1</v>
          </cell>
          <cell r="HJ591">
            <v>1278.5</v>
          </cell>
          <cell r="HK591" t="str">
            <v>Item 69:  Cash Dividends declared on Common Stock -  Item 13 (HI-A)Item 72 &amp; 73: Issuance of Common Stock - Items 7 &amp; 8 (HI-A)Item 75: Share Repurchase to Offset Issuance for Employee Compensation - Item 10 (HI-A)</v>
          </cell>
          <cell r="HL591">
            <v>4</v>
          </cell>
          <cell r="HM591">
            <v>2013</v>
          </cell>
          <cell r="HN591">
            <v>0</v>
          </cell>
          <cell r="HO591">
            <v>0</v>
          </cell>
          <cell r="HR591">
            <v>19009</v>
          </cell>
        </row>
        <row r="592">
          <cell r="A592" t="str">
            <v>2277860Q3 2011Supervisory Stress</v>
          </cell>
          <cell r="B592" t="str">
            <v>CapOne</v>
          </cell>
          <cell r="C592" t="str">
            <v>Q3 2011</v>
          </cell>
          <cell r="D592" t="str">
            <v>Supervisory Stress</v>
          </cell>
          <cell r="E592" t="str">
            <v>BHC</v>
          </cell>
          <cell r="F592" t="str">
            <v>Capital One</v>
          </cell>
          <cell r="G592">
            <v>2277860</v>
          </cell>
          <cell r="H592" t="str">
            <v>Actual</v>
          </cell>
          <cell r="I592">
            <v>40925</v>
          </cell>
          <cell r="J592">
            <v>40925.695706018516</v>
          </cell>
          <cell r="K592" t="str">
            <v>The Supervisory Stress Scenario adjusts our baseline using the economic scenario provided. More detail on the translation of the metrics provided into the broader set and how these variables where then used to model the impacts on the P&amp;L and b</v>
          </cell>
          <cell r="L592">
            <v>8.33</v>
          </cell>
          <cell r="M592">
            <v>14.55</v>
          </cell>
          <cell r="N592">
            <v>3.87</v>
          </cell>
          <cell r="O592">
            <v>10.69</v>
          </cell>
          <cell r="P592">
            <v>91.74</v>
          </cell>
          <cell r="Q592">
            <v>17.2</v>
          </cell>
          <cell r="R592">
            <v>8.44</v>
          </cell>
          <cell r="S592">
            <v>66.099999999999994</v>
          </cell>
          <cell r="T592">
            <v>14.23</v>
          </cell>
          <cell r="U592">
            <v>1.99</v>
          </cell>
          <cell r="V592">
            <v>2.13</v>
          </cell>
          <cell r="W592">
            <v>10.119999999999999</v>
          </cell>
          <cell r="X592">
            <v>558.04999999999995</v>
          </cell>
          <cell r="Y592">
            <v>119.83</v>
          </cell>
          <cell r="Z592">
            <v>83.55</v>
          </cell>
          <cell r="AA592">
            <v>0</v>
          </cell>
          <cell r="AB592">
            <v>36.29</v>
          </cell>
          <cell r="AC592">
            <v>4.83</v>
          </cell>
          <cell r="AD592">
            <v>0</v>
          </cell>
          <cell r="AE592">
            <v>-0.01</v>
          </cell>
          <cell r="AF592">
            <v>0</v>
          </cell>
          <cell r="AG592">
            <v>0</v>
          </cell>
          <cell r="AH592">
            <v>4.84</v>
          </cell>
          <cell r="AI592">
            <v>811.57</v>
          </cell>
          <cell r="AJ592">
            <v>0</v>
          </cell>
          <cell r="AK592">
            <v>0</v>
          </cell>
          <cell r="AL592">
            <v>5.62</v>
          </cell>
          <cell r="AM592">
            <v>5.62</v>
          </cell>
          <cell r="AN592">
            <v>0</v>
          </cell>
          <cell r="AO592">
            <v>0</v>
          </cell>
          <cell r="AP592">
            <v>0</v>
          </cell>
          <cell r="AQ592">
            <v>0</v>
          </cell>
          <cell r="AR592">
            <v>0</v>
          </cell>
          <cell r="AS592">
            <v>0</v>
          </cell>
          <cell r="AT592">
            <v>817.2</v>
          </cell>
          <cell r="AU592">
            <v>4488.22</v>
          </cell>
          <cell r="AV592">
            <v>632.88</v>
          </cell>
          <cell r="AW592">
            <v>811.53</v>
          </cell>
          <cell r="AX592">
            <v>-30</v>
          </cell>
          <cell r="AY592">
            <v>4279.57</v>
          </cell>
          <cell r="AZ592">
            <v>3292.89</v>
          </cell>
          <cell r="BA592">
            <v>622.62</v>
          </cell>
          <cell r="BB592">
            <v>2280.7600000000002</v>
          </cell>
          <cell r="BC592">
            <v>1634.75</v>
          </cell>
          <cell r="BD592">
            <v>1634.75</v>
          </cell>
          <cell r="BE592">
            <v>632.88</v>
          </cell>
          <cell r="BF592">
            <v>0</v>
          </cell>
          <cell r="BG592">
            <v>0</v>
          </cell>
          <cell r="BH592">
            <v>0</v>
          </cell>
          <cell r="BI592">
            <v>0</v>
          </cell>
          <cell r="BJ592">
            <v>233.59</v>
          </cell>
          <cell r="BK592">
            <v>-10.35</v>
          </cell>
          <cell r="BL592">
            <v>1235.45</v>
          </cell>
          <cell r="BM592">
            <v>370.02</v>
          </cell>
          <cell r="BN592">
            <v>865.44</v>
          </cell>
          <cell r="BO592">
            <v>-51.98</v>
          </cell>
          <cell r="BP592">
            <v>813.46</v>
          </cell>
          <cell r="BQ592">
            <v>0</v>
          </cell>
          <cell r="BR592">
            <v>813.46</v>
          </cell>
          <cell r="BS592">
            <v>29.950220999999999</v>
          </cell>
          <cell r="BT592">
            <v>869</v>
          </cell>
          <cell r="BU592">
            <v>72</v>
          </cell>
          <cell r="BV592">
            <v>49</v>
          </cell>
          <cell r="BW592">
            <v>891.76</v>
          </cell>
          <cell r="BX592" t="str">
            <v>Other Non-Interest Expense</v>
          </cell>
          <cell r="BY592">
            <v>0</v>
          </cell>
          <cell r="BZ592">
            <v>38537.26</v>
          </cell>
          <cell r="CA592">
            <v>38537.26</v>
          </cell>
          <cell r="CB592">
            <v>30833.84</v>
          </cell>
          <cell r="CC592">
            <v>9930.32</v>
          </cell>
          <cell r="CD592">
            <v>2519.06</v>
          </cell>
          <cell r="CE592">
            <v>436.26</v>
          </cell>
          <cell r="CF592">
            <v>2082.8000000000002</v>
          </cell>
          <cell r="CG592">
            <v>18362.89</v>
          </cell>
          <cell r="CH592">
            <v>2359.77</v>
          </cell>
          <cell r="CI592">
            <v>5481.28</v>
          </cell>
          <cell r="CJ592">
            <v>10521.84</v>
          </cell>
          <cell r="CK592">
            <v>2369.9</v>
          </cell>
          <cell r="CL592">
            <v>21.57</v>
          </cell>
          <cell r="CM592">
            <v>0</v>
          </cell>
          <cell r="CN592">
            <v>16606</v>
          </cell>
          <cell r="CO592">
            <v>9091</v>
          </cell>
          <cell r="CP592">
            <v>2688</v>
          </cell>
          <cell r="CQ592">
            <v>4827</v>
          </cell>
          <cell r="CR592">
            <v>55043.96</v>
          </cell>
          <cell r="CS592">
            <v>22906</v>
          </cell>
          <cell r="CT592">
            <v>20428.95</v>
          </cell>
          <cell r="CU592">
            <v>0</v>
          </cell>
          <cell r="CV592">
            <v>2477</v>
          </cell>
          <cell r="CW592">
            <v>5178.13</v>
          </cell>
          <cell r="CX592">
            <v>0</v>
          </cell>
          <cell r="CY592">
            <v>6.66</v>
          </cell>
          <cell r="CZ592">
            <v>84.25</v>
          </cell>
          <cell r="DA592">
            <v>1725.57</v>
          </cell>
          <cell r="DB592">
            <v>3361.65</v>
          </cell>
          <cell r="DC592">
            <v>130568.16</v>
          </cell>
          <cell r="DD592">
            <v>14.28</v>
          </cell>
          <cell r="DE592">
            <v>4279.57</v>
          </cell>
          <cell r="DF592">
            <v>126274.32</v>
          </cell>
          <cell r="DG592">
            <v>580.98</v>
          </cell>
          <cell r="DH592">
            <v>13592.72</v>
          </cell>
          <cell r="DI592">
            <v>94.29</v>
          </cell>
          <cell r="DJ592">
            <v>56.45</v>
          </cell>
          <cell r="DK592">
            <v>604.02</v>
          </cell>
          <cell r="DL592">
            <v>14347.48</v>
          </cell>
          <cell r="DM592">
            <v>20408.46</v>
          </cell>
          <cell r="DN592">
            <v>200148.5</v>
          </cell>
          <cell r="DO592">
            <v>128318.01</v>
          </cell>
          <cell r="DP592">
            <v>403.83</v>
          </cell>
          <cell r="DQ592">
            <v>3641.19</v>
          </cell>
          <cell r="DR592">
            <v>38405.58</v>
          </cell>
          <cell r="DS592">
            <v>69.36</v>
          </cell>
          <cell r="DT592">
            <v>170768.6</v>
          </cell>
          <cell r="DU592">
            <v>0</v>
          </cell>
          <cell r="DV592">
            <v>5.08</v>
          </cell>
          <cell r="DW592">
            <v>19234.36</v>
          </cell>
          <cell r="DX592">
            <v>13077.8</v>
          </cell>
          <cell r="DY592">
            <v>303.83999999999997</v>
          </cell>
          <cell r="DZ592">
            <v>-3242.69</v>
          </cell>
          <cell r="EA592">
            <v>29378.39</v>
          </cell>
          <cell r="EB592">
            <v>1.5</v>
          </cell>
          <cell r="EC592">
            <v>29379.89</v>
          </cell>
          <cell r="ED592">
            <v>15246.38</v>
          </cell>
          <cell r="EE592">
            <v>28681.32</v>
          </cell>
          <cell r="EF592">
            <v>0</v>
          </cell>
          <cell r="EG592">
            <v>28681.32</v>
          </cell>
          <cell r="EH592">
            <v>813.46</v>
          </cell>
          <cell r="EI592">
            <v>0</v>
          </cell>
          <cell r="EJ592">
            <v>0</v>
          </cell>
          <cell r="EK592">
            <v>29.03</v>
          </cell>
          <cell r="EL592">
            <v>16.88</v>
          </cell>
          <cell r="EM592">
            <v>0</v>
          </cell>
          <cell r="EN592">
            <v>1.82</v>
          </cell>
          <cell r="EO592">
            <v>0</v>
          </cell>
          <cell r="EP592">
            <v>0</v>
          </cell>
          <cell r="EQ592">
            <v>23.05</v>
          </cell>
          <cell r="ER592">
            <v>-137.43</v>
          </cell>
          <cell r="ES592">
            <v>0</v>
          </cell>
          <cell r="ET592">
            <v>0</v>
          </cell>
          <cell r="EU592">
            <v>29378.39</v>
          </cell>
          <cell r="EV592">
            <v>29378.39</v>
          </cell>
          <cell r="EW592">
            <v>401.43</v>
          </cell>
          <cell r="EX592">
            <v>0</v>
          </cell>
          <cell r="EY592">
            <v>-54.35</v>
          </cell>
          <cell r="EZ592">
            <v>0</v>
          </cell>
          <cell r="FA592">
            <v>0</v>
          </cell>
          <cell r="FB592">
            <v>3635.72</v>
          </cell>
          <cell r="FC592">
            <v>0</v>
          </cell>
          <cell r="FD592">
            <v>13883.75</v>
          </cell>
          <cell r="FE592">
            <v>0</v>
          </cell>
          <cell r="FF592">
            <v>18783.28</v>
          </cell>
          <cell r="FG592">
            <v>15.07</v>
          </cell>
          <cell r="FH592">
            <v>226.7</v>
          </cell>
          <cell r="FI592">
            <v>-1.99</v>
          </cell>
          <cell r="FJ592">
            <v>18539.52</v>
          </cell>
          <cell r="FK592">
            <v>149028.28</v>
          </cell>
          <cell r="FL592">
            <v>14903.8</v>
          </cell>
          <cell r="FM592">
            <v>18539.52</v>
          </cell>
          <cell r="FN592">
            <v>22897.86</v>
          </cell>
          <cell r="FO592">
            <v>149028.28</v>
          </cell>
          <cell r="FP592">
            <v>186910.32</v>
          </cell>
          <cell r="FQ592">
            <v>10.0007</v>
          </cell>
          <cell r="FR592">
            <v>12.440300000000001</v>
          </cell>
          <cell r="FS592">
            <v>15.364800000000001</v>
          </cell>
          <cell r="FT592">
            <v>9.9189000000000007</v>
          </cell>
          <cell r="FU592">
            <v>0</v>
          </cell>
          <cell r="FV592">
            <v>0</v>
          </cell>
          <cell r="FW592">
            <v>0</v>
          </cell>
          <cell r="FX592">
            <v>0</v>
          </cell>
          <cell r="FY592">
            <v>3242.69</v>
          </cell>
          <cell r="FZ592">
            <v>0</v>
          </cell>
          <cell r="GA592">
            <v>1.5</v>
          </cell>
          <cell r="GB592">
            <v>0</v>
          </cell>
          <cell r="GC592">
            <v>3634.21</v>
          </cell>
          <cell r="GD592">
            <v>13466.98</v>
          </cell>
          <cell r="GE592">
            <v>2236.46</v>
          </cell>
          <cell r="GF592">
            <v>0</v>
          </cell>
          <cell r="GG592">
            <v>461040</v>
          </cell>
          <cell r="GH592">
            <v>0</v>
          </cell>
          <cell r="GI592">
            <v>491.46</v>
          </cell>
          <cell r="GJ592">
            <v>18783.28</v>
          </cell>
          <cell r="GK592">
            <v>1878.33</v>
          </cell>
          <cell r="GL592">
            <v>2739.1</v>
          </cell>
          <cell r="GM592">
            <v>-502.64</v>
          </cell>
          <cell r="GN592">
            <v>1128</v>
          </cell>
          <cell r="GO592">
            <v>1611.1</v>
          </cell>
          <cell r="GP592">
            <v>1384.5</v>
          </cell>
          <cell r="GQ592">
            <v>1384.5</v>
          </cell>
          <cell r="GR592">
            <v>226.7</v>
          </cell>
          <cell r="GS592">
            <v>1384.5</v>
          </cell>
          <cell r="GT592">
            <v>4451.1000000000004</v>
          </cell>
          <cell r="GU592">
            <v>23.05</v>
          </cell>
          <cell r="GV592">
            <v>461.04</v>
          </cell>
          <cell r="GW592">
            <v>4.9995659999999997E-2</v>
          </cell>
          <cell r="GX592">
            <v>45.91</v>
          </cell>
          <cell r="GY592">
            <v>0</v>
          </cell>
          <cell r="GZ592">
            <v>0</v>
          </cell>
          <cell r="HA592">
            <v>1.82</v>
          </cell>
          <cell r="HB592">
            <v>0</v>
          </cell>
          <cell r="HC592">
            <v>1.82</v>
          </cell>
          <cell r="HE592" t="str">
            <v>Includes nonfinancial equity investments that are subject to Tier 1 capital deductions.</v>
          </cell>
          <cell r="HF592">
            <v>28.9</v>
          </cell>
          <cell r="HG592">
            <v>306.10000000000002</v>
          </cell>
          <cell r="HH592">
            <v>793</v>
          </cell>
          <cell r="HI592">
            <v>645.1</v>
          </cell>
          <cell r="HJ592">
            <v>1278.5</v>
          </cell>
          <cell r="HK592" t="str">
            <v>Item 69:  Cash Dividends declared on Common Stock -  Item 13 (HI-A)Item 72 &amp; 73: Issuance of Common Stock - Items 7 &amp; 8 (HI-A)Item 75: Share Repurchase to Offset Issuance for Employee Compensation - Item 10 (HI-A)</v>
          </cell>
          <cell r="HL592">
            <v>3</v>
          </cell>
          <cell r="HM592">
            <v>2011</v>
          </cell>
          <cell r="HN592">
            <v>0</v>
          </cell>
          <cell r="HO592">
            <v>233.59</v>
          </cell>
          <cell r="HR592">
            <v>19009</v>
          </cell>
        </row>
        <row r="593">
          <cell r="A593" t="str">
            <v>2277860Q4 2011Supervisory Stress</v>
          </cell>
          <cell r="B593" t="str">
            <v>CapOne</v>
          </cell>
          <cell r="C593" t="str">
            <v>Q4 2011</v>
          </cell>
          <cell r="D593" t="str">
            <v>Supervisory Stress</v>
          </cell>
          <cell r="E593" t="str">
            <v>BHC</v>
          </cell>
          <cell r="F593" t="str">
            <v>Capital One</v>
          </cell>
          <cell r="G593">
            <v>2277860</v>
          </cell>
          <cell r="H593" t="str">
            <v>Projected</v>
          </cell>
          <cell r="I593">
            <v>40925</v>
          </cell>
          <cell r="J593">
            <v>40925.695706018516</v>
          </cell>
          <cell r="K593" t="str">
            <v>The Supervisory Stress Scenario adjusts our baseline using the economic scenario provided. More detail on the translation of the metrics provided into the broader set and how these variables where then used to model the impacts on the P&amp;L and b</v>
          </cell>
          <cell r="L593">
            <v>27.94</v>
          </cell>
          <cell r="M593">
            <v>14.09</v>
          </cell>
          <cell r="N593">
            <v>2.3199999999999998</v>
          </cell>
          <cell r="O593">
            <v>11.78</v>
          </cell>
          <cell r="P593">
            <v>83.05</v>
          </cell>
          <cell r="Q593">
            <v>13.16</v>
          </cell>
          <cell r="R593">
            <v>9.4</v>
          </cell>
          <cell r="S593">
            <v>60.48</v>
          </cell>
          <cell r="T593">
            <v>61.87</v>
          </cell>
          <cell r="U593">
            <v>16.920000000000002</v>
          </cell>
          <cell r="V593">
            <v>4.26</v>
          </cell>
          <cell r="W593">
            <v>40.69</v>
          </cell>
          <cell r="X593">
            <v>592.34</v>
          </cell>
          <cell r="Y593">
            <v>152.49</v>
          </cell>
          <cell r="Z593">
            <v>110.26</v>
          </cell>
          <cell r="AA593">
            <v>0</v>
          </cell>
          <cell r="AB593">
            <v>42.23</v>
          </cell>
          <cell r="AC593">
            <v>3.37</v>
          </cell>
          <cell r="AD593">
            <v>0</v>
          </cell>
          <cell r="AE593">
            <v>0.02</v>
          </cell>
          <cell r="AF593">
            <v>0</v>
          </cell>
          <cell r="AG593">
            <v>0.94</v>
          </cell>
          <cell r="AH593">
            <v>2.41</v>
          </cell>
          <cell r="AI593">
            <v>935.16</v>
          </cell>
          <cell r="AJ593">
            <v>0</v>
          </cell>
          <cell r="AK593">
            <v>0</v>
          </cell>
          <cell r="AL593">
            <v>70.62</v>
          </cell>
          <cell r="AM593">
            <v>70.62</v>
          </cell>
          <cell r="AN593">
            <v>0</v>
          </cell>
          <cell r="AO593">
            <v>0</v>
          </cell>
          <cell r="AP593">
            <v>0</v>
          </cell>
          <cell r="AQ593">
            <v>0</v>
          </cell>
          <cell r="AR593">
            <v>0</v>
          </cell>
          <cell r="AS593">
            <v>77.959999999999994</v>
          </cell>
          <cell r="AT593">
            <v>1083.73</v>
          </cell>
          <cell r="AU593">
            <v>4279.57</v>
          </cell>
          <cell r="AV593">
            <v>1624.05</v>
          </cell>
          <cell r="AW593">
            <v>935.16</v>
          </cell>
          <cell r="AX593">
            <v>0</v>
          </cell>
          <cell r="AY593">
            <v>4968.46</v>
          </cell>
          <cell r="AZ593">
            <v>3223.82</v>
          </cell>
          <cell r="BA593">
            <v>981.79</v>
          </cell>
          <cell r="BB593">
            <v>2454.0700000000002</v>
          </cell>
          <cell r="BC593">
            <v>1751.54</v>
          </cell>
          <cell r="BD593">
            <v>1751.54</v>
          </cell>
          <cell r="BE593">
            <v>1624.05</v>
          </cell>
          <cell r="BF593">
            <v>0</v>
          </cell>
          <cell r="BG593">
            <v>77.959999999999994</v>
          </cell>
          <cell r="BH593">
            <v>0</v>
          </cell>
          <cell r="BI593">
            <v>0</v>
          </cell>
          <cell r="BJ593">
            <v>0</v>
          </cell>
          <cell r="BK593">
            <v>7.34</v>
          </cell>
          <cell r="BL593">
            <v>49.53</v>
          </cell>
          <cell r="BM593">
            <v>-4.6900000000000004</v>
          </cell>
          <cell r="BN593">
            <v>54.22</v>
          </cell>
          <cell r="BO593">
            <v>-3.1</v>
          </cell>
          <cell r="BP593">
            <v>51.12</v>
          </cell>
          <cell r="BQ593">
            <v>0</v>
          </cell>
          <cell r="BR593">
            <v>51.12</v>
          </cell>
          <cell r="BS593">
            <v>-9.4690086999999998</v>
          </cell>
          <cell r="BT593">
            <v>892</v>
          </cell>
          <cell r="BU593">
            <v>64.61</v>
          </cell>
          <cell r="BV593">
            <v>33.69</v>
          </cell>
          <cell r="BW593">
            <v>922.92</v>
          </cell>
          <cell r="BX593" t="str">
            <v>Other Non-Interest Expense</v>
          </cell>
          <cell r="BY593">
            <v>0</v>
          </cell>
          <cell r="BZ593">
            <v>38194.410000000003</v>
          </cell>
          <cell r="CA593">
            <v>38194.410000000003</v>
          </cell>
          <cell r="CB593">
            <v>30504.73</v>
          </cell>
          <cell r="CC593">
            <v>9445.65</v>
          </cell>
          <cell r="CD593">
            <v>2385.98</v>
          </cell>
          <cell r="CE593">
            <v>404.96</v>
          </cell>
          <cell r="CF593">
            <v>1981.02</v>
          </cell>
          <cell r="CG593">
            <v>18652.23</v>
          </cell>
          <cell r="CH593">
            <v>2317.65</v>
          </cell>
          <cell r="CI593">
            <v>5664.48</v>
          </cell>
          <cell r="CJ593">
            <v>10670.1</v>
          </cell>
          <cell r="CK593">
            <v>2378.6799999999998</v>
          </cell>
          <cell r="CL593">
            <v>20.86</v>
          </cell>
          <cell r="CM593">
            <v>0</v>
          </cell>
          <cell r="CN593">
            <v>16281.19</v>
          </cell>
          <cell r="CO593">
            <v>9067.9</v>
          </cell>
          <cell r="CP593">
            <v>2687.22</v>
          </cell>
          <cell r="CQ593">
            <v>4526.0600000000004</v>
          </cell>
          <cell r="CR593">
            <v>58252.43</v>
          </cell>
          <cell r="CS593">
            <v>23821.52</v>
          </cell>
          <cell r="CT593">
            <v>21324.93</v>
          </cell>
          <cell r="CU593">
            <v>0</v>
          </cell>
          <cell r="CV593">
            <v>2496.59</v>
          </cell>
          <cell r="CW593">
            <v>4868.4399999999996</v>
          </cell>
          <cell r="CX593">
            <v>0</v>
          </cell>
          <cell r="CY593">
            <v>6.27</v>
          </cell>
          <cell r="CZ593">
            <v>56.13</v>
          </cell>
          <cell r="DA593">
            <v>1468.14</v>
          </cell>
          <cell r="DB593">
            <v>3337.9</v>
          </cell>
          <cell r="DC593">
            <v>133728.29999999999</v>
          </cell>
          <cell r="DD593">
            <v>14.28</v>
          </cell>
          <cell r="DE593">
            <v>4968.46</v>
          </cell>
          <cell r="DF593">
            <v>128745.57</v>
          </cell>
          <cell r="DG593">
            <v>427.88</v>
          </cell>
          <cell r="DH593">
            <v>13593.43</v>
          </cell>
          <cell r="DI593">
            <v>90.25</v>
          </cell>
          <cell r="DJ593">
            <v>52.96</v>
          </cell>
          <cell r="DK593">
            <v>563.41999999999996</v>
          </cell>
          <cell r="DL593">
            <v>14300.06</v>
          </cell>
          <cell r="DM593">
            <v>19311.189999999999</v>
          </cell>
          <cell r="DN593">
            <v>200979.12</v>
          </cell>
          <cell r="DO593">
            <v>127446.5</v>
          </cell>
          <cell r="DP593">
            <v>377.59</v>
          </cell>
          <cell r="DQ593">
            <v>3641.19</v>
          </cell>
          <cell r="DR593">
            <v>40314.550000000003</v>
          </cell>
          <cell r="DS593">
            <v>76.16</v>
          </cell>
          <cell r="DT593">
            <v>171779.83</v>
          </cell>
          <cell r="DU593">
            <v>0</v>
          </cell>
          <cell r="DV593">
            <v>4.6100000000000003</v>
          </cell>
          <cell r="DW593">
            <v>19276.45</v>
          </cell>
          <cell r="DX593">
            <v>13105.73</v>
          </cell>
          <cell r="DY593">
            <v>53.38</v>
          </cell>
          <cell r="DZ593">
            <v>-3242.39</v>
          </cell>
          <cell r="EA593">
            <v>29197.78</v>
          </cell>
          <cell r="EB593">
            <v>1.5</v>
          </cell>
          <cell r="EC593">
            <v>29199.279999999999</v>
          </cell>
          <cell r="ED593">
            <v>15861.92</v>
          </cell>
          <cell r="EE593">
            <v>29378.39</v>
          </cell>
          <cell r="EF593">
            <v>0</v>
          </cell>
          <cell r="EG593">
            <v>29378.39</v>
          </cell>
          <cell r="EH593">
            <v>51.12</v>
          </cell>
          <cell r="EI593">
            <v>0</v>
          </cell>
          <cell r="EJ593">
            <v>0</v>
          </cell>
          <cell r="EK593">
            <v>22.34</v>
          </cell>
          <cell r="EL593">
            <v>19.760000000000002</v>
          </cell>
          <cell r="EM593">
            <v>0</v>
          </cell>
          <cell r="EN593">
            <v>0.17</v>
          </cell>
          <cell r="EO593">
            <v>0</v>
          </cell>
          <cell r="EP593">
            <v>0</v>
          </cell>
          <cell r="EQ593">
            <v>23.07</v>
          </cell>
          <cell r="ER593">
            <v>-250.46</v>
          </cell>
          <cell r="ES593">
            <v>0</v>
          </cell>
          <cell r="ET593">
            <v>-0.12</v>
          </cell>
          <cell r="EU593">
            <v>29197.78</v>
          </cell>
          <cell r="EV593">
            <v>29197.78</v>
          </cell>
          <cell r="EW593">
            <v>126.35</v>
          </cell>
          <cell r="EX593">
            <v>0</v>
          </cell>
          <cell r="EY593">
            <v>-53.06</v>
          </cell>
          <cell r="EZ593">
            <v>0</v>
          </cell>
          <cell r="FA593">
            <v>0</v>
          </cell>
          <cell r="FB593">
            <v>3635.76</v>
          </cell>
          <cell r="FC593">
            <v>0</v>
          </cell>
          <cell r="FD593">
            <v>13855.68</v>
          </cell>
          <cell r="FE593">
            <v>0</v>
          </cell>
          <cell r="FF593">
            <v>18904.560000000001</v>
          </cell>
          <cell r="FG593">
            <v>14.32</v>
          </cell>
          <cell r="FH593">
            <v>1648.29</v>
          </cell>
          <cell r="FI593">
            <v>-1.99</v>
          </cell>
          <cell r="FJ593">
            <v>17239.96</v>
          </cell>
          <cell r="FK593">
            <v>150189.84</v>
          </cell>
          <cell r="FL593">
            <v>13604.21</v>
          </cell>
          <cell r="FM593">
            <v>17239.96</v>
          </cell>
          <cell r="FN593">
            <v>21627.38</v>
          </cell>
          <cell r="FO593">
            <v>150189.84</v>
          </cell>
          <cell r="FP593">
            <v>185558.24</v>
          </cell>
          <cell r="FQ593">
            <v>9.0579999999999998</v>
          </cell>
          <cell r="FR593">
            <v>11.4788</v>
          </cell>
          <cell r="FS593">
            <v>14.4</v>
          </cell>
          <cell r="FT593">
            <v>9.2909000000000006</v>
          </cell>
          <cell r="FU593">
            <v>0</v>
          </cell>
          <cell r="FV593">
            <v>0</v>
          </cell>
          <cell r="FW593">
            <v>0</v>
          </cell>
          <cell r="FX593">
            <v>0</v>
          </cell>
          <cell r="FY593">
            <v>3242.39</v>
          </cell>
          <cell r="FZ593">
            <v>0</v>
          </cell>
          <cell r="GA593">
            <v>1.5</v>
          </cell>
          <cell r="GB593">
            <v>0</v>
          </cell>
          <cell r="GC593">
            <v>3634.25</v>
          </cell>
          <cell r="GD593">
            <v>13465.17</v>
          </cell>
          <cell r="GE593">
            <v>2559.39</v>
          </cell>
          <cell r="GF593">
            <v>0</v>
          </cell>
          <cell r="GG593">
            <v>461404.14</v>
          </cell>
          <cell r="GH593">
            <v>0</v>
          </cell>
          <cell r="GI593">
            <v>491.46</v>
          </cell>
          <cell r="GJ593">
            <v>18904.560000000001</v>
          </cell>
          <cell r="GK593">
            <v>1890.46</v>
          </cell>
          <cell r="GL593">
            <v>3020.06</v>
          </cell>
          <cell r="GM593">
            <v>-460.66</v>
          </cell>
          <cell r="GN593">
            <v>1371.77</v>
          </cell>
          <cell r="GO593">
            <v>1648.29</v>
          </cell>
          <cell r="GP593">
            <v>0</v>
          </cell>
          <cell r="GQ593">
            <v>0</v>
          </cell>
          <cell r="GR593">
            <v>1648.29</v>
          </cell>
          <cell r="GS593">
            <v>0</v>
          </cell>
          <cell r="GT593">
            <v>654.48</v>
          </cell>
          <cell r="GU593">
            <v>23.07</v>
          </cell>
          <cell r="GV593">
            <v>461.4</v>
          </cell>
          <cell r="GW593">
            <v>0.05</v>
          </cell>
          <cell r="GX593">
            <v>42.09</v>
          </cell>
          <cell r="GY593">
            <v>0</v>
          </cell>
          <cell r="GZ593">
            <v>42.09</v>
          </cell>
          <cell r="HA593">
            <v>0.17</v>
          </cell>
          <cell r="HB593">
            <v>0</v>
          </cell>
          <cell r="HC593">
            <v>0.17</v>
          </cell>
          <cell r="HE593" t="str">
            <v>Includes nonfinancial equity investments that are subject to Tier 1 capital deductions.</v>
          </cell>
          <cell r="HF593">
            <v>28.9</v>
          </cell>
          <cell r="HG593">
            <v>306.10000000000002</v>
          </cell>
          <cell r="HH593">
            <v>793</v>
          </cell>
          <cell r="HI593">
            <v>645.1</v>
          </cell>
          <cell r="HJ593">
            <v>1278.5</v>
          </cell>
          <cell r="HK593" t="str">
            <v>Item 69:  Cash Dividends declared on Common Stock -  Item 13 (HI-A)Item 72 &amp; 73: Issuance of Common Stock - Items 7 &amp; 8 (HI-A)Item 75: Share Repurchase to Offset Issuance for Employee Compensation - Item 10 (HI-A)</v>
          </cell>
          <cell r="HL593">
            <v>4</v>
          </cell>
          <cell r="HM593">
            <v>2011</v>
          </cell>
          <cell r="HN593">
            <v>0</v>
          </cell>
          <cell r="HO593">
            <v>0</v>
          </cell>
          <cell r="HR593">
            <v>19009</v>
          </cell>
        </row>
        <row r="594">
          <cell r="A594" t="str">
            <v>2277860Q1 2012Supervisory Stress</v>
          </cell>
          <cell r="B594" t="str">
            <v>CapOne</v>
          </cell>
          <cell r="C594" t="str">
            <v>Q1 2012</v>
          </cell>
          <cell r="D594" t="str">
            <v>Supervisory Stress</v>
          </cell>
          <cell r="E594" t="str">
            <v>BHC</v>
          </cell>
          <cell r="F594" t="str">
            <v>Capital One</v>
          </cell>
          <cell r="G594">
            <v>2277860</v>
          </cell>
          <cell r="H594" t="str">
            <v>Projected</v>
          </cell>
          <cell r="I594">
            <v>40925</v>
          </cell>
          <cell r="J594">
            <v>40925.695706018516</v>
          </cell>
          <cell r="K594" t="str">
            <v>The Supervisory Stress Scenario adjusts our baseline using the economic scenario provided. More detail on the translation of the metrics provided into the broader set and how these variables where then used to model the impacts on the P&amp;L and b</v>
          </cell>
          <cell r="L594">
            <v>18.28</v>
          </cell>
          <cell r="M594">
            <v>15.38</v>
          </cell>
          <cell r="N594">
            <v>3.11</v>
          </cell>
          <cell r="O594">
            <v>12.28</v>
          </cell>
          <cell r="P594">
            <v>95.4</v>
          </cell>
          <cell r="Q594">
            <v>18.899999999999999</v>
          </cell>
          <cell r="R594">
            <v>11.11</v>
          </cell>
          <cell r="S594">
            <v>65.39</v>
          </cell>
          <cell r="T594">
            <v>69.63</v>
          </cell>
          <cell r="U594">
            <v>18.440000000000001</v>
          </cell>
          <cell r="V594">
            <v>3.68</v>
          </cell>
          <cell r="W594">
            <v>47.5</v>
          </cell>
          <cell r="X594">
            <v>627.07000000000005</v>
          </cell>
          <cell r="Y594">
            <v>137.97999999999999</v>
          </cell>
          <cell r="Z594">
            <v>100.98</v>
          </cell>
          <cell r="AA594">
            <v>0</v>
          </cell>
          <cell r="AB594">
            <v>37</v>
          </cell>
          <cell r="AC594">
            <v>4.4000000000000004</v>
          </cell>
          <cell r="AD594">
            <v>0</v>
          </cell>
          <cell r="AE594">
            <v>0.02</v>
          </cell>
          <cell r="AF594">
            <v>0</v>
          </cell>
          <cell r="AG594">
            <v>1.18</v>
          </cell>
          <cell r="AH594">
            <v>3.2</v>
          </cell>
          <cell r="AI594">
            <v>968.13</v>
          </cell>
          <cell r="AJ594">
            <v>0</v>
          </cell>
          <cell r="AK594">
            <v>0</v>
          </cell>
          <cell r="AL594">
            <v>162.44</v>
          </cell>
          <cell r="AM594">
            <v>162.44</v>
          </cell>
          <cell r="AN594">
            <v>0</v>
          </cell>
          <cell r="AO594">
            <v>0</v>
          </cell>
          <cell r="AP594">
            <v>0</v>
          </cell>
          <cell r="AQ594">
            <v>0</v>
          </cell>
          <cell r="AR594">
            <v>0</v>
          </cell>
          <cell r="AS594">
            <v>166.54</v>
          </cell>
          <cell r="AT594">
            <v>1297.1099999999999</v>
          </cell>
          <cell r="AU594">
            <v>4968.46</v>
          </cell>
          <cell r="AV594">
            <v>2539.0500000000002</v>
          </cell>
          <cell r="AW594">
            <v>968.13</v>
          </cell>
          <cell r="AX594">
            <v>0</v>
          </cell>
          <cell r="AY594">
            <v>6539.37</v>
          </cell>
          <cell r="AZ594">
            <v>3438.33</v>
          </cell>
          <cell r="BA594">
            <v>896.95</v>
          </cell>
          <cell r="BB594">
            <v>2321.19</v>
          </cell>
          <cell r="BC594">
            <v>2014.09</v>
          </cell>
          <cell r="BD594">
            <v>2014.09</v>
          </cell>
          <cell r="BE594">
            <v>2539.0500000000002</v>
          </cell>
          <cell r="BF594">
            <v>0</v>
          </cell>
          <cell r="BG594">
            <v>166.54</v>
          </cell>
          <cell r="BH594">
            <v>0</v>
          </cell>
          <cell r="BI594">
            <v>0</v>
          </cell>
          <cell r="BJ594">
            <v>321</v>
          </cell>
          <cell r="BK594">
            <v>4.09</v>
          </cell>
          <cell r="BL594">
            <v>-370.5</v>
          </cell>
          <cell r="BM594">
            <v>-214.76</v>
          </cell>
          <cell r="BN594">
            <v>-155.74</v>
          </cell>
          <cell r="BO594">
            <v>-7.07</v>
          </cell>
          <cell r="BP594">
            <v>-162.81</v>
          </cell>
          <cell r="BQ594">
            <v>0</v>
          </cell>
          <cell r="BR594">
            <v>-162.81</v>
          </cell>
          <cell r="BS594">
            <v>57.964911999999998</v>
          </cell>
          <cell r="BT594">
            <v>922.92</v>
          </cell>
          <cell r="BU594">
            <v>25.12</v>
          </cell>
          <cell r="BV594">
            <v>144.97</v>
          </cell>
          <cell r="BW594">
            <v>803.07</v>
          </cell>
          <cell r="BX594" t="str">
            <v>Other Non-Interest Expense</v>
          </cell>
          <cell r="BY594">
            <v>0</v>
          </cell>
          <cell r="BZ594">
            <v>49274.239999999998</v>
          </cell>
          <cell r="CA594">
            <v>49274.239999999998</v>
          </cell>
          <cell r="CB594">
            <v>68115.149999999994</v>
          </cell>
          <cell r="CC594">
            <v>47128.72</v>
          </cell>
          <cell r="CD594">
            <v>2301.23</v>
          </cell>
          <cell r="CE594">
            <v>399.03</v>
          </cell>
          <cell r="CF594">
            <v>1902.2</v>
          </cell>
          <cell r="CG594">
            <v>18664.650000000001</v>
          </cell>
          <cell r="CH594">
            <v>2333.62</v>
          </cell>
          <cell r="CI594">
            <v>5672.6</v>
          </cell>
          <cell r="CJ594">
            <v>10658.43</v>
          </cell>
          <cell r="CK594">
            <v>2370.8200000000002</v>
          </cell>
          <cell r="CL594">
            <v>20.55</v>
          </cell>
          <cell r="CM594">
            <v>0</v>
          </cell>
          <cell r="CN594">
            <v>16045.42</v>
          </cell>
          <cell r="CO594">
            <v>9059.0400000000009</v>
          </cell>
          <cell r="CP594">
            <v>2668.59</v>
          </cell>
          <cell r="CQ594">
            <v>4317.78</v>
          </cell>
          <cell r="CR594">
            <v>53720.43</v>
          </cell>
          <cell r="CS594">
            <v>21445.54</v>
          </cell>
          <cell r="CT594">
            <v>19178.939999999999</v>
          </cell>
          <cell r="CU594">
            <v>0</v>
          </cell>
          <cell r="CV594">
            <v>2266.6</v>
          </cell>
          <cell r="CW594">
            <v>4867.8999999999996</v>
          </cell>
          <cell r="CX594">
            <v>0</v>
          </cell>
          <cell r="CY594">
            <v>6.17</v>
          </cell>
          <cell r="CZ594">
            <v>56.13</v>
          </cell>
          <cell r="DA594">
            <v>1468.14</v>
          </cell>
          <cell r="DB594">
            <v>3337.46</v>
          </cell>
          <cell r="DC594">
            <v>164194.44</v>
          </cell>
          <cell r="DD594">
            <v>14.28</v>
          </cell>
          <cell r="DE594">
            <v>6539.37</v>
          </cell>
          <cell r="DF594">
            <v>157640.79</v>
          </cell>
          <cell r="DG594">
            <v>384.81</v>
          </cell>
          <cell r="DH594">
            <v>13593.43</v>
          </cell>
          <cell r="DI594">
            <v>87.76</v>
          </cell>
          <cell r="DJ594">
            <v>48.98</v>
          </cell>
          <cell r="DK594">
            <v>824.19</v>
          </cell>
          <cell r="DL594">
            <v>14554.36</v>
          </cell>
          <cell r="DM594">
            <v>51897.93</v>
          </cell>
          <cell r="DN594">
            <v>273752.13</v>
          </cell>
          <cell r="DO594">
            <v>201064.22</v>
          </cell>
          <cell r="DP594">
            <v>337.9</v>
          </cell>
          <cell r="DQ594">
            <v>3641.19</v>
          </cell>
          <cell r="DR594">
            <v>34582.97</v>
          </cell>
          <cell r="DS594">
            <v>78.72</v>
          </cell>
          <cell r="DT594">
            <v>239626.29</v>
          </cell>
          <cell r="DU594">
            <v>1000</v>
          </cell>
          <cell r="DV594">
            <v>5.56</v>
          </cell>
          <cell r="DW594">
            <v>23711.54</v>
          </cell>
          <cell r="DX594">
            <v>12895.23</v>
          </cell>
          <cell r="DY594">
            <v>-191.65</v>
          </cell>
          <cell r="DZ594">
            <v>-3296.34</v>
          </cell>
          <cell r="EA594">
            <v>34124.339999999997</v>
          </cell>
          <cell r="EB594">
            <v>1.5</v>
          </cell>
          <cell r="EC594">
            <v>34125.839999999997</v>
          </cell>
          <cell r="ED594">
            <v>15825.87</v>
          </cell>
          <cell r="EE594">
            <v>29197.78</v>
          </cell>
          <cell r="EF594">
            <v>0</v>
          </cell>
          <cell r="EG594">
            <v>29197.78</v>
          </cell>
          <cell r="EH594">
            <v>-162.81</v>
          </cell>
          <cell r="EI594">
            <v>1000</v>
          </cell>
          <cell r="EJ594">
            <v>0</v>
          </cell>
          <cell r="EK594">
            <v>4416.75</v>
          </cell>
          <cell r="EL594">
            <v>18.34</v>
          </cell>
          <cell r="EM594">
            <v>0</v>
          </cell>
          <cell r="EN594">
            <v>53</v>
          </cell>
          <cell r="EO594">
            <v>0</v>
          </cell>
          <cell r="EP594">
            <v>19.89</v>
          </cell>
          <cell r="EQ594">
            <v>27.8</v>
          </cell>
          <cell r="ER594">
            <v>-245.03</v>
          </cell>
          <cell r="ES594">
            <v>0</v>
          </cell>
          <cell r="ET594">
            <v>0</v>
          </cell>
          <cell r="EU594">
            <v>34124.339999999997</v>
          </cell>
          <cell r="EV594">
            <v>34124.339999999997</v>
          </cell>
          <cell r="EW594">
            <v>-118.67</v>
          </cell>
          <cell r="EX594">
            <v>0</v>
          </cell>
          <cell r="EY594">
            <v>-53.06</v>
          </cell>
          <cell r="EZ594">
            <v>0</v>
          </cell>
          <cell r="FA594">
            <v>0</v>
          </cell>
          <cell r="FB594">
            <v>3635.76</v>
          </cell>
          <cell r="FC594">
            <v>0</v>
          </cell>
          <cell r="FD594">
            <v>14018.33</v>
          </cell>
          <cell r="FE594">
            <v>0</v>
          </cell>
          <cell r="FF594">
            <v>23913.5</v>
          </cell>
          <cell r="FG594">
            <v>13.67</v>
          </cell>
          <cell r="FH594">
            <v>2838.13</v>
          </cell>
          <cell r="FI594">
            <v>-1.99</v>
          </cell>
          <cell r="FJ594">
            <v>21059.71</v>
          </cell>
          <cell r="FK594">
            <v>165268.31</v>
          </cell>
          <cell r="FL594">
            <v>16423.95</v>
          </cell>
          <cell r="FM594">
            <v>21059.71</v>
          </cell>
          <cell r="FN594">
            <v>25652.720000000001</v>
          </cell>
          <cell r="FO594">
            <v>165268.31</v>
          </cell>
          <cell r="FP594">
            <v>264733.64</v>
          </cell>
          <cell r="FQ594">
            <v>9.9377999999999993</v>
          </cell>
          <cell r="FR594">
            <v>12.742699999999999</v>
          </cell>
          <cell r="FS594">
            <v>15.5219</v>
          </cell>
          <cell r="FT594">
            <v>7.9550999999999998</v>
          </cell>
          <cell r="FU594">
            <v>1000</v>
          </cell>
          <cell r="FV594">
            <v>0</v>
          </cell>
          <cell r="FW594">
            <v>0</v>
          </cell>
          <cell r="FX594">
            <v>0</v>
          </cell>
          <cell r="FY594">
            <v>3296.34</v>
          </cell>
          <cell r="FZ594">
            <v>0</v>
          </cell>
          <cell r="GA594">
            <v>1.5</v>
          </cell>
          <cell r="GB594">
            <v>0</v>
          </cell>
          <cell r="GC594">
            <v>3634.25</v>
          </cell>
          <cell r="GD594">
            <v>13462.8</v>
          </cell>
          <cell r="GE594">
            <v>3993.55</v>
          </cell>
          <cell r="GF594">
            <v>0</v>
          </cell>
          <cell r="GG594">
            <v>555912.6</v>
          </cell>
          <cell r="GH594">
            <v>0</v>
          </cell>
          <cell r="GI594">
            <v>491.46</v>
          </cell>
          <cell r="GJ594">
            <v>23913.5</v>
          </cell>
          <cell r="GK594">
            <v>2391.35</v>
          </cell>
          <cell r="GL594">
            <v>4552.33</v>
          </cell>
          <cell r="GM594">
            <v>-558.78</v>
          </cell>
          <cell r="GN594">
            <v>1544.13</v>
          </cell>
          <cell r="GO594">
            <v>3008.21</v>
          </cell>
          <cell r="GP594">
            <v>170.08</v>
          </cell>
          <cell r="GQ594">
            <v>170.08</v>
          </cell>
          <cell r="GR594">
            <v>2838.13</v>
          </cell>
          <cell r="GS594">
            <v>170.08</v>
          </cell>
          <cell r="GT594">
            <v>1339.23</v>
          </cell>
          <cell r="GU594">
            <v>27.8</v>
          </cell>
          <cell r="GV594">
            <v>555.91</v>
          </cell>
          <cell r="GW594">
            <v>0.05</v>
          </cell>
          <cell r="GX594">
            <v>48.42</v>
          </cell>
          <cell r="GY594">
            <v>4386.67</v>
          </cell>
          <cell r="GZ594">
            <v>4435.09</v>
          </cell>
          <cell r="HA594">
            <v>53</v>
          </cell>
          <cell r="HB594">
            <v>0</v>
          </cell>
          <cell r="HC594">
            <v>53</v>
          </cell>
          <cell r="HE594" t="str">
            <v>Includes nonfinancial equity investments that are subject to Tier 1 capital deductions.</v>
          </cell>
          <cell r="HF594">
            <v>28.9</v>
          </cell>
          <cell r="HG594">
            <v>306.10000000000002</v>
          </cell>
          <cell r="HH594">
            <v>793</v>
          </cell>
          <cell r="HI594">
            <v>645.1</v>
          </cell>
          <cell r="HJ594">
            <v>1278.5</v>
          </cell>
          <cell r="HK594" t="str">
            <v>Item 69:  Cash Dividends declared on Common Stock -  Item 13 (HI-A)Item 72 &amp; 73: Issuance of Common Stock - Items 7 &amp; 8 (HI-A)Item 75: Share Repurchase to Offset Issuance for Employee Compensation - Item 10 (HI-A)</v>
          </cell>
          <cell r="HL594">
            <v>1</v>
          </cell>
          <cell r="HM594">
            <v>2012</v>
          </cell>
          <cell r="HN594">
            <v>0</v>
          </cell>
          <cell r="HO594">
            <v>321</v>
          </cell>
          <cell r="HR594">
            <v>19009</v>
          </cell>
        </row>
        <row r="595">
          <cell r="A595" t="str">
            <v>2277860Q2 2012Supervisory Stress</v>
          </cell>
          <cell r="B595" t="str">
            <v>CapOne</v>
          </cell>
          <cell r="C595" t="str">
            <v>Q2 2012</v>
          </cell>
          <cell r="D595" t="str">
            <v>Supervisory Stress</v>
          </cell>
          <cell r="E595" t="str">
            <v>BHC</v>
          </cell>
          <cell r="F595" t="str">
            <v>Capital One</v>
          </cell>
          <cell r="G595">
            <v>2277860</v>
          </cell>
          <cell r="H595" t="str">
            <v>Projected</v>
          </cell>
          <cell r="I595">
            <v>40925</v>
          </cell>
          <cell r="J595">
            <v>40925.695706018516</v>
          </cell>
          <cell r="K595" t="str">
            <v>The Supervisory Stress Scenario adjusts our baseline using the economic scenario provided. More detail on the translation of the metrics provided into the broader set and how these variables where then used to model the impacts on the P&amp;L and b</v>
          </cell>
          <cell r="L595">
            <v>19.260000000000002</v>
          </cell>
          <cell r="M595">
            <v>17.07</v>
          </cell>
          <cell r="N595">
            <v>3.05</v>
          </cell>
          <cell r="O595">
            <v>14.01</v>
          </cell>
          <cell r="P595">
            <v>106.51</v>
          </cell>
          <cell r="Q595">
            <v>18.47</v>
          </cell>
          <cell r="R595">
            <v>11.26</v>
          </cell>
          <cell r="S595">
            <v>76.77</v>
          </cell>
          <cell r="T595">
            <v>82.14</v>
          </cell>
          <cell r="U595">
            <v>19.690000000000001</v>
          </cell>
          <cell r="V595">
            <v>5</v>
          </cell>
          <cell r="W595">
            <v>57.44</v>
          </cell>
          <cell r="X595">
            <v>1215.33</v>
          </cell>
          <cell r="Y595">
            <v>135.15</v>
          </cell>
          <cell r="Z595">
            <v>98.19</v>
          </cell>
          <cell r="AA595">
            <v>0</v>
          </cell>
          <cell r="AB595">
            <v>36.97</v>
          </cell>
          <cell r="AC595">
            <v>4.58</v>
          </cell>
          <cell r="AD595">
            <v>0</v>
          </cell>
          <cell r="AE595">
            <v>0.02</v>
          </cell>
          <cell r="AF595">
            <v>0</v>
          </cell>
          <cell r="AG595">
            <v>1.43</v>
          </cell>
          <cell r="AH595">
            <v>3.12</v>
          </cell>
          <cell r="AI595">
            <v>1580.03</v>
          </cell>
          <cell r="AJ595">
            <v>0</v>
          </cell>
          <cell r="AK595">
            <v>0</v>
          </cell>
          <cell r="AL595">
            <v>0.03</v>
          </cell>
          <cell r="AM595">
            <v>0.03</v>
          </cell>
          <cell r="AN595">
            <v>0</v>
          </cell>
          <cell r="AO595">
            <v>0</v>
          </cell>
          <cell r="AP595">
            <v>0</v>
          </cell>
          <cell r="AQ595">
            <v>0</v>
          </cell>
          <cell r="AR595">
            <v>0</v>
          </cell>
          <cell r="AS595">
            <v>6.54</v>
          </cell>
          <cell r="AT595">
            <v>1586.61</v>
          </cell>
          <cell r="AU595">
            <v>6539.37</v>
          </cell>
          <cell r="AV595">
            <v>3303.88</v>
          </cell>
          <cell r="AW595">
            <v>1580.03</v>
          </cell>
          <cell r="AX595">
            <v>0</v>
          </cell>
          <cell r="AY595">
            <v>8263.23</v>
          </cell>
          <cell r="AZ595">
            <v>4876.1000000000004</v>
          </cell>
          <cell r="BA595">
            <v>1048.75</v>
          </cell>
          <cell r="BB595">
            <v>2821.07</v>
          </cell>
          <cell r="BC595">
            <v>3103.78</v>
          </cell>
          <cell r="BD595">
            <v>3103.78</v>
          </cell>
          <cell r="BE595">
            <v>3303.88</v>
          </cell>
          <cell r="BF595">
            <v>0</v>
          </cell>
          <cell r="BG595">
            <v>6.54</v>
          </cell>
          <cell r="BH595">
            <v>0</v>
          </cell>
          <cell r="BI595">
            <v>0</v>
          </cell>
          <cell r="BJ595">
            <v>0</v>
          </cell>
          <cell r="BK595">
            <v>6.54</v>
          </cell>
          <cell r="BL595">
            <v>-206.64</v>
          </cell>
          <cell r="BM595">
            <v>-154.66999999999999</v>
          </cell>
          <cell r="BN595">
            <v>-51.98</v>
          </cell>
          <cell r="BO595">
            <v>-7.17</v>
          </cell>
          <cell r="BP595">
            <v>-59.15</v>
          </cell>
          <cell r="BQ595">
            <v>0</v>
          </cell>
          <cell r="BR595">
            <v>-59.15</v>
          </cell>
          <cell r="BS595">
            <v>74.849981</v>
          </cell>
          <cell r="BT595">
            <v>803.07</v>
          </cell>
          <cell r="BU595">
            <v>25.12</v>
          </cell>
          <cell r="BV595">
            <v>80.209999999999994</v>
          </cell>
          <cell r="BW595">
            <v>747.98</v>
          </cell>
          <cell r="BX595" t="str">
            <v>Other Non-Interest Expense</v>
          </cell>
          <cell r="BY595">
            <v>0</v>
          </cell>
          <cell r="BZ595">
            <v>47326</v>
          </cell>
          <cell r="CA595">
            <v>47326</v>
          </cell>
          <cell r="CB595">
            <v>65844.28</v>
          </cell>
          <cell r="CC595">
            <v>44946.02</v>
          </cell>
          <cell r="CD595">
            <v>2209.9699999999998</v>
          </cell>
          <cell r="CE595">
            <v>394.62</v>
          </cell>
          <cell r="CF595">
            <v>1815.35</v>
          </cell>
          <cell r="CG595">
            <v>18667.939999999999</v>
          </cell>
          <cell r="CH595">
            <v>2340.21</v>
          </cell>
          <cell r="CI595">
            <v>5676.92</v>
          </cell>
          <cell r="CJ595">
            <v>10650.81</v>
          </cell>
          <cell r="CK595">
            <v>2365.8200000000002</v>
          </cell>
          <cell r="CL595">
            <v>20.350000000000001</v>
          </cell>
          <cell r="CM595">
            <v>0</v>
          </cell>
          <cell r="CN595">
            <v>15951.65</v>
          </cell>
          <cell r="CO595">
            <v>9059.27</v>
          </cell>
          <cell r="CP595">
            <v>2656.74</v>
          </cell>
          <cell r="CQ595">
            <v>4235.6400000000003</v>
          </cell>
          <cell r="CR595">
            <v>82866.58</v>
          </cell>
          <cell r="CS595">
            <v>19303.169999999998</v>
          </cell>
          <cell r="CT595">
            <v>17234.03</v>
          </cell>
          <cell r="CU595">
            <v>0</v>
          </cell>
          <cell r="CV595">
            <v>2069.14</v>
          </cell>
          <cell r="CW595">
            <v>4867.55</v>
          </cell>
          <cell r="CX595">
            <v>0</v>
          </cell>
          <cell r="CY595">
            <v>6.11</v>
          </cell>
          <cell r="CZ595">
            <v>56.13</v>
          </cell>
          <cell r="DA595">
            <v>1468.14</v>
          </cell>
          <cell r="DB595">
            <v>3337.17</v>
          </cell>
          <cell r="DC595">
            <v>188833.23</v>
          </cell>
          <cell r="DD595">
            <v>14.28</v>
          </cell>
          <cell r="DE595">
            <v>8263.23</v>
          </cell>
          <cell r="DF595">
            <v>180555.73</v>
          </cell>
          <cell r="DG595">
            <v>349.69</v>
          </cell>
          <cell r="DH595">
            <v>14768.24</v>
          </cell>
          <cell r="DI595">
            <v>87.33</v>
          </cell>
          <cell r="DJ595">
            <v>2741.18</v>
          </cell>
          <cell r="DK595">
            <v>768.92</v>
          </cell>
          <cell r="DL595">
            <v>18365.669999999998</v>
          </cell>
          <cell r="DM595">
            <v>23302.15</v>
          </cell>
          <cell r="DN595">
            <v>269899.21999999997</v>
          </cell>
          <cell r="DO595">
            <v>194916.98</v>
          </cell>
          <cell r="DP595">
            <v>306.04000000000002</v>
          </cell>
          <cell r="DQ595">
            <v>3641.19</v>
          </cell>
          <cell r="DR595">
            <v>35808.17</v>
          </cell>
          <cell r="DS595">
            <v>83.76</v>
          </cell>
          <cell r="DT595">
            <v>234672.37</v>
          </cell>
          <cell r="DU595">
            <v>1000</v>
          </cell>
          <cell r="DV595">
            <v>5.85</v>
          </cell>
          <cell r="DW595">
            <v>25026.42</v>
          </cell>
          <cell r="DX595">
            <v>12788.4</v>
          </cell>
          <cell r="DY595">
            <v>-298.07</v>
          </cell>
          <cell r="DZ595">
            <v>-3297.24</v>
          </cell>
          <cell r="EA595">
            <v>35225.35</v>
          </cell>
          <cell r="EB595">
            <v>1.5</v>
          </cell>
          <cell r="EC595">
            <v>35226.85</v>
          </cell>
          <cell r="ED595">
            <v>15790.73</v>
          </cell>
          <cell r="EE595">
            <v>34124.339999999997</v>
          </cell>
          <cell r="EF595">
            <v>0</v>
          </cell>
          <cell r="EG595">
            <v>34124.339999999997</v>
          </cell>
          <cell r="EH595">
            <v>-59.15</v>
          </cell>
          <cell r="EI595">
            <v>0</v>
          </cell>
          <cell r="EJ595">
            <v>0</v>
          </cell>
          <cell r="EK595">
            <v>1272.55</v>
          </cell>
          <cell r="EL595">
            <v>42.33</v>
          </cell>
          <cell r="EM595">
            <v>0</v>
          </cell>
          <cell r="EN595">
            <v>0.62</v>
          </cell>
          <cell r="EO595">
            <v>0</v>
          </cell>
          <cell r="EP595">
            <v>19.89</v>
          </cell>
          <cell r="EQ595">
            <v>27.79</v>
          </cell>
          <cell r="ER595">
            <v>-106.42</v>
          </cell>
          <cell r="ES595">
            <v>0</v>
          </cell>
          <cell r="ET595">
            <v>0</v>
          </cell>
          <cell r="EU595">
            <v>35225.35</v>
          </cell>
          <cell r="EV595">
            <v>35225.35</v>
          </cell>
          <cell r="EW595">
            <v>-225.1</v>
          </cell>
          <cell r="EX595">
            <v>0</v>
          </cell>
          <cell r="EY595">
            <v>-53.06</v>
          </cell>
          <cell r="EZ595">
            <v>0</v>
          </cell>
          <cell r="FA595">
            <v>0</v>
          </cell>
          <cell r="FB595">
            <v>3635.76</v>
          </cell>
          <cell r="FC595">
            <v>0</v>
          </cell>
          <cell r="FD595">
            <v>15148.23</v>
          </cell>
          <cell r="FE595">
            <v>0</v>
          </cell>
          <cell r="FF595">
            <v>23991.03</v>
          </cell>
          <cell r="FG595">
            <v>282.85000000000002</v>
          </cell>
          <cell r="FH595">
            <v>2884.79</v>
          </cell>
          <cell r="FI595">
            <v>-1.99</v>
          </cell>
          <cell r="FJ595">
            <v>20821.41</v>
          </cell>
          <cell r="FK595">
            <v>191222.82</v>
          </cell>
          <cell r="FL595">
            <v>16185.65</v>
          </cell>
          <cell r="FM595">
            <v>20821.41</v>
          </cell>
          <cell r="FN595">
            <v>26736.21</v>
          </cell>
          <cell r="FO595">
            <v>191222.82</v>
          </cell>
          <cell r="FP595">
            <v>255640.49</v>
          </cell>
          <cell r="FQ595">
            <v>8.4642999999999997</v>
          </cell>
          <cell r="FR595">
            <v>10.8886</v>
          </cell>
          <cell r="FS595">
            <v>13.9817</v>
          </cell>
          <cell r="FT595">
            <v>8.1448</v>
          </cell>
          <cell r="FU595">
            <v>1000</v>
          </cell>
          <cell r="FV595">
            <v>0</v>
          </cell>
          <cell r="FW595">
            <v>0</v>
          </cell>
          <cell r="FX595">
            <v>0</v>
          </cell>
          <cell r="FY595">
            <v>3297.24</v>
          </cell>
          <cell r="FZ595">
            <v>0</v>
          </cell>
          <cell r="GA595">
            <v>1.5</v>
          </cell>
          <cell r="GB595">
            <v>0</v>
          </cell>
          <cell r="GC595">
            <v>3634.25</v>
          </cell>
          <cell r="GD595">
            <v>14628.49</v>
          </cell>
          <cell r="GE595">
            <v>4588.1400000000003</v>
          </cell>
          <cell r="GF595">
            <v>0</v>
          </cell>
          <cell r="GG595">
            <v>584636.04</v>
          </cell>
          <cell r="GH595">
            <v>0</v>
          </cell>
          <cell r="GI595">
            <v>491.46</v>
          </cell>
          <cell r="GJ595">
            <v>23991.03</v>
          </cell>
          <cell r="GK595">
            <v>2399.1</v>
          </cell>
          <cell r="GL595">
            <v>5136.5600000000004</v>
          </cell>
          <cell r="GM595">
            <v>-548.41999999999996</v>
          </cell>
          <cell r="GN595">
            <v>1966.02</v>
          </cell>
          <cell r="GO595">
            <v>3170.54</v>
          </cell>
          <cell r="GP595">
            <v>285.75</v>
          </cell>
          <cell r="GQ595">
            <v>285.75</v>
          </cell>
          <cell r="GR595">
            <v>2884.79</v>
          </cell>
          <cell r="GS595">
            <v>285.75</v>
          </cell>
          <cell r="GT595">
            <v>1715.04</v>
          </cell>
          <cell r="GU595">
            <v>27.79</v>
          </cell>
          <cell r="GV595">
            <v>584.64</v>
          </cell>
          <cell r="GW595">
            <v>0.05</v>
          </cell>
          <cell r="GX595">
            <v>64.88</v>
          </cell>
          <cell r="GY595">
            <v>1250</v>
          </cell>
          <cell r="GZ595">
            <v>1314.88</v>
          </cell>
          <cell r="HA595">
            <v>0.62</v>
          </cell>
          <cell r="HB595">
            <v>0</v>
          </cell>
          <cell r="HC595">
            <v>0.62</v>
          </cell>
          <cell r="HE595" t="str">
            <v>Includes nonfinancial equity investments that are subject to Tier 1 capital deductions.</v>
          </cell>
          <cell r="HF595">
            <v>28.9</v>
          </cell>
          <cell r="HG595">
            <v>306.10000000000002</v>
          </cell>
          <cell r="HH595">
            <v>793</v>
          </cell>
          <cell r="HI595">
            <v>645.1</v>
          </cell>
          <cell r="HJ595">
            <v>1278.5</v>
          </cell>
          <cell r="HK595" t="str">
            <v>Item 69:  Cash Dividends declared on Common Stock -  Item 13 (HI-A)Item 72 &amp; 73: Issuance of Common Stock - Items 7 &amp; 8 (HI-A)Item 75: Share Repurchase to Offset Issuance for Employee Compensation - Item 10 (HI-A)</v>
          </cell>
          <cell r="HL595">
            <v>2</v>
          </cell>
          <cell r="HM595">
            <v>2012</v>
          </cell>
          <cell r="HN595">
            <v>0</v>
          </cell>
          <cell r="HO595">
            <v>0</v>
          </cell>
          <cell r="HR595">
            <v>19009</v>
          </cell>
        </row>
        <row r="596">
          <cell r="A596" t="str">
            <v>2277860Q3 2012Supervisory Stress</v>
          </cell>
          <cell r="B596" t="str">
            <v>CapOne</v>
          </cell>
          <cell r="C596" t="str">
            <v>Q3 2012</v>
          </cell>
          <cell r="D596" t="str">
            <v>Supervisory Stress</v>
          </cell>
          <cell r="E596" t="str">
            <v>BHC</v>
          </cell>
          <cell r="F596" t="str">
            <v>Capital One</v>
          </cell>
          <cell r="G596">
            <v>2277860</v>
          </cell>
          <cell r="H596" t="str">
            <v>Projected</v>
          </cell>
          <cell r="I596">
            <v>40925</v>
          </cell>
          <cell r="J596">
            <v>40925.695706018516</v>
          </cell>
          <cell r="K596" t="str">
            <v>The Supervisory Stress Scenario adjusts our baseline using the economic scenario provided. More detail on the translation of the metrics provided into the broader set and how these variables where then used to model the impacts on the P&amp;L and b</v>
          </cell>
          <cell r="L596">
            <v>20.39</v>
          </cell>
          <cell r="M596">
            <v>17.100000000000001</v>
          </cell>
          <cell r="N596">
            <v>2.93</v>
          </cell>
          <cell r="O596">
            <v>14.17</v>
          </cell>
          <cell r="P596">
            <v>114.88</v>
          </cell>
          <cell r="Q596">
            <v>22.28</v>
          </cell>
          <cell r="R596">
            <v>12.89</v>
          </cell>
          <cell r="S596">
            <v>79.72</v>
          </cell>
          <cell r="T596">
            <v>95.11</v>
          </cell>
          <cell r="U596">
            <v>21.69</v>
          </cell>
          <cell r="V596">
            <v>6.5</v>
          </cell>
          <cell r="W596">
            <v>66.92</v>
          </cell>
          <cell r="X596">
            <v>1203.76</v>
          </cell>
          <cell r="Y596">
            <v>183.88</v>
          </cell>
          <cell r="Z596">
            <v>148.4</v>
          </cell>
          <cell r="AA596">
            <v>0</v>
          </cell>
          <cell r="AB596">
            <v>35.47</v>
          </cell>
          <cell r="AC596">
            <v>5.38</v>
          </cell>
          <cell r="AD596">
            <v>0</v>
          </cell>
          <cell r="AE596">
            <v>0.02</v>
          </cell>
          <cell r="AF596">
            <v>0</v>
          </cell>
          <cell r="AG596">
            <v>1.65</v>
          </cell>
          <cell r="AH596">
            <v>3.71</v>
          </cell>
          <cell r="AI596">
            <v>1640.51</v>
          </cell>
          <cell r="AJ596">
            <v>0</v>
          </cell>
          <cell r="AK596">
            <v>0</v>
          </cell>
          <cell r="AL596">
            <v>0.04</v>
          </cell>
          <cell r="AM596">
            <v>0.04</v>
          </cell>
          <cell r="AN596">
            <v>0</v>
          </cell>
          <cell r="AO596">
            <v>0</v>
          </cell>
          <cell r="AP596">
            <v>0</v>
          </cell>
          <cell r="AQ596">
            <v>0</v>
          </cell>
          <cell r="AR596">
            <v>0</v>
          </cell>
          <cell r="AS596">
            <v>10.84</v>
          </cell>
          <cell r="AT596">
            <v>1651.39</v>
          </cell>
          <cell r="AU596">
            <v>8263.23</v>
          </cell>
          <cell r="AV596">
            <v>2003.1</v>
          </cell>
          <cell r="AW596">
            <v>1640.51</v>
          </cell>
          <cell r="AX596">
            <v>0</v>
          </cell>
          <cell r="AY596">
            <v>8625.81</v>
          </cell>
          <cell r="AZ596">
            <v>4561.2</v>
          </cell>
          <cell r="BA596">
            <v>1036</v>
          </cell>
          <cell r="BB596">
            <v>2748.36</v>
          </cell>
          <cell r="BC596">
            <v>2848.84</v>
          </cell>
          <cell r="BD596">
            <v>2848.84</v>
          </cell>
          <cell r="BE596">
            <v>2003.1</v>
          </cell>
          <cell r="BF596">
            <v>0</v>
          </cell>
          <cell r="BG596">
            <v>10.84</v>
          </cell>
          <cell r="BH596">
            <v>0</v>
          </cell>
          <cell r="BI596">
            <v>0</v>
          </cell>
          <cell r="BJ596">
            <v>0</v>
          </cell>
          <cell r="BK596">
            <v>10.84</v>
          </cell>
          <cell r="BL596">
            <v>834.9</v>
          </cell>
          <cell r="BM596">
            <v>222</v>
          </cell>
          <cell r="BN596">
            <v>612.9</v>
          </cell>
          <cell r="BO596">
            <v>-7.07</v>
          </cell>
          <cell r="BP596">
            <v>605.83000000000004</v>
          </cell>
          <cell r="BQ596">
            <v>0</v>
          </cell>
          <cell r="BR596">
            <v>605.83000000000004</v>
          </cell>
          <cell r="BS596">
            <v>26.590011000000001</v>
          </cell>
          <cell r="BT596">
            <v>747.98</v>
          </cell>
          <cell r="BU596">
            <v>25.12</v>
          </cell>
          <cell r="BV596">
            <v>80.209999999999994</v>
          </cell>
          <cell r="BW596">
            <v>692.89</v>
          </cell>
          <cell r="BX596" t="str">
            <v>Other Non-Interest Expense</v>
          </cell>
          <cell r="BY596">
            <v>0</v>
          </cell>
          <cell r="BZ596">
            <v>45305.21</v>
          </cell>
          <cell r="CA596">
            <v>45305.21</v>
          </cell>
          <cell r="CB596">
            <v>63489.120000000003</v>
          </cell>
          <cell r="CC596">
            <v>42683.63</v>
          </cell>
          <cell r="CD596">
            <v>2117.4699999999998</v>
          </cell>
          <cell r="CE596">
            <v>393.07</v>
          </cell>
          <cell r="CF596">
            <v>1724.4</v>
          </cell>
          <cell r="CG596">
            <v>18667.79</v>
          </cell>
          <cell r="CH596">
            <v>2342.65</v>
          </cell>
          <cell r="CI596">
            <v>5679.47</v>
          </cell>
          <cell r="CJ596">
            <v>10645.67</v>
          </cell>
          <cell r="CK596">
            <v>2362.5</v>
          </cell>
          <cell r="CL596">
            <v>20.22</v>
          </cell>
          <cell r="CM596">
            <v>0</v>
          </cell>
          <cell r="CN596">
            <v>15691.53</v>
          </cell>
          <cell r="CO596">
            <v>9059.3799999999992</v>
          </cell>
          <cell r="CP596">
            <v>2648.86</v>
          </cell>
          <cell r="CQ596">
            <v>3983.29</v>
          </cell>
          <cell r="CR596">
            <v>79802.61</v>
          </cell>
          <cell r="CS596">
            <v>17336.46</v>
          </cell>
          <cell r="CT596">
            <v>15370.34</v>
          </cell>
          <cell r="CU596">
            <v>0</v>
          </cell>
          <cell r="CV596">
            <v>1966.11</v>
          </cell>
          <cell r="CW596">
            <v>4867.32</v>
          </cell>
          <cell r="CX596">
            <v>0</v>
          </cell>
          <cell r="CY596">
            <v>6.07</v>
          </cell>
          <cell r="CZ596">
            <v>56.13</v>
          </cell>
          <cell r="DA596">
            <v>1468.14</v>
          </cell>
          <cell r="DB596">
            <v>3336.98</v>
          </cell>
          <cell r="DC596">
            <v>181187.04</v>
          </cell>
          <cell r="DD596">
            <v>14.28</v>
          </cell>
          <cell r="DE596">
            <v>8625.81</v>
          </cell>
          <cell r="DF596">
            <v>172546.95</v>
          </cell>
          <cell r="DG596">
            <v>327.68</v>
          </cell>
          <cell r="DH596">
            <v>14768.24</v>
          </cell>
          <cell r="DI596">
            <v>90.18</v>
          </cell>
          <cell r="DJ596">
            <v>2545</v>
          </cell>
          <cell r="DK596">
            <v>715.43</v>
          </cell>
          <cell r="DL596">
            <v>18118.849999999999</v>
          </cell>
          <cell r="DM596">
            <v>26685.31</v>
          </cell>
          <cell r="DN596">
            <v>262984</v>
          </cell>
          <cell r="DO596">
            <v>188782.02</v>
          </cell>
          <cell r="DP596">
            <v>287.23</v>
          </cell>
          <cell r="DQ596">
            <v>3641.19</v>
          </cell>
          <cell r="DR596">
            <v>34556.31</v>
          </cell>
          <cell r="DS596">
            <v>93.32</v>
          </cell>
          <cell r="DT596">
            <v>227266.75</v>
          </cell>
          <cell r="DU596">
            <v>1000</v>
          </cell>
          <cell r="DV596">
            <v>5.86</v>
          </cell>
          <cell r="DW596">
            <v>25067.41</v>
          </cell>
          <cell r="DX596">
            <v>13344.82</v>
          </cell>
          <cell r="DY596">
            <v>-404.35</v>
          </cell>
          <cell r="DZ596">
            <v>-3298</v>
          </cell>
          <cell r="EA596">
            <v>35715.74</v>
          </cell>
          <cell r="EB596">
            <v>1.5</v>
          </cell>
          <cell r="EC596">
            <v>35717.25</v>
          </cell>
          <cell r="ED596">
            <v>15757.72</v>
          </cell>
          <cell r="EE596">
            <v>35225.35</v>
          </cell>
          <cell r="EF596">
            <v>0</v>
          </cell>
          <cell r="EG596">
            <v>35225.35</v>
          </cell>
          <cell r="EH596">
            <v>605.83000000000004</v>
          </cell>
          <cell r="EI596">
            <v>0</v>
          </cell>
          <cell r="EJ596">
            <v>0</v>
          </cell>
          <cell r="EK596">
            <v>21.59</v>
          </cell>
          <cell r="EL596">
            <v>19.399999999999999</v>
          </cell>
          <cell r="EM596">
            <v>0</v>
          </cell>
          <cell r="EN596">
            <v>0.75</v>
          </cell>
          <cell r="EO596">
            <v>0</v>
          </cell>
          <cell r="EP596">
            <v>20.11</v>
          </cell>
          <cell r="EQ596">
            <v>29.3</v>
          </cell>
          <cell r="ER596">
            <v>-106.27</v>
          </cell>
          <cell r="ES596">
            <v>0</v>
          </cell>
          <cell r="ET596">
            <v>0</v>
          </cell>
          <cell r="EU596">
            <v>35715.74</v>
          </cell>
          <cell r="EV596">
            <v>35715.74</v>
          </cell>
          <cell r="EW596">
            <v>-331.37</v>
          </cell>
          <cell r="EX596">
            <v>0</v>
          </cell>
          <cell r="EY596">
            <v>-53.06</v>
          </cell>
          <cell r="EZ596">
            <v>0</v>
          </cell>
          <cell r="FA596">
            <v>0</v>
          </cell>
          <cell r="FB596">
            <v>3635.76</v>
          </cell>
          <cell r="FC596">
            <v>0</v>
          </cell>
          <cell r="FD596">
            <v>15104.33</v>
          </cell>
          <cell r="FE596">
            <v>0</v>
          </cell>
          <cell r="FF596">
            <v>24631.59</v>
          </cell>
          <cell r="FG596">
            <v>263.52</v>
          </cell>
          <cell r="FH596">
            <v>2813.47</v>
          </cell>
          <cell r="FI596">
            <v>-1.99</v>
          </cell>
          <cell r="FJ596">
            <v>21552.62</v>
          </cell>
          <cell r="FK596">
            <v>184377.47</v>
          </cell>
          <cell r="FL596">
            <v>16916.87</v>
          </cell>
          <cell r="FM596">
            <v>21552.62</v>
          </cell>
          <cell r="FN596">
            <v>27287.52</v>
          </cell>
          <cell r="FO596">
            <v>184377.47</v>
          </cell>
          <cell r="FP596">
            <v>248799.68</v>
          </cell>
          <cell r="FQ596">
            <v>9.1751000000000005</v>
          </cell>
          <cell r="FR596">
            <v>11.689399999999999</v>
          </cell>
          <cell r="FS596">
            <v>14.799799999999999</v>
          </cell>
          <cell r="FT596">
            <v>8.6625999999999994</v>
          </cell>
          <cell r="FU596">
            <v>1000</v>
          </cell>
          <cell r="FV596">
            <v>0</v>
          </cell>
          <cell r="FW596">
            <v>0</v>
          </cell>
          <cell r="FX596">
            <v>0</v>
          </cell>
          <cell r="FY596">
            <v>3298</v>
          </cell>
          <cell r="FZ596">
            <v>0</v>
          </cell>
          <cell r="GA596">
            <v>1.5</v>
          </cell>
          <cell r="GB596">
            <v>0</v>
          </cell>
          <cell r="GC596">
            <v>3634.25</v>
          </cell>
          <cell r="GD596">
            <v>14619.38</v>
          </cell>
          <cell r="GE596">
            <v>4689.6099999999997</v>
          </cell>
          <cell r="GF596">
            <v>0</v>
          </cell>
          <cell r="GG596">
            <v>585921.31999999995</v>
          </cell>
          <cell r="GH596">
            <v>0</v>
          </cell>
          <cell r="GI596">
            <v>491.46</v>
          </cell>
          <cell r="GJ596">
            <v>24631.59</v>
          </cell>
          <cell r="GK596">
            <v>2463.16</v>
          </cell>
          <cell r="GL596">
            <v>5228.4399999999996</v>
          </cell>
          <cell r="GM596">
            <v>-538.83000000000004</v>
          </cell>
          <cell r="GN596">
            <v>2257.2399999999998</v>
          </cell>
          <cell r="GO596">
            <v>2971.21</v>
          </cell>
          <cell r="GP596">
            <v>157.74</v>
          </cell>
          <cell r="GQ596">
            <v>157.74</v>
          </cell>
          <cell r="GR596">
            <v>2813.47</v>
          </cell>
          <cell r="GS596">
            <v>157.74</v>
          </cell>
          <cell r="GT596">
            <v>1413.93</v>
          </cell>
          <cell r="GU596">
            <v>29.3</v>
          </cell>
          <cell r="GV596">
            <v>585.91999999999996</v>
          </cell>
          <cell r="GW596">
            <v>0.05</v>
          </cell>
          <cell r="GX596">
            <v>40.99</v>
          </cell>
          <cell r="GY596">
            <v>0</v>
          </cell>
          <cell r="GZ596">
            <v>40.99</v>
          </cell>
          <cell r="HA596">
            <v>0.75</v>
          </cell>
          <cell r="HB596">
            <v>0</v>
          </cell>
          <cell r="HC596">
            <v>0.75</v>
          </cell>
          <cell r="HE596" t="str">
            <v>Includes nonfinancial equity investments that are subject to Tier 1 capital deductions.</v>
          </cell>
          <cell r="HF596">
            <v>28.9</v>
          </cell>
          <cell r="HG596">
            <v>306.10000000000002</v>
          </cell>
          <cell r="HH596">
            <v>793</v>
          </cell>
          <cell r="HI596">
            <v>645.1</v>
          </cell>
          <cell r="HJ596">
            <v>1278.5</v>
          </cell>
          <cell r="HK596" t="str">
            <v>Item 69:  Cash Dividends declared on Common Stock -  Item 13 (HI-A)Item 72 &amp; 73: Issuance of Common Stock - Items 7 &amp; 8 (HI-A)Item 75: Share Repurchase to Offset Issuance for Employee Compensation - Item 10 (HI-A)</v>
          </cell>
          <cell r="HL596">
            <v>3</v>
          </cell>
          <cell r="HM596">
            <v>2012</v>
          </cell>
          <cell r="HN596">
            <v>0</v>
          </cell>
          <cell r="HO596">
            <v>0</v>
          </cell>
          <cell r="HR596">
            <v>19009</v>
          </cell>
        </row>
        <row r="597">
          <cell r="A597" t="str">
            <v>2277860Q4 2012Supervisory Stress</v>
          </cell>
          <cell r="B597" t="str">
            <v>CapOne</v>
          </cell>
          <cell r="C597" t="str">
            <v>Q4 2012</v>
          </cell>
          <cell r="D597" t="str">
            <v>Supervisory Stress</v>
          </cell>
          <cell r="E597" t="str">
            <v>BHC</v>
          </cell>
          <cell r="F597" t="str">
            <v>Capital One</v>
          </cell>
          <cell r="G597">
            <v>2277860</v>
          </cell>
          <cell r="H597" t="str">
            <v>Projected</v>
          </cell>
          <cell r="I597">
            <v>40925</v>
          </cell>
          <cell r="J597">
            <v>40925.695706018516</v>
          </cell>
          <cell r="K597" t="str">
            <v>The Supervisory Stress Scenario adjusts our baseline using the economic scenario provided. More detail on the translation of the metrics provided into the broader set and how these variables where then used to model the impacts on the P&amp;L and b</v>
          </cell>
          <cell r="L597">
            <v>23.41</v>
          </cell>
          <cell r="M597">
            <v>17.079999999999998</v>
          </cell>
          <cell r="N597">
            <v>2.91</v>
          </cell>
          <cell r="O597">
            <v>14.18</v>
          </cell>
          <cell r="P597">
            <v>125.72</v>
          </cell>
          <cell r="Q597">
            <v>24.48</v>
          </cell>
          <cell r="R597">
            <v>14.93</v>
          </cell>
          <cell r="S597">
            <v>86.31</v>
          </cell>
          <cell r="T597">
            <v>113.37</v>
          </cell>
          <cell r="U597">
            <v>27.66</v>
          </cell>
          <cell r="V597">
            <v>8.58</v>
          </cell>
          <cell r="W597">
            <v>77.13</v>
          </cell>
          <cell r="X597">
            <v>1247.47</v>
          </cell>
          <cell r="Y597">
            <v>210.24</v>
          </cell>
          <cell r="Z597">
            <v>177.89</v>
          </cell>
          <cell r="AA597">
            <v>0</v>
          </cell>
          <cell r="AB597">
            <v>32.35</v>
          </cell>
          <cell r="AC597">
            <v>5.94</v>
          </cell>
          <cell r="AD597">
            <v>0</v>
          </cell>
          <cell r="AE597">
            <v>0.03</v>
          </cell>
          <cell r="AF597">
            <v>0</v>
          </cell>
          <cell r="AG597">
            <v>1.79</v>
          </cell>
          <cell r="AH597">
            <v>4.12</v>
          </cell>
          <cell r="AI597">
            <v>1743.24</v>
          </cell>
          <cell r="AJ597">
            <v>0</v>
          </cell>
          <cell r="AK597">
            <v>0</v>
          </cell>
          <cell r="AL597">
            <v>0.03</v>
          </cell>
          <cell r="AM597">
            <v>0.03</v>
          </cell>
          <cell r="AN597">
            <v>0</v>
          </cell>
          <cell r="AO597">
            <v>0</v>
          </cell>
          <cell r="AP597">
            <v>0</v>
          </cell>
          <cell r="AQ597">
            <v>0</v>
          </cell>
          <cell r="AR597">
            <v>0</v>
          </cell>
          <cell r="AS597">
            <v>10.46</v>
          </cell>
          <cell r="AT597">
            <v>1753.73</v>
          </cell>
          <cell r="AU597">
            <v>8625.81</v>
          </cell>
          <cell r="AV597">
            <v>2118.96</v>
          </cell>
          <cell r="AW597">
            <v>1743.24</v>
          </cell>
          <cell r="AX597">
            <v>0</v>
          </cell>
          <cell r="AY597">
            <v>9001.5300000000007</v>
          </cell>
          <cell r="AZ597">
            <v>4283.12</v>
          </cell>
          <cell r="BA597">
            <v>1022.05</v>
          </cell>
          <cell r="BB597">
            <v>2749.93</v>
          </cell>
          <cell r="BC597">
            <v>2555.2399999999998</v>
          </cell>
          <cell r="BD597">
            <v>2555.2399999999998</v>
          </cell>
          <cell r="BE597">
            <v>2118.96</v>
          </cell>
          <cell r="BF597">
            <v>0</v>
          </cell>
          <cell r="BG597">
            <v>10.46</v>
          </cell>
          <cell r="BH597">
            <v>0</v>
          </cell>
          <cell r="BI597">
            <v>0</v>
          </cell>
          <cell r="BJ597">
            <v>0</v>
          </cell>
          <cell r="BK597">
            <v>10.46</v>
          </cell>
          <cell r="BL597">
            <v>425.82</v>
          </cell>
          <cell r="BM597">
            <v>74.56</v>
          </cell>
          <cell r="BN597">
            <v>351.27</v>
          </cell>
          <cell r="BO597">
            <v>-6.97</v>
          </cell>
          <cell r="BP597">
            <v>344.29</v>
          </cell>
          <cell r="BQ597">
            <v>0</v>
          </cell>
          <cell r="BR597">
            <v>344.29</v>
          </cell>
          <cell r="BS597">
            <v>17.509746</v>
          </cell>
          <cell r="BT597">
            <v>692.89</v>
          </cell>
          <cell r="BU597">
            <v>25.12</v>
          </cell>
          <cell r="BV597">
            <v>79.48</v>
          </cell>
          <cell r="BW597">
            <v>638.53</v>
          </cell>
          <cell r="BX597" t="str">
            <v>Other Non-Interest Expense</v>
          </cell>
          <cell r="BY597">
            <v>0</v>
          </cell>
          <cell r="BZ597">
            <v>42945.27</v>
          </cell>
          <cell r="CA597">
            <v>42945.27</v>
          </cell>
          <cell r="CB597">
            <v>61107.33</v>
          </cell>
          <cell r="CC597">
            <v>40370.82</v>
          </cell>
          <cell r="CD597">
            <v>2030.56</v>
          </cell>
          <cell r="CE597">
            <v>387.86</v>
          </cell>
          <cell r="CF597">
            <v>1642.7</v>
          </cell>
          <cell r="CG597">
            <v>18685.810000000001</v>
          </cell>
          <cell r="CH597">
            <v>2356.27</v>
          </cell>
          <cell r="CI597">
            <v>5686.38</v>
          </cell>
          <cell r="CJ597">
            <v>10643.16</v>
          </cell>
          <cell r="CK597">
            <v>2360.12</v>
          </cell>
          <cell r="CL597">
            <v>20.13</v>
          </cell>
          <cell r="CM597">
            <v>0</v>
          </cell>
          <cell r="CN597">
            <v>15579.99</v>
          </cell>
          <cell r="CO597">
            <v>9059.56</v>
          </cell>
          <cell r="CP597">
            <v>2643.23</v>
          </cell>
          <cell r="CQ597">
            <v>3877.2</v>
          </cell>
          <cell r="CR597">
            <v>80013.09</v>
          </cell>
          <cell r="CS597">
            <v>15557.57</v>
          </cell>
          <cell r="CT597">
            <v>13586.08</v>
          </cell>
          <cell r="CU597">
            <v>0</v>
          </cell>
          <cell r="CV597">
            <v>1971.49</v>
          </cell>
          <cell r="CW597">
            <v>4867.17</v>
          </cell>
          <cell r="CX597">
            <v>0</v>
          </cell>
          <cell r="CY597">
            <v>6.05</v>
          </cell>
          <cell r="CZ597">
            <v>56.13</v>
          </cell>
          <cell r="DA597">
            <v>1468.14</v>
          </cell>
          <cell r="DB597">
            <v>3336.86</v>
          </cell>
          <cell r="DC597">
            <v>177125.15</v>
          </cell>
          <cell r="DD597">
            <v>14.28</v>
          </cell>
          <cell r="DE597">
            <v>9001.5300000000007</v>
          </cell>
          <cell r="DF597">
            <v>168109.34</v>
          </cell>
          <cell r="DG597">
            <v>291.14</v>
          </cell>
          <cell r="DH597">
            <v>14768.24</v>
          </cell>
          <cell r="DI597">
            <v>96.3</v>
          </cell>
          <cell r="DJ597">
            <v>2356.14</v>
          </cell>
          <cell r="DK597">
            <v>663.74</v>
          </cell>
          <cell r="DL597">
            <v>17884.419999999998</v>
          </cell>
          <cell r="DM597">
            <v>26911.279999999999</v>
          </cell>
          <cell r="DN597">
            <v>256141.45</v>
          </cell>
          <cell r="DO597">
            <v>183443.56</v>
          </cell>
          <cell r="DP597">
            <v>253.8</v>
          </cell>
          <cell r="DQ597">
            <v>3641.19</v>
          </cell>
          <cell r="DR597">
            <v>32859.93</v>
          </cell>
          <cell r="DS597">
            <v>101.77</v>
          </cell>
          <cell r="DT597">
            <v>220198.48</v>
          </cell>
          <cell r="DU597">
            <v>1000</v>
          </cell>
          <cell r="DV597">
            <v>5.87</v>
          </cell>
          <cell r="DW597">
            <v>25105.4</v>
          </cell>
          <cell r="DX597">
            <v>13639.67</v>
          </cell>
          <cell r="DY597">
            <v>-510.58</v>
          </cell>
          <cell r="DZ597">
            <v>-3298.9</v>
          </cell>
          <cell r="EA597">
            <v>35941.46</v>
          </cell>
          <cell r="EB597">
            <v>1.5</v>
          </cell>
          <cell r="EC597">
            <v>35942.959999999999</v>
          </cell>
          <cell r="ED597">
            <v>15733.91</v>
          </cell>
          <cell r="EE597">
            <v>35715.74</v>
          </cell>
          <cell r="EF597">
            <v>0</v>
          </cell>
          <cell r="EG597">
            <v>35715.74</v>
          </cell>
          <cell r="EH597">
            <v>344.29</v>
          </cell>
          <cell r="EI597">
            <v>0</v>
          </cell>
          <cell r="EJ597">
            <v>0</v>
          </cell>
          <cell r="EK597">
            <v>20.56</v>
          </cell>
          <cell r="EL597">
            <v>17.43</v>
          </cell>
          <cell r="EM597">
            <v>0</v>
          </cell>
          <cell r="EN597">
            <v>0.89</v>
          </cell>
          <cell r="EO597">
            <v>0</v>
          </cell>
          <cell r="EP597">
            <v>20.11</v>
          </cell>
          <cell r="EQ597">
            <v>29.34</v>
          </cell>
          <cell r="ER597">
            <v>-106.23</v>
          </cell>
          <cell r="ES597">
            <v>0</v>
          </cell>
          <cell r="ET597">
            <v>0</v>
          </cell>
          <cell r="EU597">
            <v>35941.46</v>
          </cell>
          <cell r="EV597">
            <v>35941.46</v>
          </cell>
          <cell r="EW597">
            <v>-437.6</v>
          </cell>
          <cell r="EX597">
            <v>0</v>
          </cell>
          <cell r="EY597">
            <v>-53.06</v>
          </cell>
          <cell r="EZ597">
            <v>0</v>
          </cell>
          <cell r="FA597">
            <v>0</v>
          </cell>
          <cell r="FB597">
            <v>3635.76</v>
          </cell>
          <cell r="FC597">
            <v>0</v>
          </cell>
          <cell r="FD597">
            <v>15061.45</v>
          </cell>
          <cell r="FE597">
            <v>0</v>
          </cell>
          <cell r="FF597">
            <v>25006.42</v>
          </cell>
          <cell r="FG597">
            <v>245.24</v>
          </cell>
          <cell r="FH597">
            <v>2772.45</v>
          </cell>
          <cell r="FI597">
            <v>-1.99</v>
          </cell>
          <cell r="FJ597">
            <v>21986.74</v>
          </cell>
          <cell r="FK597">
            <v>180226.6</v>
          </cell>
          <cell r="FL597">
            <v>17350.98</v>
          </cell>
          <cell r="FM597">
            <v>21986.74</v>
          </cell>
          <cell r="FN597">
            <v>27475.16</v>
          </cell>
          <cell r="FO597">
            <v>180226.6</v>
          </cell>
          <cell r="FP597">
            <v>242152.87</v>
          </cell>
          <cell r="FQ597">
            <v>9.6273</v>
          </cell>
          <cell r="FR597">
            <v>12.1995</v>
          </cell>
          <cell r="FS597">
            <v>15.2448</v>
          </cell>
          <cell r="FT597">
            <v>9.0797000000000008</v>
          </cell>
          <cell r="FU597">
            <v>1000</v>
          </cell>
          <cell r="FV597">
            <v>0</v>
          </cell>
          <cell r="FW597">
            <v>0</v>
          </cell>
          <cell r="FX597">
            <v>0</v>
          </cell>
          <cell r="FY597">
            <v>3298.9</v>
          </cell>
          <cell r="FZ597">
            <v>0</v>
          </cell>
          <cell r="GA597">
            <v>1.5</v>
          </cell>
          <cell r="GB597">
            <v>0</v>
          </cell>
          <cell r="GC597">
            <v>3634.25</v>
          </cell>
          <cell r="GD597">
            <v>14610.26</v>
          </cell>
          <cell r="GE597">
            <v>4798.57</v>
          </cell>
          <cell r="GF597">
            <v>0</v>
          </cell>
          <cell r="GG597">
            <v>586726.22</v>
          </cell>
          <cell r="GH597">
            <v>0</v>
          </cell>
          <cell r="GI597">
            <v>491.46</v>
          </cell>
          <cell r="GJ597">
            <v>25006.42</v>
          </cell>
          <cell r="GK597">
            <v>2500.64</v>
          </cell>
          <cell r="GL597">
            <v>5328.59</v>
          </cell>
          <cell r="GM597">
            <v>-530.02</v>
          </cell>
          <cell r="GN597">
            <v>2412.61</v>
          </cell>
          <cell r="GO597">
            <v>2915.98</v>
          </cell>
          <cell r="GP597">
            <v>143.53</v>
          </cell>
          <cell r="GQ597">
            <v>143.53</v>
          </cell>
          <cell r="GR597">
            <v>2772.45</v>
          </cell>
          <cell r="GS597">
            <v>143.53</v>
          </cell>
          <cell r="GT597">
            <v>1428.97</v>
          </cell>
          <cell r="GU597">
            <v>29.34</v>
          </cell>
          <cell r="GV597">
            <v>586.73</v>
          </cell>
          <cell r="GW597">
            <v>0.05</v>
          </cell>
          <cell r="GX597">
            <v>37.99</v>
          </cell>
          <cell r="GY597">
            <v>0</v>
          </cell>
          <cell r="GZ597">
            <v>37.99</v>
          </cell>
          <cell r="HA597">
            <v>0.89</v>
          </cell>
          <cell r="HB597">
            <v>0</v>
          </cell>
          <cell r="HC597">
            <v>0.89</v>
          </cell>
          <cell r="HE597" t="str">
            <v>Includes nonfinancial equity investments that are subject to Tier 1 capital deductions.</v>
          </cell>
          <cell r="HF597">
            <v>28.9</v>
          </cell>
          <cell r="HG597">
            <v>306.10000000000002</v>
          </cell>
          <cell r="HH597">
            <v>793</v>
          </cell>
          <cell r="HI597">
            <v>645.1</v>
          </cell>
          <cell r="HJ597">
            <v>1278.5</v>
          </cell>
          <cell r="HK597" t="str">
            <v>Item 69:  Cash Dividends declared on Common Stock -  Item 13 (HI-A)Item 72 &amp; 73: Issuance of Common Stock - Items 7 &amp; 8 (HI-A)Item 75: Share Repurchase to Offset Issuance for Employee Compensation - Item 10 (HI-A)</v>
          </cell>
          <cell r="HL597">
            <v>4</v>
          </cell>
          <cell r="HM597">
            <v>2012</v>
          </cell>
          <cell r="HN597">
            <v>0</v>
          </cell>
          <cell r="HO597">
            <v>0</v>
          </cell>
          <cell r="HR597">
            <v>19009</v>
          </cell>
        </row>
        <row r="598">
          <cell r="A598" t="str">
            <v>2277860Q1 2013Supervisory Stress</v>
          </cell>
          <cell r="B598" t="str">
            <v>CapOne</v>
          </cell>
          <cell r="C598" t="str">
            <v>Q1 2013</v>
          </cell>
          <cell r="D598" t="str">
            <v>Supervisory Stress</v>
          </cell>
          <cell r="E598" t="str">
            <v>BHC</v>
          </cell>
          <cell r="F598" t="str">
            <v>Capital One</v>
          </cell>
          <cell r="G598">
            <v>2277860</v>
          </cell>
          <cell r="H598" t="str">
            <v>Projected</v>
          </cell>
          <cell r="I598">
            <v>40925</v>
          </cell>
          <cell r="J598">
            <v>40925.695706018516</v>
          </cell>
          <cell r="K598" t="str">
            <v>The Supervisory Stress Scenario adjusts our baseline using the economic scenario provided. More detail on the translation of the metrics provided into the broader set and how these variables where then used to model the impacts on the P&amp;L and b</v>
          </cell>
          <cell r="L598">
            <v>25.52</v>
          </cell>
          <cell r="M598">
            <v>17.079999999999998</v>
          </cell>
          <cell r="N598">
            <v>2.86</v>
          </cell>
          <cell r="O598">
            <v>14.22</v>
          </cell>
          <cell r="P598">
            <v>133.41</v>
          </cell>
          <cell r="Q598">
            <v>27.68</v>
          </cell>
          <cell r="R598">
            <v>16.95</v>
          </cell>
          <cell r="S598">
            <v>88.79</v>
          </cell>
          <cell r="T598">
            <v>128.44</v>
          </cell>
          <cell r="U598">
            <v>29.96</v>
          </cell>
          <cell r="V598">
            <v>10.3</v>
          </cell>
          <cell r="W598">
            <v>88.18</v>
          </cell>
          <cell r="X598">
            <v>1386.41</v>
          </cell>
          <cell r="Y598">
            <v>169.8</v>
          </cell>
          <cell r="Z598">
            <v>141.01</v>
          </cell>
          <cell r="AA598">
            <v>0</v>
          </cell>
          <cell r="AB598">
            <v>28.79</v>
          </cell>
          <cell r="AC598">
            <v>6.67</v>
          </cell>
          <cell r="AD598">
            <v>0</v>
          </cell>
          <cell r="AE598">
            <v>0.03</v>
          </cell>
          <cell r="AF598">
            <v>0</v>
          </cell>
          <cell r="AG598">
            <v>2</v>
          </cell>
          <cell r="AH598">
            <v>4.63</v>
          </cell>
          <cell r="AI598">
            <v>1867.32</v>
          </cell>
          <cell r="AJ598">
            <v>0</v>
          </cell>
          <cell r="AK598">
            <v>0</v>
          </cell>
          <cell r="AL598">
            <v>0.04</v>
          </cell>
          <cell r="AM598">
            <v>0.04</v>
          </cell>
          <cell r="AN598">
            <v>0</v>
          </cell>
          <cell r="AO598">
            <v>0</v>
          </cell>
          <cell r="AP598">
            <v>0</v>
          </cell>
          <cell r="AQ598">
            <v>0</v>
          </cell>
          <cell r="AR598">
            <v>0</v>
          </cell>
          <cell r="AS598">
            <v>12.69</v>
          </cell>
          <cell r="AT598">
            <v>1880.05</v>
          </cell>
          <cell r="AU598">
            <v>9001.5300000000007</v>
          </cell>
          <cell r="AV598">
            <v>2155.79</v>
          </cell>
          <cell r="AW598">
            <v>1867.32</v>
          </cell>
          <cell r="AX598">
            <v>0</v>
          </cell>
          <cell r="AY598">
            <v>9290</v>
          </cell>
          <cell r="AZ598">
            <v>4094.2</v>
          </cell>
          <cell r="BA598">
            <v>984.36</v>
          </cell>
          <cell r="BB598">
            <v>2707.85</v>
          </cell>
          <cell r="BC598">
            <v>2370.7199999999998</v>
          </cell>
          <cell r="BD598">
            <v>2370.7199999999998</v>
          </cell>
          <cell r="BE598">
            <v>2155.79</v>
          </cell>
          <cell r="BF598">
            <v>0</v>
          </cell>
          <cell r="BG598">
            <v>12.69</v>
          </cell>
          <cell r="BH598">
            <v>0</v>
          </cell>
          <cell r="BI598">
            <v>0</v>
          </cell>
          <cell r="BJ598">
            <v>0</v>
          </cell>
          <cell r="BK598">
            <v>12.69</v>
          </cell>
          <cell r="BL598">
            <v>202.24</v>
          </cell>
          <cell r="BM598">
            <v>23.17</v>
          </cell>
          <cell r="BN598">
            <v>179.07</v>
          </cell>
          <cell r="BO598">
            <v>-5.72</v>
          </cell>
          <cell r="BP598">
            <v>173.35</v>
          </cell>
          <cell r="BQ598">
            <v>0</v>
          </cell>
          <cell r="BR598">
            <v>173.35</v>
          </cell>
          <cell r="BS598">
            <v>11.456685</v>
          </cell>
          <cell r="BT598">
            <v>638.53</v>
          </cell>
          <cell r="BU598">
            <v>17.36</v>
          </cell>
          <cell r="BV598">
            <v>74.739999999999995</v>
          </cell>
          <cell r="BW598">
            <v>581.15</v>
          </cell>
          <cell r="BX598" t="str">
            <v>Other Non-Interest Expense</v>
          </cell>
          <cell r="BY598">
            <v>0</v>
          </cell>
          <cell r="BZ598">
            <v>42696.19</v>
          </cell>
          <cell r="CA598">
            <v>42696.19</v>
          </cell>
          <cell r="CB598">
            <v>59146.82</v>
          </cell>
          <cell r="CC598">
            <v>38469.089999999997</v>
          </cell>
          <cell r="CD598">
            <v>1946.93</v>
          </cell>
          <cell r="CE598">
            <v>388.02</v>
          </cell>
          <cell r="CF598">
            <v>1558.91</v>
          </cell>
          <cell r="CG598">
            <v>18710.77</v>
          </cell>
          <cell r="CH598">
            <v>2374.9299999999998</v>
          </cell>
          <cell r="CI598">
            <v>5695.01</v>
          </cell>
          <cell r="CJ598">
            <v>10640.83</v>
          </cell>
          <cell r="CK598">
            <v>2357.62</v>
          </cell>
          <cell r="CL598">
            <v>20.03</v>
          </cell>
          <cell r="CM598">
            <v>0</v>
          </cell>
          <cell r="CN598">
            <v>15379.51</v>
          </cell>
          <cell r="CO598">
            <v>9058.4500000000007</v>
          </cell>
          <cell r="CP598">
            <v>2637.29</v>
          </cell>
          <cell r="CQ598">
            <v>3683.77</v>
          </cell>
          <cell r="CR598">
            <v>75006.52</v>
          </cell>
          <cell r="CS598">
            <v>15026.91</v>
          </cell>
          <cell r="CT598">
            <v>13017.14</v>
          </cell>
          <cell r="CU598">
            <v>0</v>
          </cell>
          <cell r="CV598">
            <v>2009.76</v>
          </cell>
          <cell r="CW598">
            <v>4867.01</v>
          </cell>
          <cell r="CX598">
            <v>0</v>
          </cell>
          <cell r="CY598">
            <v>6.02</v>
          </cell>
          <cell r="CZ598">
            <v>56.13</v>
          </cell>
          <cell r="DA598">
            <v>1468.14</v>
          </cell>
          <cell r="DB598">
            <v>3336.73</v>
          </cell>
          <cell r="DC598">
            <v>169426.76</v>
          </cell>
          <cell r="DD598">
            <v>14.28</v>
          </cell>
          <cell r="DE598">
            <v>9290</v>
          </cell>
          <cell r="DF598">
            <v>160122.49</v>
          </cell>
          <cell r="DG598">
            <v>263.05</v>
          </cell>
          <cell r="DH598">
            <v>14768.24</v>
          </cell>
          <cell r="DI598">
            <v>105.6</v>
          </cell>
          <cell r="DJ598">
            <v>2174.6</v>
          </cell>
          <cell r="DK598">
            <v>613.85</v>
          </cell>
          <cell r="DL598">
            <v>17662.28</v>
          </cell>
          <cell r="DM598">
            <v>28079.27</v>
          </cell>
          <cell r="DN598">
            <v>248823.29</v>
          </cell>
          <cell r="DO598">
            <v>180572.52</v>
          </cell>
          <cell r="DP598">
            <v>228.44</v>
          </cell>
          <cell r="DQ598">
            <v>0</v>
          </cell>
          <cell r="DR598">
            <v>32097.71</v>
          </cell>
          <cell r="DS598">
            <v>112.72</v>
          </cell>
          <cell r="DT598">
            <v>212898.67</v>
          </cell>
          <cell r="DU598">
            <v>1000</v>
          </cell>
          <cell r="DV598">
            <v>5.87</v>
          </cell>
          <cell r="DW598">
            <v>25152.1</v>
          </cell>
          <cell r="DX598">
            <v>13763.92</v>
          </cell>
          <cell r="DY598">
            <v>-672.47</v>
          </cell>
          <cell r="DZ598">
            <v>-3326.31</v>
          </cell>
          <cell r="EA598">
            <v>35923.11</v>
          </cell>
          <cell r="EB598">
            <v>1.5</v>
          </cell>
          <cell r="EC598">
            <v>35924.620000000003</v>
          </cell>
          <cell r="ED598">
            <v>15712.78</v>
          </cell>
          <cell r="EE598">
            <v>35941.46</v>
          </cell>
          <cell r="EF598">
            <v>0</v>
          </cell>
          <cell r="EG598">
            <v>35941.46</v>
          </cell>
          <cell r="EH598">
            <v>173.35</v>
          </cell>
          <cell r="EI598">
            <v>0</v>
          </cell>
          <cell r="EJ598">
            <v>0</v>
          </cell>
          <cell r="EK598">
            <v>31</v>
          </cell>
          <cell r="EL598">
            <v>15.7</v>
          </cell>
          <cell r="EM598">
            <v>0</v>
          </cell>
          <cell r="EN598">
            <v>27.4</v>
          </cell>
          <cell r="EO598">
            <v>0</v>
          </cell>
          <cell r="EP598">
            <v>19.73</v>
          </cell>
          <cell r="EQ598">
            <v>29.37</v>
          </cell>
          <cell r="ER598">
            <v>-161.9</v>
          </cell>
          <cell r="ES598">
            <v>0</v>
          </cell>
          <cell r="ET598">
            <v>0</v>
          </cell>
          <cell r="EU598">
            <v>35923.11</v>
          </cell>
          <cell r="EV598">
            <v>35923.11</v>
          </cell>
          <cell r="EW598">
            <v>-599.5</v>
          </cell>
          <cell r="EX598">
            <v>0</v>
          </cell>
          <cell r="EY598">
            <v>-53.06</v>
          </cell>
          <cell r="EZ598">
            <v>0</v>
          </cell>
          <cell r="FA598">
            <v>0</v>
          </cell>
          <cell r="FB598">
            <v>1.5</v>
          </cell>
          <cell r="FC598">
            <v>0</v>
          </cell>
          <cell r="FD598">
            <v>15019.5</v>
          </cell>
          <cell r="FE598">
            <v>0</v>
          </cell>
          <cell r="FF598">
            <v>21557.67</v>
          </cell>
          <cell r="FG598">
            <v>228.02</v>
          </cell>
          <cell r="FH598">
            <v>2897.8</v>
          </cell>
          <cell r="FI598">
            <v>-1.99</v>
          </cell>
          <cell r="FJ598">
            <v>18429.87</v>
          </cell>
          <cell r="FK598">
            <v>173428.08</v>
          </cell>
          <cell r="FL598">
            <v>17428.36</v>
          </cell>
          <cell r="FM598">
            <v>18429.87</v>
          </cell>
          <cell r="FN598">
            <v>23832.3</v>
          </cell>
          <cell r="FO598">
            <v>173428.08</v>
          </cell>
          <cell r="FP598">
            <v>233239.22</v>
          </cell>
          <cell r="FQ598">
            <v>10.049300000000001</v>
          </cell>
          <cell r="FR598">
            <v>10.626799999999999</v>
          </cell>
          <cell r="FS598">
            <v>13.741899999999999</v>
          </cell>
          <cell r="FT598">
            <v>7.9016999999999999</v>
          </cell>
          <cell r="FU598">
            <v>1000</v>
          </cell>
          <cell r="FV598">
            <v>0</v>
          </cell>
          <cell r="FW598">
            <v>0</v>
          </cell>
          <cell r="FX598">
            <v>0</v>
          </cell>
          <cell r="FY598">
            <v>3326.31</v>
          </cell>
          <cell r="FZ598">
            <v>0</v>
          </cell>
          <cell r="GA598">
            <v>1.5</v>
          </cell>
          <cell r="GB598">
            <v>0</v>
          </cell>
          <cell r="GC598">
            <v>0</v>
          </cell>
          <cell r="GD598">
            <v>14601.19</v>
          </cell>
          <cell r="GE598">
            <v>4864.32</v>
          </cell>
          <cell r="GF598">
            <v>0</v>
          </cell>
          <cell r="GG598">
            <v>587468.22</v>
          </cell>
          <cell r="GH598">
            <v>0</v>
          </cell>
          <cell r="GI598">
            <v>491.46</v>
          </cell>
          <cell r="GJ598">
            <v>21557.67</v>
          </cell>
          <cell r="GK598">
            <v>2155.77</v>
          </cell>
          <cell r="GL598">
            <v>5386.39</v>
          </cell>
          <cell r="GM598">
            <v>-522.07000000000005</v>
          </cell>
          <cell r="GN598">
            <v>2175.2800000000002</v>
          </cell>
          <cell r="GO598">
            <v>3211.11</v>
          </cell>
          <cell r="GP598">
            <v>313.31</v>
          </cell>
          <cell r="GQ598">
            <v>313.31</v>
          </cell>
          <cell r="GR598">
            <v>2897.8</v>
          </cell>
          <cell r="GS598">
            <v>313.31</v>
          </cell>
          <cell r="GT598">
            <v>1900.58</v>
          </cell>
          <cell r="GU598">
            <v>29.37</v>
          </cell>
          <cell r="GV598">
            <v>587.47</v>
          </cell>
          <cell r="GW598">
            <v>0.05</v>
          </cell>
          <cell r="GX598">
            <v>46.7</v>
          </cell>
          <cell r="GY598">
            <v>0</v>
          </cell>
          <cell r="GZ598">
            <v>46.7</v>
          </cell>
          <cell r="HA598">
            <v>27.4</v>
          </cell>
          <cell r="HB598">
            <v>0</v>
          </cell>
          <cell r="HC598">
            <v>27.4</v>
          </cell>
          <cell r="HE598" t="str">
            <v>Includes nonfinancial equity investments that are subject to Tier 1 capital deductions.</v>
          </cell>
          <cell r="HF598">
            <v>28.9</v>
          </cell>
          <cell r="HG598">
            <v>306.10000000000002</v>
          </cell>
          <cell r="HH598">
            <v>793</v>
          </cell>
          <cell r="HI598">
            <v>645.1</v>
          </cell>
          <cell r="HJ598">
            <v>1278.5</v>
          </cell>
          <cell r="HK598" t="str">
            <v>Item 69:  Cash Dividends declared on Common Stock -  Item 13 (HI-A)Item 72 &amp; 73: Issuance of Common Stock - Items 7 &amp; 8 (HI-A)Item 75: Share Repurchase to Offset Issuance for Employee Compensation - Item 10 (HI-A)</v>
          </cell>
          <cell r="HL598">
            <v>1</v>
          </cell>
          <cell r="HM598">
            <v>2013</v>
          </cell>
          <cell r="HN598">
            <v>0</v>
          </cell>
          <cell r="HO598">
            <v>0</v>
          </cell>
          <cell r="HR598">
            <v>19009</v>
          </cell>
        </row>
        <row r="599">
          <cell r="A599" t="str">
            <v>2277860Q2 2013Supervisory Stress</v>
          </cell>
          <cell r="B599" t="str">
            <v>CapOne</v>
          </cell>
          <cell r="C599" t="str">
            <v>Q2 2013</v>
          </cell>
          <cell r="D599" t="str">
            <v>Supervisory Stress</v>
          </cell>
          <cell r="E599" t="str">
            <v>BHC</v>
          </cell>
          <cell r="F599" t="str">
            <v>Capital One</v>
          </cell>
          <cell r="G599">
            <v>2277860</v>
          </cell>
          <cell r="H599" t="str">
            <v>Projected</v>
          </cell>
          <cell r="I599">
            <v>40925</v>
          </cell>
          <cell r="J599">
            <v>40925.695706018516</v>
          </cell>
          <cell r="K599" t="str">
            <v>The Supervisory Stress Scenario adjusts our baseline using the economic scenario provided. More detail on the translation of the metrics provided into the broader set and how these variables where then used to model the impacts on the P&amp;L and b</v>
          </cell>
          <cell r="L599">
            <v>25.25</v>
          </cell>
          <cell r="M599">
            <v>16.78</v>
          </cell>
          <cell r="N599">
            <v>2.79</v>
          </cell>
          <cell r="O599">
            <v>13.99</v>
          </cell>
          <cell r="P599">
            <v>125.16</v>
          </cell>
          <cell r="Q599">
            <v>21.88</v>
          </cell>
          <cell r="R599">
            <v>15.26</v>
          </cell>
          <cell r="S599">
            <v>88.02</v>
          </cell>
          <cell r="T599">
            <v>141.33000000000001</v>
          </cell>
          <cell r="U599">
            <v>31.41</v>
          </cell>
          <cell r="V599">
            <v>10.62</v>
          </cell>
          <cell r="W599">
            <v>99.3</v>
          </cell>
          <cell r="X599">
            <v>1395.81</v>
          </cell>
          <cell r="Y599">
            <v>134.87</v>
          </cell>
          <cell r="Z599">
            <v>108.06</v>
          </cell>
          <cell r="AA599">
            <v>0</v>
          </cell>
          <cell r="AB599">
            <v>26.81</v>
          </cell>
          <cell r="AC599">
            <v>5.67</v>
          </cell>
          <cell r="AD599">
            <v>0</v>
          </cell>
          <cell r="AE599">
            <v>0.04</v>
          </cell>
          <cell r="AF599">
            <v>0</v>
          </cell>
          <cell r="AG599">
            <v>1.76</v>
          </cell>
          <cell r="AH599">
            <v>3.87</v>
          </cell>
          <cell r="AI599">
            <v>1844.87</v>
          </cell>
          <cell r="AJ599">
            <v>0</v>
          </cell>
          <cell r="AK599">
            <v>0</v>
          </cell>
          <cell r="AL599">
            <v>0.02</v>
          </cell>
          <cell r="AM599">
            <v>0.02</v>
          </cell>
          <cell r="AN599">
            <v>0</v>
          </cell>
          <cell r="AO599">
            <v>0</v>
          </cell>
          <cell r="AP599">
            <v>0</v>
          </cell>
          <cell r="AQ599">
            <v>0</v>
          </cell>
          <cell r="AR599">
            <v>0</v>
          </cell>
          <cell r="AS599">
            <v>1.52</v>
          </cell>
          <cell r="AT599">
            <v>1846.42</v>
          </cell>
          <cell r="AU599">
            <v>9290</v>
          </cell>
          <cell r="AV599">
            <v>1816.58</v>
          </cell>
          <cell r="AW599">
            <v>1844.87</v>
          </cell>
          <cell r="AX599">
            <v>0</v>
          </cell>
          <cell r="AY599">
            <v>9261.7199999999993</v>
          </cell>
          <cell r="AZ599">
            <v>3983.22</v>
          </cell>
          <cell r="BA599">
            <v>991.97</v>
          </cell>
          <cell r="BB599">
            <v>2692.99</v>
          </cell>
          <cell r="BC599">
            <v>2282.1999999999998</v>
          </cell>
          <cell r="BD599">
            <v>2282.1999999999998</v>
          </cell>
          <cell r="BE599">
            <v>1816.58</v>
          </cell>
          <cell r="BF599">
            <v>0</v>
          </cell>
          <cell r="BG599">
            <v>1.52</v>
          </cell>
          <cell r="BH599">
            <v>0</v>
          </cell>
          <cell r="BI599">
            <v>0</v>
          </cell>
          <cell r="BJ599">
            <v>0</v>
          </cell>
          <cell r="BK599">
            <v>1.52</v>
          </cell>
          <cell r="BL599">
            <v>464.09</v>
          </cell>
          <cell r="BM599">
            <v>58.65</v>
          </cell>
          <cell r="BN599">
            <v>405.43</v>
          </cell>
          <cell r="BO599">
            <v>-5.74</v>
          </cell>
          <cell r="BP599">
            <v>399.7</v>
          </cell>
          <cell r="BQ599">
            <v>0</v>
          </cell>
          <cell r="BR599">
            <v>399.7</v>
          </cell>
          <cell r="BS599">
            <v>12.637635</v>
          </cell>
          <cell r="BT599">
            <v>581.15</v>
          </cell>
          <cell r="BU599">
            <v>17.36</v>
          </cell>
          <cell r="BV599">
            <v>66.989999999999995</v>
          </cell>
          <cell r="BW599">
            <v>531.52</v>
          </cell>
          <cell r="BX599" t="str">
            <v>Other Non-Interest Expense</v>
          </cell>
          <cell r="BY599">
            <v>0</v>
          </cell>
          <cell r="BZ599">
            <v>42672.97</v>
          </cell>
          <cell r="CA599">
            <v>42672.97</v>
          </cell>
          <cell r="CB599">
            <v>57020.47</v>
          </cell>
          <cell r="CC599">
            <v>36407.379999999997</v>
          </cell>
          <cell r="CD599">
            <v>1848.14</v>
          </cell>
          <cell r="CE599">
            <v>387.58</v>
          </cell>
          <cell r="CF599">
            <v>1460.55</v>
          </cell>
          <cell r="CG599">
            <v>18745.02</v>
          </cell>
          <cell r="CH599">
            <v>2399.65</v>
          </cell>
          <cell r="CI599">
            <v>5706.18</v>
          </cell>
          <cell r="CJ599">
            <v>10639.18</v>
          </cell>
          <cell r="CK599">
            <v>2355.17</v>
          </cell>
          <cell r="CL599">
            <v>19.93</v>
          </cell>
          <cell r="CM599">
            <v>0</v>
          </cell>
          <cell r="CN599">
            <v>15301.91</v>
          </cell>
          <cell r="CO599">
            <v>9058.68</v>
          </cell>
          <cell r="CP599">
            <v>2631.5</v>
          </cell>
          <cell r="CQ599">
            <v>3611.73</v>
          </cell>
          <cell r="CR599">
            <v>74261.039999999994</v>
          </cell>
          <cell r="CS599">
            <v>12764.77</v>
          </cell>
          <cell r="CT599">
            <v>10665.46</v>
          </cell>
          <cell r="CU599">
            <v>0</v>
          </cell>
          <cell r="CV599">
            <v>2099.31</v>
          </cell>
          <cell r="CW599">
            <v>4866.87</v>
          </cell>
          <cell r="CX599">
            <v>0</v>
          </cell>
          <cell r="CY599">
            <v>5.99</v>
          </cell>
          <cell r="CZ599">
            <v>56.13</v>
          </cell>
          <cell r="DA599">
            <v>1468.14</v>
          </cell>
          <cell r="DB599">
            <v>3336.62</v>
          </cell>
          <cell r="DC599">
            <v>164215.06</v>
          </cell>
          <cell r="DD599">
            <v>14.28</v>
          </cell>
          <cell r="DE599">
            <v>9261.7199999999993</v>
          </cell>
          <cell r="DF599">
            <v>154939.07</v>
          </cell>
          <cell r="DG599">
            <v>223.78</v>
          </cell>
          <cell r="DH599">
            <v>14768.24</v>
          </cell>
          <cell r="DI599">
            <v>115.43</v>
          </cell>
          <cell r="DJ599">
            <v>2000.38</v>
          </cell>
          <cell r="DK599">
            <v>565.74</v>
          </cell>
          <cell r="DL599">
            <v>17449.79</v>
          </cell>
          <cell r="DM599">
            <v>29501.11</v>
          </cell>
          <cell r="DN599">
            <v>244786.72</v>
          </cell>
          <cell r="DO599">
            <v>177691.04</v>
          </cell>
          <cell r="DP599">
            <v>192.41</v>
          </cell>
          <cell r="DQ599">
            <v>0</v>
          </cell>
          <cell r="DR599">
            <v>30566.49</v>
          </cell>
          <cell r="DS599">
            <v>112.36</v>
          </cell>
          <cell r="DT599">
            <v>208449.95</v>
          </cell>
          <cell r="DU599">
            <v>1000</v>
          </cell>
          <cell r="DV599">
            <v>5.88</v>
          </cell>
          <cell r="DW599">
            <v>25229.1</v>
          </cell>
          <cell r="DX599">
            <v>14114.27</v>
          </cell>
          <cell r="DY599">
            <v>-687.57</v>
          </cell>
          <cell r="DZ599">
            <v>-3326.42</v>
          </cell>
          <cell r="EA599">
            <v>36335.269999999997</v>
          </cell>
          <cell r="EB599">
            <v>1.5</v>
          </cell>
          <cell r="EC599">
            <v>36336.78</v>
          </cell>
          <cell r="ED599">
            <v>15696.04</v>
          </cell>
          <cell r="EE599">
            <v>35923.11</v>
          </cell>
          <cell r="EF599">
            <v>0</v>
          </cell>
          <cell r="EG599">
            <v>35923.11</v>
          </cell>
          <cell r="EH599">
            <v>399.7</v>
          </cell>
          <cell r="EI599">
            <v>0</v>
          </cell>
          <cell r="EJ599">
            <v>0</v>
          </cell>
          <cell r="EK599">
            <v>31</v>
          </cell>
          <cell r="EL599">
            <v>46</v>
          </cell>
          <cell r="EM599">
            <v>0</v>
          </cell>
          <cell r="EN599">
            <v>0.11</v>
          </cell>
          <cell r="EO599">
            <v>0</v>
          </cell>
          <cell r="EP599">
            <v>19.95</v>
          </cell>
          <cell r="EQ599">
            <v>29.39</v>
          </cell>
          <cell r="ER599">
            <v>-15.09</v>
          </cell>
          <cell r="ES599">
            <v>0</v>
          </cell>
          <cell r="ET599">
            <v>0</v>
          </cell>
          <cell r="EU599">
            <v>36335.269999999997</v>
          </cell>
          <cell r="EV599">
            <v>36335.269999999997</v>
          </cell>
          <cell r="EW599">
            <v>-614.59</v>
          </cell>
          <cell r="EX599">
            <v>0</v>
          </cell>
          <cell r="EY599">
            <v>-53.06</v>
          </cell>
          <cell r="EZ599">
            <v>0</v>
          </cell>
          <cell r="FA599">
            <v>0</v>
          </cell>
          <cell r="FB599">
            <v>1.5</v>
          </cell>
          <cell r="FC599">
            <v>0</v>
          </cell>
          <cell r="FD599">
            <v>14978.57</v>
          </cell>
          <cell r="FE599">
            <v>0</v>
          </cell>
          <cell r="FF599">
            <v>22025.86</v>
          </cell>
          <cell r="FG599">
            <v>211.58</v>
          </cell>
          <cell r="FH599">
            <v>2763.57</v>
          </cell>
          <cell r="FI599">
            <v>-1.99</v>
          </cell>
          <cell r="FJ599">
            <v>19048.73</v>
          </cell>
          <cell r="FK599">
            <v>168584.82</v>
          </cell>
          <cell r="FL599">
            <v>18047.22</v>
          </cell>
          <cell r="FM599">
            <v>19048.73</v>
          </cell>
          <cell r="FN599">
            <v>24371.040000000001</v>
          </cell>
          <cell r="FO599">
            <v>168584.82</v>
          </cell>
          <cell r="FP599">
            <v>228916.64</v>
          </cell>
          <cell r="FQ599">
            <v>10.7051</v>
          </cell>
          <cell r="FR599">
            <v>11.299200000000001</v>
          </cell>
          <cell r="FS599">
            <v>14.456200000000001</v>
          </cell>
          <cell r="FT599">
            <v>8.3211999999999993</v>
          </cell>
          <cell r="FU599">
            <v>1000</v>
          </cell>
          <cell r="FV599">
            <v>0</v>
          </cell>
          <cell r="FW599">
            <v>0</v>
          </cell>
          <cell r="FX599">
            <v>0</v>
          </cell>
          <cell r="FY599">
            <v>3326.42</v>
          </cell>
          <cell r="FZ599">
            <v>0</v>
          </cell>
          <cell r="GA599">
            <v>1.5</v>
          </cell>
          <cell r="GB599">
            <v>0</v>
          </cell>
          <cell r="GC599">
            <v>0</v>
          </cell>
          <cell r="GD599">
            <v>14592.12</v>
          </cell>
          <cell r="GE599">
            <v>4818.45</v>
          </cell>
          <cell r="GF599">
            <v>0</v>
          </cell>
          <cell r="GG599">
            <v>587854.22</v>
          </cell>
          <cell r="GH599">
            <v>0</v>
          </cell>
          <cell r="GI599">
            <v>491.46</v>
          </cell>
          <cell r="GJ599">
            <v>22025.86</v>
          </cell>
          <cell r="GK599">
            <v>2202.59</v>
          </cell>
          <cell r="GL599">
            <v>5333.36</v>
          </cell>
          <cell r="GM599">
            <v>-514.9</v>
          </cell>
          <cell r="GN599">
            <v>2180.96</v>
          </cell>
          <cell r="GO599">
            <v>3152.4</v>
          </cell>
          <cell r="GP599">
            <v>388.83</v>
          </cell>
          <cell r="GQ599">
            <v>388.83</v>
          </cell>
          <cell r="GR599">
            <v>2763.57</v>
          </cell>
          <cell r="GS599">
            <v>388.83</v>
          </cell>
          <cell r="GT599">
            <v>2110.36</v>
          </cell>
          <cell r="GU599">
            <v>29.39</v>
          </cell>
          <cell r="GV599">
            <v>587.85</v>
          </cell>
          <cell r="GW599">
            <v>0.05</v>
          </cell>
          <cell r="GX599">
            <v>77</v>
          </cell>
          <cell r="GY599">
            <v>0</v>
          </cell>
          <cell r="GZ599">
            <v>77</v>
          </cell>
          <cell r="HA599">
            <v>0.11</v>
          </cell>
          <cell r="HB599">
            <v>0</v>
          </cell>
          <cell r="HC599">
            <v>0.11</v>
          </cell>
          <cell r="HE599" t="str">
            <v>Includes nonfinancial equity investments that are subject to Tier 1 capital deductions.</v>
          </cell>
          <cell r="HF599">
            <v>28.9</v>
          </cell>
          <cell r="HG599">
            <v>306.10000000000002</v>
          </cell>
          <cell r="HH599">
            <v>793</v>
          </cell>
          <cell r="HI599">
            <v>645.1</v>
          </cell>
          <cell r="HJ599">
            <v>1278.5</v>
          </cell>
          <cell r="HK599" t="str">
            <v>Item 69:  Cash Dividends declared on Common Stock -  Item 13 (HI-A)Item 72 &amp; 73: Issuance of Common Stock - Items 7 &amp; 8 (HI-A)Item 75: Share Repurchase to Offset Issuance for Employee Compensation - Item 10 (HI-A)</v>
          </cell>
          <cell r="HL599">
            <v>2</v>
          </cell>
          <cell r="HM599">
            <v>2013</v>
          </cell>
          <cell r="HN599">
            <v>0</v>
          </cell>
          <cell r="HO599">
            <v>0</v>
          </cell>
          <cell r="HR599">
            <v>19009</v>
          </cell>
        </row>
        <row r="600">
          <cell r="A600" t="str">
            <v>2277860Q3 2013Supervisory Stress</v>
          </cell>
          <cell r="B600" t="str">
            <v>CapOne</v>
          </cell>
          <cell r="C600" t="str">
            <v>Q3 2013</v>
          </cell>
          <cell r="D600" t="str">
            <v>Supervisory Stress</v>
          </cell>
          <cell r="E600" t="str">
            <v>BHC</v>
          </cell>
          <cell r="F600" t="str">
            <v>Capital One</v>
          </cell>
          <cell r="G600">
            <v>2277860</v>
          </cell>
          <cell r="H600" t="str">
            <v>Projected</v>
          </cell>
          <cell r="I600">
            <v>40925</v>
          </cell>
          <cell r="J600">
            <v>40925.695706018516</v>
          </cell>
          <cell r="K600" t="str">
            <v>The Supervisory Stress Scenario adjusts our baseline using the economic scenario provided. More detail on the translation of the metrics provided into the broader set and how these variables where then used to model the impacts on the P&amp;L and b</v>
          </cell>
          <cell r="L600">
            <v>24.46</v>
          </cell>
          <cell r="M600">
            <v>16.399999999999999</v>
          </cell>
          <cell r="N600">
            <v>2.71</v>
          </cell>
          <cell r="O600">
            <v>13.69</v>
          </cell>
          <cell r="P600">
            <v>120.18</v>
          </cell>
          <cell r="Q600">
            <v>21.54</v>
          </cell>
          <cell r="R600">
            <v>15.61</v>
          </cell>
          <cell r="S600">
            <v>83.03</v>
          </cell>
          <cell r="T600">
            <v>149.13999999999999</v>
          </cell>
          <cell r="U600">
            <v>32.590000000000003</v>
          </cell>
          <cell r="V600">
            <v>9.16</v>
          </cell>
          <cell r="W600">
            <v>107.39</v>
          </cell>
          <cell r="X600">
            <v>1328.93</v>
          </cell>
          <cell r="Y600">
            <v>169.32</v>
          </cell>
          <cell r="Z600">
            <v>142.72</v>
          </cell>
          <cell r="AA600">
            <v>0</v>
          </cell>
          <cell r="AB600">
            <v>26.61</v>
          </cell>
          <cell r="AC600">
            <v>5.75</v>
          </cell>
          <cell r="AD600">
            <v>0</v>
          </cell>
          <cell r="AE600">
            <v>0.04</v>
          </cell>
          <cell r="AF600">
            <v>0</v>
          </cell>
          <cell r="AG600">
            <v>1.78</v>
          </cell>
          <cell r="AH600">
            <v>3.93</v>
          </cell>
          <cell r="AI600">
            <v>1814.17</v>
          </cell>
          <cell r="AJ600">
            <v>0</v>
          </cell>
          <cell r="AK600">
            <v>0</v>
          </cell>
          <cell r="AL600">
            <v>0.02</v>
          </cell>
          <cell r="AM600">
            <v>0.02</v>
          </cell>
          <cell r="AN600">
            <v>0</v>
          </cell>
          <cell r="AO600">
            <v>0</v>
          </cell>
          <cell r="AP600">
            <v>0</v>
          </cell>
          <cell r="AQ600">
            <v>0</v>
          </cell>
          <cell r="AR600">
            <v>0</v>
          </cell>
          <cell r="AS600">
            <v>3.74</v>
          </cell>
          <cell r="AT600">
            <v>1817.93</v>
          </cell>
          <cell r="AU600">
            <v>9261.7199999999993</v>
          </cell>
          <cell r="AV600">
            <v>1642.1</v>
          </cell>
          <cell r="AW600">
            <v>1814.17</v>
          </cell>
          <cell r="AX600">
            <v>0</v>
          </cell>
          <cell r="AY600">
            <v>9089.64</v>
          </cell>
          <cell r="AZ600">
            <v>3925.55</v>
          </cell>
          <cell r="BA600">
            <v>948.05</v>
          </cell>
          <cell r="BB600">
            <v>2694.28</v>
          </cell>
          <cell r="BC600">
            <v>2179.3200000000002</v>
          </cell>
          <cell r="BD600">
            <v>2179.3200000000002</v>
          </cell>
          <cell r="BE600">
            <v>1642.1</v>
          </cell>
          <cell r="BF600">
            <v>0</v>
          </cell>
          <cell r="BG600">
            <v>3.74</v>
          </cell>
          <cell r="BH600">
            <v>0</v>
          </cell>
          <cell r="BI600">
            <v>0</v>
          </cell>
          <cell r="BJ600">
            <v>0</v>
          </cell>
          <cell r="BK600">
            <v>3.74</v>
          </cell>
          <cell r="BL600">
            <v>533.49</v>
          </cell>
          <cell r="BM600">
            <v>69.81</v>
          </cell>
          <cell r="BN600">
            <v>463.67</v>
          </cell>
          <cell r="BO600">
            <v>-5.73</v>
          </cell>
          <cell r="BP600">
            <v>457.94</v>
          </cell>
          <cell r="BQ600">
            <v>0</v>
          </cell>
          <cell r="BR600">
            <v>457.94</v>
          </cell>
          <cell r="BS600">
            <v>13.085531</v>
          </cell>
          <cell r="BT600">
            <v>531.52</v>
          </cell>
          <cell r="BU600">
            <v>17.36</v>
          </cell>
          <cell r="BV600">
            <v>66.989999999999995</v>
          </cell>
          <cell r="BW600">
            <v>481.9</v>
          </cell>
          <cell r="BX600" t="str">
            <v>Other Non-Interest Expense</v>
          </cell>
          <cell r="BY600">
            <v>0</v>
          </cell>
          <cell r="BZ600">
            <v>42571.51</v>
          </cell>
          <cell r="CA600">
            <v>42571.51</v>
          </cell>
          <cell r="CB600">
            <v>54907.01</v>
          </cell>
          <cell r="CC600">
            <v>34352.65</v>
          </cell>
          <cell r="CD600">
            <v>1755.34</v>
          </cell>
          <cell r="CE600">
            <v>390.19</v>
          </cell>
          <cell r="CF600">
            <v>1365.15</v>
          </cell>
          <cell r="CG600">
            <v>18779.240000000002</v>
          </cell>
          <cell r="CH600">
            <v>2425.8000000000002</v>
          </cell>
          <cell r="CI600">
            <v>5718.15</v>
          </cell>
          <cell r="CJ600">
            <v>10635.28</v>
          </cell>
          <cell r="CK600">
            <v>2351.31</v>
          </cell>
          <cell r="CL600">
            <v>19.78</v>
          </cell>
          <cell r="CM600">
            <v>0</v>
          </cell>
          <cell r="CN600">
            <v>15071.59</v>
          </cell>
          <cell r="CO600">
            <v>9058.9599999999991</v>
          </cell>
          <cell r="CP600">
            <v>2622.34</v>
          </cell>
          <cell r="CQ600">
            <v>3390.28</v>
          </cell>
          <cell r="CR600">
            <v>71966.61</v>
          </cell>
          <cell r="CS600">
            <v>11701.36</v>
          </cell>
          <cell r="CT600">
            <v>9480.25</v>
          </cell>
          <cell r="CU600">
            <v>0</v>
          </cell>
          <cell r="CV600">
            <v>2221.12</v>
          </cell>
          <cell r="CW600">
            <v>4866.63</v>
          </cell>
          <cell r="CX600">
            <v>0</v>
          </cell>
          <cell r="CY600">
            <v>5.94</v>
          </cell>
          <cell r="CZ600">
            <v>56.13</v>
          </cell>
          <cell r="DA600">
            <v>1468.14</v>
          </cell>
          <cell r="DB600">
            <v>3336.42</v>
          </cell>
          <cell r="DC600">
            <v>158513.20000000001</v>
          </cell>
          <cell r="DD600">
            <v>14.28</v>
          </cell>
          <cell r="DE600">
            <v>9089.64</v>
          </cell>
          <cell r="DF600">
            <v>149409.28</v>
          </cell>
          <cell r="DG600">
            <v>190.2</v>
          </cell>
          <cell r="DH600">
            <v>14768.24</v>
          </cell>
          <cell r="DI600">
            <v>125.61</v>
          </cell>
          <cell r="DJ600">
            <v>1833.48</v>
          </cell>
          <cell r="DK600">
            <v>519.42999999999995</v>
          </cell>
          <cell r="DL600">
            <v>17246.77</v>
          </cell>
          <cell r="DM600">
            <v>33112.06</v>
          </cell>
          <cell r="DN600">
            <v>242529.83</v>
          </cell>
          <cell r="DO600">
            <v>176017.18</v>
          </cell>
          <cell r="DP600">
            <v>161.5</v>
          </cell>
          <cell r="DQ600">
            <v>0</v>
          </cell>
          <cell r="DR600">
            <v>29621.58</v>
          </cell>
          <cell r="DS600">
            <v>113.95</v>
          </cell>
          <cell r="DT600">
            <v>205800.26</v>
          </cell>
          <cell r="DU600">
            <v>1000</v>
          </cell>
          <cell r="DV600">
            <v>5.89</v>
          </cell>
          <cell r="DW600">
            <v>25280.3</v>
          </cell>
          <cell r="DX600">
            <v>14522.58</v>
          </cell>
          <cell r="DY600">
            <v>-753.52</v>
          </cell>
          <cell r="DZ600">
            <v>-3327.2</v>
          </cell>
          <cell r="EA600">
            <v>36728.06</v>
          </cell>
          <cell r="EB600">
            <v>1.5</v>
          </cell>
          <cell r="EC600">
            <v>36729.57</v>
          </cell>
          <cell r="ED600">
            <v>15677.49</v>
          </cell>
          <cell r="EE600">
            <v>36335.269999999997</v>
          </cell>
          <cell r="EF600">
            <v>0</v>
          </cell>
          <cell r="EG600">
            <v>36335.269999999997</v>
          </cell>
          <cell r="EH600">
            <v>457.94</v>
          </cell>
          <cell r="EI600">
            <v>0</v>
          </cell>
          <cell r="EJ600">
            <v>0</v>
          </cell>
          <cell r="EK600">
            <v>31.2</v>
          </cell>
          <cell r="EL600">
            <v>20</v>
          </cell>
          <cell r="EM600">
            <v>0</v>
          </cell>
          <cell r="EN600">
            <v>0.77</v>
          </cell>
          <cell r="EO600">
            <v>0</v>
          </cell>
          <cell r="EP600">
            <v>20.16</v>
          </cell>
          <cell r="EQ600">
            <v>29.47</v>
          </cell>
          <cell r="ER600">
            <v>-65.95</v>
          </cell>
          <cell r="ES600">
            <v>0</v>
          </cell>
          <cell r="ET600">
            <v>0</v>
          </cell>
          <cell r="EU600">
            <v>36728.06</v>
          </cell>
          <cell r="EV600">
            <v>36728.06</v>
          </cell>
          <cell r="EW600">
            <v>-680.54</v>
          </cell>
          <cell r="EX600">
            <v>0</v>
          </cell>
          <cell r="EY600">
            <v>-53.06</v>
          </cell>
          <cell r="EZ600">
            <v>0</v>
          </cell>
          <cell r="FA600">
            <v>0</v>
          </cell>
          <cell r="FB600">
            <v>1.5</v>
          </cell>
          <cell r="FC600">
            <v>0</v>
          </cell>
          <cell r="FD600">
            <v>14938.65</v>
          </cell>
          <cell r="FE600">
            <v>0</v>
          </cell>
          <cell r="FF600">
            <v>22524.51</v>
          </cell>
          <cell r="FG600">
            <v>195.91</v>
          </cell>
          <cell r="FH600">
            <v>2629.07</v>
          </cell>
          <cell r="FI600">
            <v>-1.99</v>
          </cell>
          <cell r="FJ600">
            <v>19697.54</v>
          </cell>
          <cell r="FK600">
            <v>163927.98000000001</v>
          </cell>
          <cell r="FL600">
            <v>18696.04</v>
          </cell>
          <cell r="FM600">
            <v>19697.54</v>
          </cell>
          <cell r="FN600">
            <v>24960.29</v>
          </cell>
          <cell r="FO600">
            <v>163927.98000000001</v>
          </cell>
          <cell r="FP600">
            <v>226248.15</v>
          </cell>
          <cell r="FQ600">
            <v>11.404999999999999</v>
          </cell>
          <cell r="FR600">
            <v>12.016</v>
          </cell>
          <cell r="FS600">
            <v>15.2264</v>
          </cell>
          <cell r="FT600">
            <v>8.7062000000000008</v>
          </cell>
          <cell r="FU600">
            <v>1000</v>
          </cell>
          <cell r="FV600">
            <v>0</v>
          </cell>
          <cell r="FW600">
            <v>0</v>
          </cell>
          <cell r="FX600">
            <v>0</v>
          </cell>
          <cell r="FY600">
            <v>3327.2</v>
          </cell>
          <cell r="FZ600">
            <v>0</v>
          </cell>
          <cell r="GA600">
            <v>1.5</v>
          </cell>
          <cell r="GB600">
            <v>0</v>
          </cell>
          <cell r="GC600">
            <v>0</v>
          </cell>
          <cell r="GD600">
            <v>14583.06</v>
          </cell>
          <cell r="GE600">
            <v>4718.7299999999996</v>
          </cell>
          <cell r="GF600">
            <v>0</v>
          </cell>
          <cell r="GG600">
            <v>589392.12</v>
          </cell>
          <cell r="GH600">
            <v>0</v>
          </cell>
          <cell r="GI600">
            <v>491.46</v>
          </cell>
          <cell r="GJ600">
            <v>22524.51</v>
          </cell>
          <cell r="GK600">
            <v>2252.4499999999998</v>
          </cell>
          <cell r="GL600">
            <v>5227.24</v>
          </cell>
          <cell r="GM600">
            <v>-508.51</v>
          </cell>
          <cell r="GN600">
            <v>2158.8000000000002</v>
          </cell>
          <cell r="GO600">
            <v>3068.44</v>
          </cell>
          <cell r="GP600">
            <v>439.37</v>
          </cell>
          <cell r="GQ600">
            <v>439.37</v>
          </cell>
          <cell r="GR600">
            <v>2629.07</v>
          </cell>
          <cell r="GS600">
            <v>439.37</v>
          </cell>
          <cell r="GT600">
            <v>2250.73</v>
          </cell>
          <cell r="GU600">
            <v>29.47</v>
          </cell>
          <cell r="GV600">
            <v>589.39</v>
          </cell>
          <cell r="GW600">
            <v>0.05</v>
          </cell>
          <cell r="GX600">
            <v>51.2</v>
          </cell>
          <cell r="GY600">
            <v>0</v>
          </cell>
          <cell r="GZ600">
            <v>51.2</v>
          </cell>
          <cell r="HA600">
            <v>0.77</v>
          </cell>
          <cell r="HB600">
            <v>0</v>
          </cell>
          <cell r="HC600">
            <v>0.77</v>
          </cell>
          <cell r="HE600" t="str">
            <v>Includes nonfinancial equity investments that are subject to Tier 1 capital deductions.</v>
          </cell>
          <cell r="HF600">
            <v>28.9</v>
          </cell>
          <cell r="HG600">
            <v>306.10000000000002</v>
          </cell>
          <cell r="HH600">
            <v>793</v>
          </cell>
          <cell r="HI600">
            <v>645.1</v>
          </cell>
          <cell r="HJ600">
            <v>1278.5</v>
          </cell>
          <cell r="HK600" t="str">
            <v>Item 69:  Cash Dividends declared on Common Stock -  Item 13 (HI-A)Item 72 &amp; 73: Issuance of Common Stock - Items 7 &amp; 8 (HI-A)Item 75: Share Repurchase to Offset Issuance for Employee Compensation - Item 10 (HI-A)</v>
          </cell>
          <cell r="HL600">
            <v>3</v>
          </cell>
          <cell r="HM600">
            <v>2013</v>
          </cell>
          <cell r="HN600">
            <v>0</v>
          </cell>
          <cell r="HO600">
            <v>0</v>
          </cell>
          <cell r="HR600">
            <v>19009</v>
          </cell>
        </row>
        <row r="601">
          <cell r="A601" t="str">
            <v>2277860Q4 2013Supervisory Stress</v>
          </cell>
          <cell r="B601" t="str">
            <v>CapOne</v>
          </cell>
          <cell r="C601" t="str">
            <v>Q4 2013</v>
          </cell>
          <cell r="D601" t="str">
            <v>Supervisory Stress</v>
          </cell>
          <cell r="E601" t="str">
            <v>BHC</v>
          </cell>
          <cell r="F601" t="str">
            <v>Capital One</v>
          </cell>
          <cell r="G601">
            <v>2277860</v>
          </cell>
          <cell r="H601" t="str">
            <v>Projected</v>
          </cell>
          <cell r="I601">
            <v>40925</v>
          </cell>
          <cell r="J601">
            <v>40925.695706018516</v>
          </cell>
          <cell r="K601" t="str">
            <v>The Supervisory Stress Scenario adjusts our baseline using the economic scenario provided. More detail on the translation of the metrics provided into the broader set and how these variables where then used to model the impacts on the P&amp;L and b</v>
          </cell>
          <cell r="L601">
            <v>23.83</v>
          </cell>
          <cell r="M601">
            <v>16.02</v>
          </cell>
          <cell r="N601">
            <v>2.63</v>
          </cell>
          <cell r="O601">
            <v>13.39</v>
          </cell>
          <cell r="P601">
            <v>122.24</v>
          </cell>
          <cell r="Q601">
            <v>20.440000000000001</v>
          </cell>
          <cell r="R601">
            <v>15.49</v>
          </cell>
          <cell r="S601">
            <v>86.31</v>
          </cell>
          <cell r="T601">
            <v>152.13</v>
          </cell>
          <cell r="U601">
            <v>34.39</v>
          </cell>
          <cell r="V601">
            <v>7.93</v>
          </cell>
          <cell r="W601">
            <v>109.81</v>
          </cell>
          <cell r="X601">
            <v>1328.97</v>
          </cell>
          <cell r="Y601">
            <v>176.42</v>
          </cell>
          <cell r="Z601">
            <v>149.83000000000001</v>
          </cell>
          <cell r="AA601">
            <v>0</v>
          </cell>
          <cell r="AB601">
            <v>26.59</v>
          </cell>
          <cell r="AC601">
            <v>5.89</v>
          </cell>
          <cell r="AD601">
            <v>0</v>
          </cell>
          <cell r="AE601">
            <v>0.05</v>
          </cell>
          <cell r="AF601">
            <v>0</v>
          </cell>
          <cell r="AG601">
            <v>2.09</v>
          </cell>
          <cell r="AH601">
            <v>3.75</v>
          </cell>
          <cell r="AI601">
            <v>1825.49</v>
          </cell>
          <cell r="AJ601">
            <v>0</v>
          </cell>
          <cell r="AK601">
            <v>0</v>
          </cell>
          <cell r="AL601">
            <v>0.02</v>
          </cell>
          <cell r="AM601">
            <v>0.02</v>
          </cell>
          <cell r="AN601">
            <v>0</v>
          </cell>
          <cell r="AO601">
            <v>0</v>
          </cell>
          <cell r="AP601">
            <v>0</v>
          </cell>
          <cell r="AQ601">
            <v>0</v>
          </cell>
          <cell r="AR601">
            <v>0</v>
          </cell>
          <cell r="AS601">
            <v>1.32</v>
          </cell>
          <cell r="AT601">
            <v>1826.83</v>
          </cell>
          <cell r="AU601">
            <v>9089.64</v>
          </cell>
          <cell r="AV601">
            <v>1559.64</v>
          </cell>
          <cell r="AW601">
            <v>1825.49</v>
          </cell>
          <cell r="AX601">
            <v>0</v>
          </cell>
          <cell r="AY601">
            <v>8823.7999999999993</v>
          </cell>
          <cell r="AZ601">
            <v>3774.45</v>
          </cell>
          <cell r="BA601">
            <v>906.76</v>
          </cell>
          <cell r="BB601">
            <v>2679.54</v>
          </cell>
          <cell r="BC601">
            <v>2001.67</v>
          </cell>
          <cell r="BD601">
            <v>2001.67</v>
          </cell>
          <cell r="BE601">
            <v>1559.64</v>
          </cell>
          <cell r="BF601">
            <v>0</v>
          </cell>
          <cell r="BG601">
            <v>1.32</v>
          </cell>
          <cell r="BH601">
            <v>0</v>
          </cell>
          <cell r="BI601">
            <v>0</v>
          </cell>
          <cell r="BJ601">
            <v>0</v>
          </cell>
          <cell r="BK601">
            <v>1.32</v>
          </cell>
          <cell r="BL601">
            <v>440.7</v>
          </cell>
          <cell r="BM601">
            <v>58.17</v>
          </cell>
          <cell r="BN601">
            <v>382.54</v>
          </cell>
          <cell r="BO601">
            <v>-5.73</v>
          </cell>
          <cell r="BP601">
            <v>376.8</v>
          </cell>
          <cell r="BQ601">
            <v>0</v>
          </cell>
          <cell r="BR601">
            <v>376.8</v>
          </cell>
          <cell r="BS601">
            <v>13.199455</v>
          </cell>
          <cell r="BT601">
            <v>481.9</v>
          </cell>
          <cell r="BU601">
            <v>17.36</v>
          </cell>
          <cell r="BV601">
            <v>66.989999999999995</v>
          </cell>
          <cell r="BW601">
            <v>432.27</v>
          </cell>
          <cell r="BX601" t="str">
            <v>Other Non-Interest Expense</v>
          </cell>
          <cell r="BY601">
            <v>0</v>
          </cell>
          <cell r="BZ601">
            <v>42135.71</v>
          </cell>
          <cell r="CA601">
            <v>42135.71</v>
          </cell>
          <cell r="CB601">
            <v>52868.480000000003</v>
          </cell>
          <cell r="CC601">
            <v>32358.48</v>
          </cell>
          <cell r="CD601">
            <v>1675.59</v>
          </cell>
          <cell r="CE601">
            <v>391.21</v>
          </cell>
          <cell r="CF601">
            <v>1284.3800000000001</v>
          </cell>
          <cell r="CG601">
            <v>18814.740000000002</v>
          </cell>
          <cell r="CH601">
            <v>2451.54</v>
          </cell>
          <cell r="CI601">
            <v>5729.9</v>
          </cell>
          <cell r="CJ601">
            <v>10633.29</v>
          </cell>
          <cell r="CK601">
            <v>2348.59</v>
          </cell>
          <cell r="CL601">
            <v>19.670000000000002</v>
          </cell>
          <cell r="CM601">
            <v>0</v>
          </cell>
          <cell r="CN601">
            <v>15014.99</v>
          </cell>
          <cell r="CO601">
            <v>9059.19</v>
          </cell>
          <cell r="CP601">
            <v>2615.9</v>
          </cell>
          <cell r="CQ601">
            <v>3339.9</v>
          </cell>
          <cell r="CR601">
            <v>72539.48</v>
          </cell>
          <cell r="CS601">
            <v>10762.39</v>
          </cell>
          <cell r="CT601">
            <v>8408.25</v>
          </cell>
          <cell r="CU601">
            <v>0</v>
          </cell>
          <cell r="CV601">
            <v>2354.15</v>
          </cell>
          <cell r="CW601">
            <v>4866.46</v>
          </cell>
          <cell r="CX601">
            <v>0</v>
          </cell>
          <cell r="CY601">
            <v>5.91</v>
          </cell>
          <cell r="CZ601">
            <v>56.13</v>
          </cell>
          <cell r="DA601">
            <v>1468.14</v>
          </cell>
          <cell r="DB601">
            <v>3336.29</v>
          </cell>
          <cell r="DC601">
            <v>156051.81</v>
          </cell>
          <cell r="DD601">
            <v>14.28</v>
          </cell>
          <cell r="DE601">
            <v>8823.7999999999993</v>
          </cell>
          <cell r="DF601">
            <v>147213.74</v>
          </cell>
          <cell r="DG601">
            <v>153.55000000000001</v>
          </cell>
          <cell r="DH601">
            <v>14768.24</v>
          </cell>
          <cell r="DI601">
            <v>135.52000000000001</v>
          </cell>
          <cell r="DJ601">
            <v>1673.9</v>
          </cell>
          <cell r="DK601">
            <v>474.91</v>
          </cell>
          <cell r="DL601">
            <v>17052.580000000002</v>
          </cell>
          <cell r="DM601">
            <v>33014.11</v>
          </cell>
          <cell r="DN601">
            <v>239569.68</v>
          </cell>
          <cell r="DO601">
            <v>173683.76</v>
          </cell>
          <cell r="DP601">
            <v>127.36</v>
          </cell>
          <cell r="DQ601">
            <v>0</v>
          </cell>
          <cell r="DR601">
            <v>28935.26</v>
          </cell>
          <cell r="DS601">
            <v>112.48</v>
          </cell>
          <cell r="DT601">
            <v>202746.38</v>
          </cell>
          <cell r="DU601">
            <v>1000</v>
          </cell>
          <cell r="DV601">
            <v>5.9</v>
          </cell>
          <cell r="DW601">
            <v>25331.5</v>
          </cell>
          <cell r="DX601">
            <v>14849.7</v>
          </cell>
          <cell r="DY601">
            <v>-1036.79</v>
          </cell>
          <cell r="DZ601">
            <v>-3328.53</v>
          </cell>
          <cell r="EA601">
            <v>36821.79</v>
          </cell>
          <cell r="EB601">
            <v>1.5</v>
          </cell>
          <cell r="EC601">
            <v>36823.300000000003</v>
          </cell>
          <cell r="ED601">
            <v>15661.75</v>
          </cell>
          <cell r="EE601">
            <v>36728.06</v>
          </cell>
          <cell r="EF601">
            <v>0</v>
          </cell>
          <cell r="EG601">
            <v>36728.06</v>
          </cell>
          <cell r="EH601">
            <v>376.8</v>
          </cell>
          <cell r="EI601">
            <v>0</v>
          </cell>
          <cell r="EJ601">
            <v>0</v>
          </cell>
          <cell r="EK601">
            <v>31.2</v>
          </cell>
          <cell r="EL601">
            <v>20</v>
          </cell>
          <cell r="EM601">
            <v>0</v>
          </cell>
          <cell r="EN601">
            <v>1.32</v>
          </cell>
          <cell r="EO601">
            <v>0</v>
          </cell>
          <cell r="EP601">
            <v>20.16</v>
          </cell>
          <cell r="EQ601">
            <v>29.52</v>
          </cell>
          <cell r="ER601">
            <v>-283.27</v>
          </cell>
          <cell r="ES601">
            <v>0</v>
          </cell>
          <cell r="ET601">
            <v>0</v>
          </cell>
          <cell r="EU601">
            <v>36821.79</v>
          </cell>
          <cell r="EV601">
            <v>36821.79</v>
          </cell>
          <cell r="EW601">
            <v>-963.81</v>
          </cell>
          <cell r="EX601">
            <v>0</v>
          </cell>
          <cell r="EY601">
            <v>-53.06</v>
          </cell>
          <cell r="EZ601">
            <v>0</v>
          </cell>
          <cell r="FA601">
            <v>0</v>
          </cell>
          <cell r="FB601">
            <v>1.5</v>
          </cell>
          <cell r="FC601">
            <v>0</v>
          </cell>
          <cell r="FD601">
            <v>14899.74</v>
          </cell>
          <cell r="FE601">
            <v>0</v>
          </cell>
          <cell r="FF601">
            <v>22940.42</v>
          </cell>
          <cell r="FG601">
            <v>180.94</v>
          </cell>
          <cell r="FH601">
            <v>2492.86</v>
          </cell>
          <cell r="FI601">
            <v>-1.99</v>
          </cell>
          <cell r="FJ601">
            <v>20264.63</v>
          </cell>
          <cell r="FK601">
            <v>162821.51999999999</v>
          </cell>
          <cell r="FL601">
            <v>19263.12</v>
          </cell>
          <cell r="FM601">
            <v>20264.63</v>
          </cell>
          <cell r="FN601">
            <v>25310.45</v>
          </cell>
          <cell r="FO601">
            <v>162821.51999999999</v>
          </cell>
          <cell r="FP601">
            <v>223773.3</v>
          </cell>
          <cell r="FQ601">
            <v>11.8308</v>
          </cell>
          <cell r="FR601">
            <v>12.4459</v>
          </cell>
          <cell r="FS601">
            <v>15.5449</v>
          </cell>
          <cell r="FT601">
            <v>9.0558999999999994</v>
          </cell>
          <cell r="FU601">
            <v>1000</v>
          </cell>
          <cell r="FV601">
            <v>0</v>
          </cell>
          <cell r="FW601">
            <v>0</v>
          </cell>
          <cell r="FX601">
            <v>0</v>
          </cell>
          <cell r="FY601">
            <v>3328.53</v>
          </cell>
          <cell r="FZ601">
            <v>0</v>
          </cell>
          <cell r="GA601">
            <v>1.5</v>
          </cell>
          <cell r="GB601">
            <v>0</v>
          </cell>
          <cell r="GC601">
            <v>0</v>
          </cell>
          <cell r="GD601">
            <v>14573.99</v>
          </cell>
          <cell r="GE601">
            <v>4587.41</v>
          </cell>
          <cell r="GF601">
            <v>0</v>
          </cell>
          <cell r="GG601">
            <v>590400.76</v>
          </cell>
          <cell r="GH601">
            <v>0</v>
          </cell>
          <cell r="GI601">
            <v>491.46</v>
          </cell>
          <cell r="GJ601">
            <v>22940.42</v>
          </cell>
          <cell r="GK601">
            <v>2294.04</v>
          </cell>
          <cell r="GL601">
            <v>5090.3</v>
          </cell>
          <cell r="GM601">
            <v>-502.9</v>
          </cell>
          <cell r="GN601">
            <v>2074.13</v>
          </cell>
          <cell r="GO601">
            <v>3016.17</v>
          </cell>
          <cell r="GP601">
            <v>523.30999999999995</v>
          </cell>
          <cell r="GQ601">
            <v>523.30999999999995</v>
          </cell>
          <cell r="GR601">
            <v>2492.86</v>
          </cell>
          <cell r="GS601">
            <v>523.30999999999995</v>
          </cell>
          <cell r="GT601">
            <v>2483.89</v>
          </cell>
          <cell r="GU601">
            <v>29.52</v>
          </cell>
          <cell r="GV601">
            <v>590.4</v>
          </cell>
          <cell r="GW601">
            <v>0.05</v>
          </cell>
          <cell r="GX601">
            <v>51.2</v>
          </cell>
          <cell r="GY601">
            <v>0</v>
          </cell>
          <cell r="GZ601">
            <v>51.2</v>
          </cell>
          <cell r="HA601">
            <v>1.32</v>
          </cell>
          <cell r="HB601">
            <v>0</v>
          </cell>
          <cell r="HC601">
            <v>1.32</v>
          </cell>
          <cell r="HE601" t="str">
            <v>Includes nonfinancial equity investments that are subject to Tier 1 capital deductions.</v>
          </cell>
          <cell r="HF601">
            <v>28.9</v>
          </cell>
          <cell r="HG601">
            <v>306.10000000000002</v>
          </cell>
          <cell r="HH601">
            <v>793</v>
          </cell>
          <cell r="HI601">
            <v>645.1</v>
          </cell>
          <cell r="HJ601">
            <v>1278.5</v>
          </cell>
          <cell r="HK601" t="str">
            <v>Item 69:  Cash Dividends declared on Common Stock -  Item 13 (HI-A)Item 72 &amp; 73: Issuance of Common Stock - Items 7 &amp; 8 (HI-A)Item 75: Share Repurchase to Offset Issuance for Employee Compensation - Item 10 (HI-A)</v>
          </cell>
          <cell r="HL601">
            <v>4</v>
          </cell>
          <cell r="HM601">
            <v>2013</v>
          </cell>
          <cell r="HN601">
            <v>0</v>
          </cell>
          <cell r="HO601">
            <v>0</v>
          </cell>
          <cell r="HR601">
            <v>19009</v>
          </cell>
        </row>
        <row r="602">
          <cell r="A602" t="str">
            <v>2380443Q3 2011BHC Baseline</v>
          </cell>
          <cell r="B602" t="str">
            <v>Goldman</v>
          </cell>
          <cell r="C602" t="str">
            <v>Q3 2011</v>
          </cell>
          <cell r="D602" t="str">
            <v>BHC Baseline</v>
          </cell>
          <cell r="E602" t="str">
            <v>BHC</v>
          </cell>
          <cell r="F602" t="str">
            <v>GOLDMAN SACHS GROUP THE</v>
          </cell>
          <cell r="G602">
            <v>2380443</v>
          </cell>
          <cell r="H602" t="str">
            <v>Actual</v>
          </cell>
          <cell r="I602">
            <v>40928</v>
          </cell>
          <cell r="J602">
            <v>40931.443437499998</v>
          </cell>
          <cell r="K602" t="str">
            <v>Our BHC Baseline is consistent with the firms estimated macroeconomic scenario and revenues for the planning horizon.  The scenario corresponds with our expectation for a slower economic recovery, with worldwide GDP initially slowing, though re</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6</v>
          </cell>
          <cell r="AV602">
            <v>1</v>
          </cell>
          <cell r="AW602">
            <v>0</v>
          </cell>
          <cell r="AX602">
            <v>0</v>
          </cell>
          <cell r="AY602">
            <v>7</v>
          </cell>
          <cell r="AZ602">
            <v>0</v>
          </cell>
          <cell r="BA602">
            <v>3565</v>
          </cell>
          <cell r="BB602">
            <v>4333</v>
          </cell>
          <cell r="BC602">
            <v>-768</v>
          </cell>
          <cell r="BD602">
            <v>-768</v>
          </cell>
          <cell r="BE602">
            <v>1</v>
          </cell>
          <cell r="BF602">
            <v>0</v>
          </cell>
          <cell r="BG602">
            <v>0</v>
          </cell>
          <cell r="BH602">
            <v>0</v>
          </cell>
          <cell r="BI602">
            <v>0</v>
          </cell>
          <cell r="BJ602">
            <v>31</v>
          </cell>
          <cell r="BK602">
            <v>0</v>
          </cell>
          <cell r="BL602">
            <v>-738</v>
          </cell>
          <cell r="BM602">
            <v>-337</v>
          </cell>
          <cell r="BN602">
            <v>-401</v>
          </cell>
          <cell r="BO602">
            <v>0</v>
          </cell>
          <cell r="BP602">
            <v>-401</v>
          </cell>
          <cell r="BQ602">
            <v>-8</v>
          </cell>
          <cell r="BR602">
            <v>-393</v>
          </cell>
          <cell r="BS602">
            <v>45.663957000000003</v>
          </cell>
          <cell r="BT602">
            <v>140</v>
          </cell>
          <cell r="BU602">
            <v>0</v>
          </cell>
          <cell r="BV602">
            <v>0</v>
          </cell>
          <cell r="BW602">
            <v>140</v>
          </cell>
          <cell r="BX602" t="str">
            <v>Operational Risk Expense</v>
          </cell>
          <cell r="BY602">
            <v>0</v>
          </cell>
          <cell r="BZ602">
            <v>4847</v>
          </cell>
          <cell r="CA602">
            <v>4847</v>
          </cell>
          <cell r="CB602">
            <v>1769</v>
          </cell>
          <cell r="CC602">
            <v>1235</v>
          </cell>
          <cell r="CD602">
            <v>18</v>
          </cell>
          <cell r="CE602">
            <v>0</v>
          </cell>
          <cell r="CF602">
            <v>18</v>
          </cell>
          <cell r="CG602">
            <v>516</v>
          </cell>
          <cell r="CH602">
            <v>18</v>
          </cell>
          <cell r="CI602">
            <v>46</v>
          </cell>
          <cell r="CJ602">
            <v>452</v>
          </cell>
          <cell r="CK602">
            <v>0</v>
          </cell>
          <cell r="CL602">
            <v>0</v>
          </cell>
          <cell r="CM602">
            <v>0</v>
          </cell>
          <cell r="CN602">
            <v>938</v>
          </cell>
          <cell r="CO602">
            <v>938</v>
          </cell>
          <cell r="CP602">
            <v>0</v>
          </cell>
          <cell r="CQ602">
            <v>0</v>
          </cell>
          <cell r="CR602">
            <v>0</v>
          </cell>
          <cell r="CS602">
            <v>348</v>
          </cell>
          <cell r="CT602">
            <v>0</v>
          </cell>
          <cell r="CU602">
            <v>0</v>
          </cell>
          <cell r="CV602">
            <v>348</v>
          </cell>
          <cell r="CW602">
            <v>44206</v>
          </cell>
          <cell r="CX602">
            <v>989</v>
          </cell>
          <cell r="CY602">
            <v>0</v>
          </cell>
          <cell r="CZ602">
            <v>29452</v>
          </cell>
          <cell r="DA602">
            <v>11172</v>
          </cell>
          <cell r="DB602">
            <v>2593</v>
          </cell>
          <cell r="DC602">
            <v>47261</v>
          </cell>
          <cell r="DD602">
            <v>0</v>
          </cell>
          <cell r="DE602">
            <v>7</v>
          </cell>
          <cell r="DF602">
            <v>47254</v>
          </cell>
          <cell r="DG602">
            <v>357113</v>
          </cell>
          <cell r="DH602">
            <v>3643</v>
          </cell>
          <cell r="DI602">
            <v>0</v>
          </cell>
          <cell r="DJ602">
            <v>0</v>
          </cell>
          <cell r="DK602">
            <v>1816</v>
          </cell>
          <cell r="DL602">
            <v>5459</v>
          </cell>
          <cell r="DM602">
            <v>534657</v>
          </cell>
          <cell r="DN602">
            <v>949330</v>
          </cell>
          <cell r="DO602">
            <v>41695</v>
          </cell>
          <cell r="DP602">
            <v>161087</v>
          </cell>
          <cell r="DQ602">
            <v>6452</v>
          </cell>
          <cell r="DR602">
            <v>668533</v>
          </cell>
          <cell r="DS602">
            <v>0</v>
          </cell>
          <cell r="DT602">
            <v>877767</v>
          </cell>
          <cell r="DU602">
            <v>3100</v>
          </cell>
          <cell r="DV602">
            <v>8</v>
          </cell>
          <cell r="DW602">
            <v>50623</v>
          </cell>
          <cell r="DX602">
            <v>58043</v>
          </cell>
          <cell r="DY602">
            <v>-314</v>
          </cell>
          <cell r="DZ602">
            <v>-41372</v>
          </cell>
          <cell r="EA602">
            <v>70088</v>
          </cell>
          <cell r="EB602">
            <v>1475</v>
          </cell>
          <cell r="EC602">
            <v>71563</v>
          </cell>
          <cell r="ED602">
            <v>147698</v>
          </cell>
          <cell r="EE602">
            <v>72356</v>
          </cell>
          <cell r="EF602">
            <v>0</v>
          </cell>
          <cell r="EG602">
            <v>72356</v>
          </cell>
          <cell r="EH602">
            <v>-393</v>
          </cell>
          <cell r="EI602">
            <v>0</v>
          </cell>
          <cell r="EJ602">
            <v>0</v>
          </cell>
          <cell r="EK602">
            <v>103</v>
          </cell>
          <cell r="EL602">
            <v>365</v>
          </cell>
          <cell r="EM602">
            <v>7</v>
          </cell>
          <cell r="EN602">
            <v>2160</v>
          </cell>
          <cell r="EO602">
            <v>0</v>
          </cell>
          <cell r="EP602">
            <v>35</v>
          </cell>
          <cell r="EQ602">
            <v>173</v>
          </cell>
          <cell r="ER602">
            <v>33</v>
          </cell>
          <cell r="ES602">
            <v>0</v>
          </cell>
          <cell r="ET602">
            <v>-15</v>
          </cell>
          <cell r="EU602">
            <v>70088</v>
          </cell>
          <cell r="EV602">
            <v>70088</v>
          </cell>
          <cell r="EW602">
            <v>121</v>
          </cell>
          <cell r="EX602">
            <v>0</v>
          </cell>
          <cell r="EY602">
            <v>0</v>
          </cell>
          <cell r="EZ602">
            <v>0</v>
          </cell>
          <cell r="FA602">
            <v>0</v>
          </cell>
          <cell r="FB602">
            <v>2750</v>
          </cell>
          <cell r="FC602">
            <v>2250</v>
          </cell>
          <cell r="FD602">
            <v>5459</v>
          </cell>
          <cell r="FE602">
            <v>656</v>
          </cell>
          <cell r="FF602">
            <v>68852</v>
          </cell>
          <cell r="FG602">
            <v>0</v>
          </cell>
          <cell r="FH602">
            <v>1156</v>
          </cell>
          <cell r="FI602">
            <v>-4563</v>
          </cell>
          <cell r="FJ602">
            <v>63133</v>
          </cell>
          <cell r="FK602">
            <v>456204.2</v>
          </cell>
          <cell r="FL602">
            <v>55033</v>
          </cell>
          <cell r="FM602">
            <v>63133</v>
          </cell>
          <cell r="FN602">
            <v>76923</v>
          </cell>
          <cell r="FO602">
            <v>456204.2</v>
          </cell>
          <cell r="FP602">
            <v>936776</v>
          </cell>
          <cell r="FQ602">
            <v>12.0632</v>
          </cell>
          <cell r="FR602">
            <v>13.838800000000001</v>
          </cell>
          <cell r="FS602">
            <v>16.861499999999999</v>
          </cell>
          <cell r="FT602">
            <v>6.7393999999999998</v>
          </cell>
          <cell r="FU602">
            <v>3100</v>
          </cell>
          <cell r="FV602">
            <v>0</v>
          </cell>
          <cell r="FW602">
            <v>0</v>
          </cell>
          <cell r="FX602">
            <v>0</v>
          </cell>
          <cell r="FY602">
            <v>41372</v>
          </cell>
          <cell r="FZ602">
            <v>0</v>
          </cell>
          <cell r="GA602">
            <v>0</v>
          </cell>
          <cell r="GB602">
            <v>0</v>
          </cell>
          <cell r="GC602">
            <v>2750</v>
          </cell>
          <cell r="GD602">
            <v>3643</v>
          </cell>
          <cell r="GE602">
            <v>4208</v>
          </cell>
          <cell r="GF602">
            <v>91</v>
          </cell>
          <cell r="GG602">
            <v>492622.66</v>
          </cell>
          <cell r="GH602">
            <v>0</v>
          </cell>
          <cell r="GI602">
            <v>0</v>
          </cell>
          <cell r="GJ602">
            <v>68852</v>
          </cell>
          <cell r="GK602">
            <v>6885.2</v>
          </cell>
          <cell r="GL602">
            <v>4209.16</v>
          </cell>
          <cell r="GM602">
            <v>0</v>
          </cell>
          <cell r="GN602">
            <v>2409</v>
          </cell>
          <cell r="GO602">
            <v>1800</v>
          </cell>
          <cell r="GP602">
            <v>644</v>
          </cell>
          <cell r="GQ602">
            <v>644</v>
          </cell>
          <cell r="GR602">
            <v>1156</v>
          </cell>
          <cell r="GS602">
            <v>644</v>
          </cell>
          <cell r="GT602">
            <v>4679</v>
          </cell>
          <cell r="GU602">
            <v>173</v>
          </cell>
          <cell r="GV602">
            <v>496</v>
          </cell>
          <cell r="GW602">
            <v>0.34879031999999999</v>
          </cell>
          <cell r="GX602">
            <v>365</v>
          </cell>
          <cell r="GY602">
            <v>103</v>
          </cell>
          <cell r="GZ602">
            <v>468</v>
          </cell>
          <cell r="HA602">
            <v>365</v>
          </cell>
          <cell r="HB602">
            <v>1795</v>
          </cell>
          <cell r="HC602">
            <v>1795</v>
          </cell>
          <cell r="HD602" t="str">
            <v>Reflects dividend equivalents paid on vested and unvested RSUs issued as equity-based compensation.</v>
          </cell>
          <cell r="HE602" t="str">
            <v>Primarily driven by Principal Investments. 2011Q3 -4311. 2011Q4 -4394. 2012Q1 -4387. 2012Q2 -4457. 2012Q3 -4488. 2012Q4 -4400. 2013Q1 -4304. 2013Q2 -4173. 2013Q3 -4048. 2013Q4 -3600Also includes Investments in non-consolidating subsidiaries of</v>
          </cell>
          <cell r="HF602">
            <v>3094.32</v>
          </cell>
          <cell r="HG602">
            <v>2595.6799999999998</v>
          </cell>
          <cell r="HH602">
            <v>1205.26</v>
          </cell>
          <cell r="HI602">
            <v>10594.77</v>
          </cell>
          <cell r="HJ602">
            <v>11058.32</v>
          </cell>
          <cell r="HK602" t="str">
            <v>Supplemental Capital Action includes cash dividends paid on common stock which equals HI-A Item 13, Issuance of common stock for employee compensation which equals HI-A line 8,  Other issuance of common stock which equals HI-A line 7. Share rep</v>
          </cell>
          <cell r="HL602">
            <v>3</v>
          </cell>
          <cell r="HM602">
            <v>2011</v>
          </cell>
          <cell r="HN602">
            <v>0</v>
          </cell>
          <cell r="HO602">
            <v>31</v>
          </cell>
          <cell r="HR602">
            <v>19012</v>
          </cell>
        </row>
        <row r="603">
          <cell r="A603" t="str">
            <v>2380443Q4 2011BHC Baseline</v>
          </cell>
          <cell r="B603" t="str">
            <v>Goldman</v>
          </cell>
          <cell r="C603" t="str">
            <v>Q4 2011</v>
          </cell>
          <cell r="D603" t="str">
            <v>BHC Baseline</v>
          </cell>
          <cell r="E603" t="str">
            <v>BHC</v>
          </cell>
          <cell r="F603" t="str">
            <v>GOLDMAN SACHS GROUP THE</v>
          </cell>
          <cell r="G603">
            <v>2380443</v>
          </cell>
          <cell r="H603" t="str">
            <v>Projected</v>
          </cell>
          <cell r="I603">
            <v>40928</v>
          </cell>
          <cell r="J603">
            <v>40931.443437499998</v>
          </cell>
          <cell r="K603" t="str">
            <v>Our BHC Baseline is consistent with the firms estimated macroeconomic scenario and revenues for the planning horizon.  The scenario corresponds with our expectation for a slower economic recovery, with worldwide GDP initially slowing, though re</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7</v>
          </cell>
          <cell r="AV603">
            <v>0</v>
          </cell>
          <cell r="AW603">
            <v>0</v>
          </cell>
          <cell r="AX603">
            <v>92</v>
          </cell>
          <cell r="AY603">
            <v>99</v>
          </cell>
          <cell r="AZ603">
            <v>0</v>
          </cell>
          <cell r="BA603">
            <v>6814</v>
          </cell>
          <cell r="BB603">
            <v>5614</v>
          </cell>
          <cell r="BC603">
            <v>1200</v>
          </cell>
          <cell r="BD603">
            <v>1200</v>
          </cell>
          <cell r="BE603">
            <v>0</v>
          </cell>
          <cell r="BF603">
            <v>0</v>
          </cell>
          <cell r="BG603">
            <v>0</v>
          </cell>
          <cell r="BH603">
            <v>0</v>
          </cell>
          <cell r="BI603">
            <v>0</v>
          </cell>
          <cell r="BJ603">
            <v>0</v>
          </cell>
          <cell r="BK603">
            <v>0</v>
          </cell>
          <cell r="BL603">
            <v>1200</v>
          </cell>
          <cell r="BM603">
            <v>350</v>
          </cell>
          <cell r="BN603">
            <v>850</v>
          </cell>
          <cell r="BO603">
            <v>0</v>
          </cell>
          <cell r="BP603">
            <v>850</v>
          </cell>
          <cell r="BQ603">
            <v>0</v>
          </cell>
          <cell r="BR603">
            <v>850</v>
          </cell>
          <cell r="BS603">
            <v>29.166667</v>
          </cell>
          <cell r="BT603">
            <v>140</v>
          </cell>
          <cell r="BU603">
            <v>15</v>
          </cell>
          <cell r="BV603">
            <v>16</v>
          </cell>
          <cell r="BW603">
            <v>139</v>
          </cell>
          <cell r="BX603" t="str">
            <v>Operational Risk Expense</v>
          </cell>
          <cell r="BY603">
            <v>0</v>
          </cell>
          <cell r="BZ603">
            <v>4968.18</v>
          </cell>
          <cell r="CA603">
            <v>4968.18</v>
          </cell>
          <cell r="CB603">
            <v>1857.9</v>
          </cell>
          <cell r="CC603">
            <v>1329.32</v>
          </cell>
          <cell r="CD603">
            <v>18.010000000000002</v>
          </cell>
          <cell r="CE603">
            <v>0</v>
          </cell>
          <cell r="CF603">
            <v>18.010000000000002</v>
          </cell>
          <cell r="CG603">
            <v>510.58</v>
          </cell>
          <cell r="CH603">
            <v>17.739999999999998</v>
          </cell>
          <cell r="CI603">
            <v>45.37</v>
          </cell>
          <cell r="CJ603">
            <v>447.46</v>
          </cell>
          <cell r="CK603">
            <v>0</v>
          </cell>
          <cell r="CL603">
            <v>0</v>
          </cell>
          <cell r="CM603">
            <v>0</v>
          </cell>
          <cell r="CN603">
            <v>5628.78</v>
          </cell>
          <cell r="CO603">
            <v>5628.78</v>
          </cell>
          <cell r="CP603">
            <v>0</v>
          </cell>
          <cell r="CQ603">
            <v>0</v>
          </cell>
          <cell r="CR603">
            <v>0</v>
          </cell>
          <cell r="CS603">
            <v>341.91</v>
          </cell>
          <cell r="CT603">
            <v>0</v>
          </cell>
          <cell r="CU603">
            <v>0</v>
          </cell>
          <cell r="CV603">
            <v>341.91</v>
          </cell>
          <cell r="CW603">
            <v>46240.27</v>
          </cell>
          <cell r="CX603">
            <v>1029.6600000000001</v>
          </cell>
          <cell r="CY603">
            <v>0</v>
          </cell>
          <cell r="CZ603">
            <v>29667.8</v>
          </cell>
          <cell r="DA603">
            <v>12917.39</v>
          </cell>
          <cell r="DB603">
            <v>2625.41</v>
          </cell>
          <cell r="DC603">
            <v>54068.86</v>
          </cell>
          <cell r="DD603">
            <v>0</v>
          </cell>
          <cell r="DE603">
            <v>99</v>
          </cell>
          <cell r="DF603">
            <v>53969.86</v>
          </cell>
          <cell r="DG603">
            <v>356302.15</v>
          </cell>
          <cell r="DH603">
            <v>3643</v>
          </cell>
          <cell r="DI603">
            <v>0</v>
          </cell>
          <cell r="DJ603">
            <v>0</v>
          </cell>
          <cell r="DK603">
            <v>1816</v>
          </cell>
          <cell r="DL603">
            <v>5459</v>
          </cell>
          <cell r="DM603">
            <v>538600.97</v>
          </cell>
          <cell r="DN603">
            <v>959300.15</v>
          </cell>
          <cell r="DO603">
            <v>45100.2</v>
          </cell>
          <cell r="DP603">
            <v>163171.73000000001</v>
          </cell>
          <cell r="DQ603">
            <v>6452</v>
          </cell>
          <cell r="DR603">
            <v>672821.22</v>
          </cell>
          <cell r="DS603">
            <v>0</v>
          </cell>
          <cell r="DT603">
            <v>887545.15</v>
          </cell>
          <cell r="DU603">
            <v>3100</v>
          </cell>
          <cell r="DV603">
            <v>8</v>
          </cell>
          <cell r="DW603">
            <v>51235</v>
          </cell>
          <cell r="DX603">
            <v>58671</v>
          </cell>
          <cell r="DY603">
            <v>-454</v>
          </cell>
          <cell r="DZ603">
            <v>-42280</v>
          </cell>
          <cell r="EA603">
            <v>70280</v>
          </cell>
          <cell r="EB603">
            <v>1475</v>
          </cell>
          <cell r="EC603">
            <v>71755</v>
          </cell>
          <cell r="ED603">
            <v>147698</v>
          </cell>
          <cell r="EE603">
            <v>70088</v>
          </cell>
          <cell r="EF603">
            <v>0</v>
          </cell>
          <cell r="EG603">
            <v>70088</v>
          </cell>
          <cell r="EH603">
            <v>850</v>
          </cell>
          <cell r="EI603">
            <v>0</v>
          </cell>
          <cell r="EJ603">
            <v>0</v>
          </cell>
          <cell r="EK603">
            <v>0</v>
          </cell>
          <cell r="EL603">
            <v>612</v>
          </cell>
          <cell r="EM603">
            <v>0</v>
          </cell>
          <cell r="EN603">
            <v>908</v>
          </cell>
          <cell r="EO603">
            <v>0</v>
          </cell>
          <cell r="EP603">
            <v>35</v>
          </cell>
          <cell r="EQ603">
            <v>171</v>
          </cell>
          <cell r="ER603">
            <v>-140</v>
          </cell>
          <cell r="ES603">
            <v>0</v>
          </cell>
          <cell r="ET603">
            <v>-16</v>
          </cell>
          <cell r="EU603">
            <v>70280</v>
          </cell>
          <cell r="EV603">
            <v>70280</v>
          </cell>
          <cell r="EW603">
            <v>60</v>
          </cell>
          <cell r="EX603">
            <v>0</v>
          </cell>
          <cell r="EY603">
            <v>0</v>
          </cell>
          <cell r="EZ603">
            <v>0</v>
          </cell>
          <cell r="FA603">
            <v>0</v>
          </cell>
          <cell r="FB603">
            <v>2750</v>
          </cell>
          <cell r="FC603">
            <v>2250</v>
          </cell>
          <cell r="FD603">
            <v>5458.96</v>
          </cell>
          <cell r="FE603">
            <v>656</v>
          </cell>
          <cell r="FF603">
            <v>69105.039999999994</v>
          </cell>
          <cell r="FG603">
            <v>0</v>
          </cell>
          <cell r="FH603">
            <v>589.54999999999995</v>
          </cell>
          <cell r="FI603">
            <v>-4708.43</v>
          </cell>
          <cell r="FJ603">
            <v>63807.06</v>
          </cell>
          <cell r="FK603">
            <v>463358.28</v>
          </cell>
          <cell r="FL603">
            <v>55707.06</v>
          </cell>
          <cell r="FM603">
            <v>63807.06</v>
          </cell>
          <cell r="FN603">
            <v>77671.520000000004</v>
          </cell>
          <cell r="FO603">
            <v>463358.28</v>
          </cell>
          <cell r="FP603">
            <v>922200</v>
          </cell>
          <cell r="FQ603">
            <v>12.022500000000001</v>
          </cell>
          <cell r="FR603">
            <v>13.7706</v>
          </cell>
          <cell r="FS603">
            <v>16.762699999999999</v>
          </cell>
          <cell r="FT603">
            <v>6.9189999999999996</v>
          </cell>
          <cell r="FU603">
            <v>3100</v>
          </cell>
          <cell r="FV603">
            <v>0</v>
          </cell>
          <cell r="FW603">
            <v>0</v>
          </cell>
          <cell r="FX603">
            <v>0</v>
          </cell>
          <cell r="FY603">
            <v>42280</v>
          </cell>
          <cell r="FZ603">
            <v>0</v>
          </cell>
          <cell r="GA603">
            <v>0</v>
          </cell>
          <cell r="GB603">
            <v>0</v>
          </cell>
          <cell r="GC603">
            <v>2750</v>
          </cell>
          <cell r="GD603">
            <v>3643</v>
          </cell>
          <cell r="GE603">
            <v>5118.2700000000004</v>
          </cell>
          <cell r="GF603">
            <v>117</v>
          </cell>
          <cell r="GG603">
            <v>484205.25</v>
          </cell>
          <cell r="GH603">
            <v>0</v>
          </cell>
          <cell r="GI603">
            <v>0</v>
          </cell>
          <cell r="GJ603">
            <v>69105.039999999994</v>
          </cell>
          <cell r="GK603">
            <v>6910.5</v>
          </cell>
          <cell r="GL603">
            <v>5022</v>
          </cell>
          <cell r="GM603">
            <v>96.27</v>
          </cell>
          <cell r="GN603">
            <v>3076.3</v>
          </cell>
          <cell r="GO603">
            <v>1945.7</v>
          </cell>
          <cell r="GP603">
            <v>1356.15</v>
          </cell>
          <cell r="GQ603">
            <v>1356.15</v>
          </cell>
          <cell r="GR603">
            <v>589.54999999999995</v>
          </cell>
          <cell r="GS603">
            <v>1355.97</v>
          </cell>
          <cell r="GT603">
            <v>7145.23</v>
          </cell>
          <cell r="GU603">
            <v>171</v>
          </cell>
          <cell r="GV603">
            <v>488</v>
          </cell>
          <cell r="GW603">
            <v>0.35</v>
          </cell>
          <cell r="GX603">
            <v>612</v>
          </cell>
          <cell r="GY603">
            <v>0</v>
          </cell>
          <cell r="GZ603">
            <v>612</v>
          </cell>
          <cell r="HA603">
            <v>612</v>
          </cell>
          <cell r="HB603">
            <v>296</v>
          </cell>
          <cell r="HC603">
            <v>908</v>
          </cell>
          <cell r="HD603" t="str">
            <v>Reflects dividend equivalents paid on vested and unvested RSUs issued as equity-based compensation.</v>
          </cell>
          <cell r="HE603" t="str">
            <v>Primarily driven by Principal Investments. 2011Q3 -4311. 2011Q4 -4394. 2012Q1 -4387. 2012Q2 -4457. 2012Q3 -4488. 2012Q4 -4400. 2013Q1 -4304. 2013Q2 -4173. 2013Q3 -4048. 2013Q4 -3600Also includes Investments in non-consolidating subsidiaries of</v>
          </cell>
          <cell r="HF603">
            <v>3094.32</v>
          </cell>
          <cell r="HG603">
            <v>2595.6799999999998</v>
          </cell>
          <cell r="HH603">
            <v>1205.26</v>
          </cell>
          <cell r="HI603">
            <v>10594.77</v>
          </cell>
          <cell r="HJ603">
            <v>11058.32</v>
          </cell>
          <cell r="HK603" t="str">
            <v>Supplemental Capital Action includes cash dividends paid on common stock which equals HI-A Item 13, Issuance of common stock for employee compensation which equals HI-A line 8,  Other issuance of common stock which equals HI-A line 7. Share rep</v>
          </cell>
          <cell r="HL603">
            <v>4</v>
          </cell>
          <cell r="HM603">
            <v>2011</v>
          </cell>
          <cell r="HN603">
            <v>0</v>
          </cell>
          <cell r="HO603">
            <v>0</v>
          </cell>
          <cell r="HR603">
            <v>19012</v>
          </cell>
        </row>
        <row r="604">
          <cell r="A604" t="str">
            <v>2380443Q1 2012BHC Baseline</v>
          </cell>
          <cell r="B604" t="str">
            <v>Goldman</v>
          </cell>
          <cell r="C604" t="str">
            <v>Q1 2012</v>
          </cell>
          <cell r="D604" t="str">
            <v>BHC Baseline</v>
          </cell>
          <cell r="E604" t="str">
            <v>BHC</v>
          </cell>
          <cell r="F604" t="str">
            <v>GOLDMAN SACHS GROUP THE</v>
          </cell>
          <cell r="G604">
            <v>2380443</v>
          </cell>
          <cell r="H604" t="str">
            <v>Projected</v>
          </cell>
          <cell r="I604">
            <v>40928</v>
          </cell>
          <cell r="J604">
            <v>40931.443437499998</v>
          </cell>
          <cell r="K604" t="str">
            <v>Our BHC Baseline is consistent with the firms estimated macroeconomic scenario and revenues for the planning horizon.  The scenario corresponds with our expectation for a slower economic recovery, with worldwide GDP initially slowing, though re</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99</v>
          </cell>
          <cell r="AV604">
            <v>0</v>
          </cell>
          <cell r="AW604">
            <v>0</v>
          </cell>
          <cell r="AX604">
            <v>0</v>
          </cell>
          <cell r="AY604">
            <v>99</v>
          </cell>
          <cell r="AZ604">
            <v>0</v>
          </cell>
          <cell r="BA604">
            <v>9864</v>
          </cell>
          <cell r="BB604">
            <v>6164</v>
          </cell>
          <cell r="BC604">
            <v>3700</v>
          </cell>
          <cell r="BD604">
            <v>3700</v>
          </cell>
          <cell r="BE604">
            <v>0</v>
          </cell>
          <cell r="BF604">
            <v>0</v>
          </cell>
          <cell r="BG604">
            <v>0</v>
          </cell>
          <cell r="BH604">
            <v>0</v>
          </cell>
          <cell r="BI604">
            <v>0</v>
          </cell>
          <cell r="BJ604">
            <v>0</v>
          </cell>
          <cell r="BK604">
            <v>0</v>
          </cell>
          <cell r="BL604">
            <v>3700</v>
          </cell>
          <cell r="BM604">
            <v>1250</v>
          </cell>
          <cell r="BN604">
            <v>2450</v>
          </cell>
          <cell r="BO604">
            <v>0</v>
          </cell>
          <cell r="BP604">
            <v>2450</v>
          </cell>
          <cell r="BQ604">
            <v>0</v>
          </cell>
          <cell r="BR604">
            <v>2450</v>
          </cell>
          <cell r="BS604">
            <v>33.783783999999997</v>
          </cell>
          <cell r="BT604">
            <v>139</v>
          </cell>
          <cell r="BU604">
            <v>15</v>
          </cell>
          <cell r="BV604">
            <v>16</v>
          </cell>
          <cell r="BW604">
            <v>138</v>
          </cell>
          <cell r="BX604" t="str">
            <v>Operational Risk Expense</v>
          </cell>
          <cell r="BY604">
            <v>0</v>
          </cell>
          <cell r="BZ604">
            <v>5092.38</v>
          </cell>
          <cell r="CA604">
            <v>5092.38</v>
          </cell>
          <cell r="CB604">
            <v>2000.06</v>
          </cell>
          <cell r="CC604">
            <v>1462.47</v>
          </cell>
          <cell r="CD604">
            <v>18.559999999999999</v>
          </cell>
          <cell r="CE604">
            <v>0</v>
          </cell>
          <cell r="CF604">
            <v>18.559999999999999</v>
          </cell>
          <cell r="CG604">
            <v>519.02</v>
          </cell>
          <cell r="CH604">
            <v>18.12</v>
          </cell>
          <cell r="CI604">
            <v>46.76</v>
          </cell>
          <cell r="CJ604">
            <v>454.14</v>
          </cell>
          <cell r="CK604">
            <v>0</v>
          </cell>
          <cell r="CL604">
            <v>0</v>
          </cell>
          <cell r="CM604">
            <v>0</v>
          </cell>
          <cell r="CN604">
            <v>5683.78</v>
          </cell>
          <cell r="CO604">
            <v>5683.78</v>
          </cell>
          <cell r="CP604">
            <v>0</v>
          </cell>
          <cell r="CQ604">
            <v>0</v>
          </cell>
          <cell r="CR604">
            <v>0</v>
          </cell>
          <cell r="CS604">
            <v>350.87</v>
          </cell>
          <cell r="CT604">
            <v>0</v>
          </cell>
          <cell r="CU604">
            <v>0</v>
          </cell>
          <cell r="CV604">
            <v>350.87</v>
          </cell>
          <cell r="CW604">
            <v>46552.73</v>
          </cell>
          <cell r="CX604">
            <v>1037.3900000000001</v>
          </cell>
          <cell r="CY604">
            <v>0</v>
          </cell>
          <cell r="CZ604">
            <v>29902.92</v>
          </cell>
          <cell r="DA604">
            <v>12914.56</v>
          </cell>
          <cell r="DB604">
            <v>2697.87</v>
          </cell>
          <cell r="DC604">
            <v>54587.44</v>
          </cell>
          <cell r="DD604">
            <v>0</v>
          </cell>
          <cell r="DE604">
            <v>99</v>
          </cell>
          <cell r="DF604">
            <v>54488.44</v>
          </cell>
          <cell r="DG604">
            <v>365383.04</v>
          </cell>
          <cell r="DH604">
            <v>3643</v>
          </cell>
          <cell r="DI604">
            <v>0</v>
          </cell>
          <cell r="DJ604">
            <v>0</v>
          </cell>
          <cell r="DK604">
            <v>1816</v>
          </cell>
          <cell r="DL604">
            <v>5459</v>
          </cell>
          <cell r="DM604">
            <v>542226.81000000006</v>
          </cell>
          <cell r="DN604">
            <v>972649.66</v>
          </cell>
          <cell r="DO604">
            <v>48401.8</v>
          </cell>
          <cell r="DP604">
            <v>166133.60999999999</v>
          </cell>
          <cell r="DQ604">
            <v>6452</v>
          </cell>
          <cell r="DR604">
            <v>678047.25</v>
          </cell>
          <cell r="DS604">
            <v>0</v>
          </cell>
          <cell r="DT604">
            <v>899034.66</v>
          </cell>
          <cell r="DU604">
            <v>3100</v>
          </cell>
          <cell r="DV604">
            <v>8</v>
          </cell>
          <cell r="DW604">
            <v>51106</v>
          </cell>
          <cell r="DX604">
            <v>60885</v>
          </cell>
          <cell r="DY604">
            <v>-454</v>
          </cell>
          <cell r="DZ604">
            <v>-42505</v>
          </cell>
          <cell r="EA604">
            <v>72140</v>
          </cell>
          <cell r="EB604">
            <v>1475</v>
          </cell>
          <cell r="EC604">
            <v>73615</v>
          </cell>
          <cell r="ED604">
            <v>147698</v>
          </cell>
          <cell r="EE604">
            <v>70280</v>
          </cell>
          <cell r="EF604">
            <v>0</v>
          </cell>
          <cell r="EG604">
            <v>70280</v>
          </cell>
          <cell r="EH604">
            <v>2450</v>
          </cell>
          <cell r="EI604">
            <v>0</v>
          </cell>
          <cell r="EJ604">
            <v>0</v>
          </cell>
          <cell r="EK604">
            <v>0</v>
          </cell>
          <cell r="EL604">
            <v>-129</v>
          </cell>
          <cell r="EM604">
            <v>0</v>
          </cell>
          <cell r="EN604">
            <v>360</v>
          </cell>
          <cell r="EO604">
            <v>0</v>
          </cell>
          <cell r="EP604">
            <v>50</v>
          </cell>
          <cell r="EQ604">
            <v>174</v>
          </cell>
          <cell r="ER604">
            <v>0</v>
          </cell>
          <cell r="ES604">
            <v>0</v>
          </cell>
          <cell r="ET604">
            <v>-12</v>
          </cell>
          <cell r="EU604">
            <v>72140</v>
          </cell>
          <cell r="EV604">
            <v>72140</v>
          </cell>
          <cell r="EW604">
            <v>60</v>
          </cell>
          <cell r="EX604">
            <v>0</v>
          </cell>
          <cell r="EY604">
            <v>0</v>
          </cell>
          <cell r="EZ604">
            <v>0</v>
          </cell>
          <cell r="FA604">
            <v>0</v>
          </cell>
          <cell r="FB604">
            <v>2750</v>
          </cell>
          <cell r="FC604">
            <v>2250</v>
          </cell>
          <cell r="FD604">
            <v>5458.96</v>
          </cell>
          <cell r="FE604">
            <v>656</v>
          </cell>
          <cell r="FF604">
            <v>70965.039999999994</v>
          </cell>
          <cell r="FG604">
            <v>0</v>
          </cell>
          <cell r="FH604">
            <v>348.59</v>
          </cell>
          <cell r="FI604">
            <v>-4701.18</v>
          </cell>
          <cell r="FJ604">
            <v>65915.27</v>
          </cell>
          <cell r="FK604">
            <v>466171.03</v>
          </cell>
          <cell r="FL604">
            <v>57815.27</v>
          </cell>
          <cell r="FM604">
            <v>65915.27</v>
          </cell>
          <cell r="FN604">
            <v>79779.73</v>
          </cell>
          <cell r="FO604">
            <v>466171.03</v>
          </cell>
          <cell r="FP604">
            <v>933700</v>
          </cell>
          <cell r="FQ604">
            <v>12.402200000000001</v>
          </cell>
          <cell r="FR604">
            <v>14.139699999999999</v>
          </cell>
          <cell r="FS604">
            <v>17.113800000000001</v>
          </cell>
          <cell r="FT604">
            <v>7.0595999999999997</v>
          </cell>
          <cell r="FU604">
            <v>3100</v>
          </cell>
          <cell r="FV604">
            <v>0</v>
          </cell>
          <cell r="FW604">
            <v>0</v>
          </cell>
          <cell r="FX604">
            <v>0</v>
          </cell>
          <cell r="FY604">
            <v>42505</v>
          </cell>
          <cell r="FZ604">
            <v>0</v>
          </cell>
          <cell r="GA604">
            <v>0</v>
          </cell>
          <cell r="GB604">
            <v>0</v>
          </cell>
          <cell r="GC604">
            <v>2750</v>
          </cell>
          <cell r="GD604">
            <v>3643</v>
          </cell>
          <cell r="GE604">
            <v>4482.29</v>
          </cell>
          <cell r="GF604">
            <v>117</v>
          </cell>
          <cell r="GG604">
            <v>495395.97</v>
          </cell>
          <cell r="GH604">
            <v>0</v>
          </cell>
          <cell r="GI604">
            <v>0</v>
          </cell>
          <cell r="GJ604">
            <v>70965.039999999994</v>
          </cell>
          <cell r="GK604">
            <v>7096.5</v>
          </cell>
          <cell r="GL604">
            <v>4386.29</v>
          </cell>
          <cell r="GM604">
            <v>96</v>
          </cell>
          <cell r="GN604">
            <v>2715.83</v>
          </cell>
          <cell r="GO604">
            <v>1670.46</v>
          </cell>
          <cell r="GP604">
            <v>1321.87</v>
          </cell>
          <cell r="GQ604">
            <v>1321.87</v>
          </cell>
          <cell r="GR604">
            <v>348.59</v>
          </cell>
          <cell r="GS604">
            <v>1321.42</v>
          </cell>
          <cell r="GT604">
            <v>6943.4</v>
          </cell>
          <cell r="GU604">
            <v>174</v>
          </cell>
          <cell r="GV604">
            <v>497</v>
          </cell>
          <cell r="GW604">
            <v>0.35</v>
          </cell>
          <cell r="GX604">
            <v>-129</v>
          </cell>
          <cell r="GY604">
            <v>0</v>
          </cell>
          <cell r="GZ604">
            <v>-129</v>
          </cell>
          <cell r="HA604">
            <v>135</v>
          </cell>
          <cell r="HB604">
            <v>225</v>
          </cell>
          <cell r="HC604">
            <v>360</v>
          </cell>
          <cell r="HD604" t="str">
            <v>Reflects dividend equivalents paid on vested and unvested RSUs issued as equity-based compensation.</v>
          </cell>
          <cell r="HE604" t="str">
            <v>Primarily driven by Principal Investments. 2011Q3 -4311. 2011Q4 -4394. 2012Q1 -4387. 2012Q2 -4457. 2012Q3 -4488. 2012Q4 -4400. 2013Q1 -4304. 2013Q2 -4173. 2013Q3 -4048. 2013Q4 -3600Also includes Investments in non-consolidating subsidiaries of</v>
          </cell>
          <cell r="HF604">
            <v>3094.32</v>
          </cell>
          <cell r="HG604">
            <v>2595.6799999999998</v>
          </cell>
          <cell r="HH604">
            <v>1205.26</v>
          </cell>
          <cell r="HI604">
            <v>10594.77</v>
          </cell>
          <cell r="HJ604">
            <v>11058.32</v>
          </cell>
          <cell r="HK604" t="str">
            <v>Supplemental Capital Action includes cash dividends paid on common stock which equals HI-A Item 13, Issuance of common stock for employee compensation which equals HI-A line 8,  Other issuance of common stock which equals HI-A line 7. Share rep</v>
          </cell>
          <cell r="HL604">
            <v>1</v>
          </cell>
          <cell r="HM604">
            <v>2012</v>
          </cell>
          <cell r="HN604">
            <v>0</v>
          </cell>
          <cell r="HO604">
            <v>0</v>
          </cell>
          <cell r="HR604">
            <v>19012</v>
          </cell>
        </row>
        <row r="605">
          <cell r="A605" t="str">
            <v>2380443Q2 2012BHC Baseline</v>
          </cell>
          <cell r="B605" t="str">
            <v>Goldman</v>
          </cell>
          <cell r="C605" t="str">
            <v>Q2 2012</v>
          </cell>
          <cell r="D605" t="str">
            <v>BHC Baseline</v>
          </cell>
          <cell r="E605" t="str">
            <v>BHC</v>
          </cell>
          <cell r="F605" t="str">
            <v>GOLDMAN SACHS GROUP THE</v>
          </cell>
          <cell r="G605">
            <v>2380443</v>
          </cell>
          <cell r="H605" t="str">
            <v>Projected</v>
          </cell>
          <cell r="I605">
            <v>40928</v>
          </cell>
          <cell r="J605">
            <v>40931.443437499998</v>
          </cell>
          <cell r="K605" t="str">
            <v>Our BHC Baseline is consistent with the firms estimated macroeconomic scenario and revenues for the planning horizon.  The scenario corresponds with our expectation for a slower economic recovery, with worldwide GDP initially slowing, though re</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99</v>
          </cell>
          <cell r="AV605">
            <v>0</v>
          </cell>
          <cell r="AW605">
            <v>0</v>
          </cell>
          <cell r="AX605">
            <v>0</v>
          </cell>
          <cell r="AY605">
            <v>99</v>
          </cell>
          <cell r="AZ605">
            <v>0</v>
          </cell>
          <cell r="BA605">
            <v>8964</v>
          </cell>
          <cell r="BB605">
            <v>5664</v>
          </cell>
          <cell r="BC605">
            <v>3300</v>
          </cell>
          <cell r="BD605">
            <v>3300</v>
          </cell>
          <cell r="BE605">
            <v>0</v>
          </cell>
          <cell r="BF605">
            <v>0</v>
          </cell>
          <cell r="BG605">
            <v>0</v>
          </cell>
          <cell r="BH605">
            <v>0</v>
          </cell>
          <cell r="BI605">
            <v>0</v>
          </cell>
          <cell r="BJ605">
            <v>0</v>
          </cell>
          <cell r="BK605">
            <v>0</v>
          </cell>
          <cell r="BL605">
            <v>3300</v>
          </cell>
          <cell r="BM605">
            <v>1100</v>
          </cell>
          <cell r="BN605">
            <v>2200</v>
          </cell>
          <cell r="BO605">
            <v>0</v>
          </cell>
          <cell r="BP605">
            <v>2200</v>
          </cell>
          <cell r="BQ605">
            <v>0</v>
          </cell>
          <cell r="BR605">
            <v>2200</v>
          </cell>
          <cell r="BS605">
            <v>33.333333000000003</v>
          </cell>
          <cell r="BT605">
            <v>138</v>
          </cell>
          <cell r="BU605">
            <v>15</v>
          </cell>
          <cell r="BV605">
            <v>16</v>
          </cell>
          <cell r="BW605">
            <v>137</v>
          </cell>
          <cell r="BX605" t="str">
            <v>Operational Risk Expense</v>
          </cell>
          <cell r="BY605">
            <v>0</v>
          </cell>
          <cell r="BZ605">
            <v>5219.6899999999996</v>
          </cell>
          <cell r="CA605">
            <v>5219.6899999999996</v>
          </cell>
          <cell r="CB605">
            <v>2142.21</v>
          </cell>
          <cell r="CC605">
            <v>1595.63</v>
          </cell>
          <cell r="CD605">
            <v>19.12</v>
          </cell>
          <cell r="CE605">
            <v>0</v>
          </cell>
          <cell r="CF605">
            <v>19.12</v>
          </cell>
          <cell r="CG605">
            <v>527.47</v>
          </cell>
          <cell r="CH605">
            <v>18.5</v>
          </cell>
          <cell r="CI605">
            <v>48.16</v>
          </cell>
          <cell r="CJ605">
            <v>460.81</v>
          </cell>
          <cell r="CK605">
            <v>0</v>
          </cell>
          <cell r="CL605">
            <v>0</v>
          </cell>
          <cell r="CM605">
            <v>0</v>
          </cell>
          <cell r="CN605">
            <v>5726.35</v>
          </cell>
          <cell r="CO605">
            <v>5726.35</v>
          </cell>
          <cell r="CP605">
            <v>0</v>
          </cell>
          <cell r="CQ605">
            <v>0</v>
          </cell>
          <cell r="CR605">
            <v>0</v>
          </cell>
          <cell r="CS605">
            <v>359.82</v>
          </cell>
          <cell r="CT605">
            <v>0</v>
          </cell>
          <cell r="CU605">
            <v>0</v>
          </cell>
          <cell r="CV605">
            <v>359.82</v>
          </cell>
          <cell r="CW605">
            <v>46900.98</v>
          </cell>
          <cell r="CX605">
            <v>1045.17</v>
          </cell>
          <cell r="CY605">
            <v>0</v>
          </cell>
          <cell r="CZ605">
            <v>30127.13</v>
          </cell>
          <cell r="DA605">
            <v>13010.81</v>
          </cell>
          <cell r="DB605">
            <v>2717.86</v>
          </cell>
          <cell r="DC605">
            <v>55129.37</v>
          </cell>
          <cell r="DD605">
            <v>0</v>
          </cell>
          <cell r="DE605">
            <v>99</v>
          </cell>
          <cell r="DF605">
            <v>55030.37</v>
          </cell>
          <cell r="DG605">
            <v>373447.75</v>
          </cell>
          <cell r="DH605">
            <v>3643</v>
          </cell>
          <cell r="DI605">
            <v>0</v>
          </cell>
          <cell r="DJ605">
            <v>0</v>
          </cell>
          <cell r="DK605">
            <v>1816</v>
          </cell>
          <cell r="DL605">
            <v>5459</v>
          </cell>
          <cell r="DM605">
            <v>547317.81000000006</v>
          </cell>
          <cell r="DN605">
            <v>986474.62</v>
          </cell>
          <cell r="DO605">
            <v>51703.4</v>
          </cell>
          <cell r="DP605">
            <v>169160.82</v>
          </cell>
          <cell r="DQ605">
            <v>4702</v>
          </cell>
          <cell r="DR605">
            <v>685684.4</v>
          </cell>
          <cell r="DS605">
            <v>0</v>
          </cell>
          <cell r="DT605">
            <v>911250.62</v>
          </cell>
          <cell r="DU605">
            <v>4850</v>
          </cell>
          <cell r="DV605">
            <v>8</v>
          </cell>
          <cell r="DW605">
            <v>51454</v>
          </cell>
          <cell r="DX605">
            <v>62796</v>
          </cell>
          <cell r="DY605">
            <v>-454</v>
          </cell>
          <cell r="DZ605">
            <v>-44905</v>
          </cell>
          <cell r="EA605">
            <v>73749</v>
          </cell>
          <cell r="EB605">
            <v>1475</v>
          </cell>
          <cell r="EC605">
            <v>75224</v>
          </cell>
          <cell r="ED605">
            <v>147698</v>
          </cell>
          <cell r="EE605">
            <v>72140</v>
          </cell>
          <cell r="EF605">
            <v>0</v>
          </cell>
          <cell r="EG605">
            <v>72140</v>
          </cell>
          <cell r="EH605">
            <v>2200</v>
          </cell>
          <cell r="EI605">
            <v>0</v>
          </cell>
          <cell r="EJ605">
            <v>1750</v>
          </cell>
          <cell r="EK605">
            <v>0</v>
          </cell>
          <cell r="EL605">
            <v>348</v>
          </cell>
          <cell r="EM605">
            <v>0</v>
          </cell>
          <cell r="EN605">
            <v>2400</v>
          </cell>
          <cell r="EO605">
            <v>0</v>
          </cell>
          <cell r="EP605">
            <v>50</v>
          </cell>
          <cell r="EQ605">
            <v>223</v>
          </cell>
          <cell r="ER605">
            <v>0</v>
          </cell>
          <cell r="ES605">
            <v>0</v>
          </cell>
          <cell r="ET605">
            <v>-16</v>
          </cell>
          <cell r="EU605">
            <v>73749</v>
          </cell>
          <cell r="EV605">
            <v>73749</v>
          </cell>
          <cell r="EW605">
            <v>60</v>
          </cell>
          <cell r="EX605">
            <v>0</v>
          </cell>
          <cell r="EY605">
            <v>0</v>
          </cell>
          <cell r="EZ605">
            <v>0</v>
          </cell>
          <cell r="FA605">
            <v>0</v>
          </cell>
          <cell r="FB605">
            <v>2750</v>
          </cell>
          <cell r="FC605">
            <v>500</v>
          </cell>
          <cell r="FD605">
            <v>5458.96</v>
          </cell>
          <cell r="FE605">
            <v>656</v>
          </cell>
          <cell r="FF605">
            <v>70824.039999999994</v>
          </cell>
          <cell r="FG605">
            <v>0</v>
          </cell>
          <cell r="FH605">
            <v>187.72</v>
          </cell>
          <cell r="FI605">
            <v>-4771.2299999999996</v>
          </cell>
          <cell r="FJ605">
            <v>65865.09</v>
          </cell>
          <cell r="FK605">
            <v>467993.08</v>
          </cell>
          <cell r="FL605">
            <v>57765.09</v>
          </cell>
          <cell r="FM605">
            <v>65865.09</v>
          </cell>
          <cell r="FN605">
            <v>79729.55</v>
          </cell>
          <cell r="FO605">
            <v>467993.08</v>
          </cell>
          <cell r="FP605">
            <v>947100</v>
          </cell>
          <cell r="FQ605">
            <v>12.3432</v>
          </cell>
          <cell r="FR605">
            <v>14.0739</v>
          </cell>
          <cell r="FS605">
            <v>17.0365</v>
          </cell>
          <cell r="FT605">
            <v>6.9543999999999997</v>
          </cell>
          <cell r="FU605">
            <v>4850</v>
          </cell>
          <cell r="FV605">
            <v>0</v>
          </cell>
          <cell r="FW605">
            <v>0</v>
          </cell>
          <cell r="FX605">
            <v>0</v>
          </cell>
          <cell r="FY605">
            <v>44905</v>
          </cell>
          <cell r="FZ605">
            <v>0</v>
          </cell>
          <cell r="GA605">
            <v>0</v>
          </cell>
          <cell r="GB605">
            <v>0</v>
          </cell>
          <cell r="GC605">
            <v>2750</v>
          </cell>
          <cell r="GD605">
            <v>3643</v>
          </cell>
          <cell r="GE605">
            <v>4657.08</v>
          </cell>
          <cell r="GF605">
            <v>117</v>
          </cell>
          <cell r="GG605">
            <v>476698.84</v>
          </cell>
          <cell r="GH605">
            <v>0</v>
          </cell>
          <cell r="GI605">
            <v>0</v>
          </cell>
          <cell r="GJ605">
            <v>70824.039999999994</v>
          </cell>
          <cell r="GK605">
            <v>7082.4</v>
          </cell>
          <cell r="GL605">
            <v>4561.08</v>
          </cell>
          <cell r="GM605">
            <v>96</v>
          </cell>
          <cell r="GN605">
            <v>2814.9</v>
          </cell>
          <cell r="GO605">
            <v>1746.18</v>
          </cell>
          <cell r="GP605">
            <v>1558.46</v>
          </cell>
          <cell r="GQ605">
            <v>1558.46</v>
          </cell>
          <cell r="GR605">
            <v>187.72</v>
          </cell>
          <cell r="GS605">
            <v>1558.01</v>
          </cell>
          <cell r="GT605">
            <v>8185.03</v>
          </cell>
          <cell r="GU605">
            <v>223</v>
          </cell>
          <cell r="GV605">
            <v>484</v>
          </cell>
          <cell r="GW605">
            <v>0.46</v>
          </cell>
          <cell r="GX605">
            <v>348</v>
          </cell>
          <cell r="GY605">
            <v>0</v>
          </cell>
          <cell r="GZ605">
            <v>348</v>
          </cell>
          <cell r="HA605">
            <v>348</v>
          </cell>
          <cell r="HB605">
            <v>2052</v>
          </cell>
          <cell r="HC605">
            <v>2400</v>
          </cell>
          <cell r="HD605" t="str">
            <v>Reflects dividend equivalents paid on vested and unvested RSUs issued as equity-based compensation.</v>
          </cell>
          <cell r="HE605" t="str">
            <v>Primarily driven by Principal Investments. 2011Q3 -4311. 2011Q4 -4394. 2012Q1 -4387. 2012Q2 -4457. 2012Q3 -4488. 2012Q4 -4400. 2013Q1 -4304. 2013Q2 -4173. 2013Q3 -4048. 2013Q4 -3600Also includes Investments in non-consolidating subsidiaries of</v>
          </cell>
          <cell r="HF605">
            <v>3094.32</v>
          </cell>
          <cell r="HG605">
            <v>2595.6799999999998</v>
          </cell>
          <cell r="HH605">
            <v>1205.26</v>
          </cell>
          <cell r="HI605">
            <v>10594.77</v>
          </cell>
          <cell r="HJ605">
            <v>11058.32</v>
          </cell>
          <cell r="HK605" t="str">
            <v>Supplemental Capital Action includes cash dividends paid on common stock which equals HI-A Item 13, Issuance of common stock for employee compensation which equals HI-A line 8,  Other issuance of common stock which equals HI-A line 7. Share rep</v>
          </cell>
          <cell r="HL605">
            <v>2</v>
          </cell>
          <cell r="HM605">
            <v>2012</v>
          </cell>
          <cell r="HN605">
            <v>0</v>
          </cell>
          <cell r="HO605">
            <v>0</v>
          </cell>
          <cell r="HR605">
            <v>19012</v>
          </cell>
        </row>
        <row r="606">
          <cell r="A606" t="str">
            <v>2380443Q3 2012BHC Baseline</v>
          </cell>
          <cell r="B606" t="str">
            <v>Goldman</v>
          </cell>
          <cell r="C606" t="str">
            <v>Q3 2012</v>
          </cell>
          <cell r="D606" t="str">
            <v>BHC Baseline</v>
          </cell>
          <cell r="E606" t="str">
            <v>BHC</v>
          </cell>
          <cell r="F606" t="str">
            <v>GOLDMAN SACHS GROUP THE</v>
          </cell>
          <cell r="G606">
            <v>2380443</v>
          </cell>
          <cell r="H606" t="str">
            <v>Projected</v>
          </cell>
          <cell r="I606">
            <v>40928</v>
          </cell>
          <cell r="J606">
            <v>40931.443437499998</v>
          </cell>
          <cell r="K606" t="str">
            <v>Our BHC Baseline is consistent with the firms estimated macroeconomic scenario and revenues for the planning horizon.  The scenario corresponds with our expectation for a slower economic recovery, with worldwide GDP initially slowing, though re</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99</v>
          </cell>
          <cell r="AV606">
            <v>0</v>
          </cell>
          <cell r="AW606">
            <v>0</v>
          </cell>
          <cell r="AX606">
            <v>0</v>
          </cell>
          <cell r="AY606">
            <v>99</v>
          </cell>
          <cell r="AZ606">
            <v>0</v>
          </cell>
          <cell r="BA606">
            <v>8164</v>
          </cell>
          <cell r="BB606">
            <v>5314</v>
          </cell>
          <cell r="BC606">
            <v>2850</v>
          </cell>
          <cell r="BD606">
            <v>2850</v>
          </cell>
          <cell r="BE606">
            <v>0</v>
          </cell>
          <cell r="BF606">
            <v>0</v>
          </cell>
          <cell r="BG606">
            <v>0</v>
          </cell>
          <cell r="BH606">
            <v>0</v>
          </cell>
          <cell r="BI606">
            <v>0</v>
          </cell>
          <cell r="BJ606">
            <v>0</v>
          </cell>
          <cell r="BK606">
            <v>0</v>
          </cell>
          <cell r="BL606">
            <v>2850</v>
          </cell>
          <cell r="BM606">
            <v>1000</v>
          </cell>
          <cell r="BN606">
            <v>1850</v>
          </cell>
          <cell r="BO606">
            <v>0</v>
          </cell>
          <cell r="BP606">
            <v>1850</v>
          </cell>
          <cell r="BQ606">
            <v>0</v>
          </cell>
          <cell r="BR606">
            <v>1850</v>
          </cell>
          <cell r="BS606">
            <v>35.087719</v>
          </cell>
          <cell r="BT606">
            <v>137</v>
          </cell>
          <cell r="BU606">
            <v>15</v>
          </cell>
          <cell r="BV606">
            <v>16</v>
          </cell>
          <cell r="BW606">
            <v>136</v>
          </cell>
          <cell r="BX606" t="str">
            <v>Operational Risk Expense</v>
          </cell>
          <cell r="BY606">
            <v>0</v>
          </cell>
          <cell r="BZ606">
            <v>5350.18</v>
          </cell>
          <cell r="CA606">
            <v>5350.18</v>
          </cell>
          <cell r="CB606">
            <v>2284.37</v>
          </cell>
          <cell r="CC606">
            <v>1728.79</v>
          </cell>
          <cell r="CD606">
            <v>19.670000000000002</v>
          </cell>
          <cell r="CE606">
            <v>0</v>
          </cell>
          <cell r="CF606">
            <v>19.670000000000002</v>
          </cell>
          <cell r="CG606">
            <v>535.91</v>
          </cell>
          <cell r="CH606">
            <v>18.87</v>
          </cell>
          <cell r="CI606">
            <v>49.56</v>
          </cell>
          <cell r="CJ606">
            <v>467.48</v>
          </cell>
          <cell r="CK606">
            <v>0</v>
          </cell>
          <cell r="CL606">
            <v>0</v>
          </cell>
          <cell r="CM606">
            <v>0</v>
          </cell>
          <cell r="CN606">
            <v>5769.24</v>
          </cell>
          <cell r="CO606">
            <v>5769.24</v>
          </cell>
          <cell r="CP606">
            <v>0</v>
          </cell>
          <cell r="CQ606">
            <v>0</v>
          </cell>
          <cell r="CR606">
            <v>0</v>
          </cell>
          <cell r="CS606">
            <v>368.78</v>
          </cell>
          <cell r="CT606">
            <v>0</v>
          </cell>
          <cell r="CU606">
            <v>0</v>
          </cell>
          <cell r="CV606">
            <v>368.78</v>
          </cell>
          <cell r="CW606">
            <v>47251.839999999997</v>
          </cell>
          <cell r="CX606">
            <v>1053.01</v>
          </cell>
          <cell r="CY606">
            <v>0</v>
          </cell>
          <cell r="CZ606">
            <v>30353.03</v>
          </cell>
          <cell r="DA606">
            <v>13107.79</v>
          </cell>
          <cell r="DB606">
            <v>2738.01</v>
          </cell>
          <cell r="DC606">
            <v>55674.23</v>
          </cell>
          <cell r="DD606">
            <v>0</v>
          </cell>
          <cell r="DE606">
            <v>99</v>
          </cell>
          <cell r="DF606">
            <v>55575.23</v>
          </cell>
          <cell r="DG606">
            <v>381503.19</v>
          </cell>
          <cell r="DH606">
            <v>3643</v>
          </cell>
          <cell r="DI606">
            <v>0</v>
          </cell>
          <cell r="DJ606">
            <v>0</v>
          </cell>
          <cell r="DK606">
            <v>1816</v>
          </cell>
          <cell r="DL606">
            <v>5459</v>
          </cell>
          <cell r="DM606">
            <v>556569.16</v>
          </cell>
          <cell r="DN606">
            <v>1004456.8</v>
          </cell>
          <cell r="DO606">
            <v>55005</v>
          </cell>
          <cell r="DP606">
            <v>172254.91</v>
          </cell>
          <cell r="DQ606">
            <v>4202</v>
          </cell>
          <cell r="DR606">
            <v>696395.86</v>
          </cell>
          <cell r="DS606">
            <v>0</v>
          </cell>
          <cell r="DT606">
            <v>927857.76</v>
          </cell>
          <cell r="DU606">
            <v>5350</v>
          </cell>
          <cell r="DV606">
            <v>8</v>
          </cell>
          <cell r="DW606">
            <v>51713</v>
          </cell>
          <cell r="DX606">
            <v>64362</v>
          </cell>
          <cell r="DY606">
            <v>-454</v>
          </cell>
          <cell r="DZ606">
            <v>-45855</v>
          </cell>
          <cell r="EA606">
            <v>75124</v>
          </cell>
          <cell r="EB606">
            <v>1475</v>
          </cell>
          <cell r="EC606">
            <v>76599</v>
          </cell>
          <cell r="ED606">
            <v>147698</v>
          </cell>
          <cell r="EE606">
            <v>73749</v>
          </cell>
          <cell r="EF606">
            <v>0</v>
          </cell>
          <cell r="EG606">
            <v>73749</v>
          </cell>
          <cell r="EH606">
            <v>1850</v>
          </cell>
          <cell r="EI606">
            <v>0</v>
          </cell>
          <cell r="EJ606">
            <v>500</v>
          </cell>
          <cell r="EK606">
            <v>0</v>
          </cell>
          <cell r="EL606">
            <v>259</v>
          </cell>
          <cell r="EM606">
            <v>0</v>
          </cell>
          <cell r="EN606">
            <v>950</v>
          </cell>
          <cell r="EO606">
            <v>0</v>
          </cell>
          <cell r="EP606">
            <v>50</v>
          </cell>
          <cell r="EQ606">
            <v>218</v>
          </cell>
          <cell r="ER606">
            <v>0</v>
          </cell>
          <cell r="ES606">
            <v>0</v>
          </cell>
          <cell r="ET606">
            <v>-16</v>
          </cell>
          <cell r="EU606">
            <v>75124</v>
          </cell>
          <cell r="EV606">
            <v>75124</v>
          </cell>
          <cell r="EW606">
            <v>60</v>
          </cell>
          <cell r="EX606">
            <v>0</v>
          </cell>
          <cell r="EY606">
            <v>0</v>
          </cell>
          <cell r="EZ606">
            <v>0</v>
          </cell>
          <cell r="FA606">
            <v>0</v>
          </cell>
          <cell r="FB606">
            <v>2750</v>
          </cell>
          <cell r="FC606">
            <v>0</v>
          </cell>
          <cell r="FD606">
            <v>5458.96</v>
          </cell>
          <cell r="FE606">
            <v>656</v>
          </cell>
          <cell r="FF606">
            <v>71699.039999999994</v>
          </cell>
          <cell r="FG606">
            <v>0</v>
          </cell>
          <cell r="FH606">
            <v>102.24</v>
          </cell>
          <cell r="FI606">
            <v>-4801.42</v>
          </cell>
          <cell r="FJ606">
            <v>66795.38</v>
          </cell>
          <cell r="FK606">
            <v>470876.18</v>
          </cell>
          <cell r="FL606">
            <v>58695.38</v>
          </cell>
          <cell r="FM606">
            <v>66795.38</v>
          </cell>
          <cell r="FN606">
            <v>80659.850000000006</v>
          </cell>
          <cell r="FO606">
            <v>470876.18</v>
          </cell>
          <cell r="FP606">
            <v>963100</v>
          </cell>
          <cell r="FQ606">
            <v>12.4651</v>
          </cell>
          <cell r="FR606">
            <v>14.1853</v>
          </cell>
          <cell r="FS606">
            <v>17.1297</v>
          </cell>
          <cell r="FT606">
            <v>6.9355000000000002</v>
          </cell>
          <cell r="FU606">
            <v>5350</v>
          </cell>
          <cell r="FV606">
            <v>0</v>
          </cell>
          <cell r="FW606">
            <v>0</v>
          </cell>
          <cell r="FX606">
            <v>0</v>
          </cell>
          <cell r="FY606">
            <v>45855</v>
          </cell>
          <cell r="FZ606">
            <v>0</v>
          </cell>
          <cell r="GA606">
            <v>0</v>
          </cell>
          <cell r="GB606">
            <v>0</v>
          </cell>
          <cell r="GC606">
            <v>2750</v>
          </cell>
          <cell r="GD606">
            <v>3643</v>
          </cell>
          <cell r="GE606">
            <v>4780.88</v>
          </cell>
          <cell r="GF606">
            <v>117</v>
          </cell>
          <cell r="GG606">
            <v>471224.64</v>
          </cell>
          <cell r="GH606">
            <v>0</v>
          </cell>
          <cell r="GI606">
            <v>0</v>
          </cell>
          <cell r="GJ606">
            <v>71699.039999999994</v>
          </cell>
          <cell r="GK606">
            <v>7169.9</v>
          </cell>
          <cell r="GL606">
            <v>4684.88</v>
          </cell>
          <cell r="GM606">
            <v>96</v>
          </cell>
          <cell r="GN606">
            <v>2885.07</v>
          </cell>
          <cell r="GO606">
            <v>1799.81</v>
          </cell>
          <cell r="GP606">
            <v>1697.58</v>
          </cell>
          <cell r="GQ606">
            <v>1697.58</v>
          </cell>
          <cell r="GR606">
            <v>102.24</v>
          </cell>
          <cell r="GS606">
            <v>1698.13</v>
          </cell>
          <cell r="GT606">
            <v>9048.51</v>
          </cell>
          <cell r="GU606">
            <v>218</v>
          </cell>
          <cell r="GV606">
            <v>475</v>
          </cell>
          <cell r="GW606">
            <v>0.46</v>
          </cell>
          <cell r="GX606">
            <v>259</v>
          </cell>
          <cell r="GY606">
            <v>0</v>
          </cell>
          <cell r="GZ606">
            <v>259</v>
          </cell>
          <cell r="HA606">
            <v>259</v>
          </cell>
          <cell r="HB606">
            <v>691</v>
          </cell>
          <cell r="HC606">
            <v>950</v>
          </cell>
          <cell r="HD606" t="str">
            <v>Reflects dividend equivalents paid on vested and unvested RSUs issued as equity-based compensation.</v>
          </cell>
          <cell r="HE606" t="str">
            <v>Primarily driven by Principal Investments. 2011Q3 -4311. 2011Q4 -4394. 2012Q1 -4387. 2012Q2 -4457. 2012Q3 -4488. 2012Q4 -4400. 2013Q1 -4304. 2013Q2 -4173. 2013Q3 -4048. 2013Q4 -3600Also includes Investments in non-consolidating subsidiaries of</v>
          </cell>
          <cell r="HF606">
            <v>3094.32</v>
          </cell>
          <cell r="HG606">
            <v>2595.6799999999998</v>
          </cell>
          <cell r="HH606">
            <v>1205.26</v>
          </cell>
          <cell r="HI606">
            <v>10594.77</v>
          </cell>
          <cell r="HJ606">
            <v>11058.32</v>
          </cell>
          <cell r="HK606" t="str">
            <v>Supplemental Capital Action includes cash dividends paid on common stock which equals HI-A Item 13, Issuance of common stock for employee compensation which equals HI-A line 8,  Other issuance of common stock which equals HI-A line 7. Share rep</v>
          </cell>
          <cell r="HL606">
            <v>3</v>
          </cell>
          <cell r="HM606">
            <v>2012</v>
          </cell>
          <cell r="HN606">
            <v>0</v>
          </cell>
          <cell r="HO606">
            <v>0</v>
          </cell>
          <cell r="HR606">
            <v>19012</v>
          </cell>
        </row>
        <row r="607">
          <cell r="A607" t="str">
            <v>2380443Q4 2012BHC Baseline</v>
          </cell>
          <cell r="B607" t="str">
            <v>Goldman</v>
          </cell>
          <cell r="C607" t="str">
            <v>Q4 2012</v>
          </cell>
          <cell r="D607" t="str">
            <v>BHC Baseline</v>
          </cell>
          <cell r="E607" t="str">
            <v>BHC</v>
          </cell>
          <cell r="F607" t="str">
            <v>GOLDMAN SACHS GROUP THE</v>
          </cell>
          <cell r="G607">
            <v>2380443</v>
          </cell>
          <cell r="H607" t="str">
            <v>Projected</v>
          </cell>
          <cell r="I607">
            <v>40928</v>
          </cell>
          <cell r="J607">
            <v>40931.443437499998</v>
          </cell>
          <cell r="K607" t="str">
            <v>Our BHC Baseline is consistent with the firms estimated macroeconomic scenario and revenues for the planning horizon.  The scenario corresponds with our expectation for a slower economic recovery, with worldwide GDP initially slowing, though re</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99</v>
          </cell>
          <cell r="AV607">
            <v>0</v>
          </cell>
          <cell r="AW607">
            <v>0</v>
          </cell>
          <cell r="AX607">
            <v>0</v>
          </cell>
          <cell r="AY607">
            <v>99</v>
          </cell>
          <cell r="AZ607">
            <v>0</v>
          </cell>
          <cell r="BA607">
            <v>7964</v>
          </cell>
          <cell r="BB607">
            <v>5214</v>
          </cell>
          <cell r="BC607">
            <v>2750</v>
          </cell>
          <cell r="BD607">
            <v>2750</v>
          </cell>
          <cell r="BE607">
            <v>0</v>
          </cell>
          <cell r="BF607">
            <v>0</v>
          </cell>
          <cell r="BG607">
            <v>0</v>
          </cell>
          <cell r="BH607">
            <v>0</v>
          </cell>
          <cell r="BI607">
            <v>0</v>
          </cell>
          <cell r="BJ607">
            <v>0</v>
          </cell>
          <cell r="BK607">
            <v>0</v>
          </cell>
          <cell r="BL607">
            <v>2750</v>
          </cell>
          <cell r="BM607">
            <v>950</v>
          </cell>
          <cell r="BN607">
            <v>1800</v>
          </cell>
          <cell r="BO607">
            <v>0</v>
          </cell>
          <cell r="BP607">
            <v>1800</v>
          </cell>
          <cell r="BQ607">
            <v>0</v>
          </cell>
          <cell r="BR607">
            <v>1800</v>
          </cell>
          <cell r="BS607">
            <v>34.545454999999997</v>
          </cell>
          <cell r="BT607">
            <v>136</v>
          </cell>
          <cell r="BU607">
            <v>15</v>
          </cell>
          <cell r="BV607">
            <v>16</v>
          </cell>
          <cell r="BW607">
            <v>135</v>
          </cell>
          <cell r="BX607" t="str">
            <v>Operational Risk Expense</v>
          </cell>
          <cell r="BY607">
            <v>0</v>
          </cell>
          <cell r="BZ607">
            <v>5483.94</v>
          </cell>
          <cell r="CA607">
            <v>5483.94</v>
          </cell>
          <cell r="CB607">
            <v>2426.52</v>
          </cell>
          <cell r="CC607">
            <v>1861.94</v>
          </cell>
          <cell r="CD607">
            <v>20.22</v>
          </cell>
          <cell r="CE607">
            <v>0</v>
          </cell>
          <cell r="CF607">
            <v>20.22</v>
          </cell>
          <cell r="CG607">
            <v>544.36</v>
          </cell>
          <cell r="CH607">
            <v>19.25</v>
          </cell>
          <cell r="CI607">
            <v>50.95</v>
          </cell>
          <cell r="CJ607">
            <v>474.15</v>
          </cell>
          <cell r="CK607">
            <v>0</v>
          </cell>
          <cell r="CL607">
            <v>0</v>
          </cell>
          <cell r="CM607">
            <v>0</v>
          </cell>
          <cell r="CN607">
            <v>5812.46</v>
          </cell>
          <cell r="CO607">
            <v>5812.46</v>
          </cell>
          <cell r="CP607">
            <v>0</v>
          </cell>
          <cell r="CQ607">
            <v>0</v>
          </cell>
          <cell r="CR607">
            <v>0</v>
          </cell>
          <cell r="CS607">
            <v>377.73</v>
          </cell>
          <cell r="CT607">
            <v>0</v>
          </cell>
          <cell r="CU607">
            <v>0</v>
          </cell>
          <cell r="CV607">
            <v>377.73</v>
          </cell>
          <cell r="CW607">
            <v>47605.33</v>
          </cell>
          <cell r="CX607">
            <v>1060.9000000000001</v>
          </cell>
          <cell r="CY607">
            <v>0</v>
          </cell>
          <cell r="CZ607">
            <v>30580.62</v>
          </cell>
          <cell r="DA607">
            <v>13205.49</v>
          </cell>
          <cell r="DB607">
            <v>2758.31</v>
          </cell>
          <cell r="DC607">
            <v>56222.04</v>
          </cell>
          <cell r="DD607">
            <v>0</v>
          </cell>
          <cell r="DE607">
            <v>99</v>
          </cell>
          <cell r="DF607">
            <v>56123.040000000001</v>
          </cell>
          <cell r="DG607">
            <v>389956.93</v>
          </cell>
          <cell r="DH607">
            <v>3643</v>
          </cell>
          <cell r="DI607">
            <v>0</v>
          </cell>
          <cell r="DJ607">
            <v>0</v>
          </cell>
          <cell r="DK607">
            <v>1816</v>
          </cell>
          <cell r="DL607">
            <v>5459</v>
          </cell>
          <cell r="DM607">
            <v>562392.48</v>
          </cell>
          <cell r="DN607">
            <v>1019415.4</v>
          </cell>
          <cell r="DO607">
            <v>58306.6</v>
          </cell>
          <cell r="DP607">
            <v>175417.49</v>
          </cell>
          <cell r="DQ607">
            <v>4202</v>
          </cell>
          <cell r="DR607">
            <v>704067.29</v>
          </cell>
          <cell r="DS607">
            <v>0</v>
          </cell>
          <cell r="DT607">
            <v>941993.38</v>
          </cell>
          <cell r="DU607">
            <v>5350</v>
          </cell>
          <cell r="DV607">
            <v>8</v>
          </cell>
          <cell r="DW607">
            <v>52037</v>
          </cell>
          <cell r="DX607">
            <v>65861</v>
          </cell>
          <cell r="DY607">
            <v>-454</v>
          </cell>
          <cell r="DZ607">
            <v>-46855</v>
          </cell>
          <cell r="EA607">
            <v>75947</v>
          </cell>
          <cell r="EB607">
            <v>1475</v>
          </cell>
          <cell r="EC607">
            <v>77422</v>
          </cell>
          <cell r="ED607">
            <v>147698</v>
          </cell>
          <cell r="EE607">
            <v>75124</v>
          </cell>
          <cell r="EF607">
            <v>0</v>
          </cell>
          <cell r="EG607">
            <v>75124</v>
          </cell>
          <cell r="EH607">
            <v>1800</v>
          </cell>
          <cell r="EI607">
            <v>0</v>
          </cell>
          <cell r="EJ607">
            <v>0</v>
          </cell>
          <cell r="EK607">
            <v>0</v>
          </cell>
          <cell r="EL607">
            <v>324</v>
          </cell>
          <cell r="EM607">
            <v>0</v>
          </cell>
          <cell r="EN607">
            <v>1000</v>
          </cell>
          <cell r="EO607">
            <v>0</v>
          </cell>
          <cell r="EP607">
            <v>50</v>
          </cell>
          <cell r="EQ607">
            <v>234</v>
          </cell>
          <cell r="ER607">
            <v>0</v>
          </cell>
          <cell r="ES607">
            <v>0</v>
          </cell>
          <cell r="ET607">
            <v>-17</v>
          </cell>
          <cell r="EU607">
            <v>75947</v>
          </cell>
          <cell r="EV607">
            <v>75947</v>
          </cell>
          <cell r="EW607">
            <v>60</v>
          </cell>
          <cell r="EX607">
            <v>0</v>
          </cell>
          <cell r="EY607">
            <v>0</v>
          </cell>
          <cell r="EZ607">
            <v>0</v>
          </cell>
          <cell r="FA607">
            <v>0</v>
          </cell>
          <cell r="FB607">
            <v>2750</v>
          </cell>
          <cell r="FC607">
            <v>0</v>
          </cell>
          <cell r="FD607">
            <v>5458.96</v>
          </cell>
          <cell r="FE607">
            <v>656</v>
          </cell>
          <cell r="FF607">
            <v>72522.039999999994</v>
          </cell>
          <cell r="FG607">
            <v>0</v>
          </cell>
          <cell r="FH607">
            <v>521.12</v>
          </cell>
          <cell r="FI607">
            <v>-4713.37</v>
          </cell>
          <cell r="FJ607">
            <v>67287.55</v>
          </cell>
          <cell r="FK607">
            <v>472733.86</v>
          </cell>
          <cell r="FL607">
            <v>59187.55</v>
          </cell>
          <cell r="FM607">
            <v>67287.55</v>
          </cell>
          <cell r="FN607">
            <v>81152.009999999995</v>
          </cell>
          <cell r="FO607">
            <v>472733.86</v>
          </cell>
          <cell r="FP607">
            <v>979000</v>
          </cell>
          <cell r="FQ607">
            <v>12.520300000000001</v>
          </cell>
          <cell r="FR607">
            <v>14.233700000000001</v>
          </cell>
          <cell r="FS607">
            <v>17.166499999999999</v>
          </cell>
          <cell r="FT607">
            <v>6.8731</v>
          </cell>
          <cell r="FU607">
            <v>5350</v>
          </cell>
          <cell r="FV607">
            <v>0</v>
          </cell>
          <cell r="FW607">
            <v>0</v>
          </cell>
          <cell r="FX607">
            <v>0</v>
          </cell>
          <cell r="FY607">
            <v>46855</v>
          </cell>
          <cell r="FZ607">
            <v>0</v>
          </cell>
          <cell r="GA607">
            <v>0</v>
          </cell>
          <cell r="GB607">
            <v>0</v>
          </cell>
          <cell r="GC607">
            <v>2750</v>
          </cell>
          <cell r="GD607">
            <v>3643</v>
          </cell>
          <cell r="GE607">
            <v>4943.25</v>
          </cell>
          <cell r="GF607">
            <v>117</v>
          </cell>
          <cell r="GG607">
            <v>465303.09</v>
          </cell>
          <cell r="GH607">
            <v>0</v>
          </cell>
          <cell r="GI607">
            <v>0</v>
          </cell>
          <cell r="GJ607">
            <v>72522.039999999994</v>
          </cell>
          <cell r="GK607">
            <v>7252.2</v>
          </cell>
          <cell r="GL607">
            <v>4847.25</v>
          </cell>
          <cell r="GM607">
            <v>96</v>
          </cell>
          <cell r="GN607">
            <v>3243.7</v>
          </cell>
          <cell r="GO607">
            <v>1603.54</v>
          </cell>
          <cell r="GP607">
            <v>1082.42</v>
          </cell>
          <cell r="GQ607">
            <v>1082.42</v>
          </cell>
          <cell r="GR607">
            <v>521.12</v>
          </cell>
          <cell r="GS607">
            <v>1082.98</v>
          </cell>
          <cell r="GT607">
            <v>5996.82</v>
          </cell>
          <cell r="GU607">
            <v>234</v>
          </cell>
          <cell r="GV607">
            <v>469</v>
          </cell>
          <cell r="GW607">
            <v>0.5</v>
          </cell>
          <cell r="GX607">
            <v>324</v>
          </cell>
          <cell r="GY607">
            <v>0</v>
          </cell>
          <cell r="GZ607">
            <v>324</v>
          </cell>
          <cell r="HA607">
            <v>324</v>
          </cell>
          <cell r="HB607">
            <v>676</v>
          </cell>
          <cell r="HC607">
            <v>1000</v>
          </cell>
          <cell r="HD607" t="str">
            <v>Reflects dividend equivalents paid on vested and unvested RSUs issued as equity-based compensation.</v>
          </cell>
          <cell r="HE607" t="str">
            <v>Primarily driven by Principal Investments. 2011Q3 -4311. 2011Q4 -4394. 2012Q1 -4387. 2012Q2 -4457. 2012Q3 -4488. 2012Q4 -4400. 2013Q1 -4304. 2013Q2 -4173. 2013Q3 -4048. 2013Q4 -3600Also includes Investments in non-consolidating subsidiaries of</v>
          </cell>
          <cell r="HF607">
            <v>3094.32</v>
          </cell>
          <cell r="HG607">
            <v>2595.6799999999998</v>
          </cell>
          <cell r="HH607">
            <v>1205.26</v>
          </cell>
          <cell r="HI607">
            <v>10594.77</v>
          </cell>
          <cell r="HJ607">
            <v>11058.32</v>
          </cell>
          <cell r="HK607" t="str">
            <v>Supplemental Capital Action includes cash dividends paid on common stock which equals HI-A Item 13, Issuance of common stock for employee compensation which equals HI-A line 8,  Other issuance of common stock which equals HI-A line 7. Share rep</v>
          </cell>
          <cell r="HL607">
            <v>4</v>
          </cell>
          <cell r="HM607">
            <v>2012</v>
          </cell>
          <cell r="HN607">
            <v>0</v>
          </cell>
          <cell r="HO607">
            <v>0</v>
          </cell>
          <cell r="HR607">
            <v>19012</v>
          </cell>
        </row>
        <row r="608">
          <cell r="A608" t="str">
            <v>2380443Q1 2013BHC Baseline</v>
          </cell>
          <cell r="B608" t="str">
            <v>Goldman</v>
          </cell>
          <cell r="C608" t="str">
            <v>Q1 2013</v>
          </cell>
          <cell r="D608" t="str">
            <v>BHC Baseline</v>
          </cell>
          <cell r="E608" t="str">
            <v>BHC</v>
          </cell>
          <cell r="F608" t="str">
            <v>GOLDMAN SACHS GROUP THE</v>
          </cell>
          <cell r="G608">
            <v>2380443</v>
          </cell>
          <cell r="H608" t="str">
            <v>Projected</v>
          </cell>
          <cell r="I608">
            <v>40928</v>
          </cell>
          <cell r="J608">
            <v>40931.443437499998</v>
          </cell>
          <cell r="K608" t="str">
            <v>Our BHC Baseline is consistent with the firms estimated macroeconomic scenario and revenues for the planning horizon.  The scenario corresponds with our expectation for a slower economic recovery, with worldwide GDP initially slowing, though re</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99</v>
          </cell>
          <cell r="AV608">
            <v>0</v>
          </cell>
          <cell r="AW608">
            <v>0</v>
          </cell>
          <cell r="AX608">
            <v>0</v>
          </cell>
          <cell r="AY608">
            <v>99</v>
          </cell>
          <cell r="AZ608">
            <v>0</v>
          </cell>
          <cell r="BA608">
            <v>10864</v>
          </cell>
          <cell r="BB608">
            <v>6414</v>
          </cell>
          <cell r="BC608">
            <v>4450</v>
          </cell>
          <cell r="BD608">
            <v>4450</v>
          </cell>
          <cell r="BE608">
            <v>0</v>
          </cell>
          <cell r="BF608">
            <v>0</v>
          </cell>
          <cell r="BG608">
            <v>0</v>
          </cell>
          <cell r="BH608">
            <v>0</v>
          </cell>
          <cell r="BI608">
            <v>0</v>
          </cell>
          <cell r="BJ608">
            <v>0</v>
          </cell>
          <cell r="BK608">
            <v>0</v>
          </cell>
          <cell r="BL608">
            <v>4450</v>
          </cell>
          <cell r="BM608">
            <v>1500</v>
          </cell>
          <cell r="BN608">
            <v>2950</v>
          </cell>
          <cell r="BO608">
            <v>0</v>
          </cell>
          <cell r="BP608">
            <v>2950</v>
          </cell>
          <cell r="BQ608">
            <v>0</v>
          </cell>
          <cell r="BR608">
            <v>2950</v>
          </cell>
          <cell r="BS608">
            <v>33.707864999999998</v>
          </cell>
          <cell r="BT608">
            <v>135</v>
          </cell>
          <cell r="BU608">
            <v>15</v>
          </cell>
          <cell r="BV608">
            <v>16</v>
          </cell>
          <cell r="BW608">
            <v>134</v>
          </cell>
          <cell r="BX608" t="str">
            <v>Operational Risk Expense</v>
          </cell>
          <cell r="BY608">
            <v>0</v>
          </cell>
          <cell r="BZ608">
            <v>5621.03</v>
          </cell>
          <cell r="CA608">
            <v>5621.03</v>
          </cell>
          <cell r="CB608">
            <v>2682.19</v>
          </cell>
          <cell r="CC608">
            <v>2098.83</v>
          </cell>
          <cell r="CD608">
            <v>21.38</v>
          </cell>
          <cell r="CE608">
            <v>0</v>
          </cell>
          <cell r="CF608">
            <v>21.38</v>
          </cell>
          <cell r="CG608">
            <v>561.98</v>
          </cell>
          <cell r="CH608">
            <v>20.04</v>
          </cell>
          <cell r="CI608">
            <v>53.86</v>
          </cell>
          <cell r="CJ608">
            <v>488.08</v>
          </cell>
          <cell r="CK608">
            <v>0</v>
          </cell>
          <cell r="CL608">
            <v>0</v>
          </cell>
          <cell r="CM608">
            <v>0</v>
          </cell>
          <cell r="CN608">
            <v>5864.24</v>
          </cell>
          <cell r="CO608">
            <v>5864.24</v>
          </cell>
          <cell r="CP608">
            <v>0</v>
          </cell>
          <cell r="CQ608">
            <v>0</v>
          </cell>
          <cell r="CR608">
            <v>0</v>
          </cell>
          <cell r="CS608">
            <v>396.43</v>
          </cell>
          <cell r="CT608">
            <v>0</v>
          </cell>
          <cell r="CU608">
            <v>0</v>
          </cell>
          <cell r="CV608">
            <v>396.43</v>
          </cell>
          <cell r="CW608">
            <v>48128.15</v>
          </cell>
          <cell r="CX608">
            <v>1068.8599999999999</v>
          </cell>
          <cell r="CY608">
            <v>0</v>
          </cell>
          <cell r="CZ608">
            <v>30818.05</v>
          </cell>
          <cell r="DA608">
            <v>13428.43</v>
          </cell>
          <cell r="DB608">
            <v>2812.81</v>
          </cell>
          <cell r="DC608">
            <v>57071</v>
          </cell>
          <cell r="DD608">
            <v>0</v>
          </cell>
          <cell r="DE608">
            <v>99</v>
          </cell>
          <cell r="DF608">
            <v>56972</v>
          </cell>
          <cell r="DG608">
            <v>398092.58</v>
          </cell>
          <cell r="DH608">
            <v>3643</v>
          </cell>
          <cell r="DI608">
            <v>0</v>
          </cell>
          <cell r="DJ608">
            <v>0</v>
          </cell>
          <cell r="DK608">
            <v>1816</v>
          </cell>
          <cell r="DL608">
            <v>5459</v>
          </cell>
          <cell r="DM608">
            <v>565027.11</v>
          </cell>
          <cell r="DN608">
            <v>1031171.7</v>
          </cell>
          <cell r="DO608">
            <v>60769.1</v>
          </cell>
          <cell r="DP608">
            <v>178650.21</v>
          </cell>
          <cell r="DQ608">
            <v>4202</v>
          </cell>
          <cell r="DR608">
            <v>708940.42</v>
          </cell>
          <cell r="DS608">
            <v>0</v>
          </cell>
          <cell r="DT608">
            <v>952561.73</v>
          </cell>
          <cell r="DU608">
            <v>5350</v>
          </cell>
          <cell r="DV608">
            <v>8</v>
          </cell>
          <cell r="DW608">
            <v>52034</v>
          </cell>
          <cell r="DX608">
            <v>68502</v>
          </cell>
          <cell r="DY608">
            <v>-454</v>
          </cell>
          <cell r="DZ608">
            <v>-48305</v>
          </cell>
          <cell r="EA608">
            <v>77135</v>
          </cell>
          <cell r="EB608">
            <v>1475</v>
          </cell>
          <cell r="EC608">
            <v>78610</v>
          </cell>
          <cell r="ED608">
            <v>147698</v>
          </cell>
          <cell r="EE608">
            <v>75947</v>
          </cell>
          <cell r="EF608">
            <v>0</v>
          </cell>
          <cell r="EG608">
            <v>75947</v>
          </cell>
          <cell r="EH608">
            <v>2950</v>
          </cell>
          <cell r="EI608">
            <v>0</v>
          </cell>
          <cell r="EJ608">
            <v>0</v>
          </cell>
          <cell r="EK608">
            <v>0</v>
          </cell>
          <cell r="EL608">
            <v>-3</v>
          </cell>
          <cell r="EM608">
            <v>0</v>
          </cell>
          <cell r="EN608">
            <v>1450</v>
          </cell>
          <cell r="EO608">
            <v>0</v>
          </cell>
          <cell r="EP608">
            <v>60</v>
          </cell>
          <cell r="EQ608">
            <v>235</v>
          </cell>
          <cell r="ER608">
            <v>0</v>
          </cell>
          <cell r="ES608">
            <v>0</v>
          </cell>
          <cell r="ET608">
            <v>-14</v>
          </cell>
          <cell r="EU608">
            <v>77135</v>
          </cell>
          <cell r="EV608">
            <v>77135</v>
          </cell>
          <cell r="EW608">
            <v>60</v>
          </cell>
          <cell r="EX608">
            <v>0</v>
          </cell>
          <cell r="EY608">
            <v>0</v>
          </cell>
          <cell r="EZ608">
            <v>0</v>
          </cell>
          <cell r="FA608">
            <v>0</v>
          </cell>
          <cell r="FB608">
            <v>1833.33</v>
          </cell>
          <cell r="FC608">
            <v>0</v>
          </cell>
          <cell r="FD608">
            <v>5458.96</v>
          </cell>
          <cell r="FE608">
            <v>656</v>
          </cell>
          <cell r="FF608">
            <v>72793.38</v>
          </cell>
          <cell r="FG608">
            <v>0</v>
          </cell>
          <cell r="FH608">
            <v>250.73</v>
          </cell>
          <cell r="FI608">
            <v>-4617.8500000000004</v>
          </cell>
          <cell r="FJ608">
            <v>67924.800000000003</v>
          </cell>
          <cell r="FK608">
            <v>475688.47</v>
          </cell>
          <cell r="FL608">
            <v>60741.46</v>
          </cell>
          <cell r="FM608">
            <v>67924.800000000003</v>
          </cell>
          <cell r="FN608">
            <v>82705.919999999998</v>
          </cell>
          <cell r="FO608">
            <v>475688.47</v>
          </cell>
          <cell r="FP608">
            <v>992200</v>
          </cell>
          <cell r="FQ608">
            <v>12.7692</v>
          </cell>
          <cell r="FR608">
            <v>14.279299999999999</v>
          </cell>
          <cell r="FS608">
            <v>17.386600000000001</v>
          </cell>
          <cell r="FT608">
            <v>6.8459000000000003</v>
          </cell>
          <cell r="FU608">
            <v>5350</v>
          </cell>
          <cell r="FV608">
            <v>0</v>
          </cell>
          <cell r="FW608">
            <v>0</v>
          </cell>
          <cell r="FX608">
            <v>0</v>
          </cell>
          <cell r="FY608">
            <v>48305</v>
          </cell>
          <cell r="FZ608">
            <v>0</v>
          </cell>
          <cell r="GA608">
            <v>0</v>
          </cell>
          <cell r="GB608">
            <v>0</v>
          </cell>
          <cell r="GC608">
            <v>1833.33</v>
          </cell>
          <cell r="GD608">
            <v>3643</v>
          </cell>
          <cell r="GE608">
            <v>4341.71</v>
          </cell>
          <cell r="GF608">
            <v>117</v>
          </cell>
          <cell r="GG608">
            <v>466123.78</v>
          </cell>
          <cell r="GH608">
            <v>0</v>
          </cell>
          <cell r="GI608">
            <v>0</v>
          </cell>
          <cell r="GJ608">
            <v>72793.38</v>
          </cell>
          <cell r="GK608">
            <v>7279.34</v>
          </cell>
          <cell r="GL608">
            <v>4245.71</v>
          </cell>
          <cell r="GM608">
            <v>96</v>
          </cell>
          <cell r="GN608">
            <v>2902.75</v>
          </cell>
          <cell r="GO608">
            <v>1342.96</v>
          </cell>
          <cell r="GP608">
            <v>1092.23</v>
          </cell>
          <cell r="GQ608">
            <v>1092.23</v>
          </cell>
          <cell r="GR608">
            <v>250.73</v>
          </cell>
          <cell r="GS608">
            <v>1091.78</v>
          </cell>
          <cell r="GT608">
            <v>5989.13</v>
          </cell>
          <cell r="GU608">
            <v>235</v>
          </cell>
          <cell r="GV608">
            <v>469</v>
          </cell>
          <cell r="GW608">
            <v>0.5</v>
          </cell>
          <cell r="GX608">
            <v>-3</v>
          </cell>
          <cell r="GY608">
            <v>0</v>
          </cell>
          <cell r="GZ608">
            <v>-3</v>
          </cell>
          <cell r="HA608">
            <v>0</v>
          </cell>
          <cell r="HB608">
            <v>1450</v>
          </cell>
          <cell r="HC608">
            <v>1450</v>
          </cell>
          <cell r="HD608" t="str">
            <v>Reflects dividend equivalents paid on vested and unvested RSUs issued as equity-based compensation.</v>
          </cell>
          <cell r="HE608" t="str">
            <v>Primarily driven by Principal Investments. 2011Q3 -4311. 2011Q4 -4394. 2012Q1 -4387. 2012Q2 -4457. 2012Q3 -4488. 2012Q4 -4400. 2013Q1 -4304. 2013Q2 -4173. 2013Q3 -4048. 2013Q4 -3600Also includes Investments in non-consolidating subsidiaries of</v>
          </cell>
          <cell r="HF608">
            <v>3094.32</v>
          </cell>
          <cell r="HG608">
            <v>2595.6799999999998</v>
          </cell>
          <cell r="HH608">
            <v>1205.26</v>
          </cell>
          <cell r="HI608">
            <v>10594.77</v>
          </cell>
          <cell r="HJ608">
            <v>11058.32</v>
          </cell>
          <cell r="HK608" t="str">
            <v>Supplemental Capital Action includes cash dividends paid on common stock which equals HI-A Item 13, Issuance of common stock for employee compensation which equals HI-A line 8,  Other issuance of common stock which equals HI-A line 7. Share rep</v>
          </cell>
          <cell r="HL608">
            <v>1</v>
          </cell>
          <cell r="HM608">
            <v>2013</v>
          </cell>
          <cell r="HN608">
            <v>0</v>
          </cell>
          <cell r="HO608">
            <v>0</v>
          </cell>
          <cell r="HR608">
            <v>19012</v>
          </cell>
        </row>
        <row r="609">
          <cell r="A609" t="str">
            <v>2380443Q2 2013BHC Baseline</v>
          </cell>
          <cell r="B609" t="str">
            <v>Goldman</v>
          </cell>
          <cell r="C609" t="str">
            <v>Q2 2013</v>
          </cell>
          <cell r="D609" t="str">
            <v>BHC Baseline</v>
          </cell>
          <cell r="E609" t="str">
            <v>BHC</v>
          </cell>
          <cell r="F609" t="str">
            <v>GOLDMAN SACHS GROUP THE</v>
          </cell>
          <cell r="G609">
            <v>2380443</v>
          </cell>
          <cell r="H609" t="str">
            <v>Projected</v>
          </cell>
          <cell r="I609">
            <v>40928</v>
          </cell>
          <cell r="J609">
            <v>40931.443437499998</v>
          </cell>
          <cell r="K609" t="str">
            <v>Our BHC Baseline is consistent with the firms estimated macroeconomic scenario and revenues for the planning horizon.  The scenario corresponds with our expectation for a slower economic recovery, with worldwide GDP initially slowing, though re</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99</v>
          </cell>
          <cell r="AV609">
            <v>0</v>
          </cell>
          <cell r="AW609">
            <v>0</v>
          </cell>
          <cell r="AX609">
            <v>0</v>
          </cell>
          <cell r="AY609">
            <v>99</v>
          </cell>
          <cell r="AZ609">
            <v>0</v>
          </cell>
          <cell r="BA609">
            <v>9714</v>
          </cell>
          <cell r="BB609">
            <v>5864</v>
          </cell>
          <cell r="BC609">
            <v>3850</v>
          </cell>
          <cell r="BD609">
            <v>3850</v>
          </cell>
          <cell r="BE609">
            <v>0</v>
          </cell>
          <cell r="BF609">
            <v>0</v>
          </cell>
          <cell r="BG609">
            <v>0</v>
          </cell>
          <cell r="BH609">
            <v>0</v>
          </cell>
          <cell r="BI609">
            <v>0</v>
          </cell>
          <cell r="BJ609">
            <v>0</v>
          </cell>
          <cell r="BK609">
            <v>0</v>
          </cell>
          <cell r="BL609">
            <v>3850</v>
          </cell>
          <cell r="BM609">
            <v>1300</v>
          </cell>
          <cell r="BN609">
            <v>2550</v>
          </cell>
          <cell r="BO609">
            <v>0</v>
          </cell>
          <cell r="BP609">
            <v>2550</v>
          </cell>
          <cell r="BQ609">
            <v>0</v>
          </cell>
          <cell r="BR609">
            <v>2550</v>
          </cell>
          <cell r="BS609">
            <v>33.766233999999997</v>
          </cell>
          <cell r="BT609">
            <v>134</v>
          </cell>
          <cell r="BU609">
            <v>15</v>
          </cell>
          <cell r="BV609">
            <v>16</v>
          </cell>
          <cell r="BW609">
            <v>133</v>
          </cell>
          <cell r="BX609" t="str">
            <v>Operational Risk Expense</v>
          </cell>
          <cell r="BY609">
            <v>0</v>
          </cell>
          <cell r="BZ609">
            <v>5761.56</v>
          </cell>
          <cell r="CA609">
            <v>5761.56</v>
          </cell>
          <cell r="CB609">
            <v>2937.85</v>
          </cell>
          <cell r="CC609">
            <v>2335.71</v>
          </cell>
          <cell r="CD609">
            <v>22.54</v>
          </cell>
          <cell r="CE609">
            <v>0</v>
          </cell>
          <cell r="CF609">
            <v>22.54</v>
          </cell>
          <cell r="CG609">
            <v>579.61</v>
          </cell>
          <cell r="CH609">
            <v>20.82</v>
          </cell>
          <cell r="CI609">
            <v>56.78</v>
          </cell>
          <cell r="CJ609">
            <v>502.01</v>
          </cell>
          <cell r="CK609">
            <v>0</v>
          </cell>
          <cell r="CL609">
            <v>0</v>
          </cell>
          <cell r="CM609">
            <v>0</v>
          </cell>
          <cell r="CN609">
            <v>5908.1</v>
          </cell>
          <cell r="CO609">
            <v>5908.1</v>
          </cell>
          <cell r="CP609">
            <v>0</v>
          </cell>
          <cell r="CQ609">
            <v>0</v>
          </cell>
          <cell r="CR609">
            <v>0</v>
          </cell>
          <cell r="CS609">
            <v>415.12</v>
          </cell>
          <cell r="CT609">
            <v>0</v>
          </cell>
          <cell r="CU609">
            <v>0</v>
          </cell>
          <cell r="CV609">
            <v>415.12</v>
          </cell>
          <cell r="CW609">
            <v>48486.96</v>
          </cell>
          <cell r="CX609">
            <v>1076.8800000000001</v>
          </cell>
          <cell r="CY609">
            <v>0</v>
          </cell>
          <cell r="CZ609">
            <v>31049.07</v>
          </cell>
          <cell r="DA609">
            <v>13527.6</v>
          </cell>
          <cell r="DB609">
            <v>2833.41</v>
          </cell>
          <cell r="DC609">
            <v>57748.04</v>
          </cell>
          <cell r="DD609">
            <v>0</v>
          </cell>
          <cell r="DE609">
            <v>99</v>
          </cell>
          <cell r="DF609">
            <v>57649.04</v>
          </cell>
          <cell r="DG609">
            <v>406362.97</v>
          </cell>
          <cell r="DH609">
            <v>3643</v>
          </cell>
          <cell r="DI609">
            <v>0</v>
          </cell>
          <cell r="DJ609">
            <v>0</v>
          </cell>
          <cell r="DK609">
            <v>1816</v>
          </cell>
          <cell r="DL609">
            <v>5459</v>
          </cell>
          <cell r="DM609">
            <v>572262.91</v>
          </cell>
          <cell r="DN609">
            <v>1047495.5</v>
          </cell>
          <cell r="DO609">
            <v>63231.6</v>
          </cell>
          <cell r="DP609">
            <v>181954.76</v>
          </cell>
          <cell r="DQ609">
            <v>4202</v>
          </cell>
          <cell r="DR609">
            <v>718385.12</v>
          </cell>
          <cell r="DS609">
            <v>0</v>
          </cell>
          <cell r="DT609">
            <v>967773.48</v>
          </cell>
          <cell r="DU609">
            <v>5350</v>
          </cell>
          <cell r="DV609">
            <v>8</v>
          </cell>
          <cell r="DW609">
            <v>52250</v>
          </cell>
          <cell r="DX609">
            <v>70748</v>
          </cell>
          <cell r="DY609">
            <v>-454</v>
          </cell>
          <cell r="DZ609">
            <v>-49655</v>
          </cell>
          <cell r="EA609">
            <v>78247</v>
          </cell>
          <cell r="EB609">
            <v>1475</v>
          </cell>
          <cell r="EC609">
            <v>79722</v>
          </cell>
          <cell r="ED609">
            <v>147698</v>
          </cell>
          <cell r="EE609">
            <v>77135</v>
          </cell>
          <cell r="EF609">
            <v>0</v>
          </cell>
          <cell r="EG609">
            <v>77135</v>
          </cell>
          <cell r="EH609">
            <v>2550</v>
          </cell>
          <cell r="EI609">
            <v>0</v>
          </cell>
          <cell r="EJ609">
            <v>0</v>
          </cell>
          <cell r="EK609">
            <v>0</v>
          </cell>
          <cell r="EL609">
            <v>216</v>
          </cell>
          <cell r="EM609">
            <v>0</v>
          </cell>
          <cell r="EN609">
            <v>1350</v>
          </cell>
          <cell r="EO609">
            <v>0</v>
          </cell>
          <cell r="EP609">
            <v>60</v>
          </cell>
          <cell r="EQ609">
            <v>230</v>
          </cell>
          <cell r="ER609">
            <v>0</v>
          </cell>
          <cell r="ES609">
            <v>0</v>
          </cell>
          <cell r="ET609">
            <v>-14</v>
          </cell>
          <cell r="EU609">
            <v>78247</v>
          </cell>
          <cell r="EV609">
            <v>78247</v>
          </cell>
          <cell r="EW609">
            <v>60</v>
          </cell>
          <cell r="EX609">
            <v>0</v>
          </cell>
          <cell r="EY609">
            <v>0</v>
          </cell>
          <cell r="EZ609">
            <v>0</v>
          </cell>
          <cell r="FA609">
            <v>0</v>
          </cell>
          <cell r="FB609">
            <v>1833.33</v>
          </cell>
          <cell r="FC609">
            <v>0</v>
          </cell>
          <cell r="FD609">
            <v>5458.96</v>
          </cell>
          <cell r="FE609">
            <v>656</v>
          </cell>
          <cell r="FF609">
            <v>73905.38</v>
          </cell>
          <cell r="FG609">
            <v>0</v>
          </cell>
          <cell r="FH609">
            <v>99.56</v>
          </cell>
          <cell r="FI609">
            <v>-4486.9799999999996</v>
          </cell>
          <cell r="FJ609">
            <v>69318.83</v>
          </cell>
          <cell r="FK609">
            <v>477581.73</v>
          </cell>
          <cell r="FL609">
            <v>62135.5</v>
          </cell>
          <cell r="FM609">
            <v>69318.83</v>
          </cell>
          <cell r="FN609">
            <v>84099.96</v>
          </cell>
          <cell r="FO609">
            <v>477581.73</v>
          </cell>
          <cell r="FP609">
            <v>1006400</v>
          </cell>
          <cell r="FQ609">
            <v>13.010400000000001</v>
          </cell>
          <cell r="FR609">
            <v>14.5145</v>
          </cell>
          <cell r="FS609">
            <v>17.609500000000001</v>
          </cell>
          <cell r="FT609">
            <v>6.8878000000000004</v>
          </cell>
          <cell r="FU609">
            <v>5350</v>
          </cell>
          <cell r="FV609">
            <v>0</v>
          </cell>
          <cell r="FW609">
            <v>0</v>
          </cell>
          <cell r="FX609">
            <v>0</v>
          </cell>
          <cell r="FY609">
            <v>49655</v>
          </cell>
          <cell r="FZ609">
            <v>0</v>
          </cell>
          <cell r="GA609">
            <v>0</v>
          </cell>
          <cell r="GB609">
            <v>0</v>
          </cell>
          <cell r="GC609">
            <v>1833.33</v>
          </cell>
          <cell r="GD609">
            <v>3643</v>
          </cell>
          <cell r="GE609">
            <v>4508.54</v>
          </cell>
          <cell r="GF609">
            <v>117</v>
          </cell>
          <cell r="GG609">
            <v>457372.75</v>
          </cell>
          <cell r="GH609">
            <v>0</v>
          </cell>
          <cell r="GI609">
            <v>0</v>
          </cell>
          <cell r="GJ609">
            <v>73905.38</v>
          </cell>
          <cell r="GK609">
            <v>7390.54</v>
          </cell>
          <cell r="GL609">
            <v>4412.54</v>
          </cell>
          <cell r="GM609">
            <v>96</v>
          </cell>
          <cell r="GN609">
            <v>2997.31</v>
          </cell>
          <cell r="GO609">
            <v>1415.23</v>
          </cell>
          <cell r="GP609">
            <v>1315.67</v>
          </cell>
          <cell r="GQ609">
            <v>1315.67</v>
          </cell>
          <cell r="GR609">
            <v>99.56</v>
          </cell>
          <cell r="GS609">
            <v>1315.22</v>
          </cell>
          <cell r="GT609">
            <v>7238.4</v>
          </cell>
          <cell r="GU609">
            <v>230</v>
          </cell>
          <cell r="GV609">
            <v>460</v>
          </cell>
          <cell r="GW609">
            <v>0.5</v>
          </cell>
          <cell r="GX609">
            <v>216</v>
          </cell>
          <cell r="GY609">
            <v>0</v>
          </cell>
          <cell r="GZ609">
            <v>216</v>
          </cell>
          <cell r="HA609">
            <v>216</v>
          </cell>
          <cell r="HB609">
            <v>1134</v>
          </cell>
          <cell r="HC609">
            <v>1350</v>
          </cell>
          <cell r="HD609" t="str">
            <v>Reflects dividend equivalents paid on vested and unvested RSUs issued as equity-based compensation.</v>
          </cell>
          <cell r="HE609" t="str">
            <v>Primarily driven by Principal Investments. 2011Q3 -4311. 2011Q4 -4394. 2012Q1 -4387. 2012Q2 -4457. 2012Q3 -4488. 2012Q4 -4400. 2013Q1 -4304. 2013Q2 -4173. 2013Q3 -4048. 2013Q4 -3600Also includes Investments in non-consolidating subsidiaries of</v>
          </cell>
          <cell r="HF609">
            <v>3094.32</v>
          </cell>
          <cell r="HG609">
            <v>2595.6799999999998</v>
          </cell>
          <cell r="HH609">
            <v>1205.26</v>
          </cell>
          <cell r="HI609">
            <v>10594.77</v>
          </cell>
          <cell r="HJ609">
            <v>11058.32</v>
          </cell>
          <cell r="HK609" t="str">
            <v>Supplemental Capital Action includes cash dividends paid on common stock which equals HI-A Item 13, Issuance of common stock for employee compensation which equals HI-A line 8,  Other issuance of common stock which equals HI-A line 7. Share rep</v>
          </cell>
          <cell r="HL609">
            <v>2</v>
          </cell>
          <cell r="HM609">
            <v>2013</v>
          </cell>
          <cell r="HN609">
            <v>0</v>
          </cell>
          <cell r="HO609">
            <v>0</v>
          </cell>
          <cell r="HR609">
            <v>19012</v>
          </cell>
        </row>
        <row r="610">
          <cell r="A610" t="str">
            <v>2380443Q3 2013BHC Baseline</v>
          </cell>
          <cell r="B610" t="str">
            <v>Goldman</v>
          </cell>
          <cell r="C610" t="str">
            <v>Q3 2013</v>
          </cell>
          <cell r="D610" t="str">
            <v>BHC Baseline</v>
          </cell>
          <cell r="E610" t="str">
            <v>BHC</v>
          </cell>
          <cell r="F610" t="str">
            <v>GOLDMAN SACHS GROUP THE</v>
          </cell>
          <cell r="G610">
            <v>2380443</v>
          </cell>
          <cell r="H610" t="str">
            <v>Projected</v>
          </cell>
          <cell r="I610">
            <v>40928</v>
          </cell>
          <cell r="J610">
            <v>40931.443437499998</v>
          </cell>
          <cell r="K610" t="str">
            <v>Our BHC Baseline is consistent with the firms estimated macroeconomic scenario and revenues for the planning horizon.  The scenario corresponds with our expectation for a slower economic recovery, with worldwide GDP initially slowing, though re</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cell r="AS610">
            <v>0</v>
          </cell>
          <cell r="AT610">
            <v>0</v>
          </cell>
          <cell r="AU610">
            <v>99</v>
          </cell>
          <cell r="AV610">
            <v>0</v>
          </cell>
          <cell r="AW610">
            <v>0</v>
          </cell>
          <cell r="AX610">
            <v>0</v>
          </cell>
          <cell r="AY610">
            <v>99</v>
          </cell>
          <cell r="AZ610">
            <v>0</v>
          </cell>
          <cell r="BA610">
            <v>8864</v>
          </cell>
          <cell r="BB610">
            <v>5564</v>
          </cell>
          <cell r="BC610">
            <v>3300</v>
          </cell>
          <cell r="BD610">
            <v>3300</v>
          </cell>
          <cell r="BE610">
            <v>0</v>
          </cell>
          <cell r="BF610">
            <v>0</v>
          </cell>
          <cell r="BG610">
            <v>0</v>
          </cell>
          <cell r="BH610">
            <v>0</v>
          </cell>
          <cell r="BI610">
            <v>0</v>
          </cell>
          <cell r="BJ610">
            <v>0</v>
          </cell>
          <cell r="BK610">
            <v>0</v>
          </cell>
          <cell r="BL610">
            <v>3300</v>
          </cell>
          <cell r="BM610">
            <v>1150</v>
          </cell>
          <cell r="BN610">
            <v>2150</v>
          </cell>
          <cell r="BO610">
            <v>0</v>
          </cell>
          <cell r="BP610">
            <v>2150</v>
          </cell>
          <cell r="BQ610">
            <v>0</v>
          </cell>
          <cell r="BR610">
            <v>2150</v>
          </cell>
          <cell r="BS610">
            <v>34.848484999999997</v>
          </cell>
          <cell r="BT610">
            <v>133</v>
          </cell>
          <cell r="BU610">
            <v>15</v>
          </cell>
          <cell r="BV610">
            <v>16</v>
          </cell>
          <cell r="BW610">
            <v>132</v>
          </cell>
          <cell r="BX610" t="str">
            <v>Operational Risk Expense</v>
          </cell>
          <cell r="BY610">
            <v>0</v>
          </cell>
          <cell r="BZ610">
            <v>5905.6</v>
          </cell>
          <cell r="CA610">
            <v>5905.6</v>
          </cell>
          <cell r="CB610">
            <v>3193.52</v>
          </cell>
          <cell r="CC610">
            <v>2572.59</v>
          </cell>
          <cell r="CD610">
            <v>23.69</v>
          </cell>
          <cell r="CE610">
            <v>0</v>
          </cell>
          <cell r="CF610">
            <v>23.69</v>
          </cell>
          <cell r="CG610">
            <v>597.23</v>
          </cell>
          <cell r="CH610">
            <v>21.61</v>
          </cell>
          <cell r="CI610">
            <v>59.69</v>
          </cell>
          <cell r="CJ610">
            <v>515.94000000000005</v>
          </cell>
          <cell r="CK610">
            <v>0</v>
          </cell>
          <cell r="CL610">
            <v>0</v>
          </cell>
          <cell r="CM610">
            <v>0</v>
          </cell>
          <cell r="CN610">
            <v>5952.3</v>
          </cell>
          <cell r="CO610">
            <v>5952.3</v>
          </cell>
          <cell r="CP610">
            <v>0</v>
          </cell>
          <cell r="CQ610">
            <v>0</v>
          </cell>
          <cell r="CR610">
            <v>0</v>
          </cell>
          <cell r="CS610">
            <v>433.81</v>
          </cell>
          <cell r="CT610">
            <v>0</v>
          </cell>
          <cell r="CU610">
            <v>0</v>
          </cell>
          <cell r="CV610">
            <v>433.81</v>
          </cell>
          <cell r="CW610">
            <v>48848.46</v>
          </cell>
          <cell r="CX610">
            <v>1084.95</v>
          </cell>
          <cell r="CY610">
            <v>0</v>
          </cell>
          <cell r="CZ610">
            <v>31281.82</v>
          </cell>
          <cell r="DA610">
            <v>13627.52</v>
          </cell>
          <cell r="DB610">
            <v>2854.17</v>
          </cell>
          <cell r="DC610">
            <v>58428.09</v>
          </cell>
          <cell r="DD610">
            <v>0</v>
          </cell>
          <cell r="DE610">
            <v>99</v>
          </cell>
          <cell r="DF610">
            <v>58329.09</v>
          </cell>
          <cell r="DG610">
            <v>414636.44</v>
          </cell>
          <cell r="DH610">
            <v>3643</v>
          </cell>
          <cell r="DI610">
            <v>0</v>
          </cell>
          <cell r="DJ610">
            <v>0</v>
          </cell>
          <cell r="DK610">
            <v>1816</v>
          </cell>
          <cell r="DL610">
            <v>5459</v>
          </cell>
          <cell r="DM610">
            <v>580768.31000000006</v>
          </cell>
          <cell r="DN610">
            <v>1065098.3999999999</v>
          </cell>
          <cell r="DO610">
            <v>65694.100000000006</v>
          </cell>
          <cell r="DP610">
            <v>185332.86</v>
          </cell>
          <cell r="DQ610">
            <v>4202</v>
          </cell>
          <cell r="DR610">
            <v>729232.47</v>
          </cell>
          <cell r="DS610">
            <v>0</v>
          </cell>
          <cell r="DT610">
            <v>984461.43</v>
          </cell>
          <cell r="DU610">
            <v>5350</v>
          </cell>
          <cell r="DV610">
            <v>8</v>
          </cell>
          <cell r="DW610">
            <v>52365</v>
          </cell>
          <cell r="DX610">
            <v>72598</v>
          </cell>
          <cell r="DY610">
            <v>-454</v>
          </cell>
          <cell r="DZ610">
            <v>-50705</v>
          </cell>
          <cell r="EA610">
            <v>79162</v>
          </cell>
          <cell r="EB610">
            <v>1475</v>
          </cell>
          <cell r="EC610">
            <v>80637</v>
          </cell>
          <cell r="ED610">
            <v>147698</v>
          </cell>
          <cell r="EE610">
            <v>78247</v>
          </cell>
          <cell r="EF610">
            <v>0</v>
          </cell>
          <cell r="EG610">
            <v>78247</v>
          </cell>
          <cell r="EH610">
            <v>2150</v>
          </cell>
          <cell r="EI610">
            <v>0</v>
          </cell>
          <cell r="EJ610">
            <v>0</v>
          </cell>
          <cell r="EK610">
            <v>0</v>
          </cell>
          <cell r="EL610">
            <v>115</v>
          </cell>
          <cell r="EM610">
            <v>0</v>
          </cell>
          <cell r="EN610">
            <v>1050</v>
          </cell>
          <cell r="EO610">
            <v>0</v>
          </cell>
          <cell r="EP610">
            <v>60</v>
          </cell>
          <cell r="EQ610">
            <v>227</v>
          </cell>
          <cell r="ER610">
            <v>0</v>
          </cell>
          <cell r="ES610">
            <v>0</v>
          </cell>
          <cell r="ET610">
            <v>-13</v>
          </cell>
          <cell r="EU610">
            <v>79162</v>
          </cell>
          <cell r="EV610">
            <v>79162</v>
          </cell>
          <cell r="EW610">
            <v>60</v>
          </cell>
          <cell r="EX610">
            <v>0</v>
          </cell>
          <cell r="EY610">
            <v>0</v>
          </cell>
          <cell r="EZ610">
            <v>0</v>
          </cell>
          <cell r="FA610">
            <v>0</v>
          </cell>
          <cell r="FB610">
            <v>1833.33</v>
          </cell>
          <cell r="FC610">
            <v>0</v>
          </cell>
          <cell r="FD610">
            <v>5458.96</v>
          </cell>
          <cell r="FE610">
            <v>656</v>
          </cell>
          <cell r="FF610">
            <v>74820.38</v>
          </cell>
          <cell r="FG610">
            <v>0</v>
          </cell>
          <cell r="FH610">
            <v>92.12</v>
          </cell>
          <cell r="FI610">
            <v>-4360.7</v>
          </cell>
          <cell r="FJ610">
            <v>70367.55</v>
          </cell>
          <cell r="FK610">
            <v>480609.02</v>
          </cell>
          <cell r="FL610">
            <v>63184.22</v>
          </cell>
          <cell r="FM610">
            <v>70367.55</v>
          </cell>
          <cell r="FN610">
            <v>85148.68</v>
          </cell>
          <cell r="FO610">
            <v>480609.02</v>
          </cell>
          <cell r="FP610">
            <v>1023600</v>
          </cell>
          <cell r="FQ610">
            <v>13.146699999999999</v>
          </cell>
          <cell r="FR610">
            <v>14.641299999999999</v>
          </cell>
          <cell r="FS610">
            <v>17.716799999999999</v>
          </cell>
          <cell r="FT610">
            <v>6.8745000000000003</v>
          </cell>
          <cell r="FU610">
            <v>5350</v>
          </cell>
          <cell r="FV610">
            <v>0</v>
          </cell>
          <cell r="FW610">
            <v>0</v>
          </cell>
          <cell r="FX610">
            <v>0</v>
          </cell>
          <cell r="FY610">
            <v>50705</v>
          </cell>
          <cell r="FZ610">
            <v>0</v>
          </cell>
          <cell r="GA610">
            <v>0</v>
          </cell>
          <cell r="GB610">
            <v>0</v>
          </cell>
          <cell r="GC610">
            <v>1833.33</v>
          </cell>
          <cell r="GD610">
            <v>3643</v>
          </cell>
          <cell r="GE610">
            <v>4622.6899999999996</v>
          </cell>
          <cell r="GF610">
            <v>117</v>
          </cell>
          <cell r="GG610">
            <v>451451.49</v>
          </cell>
          <cell r="GH610">
            <v>0</v>
          </cell>
          <cell r="GI610">
            <v>0</v>
          </cell>
          <cell r="GJ610">
            <v>74820.38</v>
          </cell>
          <cell r="GK610">
            <v>7482.04</v>
          </cell>
          <cell r="GL610">
            <v>4526.6899999999996</v>
          </cell>
          <cell r="GM610">
            <v>96</v>
          </cell>
          <cell r="GN610">
            <v>3062.01</v>
          </cell>
          <cell r="GO610">
            <v>1464.68</v>
          </cell>
          <cell r="GP610">
            <v>1372.55</v>
          </cell>
          <cell r="GQ610">
            <v>1372.55</v>
          </cell>
          <cell r="GR610">
            <v>92.12</v>
          </cell>
          <cell r="GS610">
            <v>1373.11</v>
          </cell>
          <cell r="GT610">
            <v>7921.75</v>
          </cell>
          <cell r="GU610">
            <v>227</v>
          </cell>
          <cell r="GV610">
            <v>454</v>
          </cell>
          <cell r="GW610">
            <v>0.5</v>
          </cell>
          <cell r="GX610">
            <v>115</v>
          </cell>
          <cell r="GY610">
            <v>0</v>
          </cell>
          <cell r="GZ610">
            <v>115</v>
          </cell>
          <cell r="HA610">
            <v>115</v>
          </cell>
          <cell r="HB610">
            <v>935</v>
          </cell>
          <cell r="HC610">
            <v>1050</v>
          </cell>
          <cell r="HD610" t="str">
            <v>Reflects dividend equivalents paid on vested and unvested RSUs issued as equity-based compensation.</v>
          </cell>
          <cell r="HE610" t="str">
            <v>Primarily driven by Principal Investments. 2011Q3 -4311. 2011Q4 -4394. 2012Q1 -4387. 2012Q2 -4457. 2012Q3 -4488. 2012Q4 -4400. 2013Q1 -4304. 2013Q2 -4173. 2013Q3 -4048. 2013Q4 -3600Also includes Investments in non-consolidating subsidiaries of</v>
          </cell>
          <cell r="HF610">
            <v>3094.32</v>
          </cell>
          <cell r="HG610">
            <v>2595.6799999999998</v>
          </cell>
          <cell r="HH610">
            <v>1205.26</v>
          </cell>
          <cell r="HI610">
            <v>10594.77</v>
          </cell>
          <cell r="HJ610">
            <v>11058.32</v>
          </cell>
          <cell r="HK610" t="str">
            <v>Supplemental Capital Action includes cash dividends paid on common stock which equals HI-A Item 13, Issuance of common stock for employee compensation which equals HI-A line 8,  Other issuance of common stock which equals HI-A line 7. Share rep</v>
          </cell>
          <cell r="HL610">
            <v>3</v>
          </cell>
          <cell r="HM610">
            <v>2013</v>
          </cell>
          <cell r="HN610">
            <v>0</v>
          </cell>
          <cell r="HO610">
            <v>0</v>
          </cell>
          <cell r="HR610">
            <v>19012</v>
          </cell>
        </row>
        <row r="611">
          <cell r="A611" t="str">
            <v>2380443Q4 2013BHC Baseline</v>
          </cell>
          <cell r="B611" t="str">
            <v>Goldman</v>
          </cell>
          <cell r="C611" t="str">
            <v>Q4 2013</v>
          </cell>
          <cell r="D611" t="str">
            <v>BHC Baseline</v>
          </cell>
          <cell r="E611" t="str">
            <v>BHC</v>
          </cell>
          <cell r="F611" t="str">
            <v>GOLDMAN SACHS GROUP THE</v>
          </cell>
          <cell r="G611">
            <v>2380443</v>
          </cell>
          <cell r="H611" t="str">
            <v>Projected</v>
          </cell>
          <cell r="I611">
            <v>40928</v>
          </cell>
          <cell r="J611">
            <v>40931.443437499998</v>
          </cell>
          <cell r="K611" t="str">
            <v>Our BHC Baseline is consistent with the firms estimated macroeconomic scenario and revenues for the planning horizon.  The scenario corresponds with our expectation for a slower economic recovery, with worldwide GDP initially slowing, though re</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cell r="AS611">
            <v>0</v>
          </cell>
          <cell r="AT611">
            <v>0</v>
          </cell>
          <cell r="AU611">
            <v>99</v>
          </cell>
          <cell r="AV611">
            <v>0</v>
          </cell>
          <cell r="AW611">
            <v>0</v>
          </cell>
          <cell r="AX611">
            <v>0</v>
          </cell>
          <cell r="AY611">
            <v>99</v>
          </cell>
          <cell r="AZ611">
            <v>0</v>
          </cell>
          <cell r="BA611">
            <v>8714</v>
          </cell>
          <cell r="BB611">
            <v>5414</v>
          </cell>
          <cell r="BC611">
            <v>3300</v>
          </cell>
          <cell r="BD611">
            <v>3300</v>
          </cell>
          <cell r="BE611">
            <v>0</v>
          </cell>
          <cell r="BF611">
            <v>0</v>
          </cell>
          <cell r="BG611">
            <v>0</v>
          </cell>
          <cell r="BH611">
            <v>0</v>
          </cell>
          <cell r="BI611">
            <v>0</v>
          </cell>
          <cell r="BJ611">
            <v>0</v>
          </cell>
          <cell r="BK611">
            <v>0</v>
          </cell>
          <cell r="BL611">
            <v>3300</v>
          </cell>
          <cell r="BM611">
            <v>1100</v>
          </cell>
          <cell r="BN611">
            <v>2200</v>
          </cell>
          <cell r="BO611">
            <v>0</v>
          </cell>
          <cell r="BP611">
            <v>2200</v>
          </cell>
          <cell r="BQ611">
            <v>0</v>
          </cell>
          <cell r="BR611">
            <v>2200</v>
          </cell>
          <cell r="BS611">
            <v>33.333333000000003</v>
          </cell>
          <cell r="BT611">
            <v>132</v>
          </cell>
          <cell r="BU611">
            <v>15</v>
          </cell>
          <cell r="BV611">
            <v>16</v>
          </cell>
          <cell r="BW611">
            <v>131</v>
          </cell>
          <cell r="BX611" t="str">
            <v>Operational Risk Expense</v>
          </cell>
          <cell r="BY611">
            <v>0</v>
          </cell>
          <cell r="BZ611">
            <v>6053.24</v>
          </cell>
          <cell r="CA611">
            <v>6053.24</v>
          </cell>
          <cell r="CB611">
            <v>3449.18</v>
          </cell>
          <cell r="CC611">
            <v>2809.47</v>
          </cell>
          <cell r="CD611">
            <v>24.85</v>
          </cell>
          <cell r="CE611">
            <v>0</v>
          </cell>
          <cell r="CF611">
            <v>24.85</v>
          </cell>
          <cell r="CG611">
            <v>614.86</v>
          </cell>
          <cell r="CH611">
            <v>22.39</v>
          </cell>
          <cell r="CI611">
            <v>62.6</v>
          </cell>
          <cell r="CJ611">
            <v>529.86</v>
          </cell>
          <cell r="CK611">
            <v>0</v>
          </cell>
          <cell r="CL611">
            <v>0</v>
          </cell>
          <cell r="CM611">
            <v>0</v>
          </cell>
          <cell r="CN611">
            <v>5996.82</v>
          </cell>
          <cell r="CO611">
            <v>5996.82</v>
          </cell>
          <cell r="CP611">
            <v>0</v>
          </cell>
          <cell r="CQ611">
            <v>0</v>
          </cell>
          <cell r="CR611">
            <v>0</v>
          </cell>
          <cell r="CS611">
            <v>452.5</v>
          </cell>
          <cell r="CT611">
            <v>0</v>
          </cell>
          <cell r="CU611">
            <v>0</v>
          </cell>
          <cell r="CV611">
            <v>452.5</v>
          </cell>
          <cell r="CW611">
            <v>49212.68</v>
          </cell>
          <cell r="CX611">
            <v>1093.0899999999999</v>
          </cell>
          <cell r="CY611">
            <v>0</v>
          </cell>
          <cell r="CZ611">
            <v>31516.32</v>
          </cell>
          <cell r="DA611">
            <v>13728.18</v>
          </cell>
          <cell r="DB611">
            <v>2875.09</v>
          </cell>
          <cell r="DC611">
            <v>59111.18</v>
          </cell>
          <cell r="DD611">
            <v>0</v>
          </cell>
          <cell r="DE611">
            <v>99</v>
          </cell>
          <cell r="DF611">
            <v>59012.18</v>
          </cell>
          <cell r="DG611">
            <v>423051.12</v>
          </cell>
          <cell r="DH611">
            <v>3643</v>
          </cell>
          <cell r="DI611">
            <v>0</v>
          </cell>
          <cell r="DJ611">
            <v>0</v>
          </cell>
          <cell r="DK611">
            <v>1816</v>
          </cell>
          <cell r="DL611">
            <v>5459</v>
          </cell>
          <cell r="DM611">
            <v>593300.44999999995</v>
          </cell>
          <cell r="DN611">
            <v>1086876</v>
          </cell>
          <cell r="DO611">
            <v>68156.600000000006</v>
          </cell>
          <cell r="DP611">
            <v>188786.28</v>
          </cell>
          <cell r="DQ611">
            <v>4202</v>
          </cell>
          <cell r="DR611">
            <v>739108.1</v>
          </cell>
          <cell r="DS611">
            <v>0</v>
          </cell>
          <cell r="DT611">
            <v>1000253</v>
          </cell>
          <cell r="DU611">
            <v>5350</v>
          </cell>
          <cell r="DV611">
            <v>8</v>
          </cell>
          <cell r="DW611">
            <v>57551</v>
          </cell>
          <cell r="DX611">
            <v>74448</v>
          </cell>
          <cell r="DY611">
            <v>-454</v>
          </cell>
          <cell r="DZ611">
            <v>-51755</v>
          </cell>
          <cell r="EA611">
            <v>85148</v>
          </cell>
          <cell r="EB611">
            <v>1475</v>
          </cell>
          <cell r="EC611">
            <v>86623</v>
          </cell>
          <cell r="ED611">
            <v>147698</v>
          </cell>
          <cell r="EE611">
            <v>79162</v>
          </cell>
          <cell r="EF611">
            <v>0</v>
          </cell>
          <cell r="EG611">
            <v>79162</v>
          </cell>
          <cell r="EH611">
            <v>2200</v>
          </cell>
          <cell r="EI611">
            <v>0</v>
          </cell>
          <cell r="EJ611">
            <v>0</v>
          </cell>
          <cell r="EK611">
            <v>0</v>
          </cell>
          <cell r="EL611">
            <v>5186</v>
          </cell>
          <cell r="EM611">
            <v>0</v>
          </cell>
          <cell r="EN611">
            <v>1050</v>
          </cell>
          <cell r="EO611">
            <v>0</v>
          </cell>
          <cell r="EP611">
            <v>60</v>
          </cell>
          <cell r="EQ611">
            <v>275</v>
          </cell>
          <cell r="ER611">
            <v>0</v>
          </cell>
          <cell r="ES611">
            <v>0</v>
          </cell>
          <cell r="ET611">
            <v>-15</v>
          </cell>
          <cell r="EU611">
            <v>85148</v>
          </cell>
          <cell r="EV611">
            <v>85148</v>
          </cell>
          <cell r="EW611">
            <v>60</v>
          </cell>
          <cell r="EX611">
            <v>0</v>
          </cell>
          <cell r="EY611">
            <v>0</v>
          </cell>
          <cell r="EZ611">
            <v>0</v>
          </cell>
          <cell r="FA611">
            <v>0</v>
          </cell>
          <cell r="FB611">
            <v>1833.33</v>
          </cell>
          <cell r="FC611">
            <v>0</v>
          </cell>
          <cell r="FD611">
            <v>5458.96</v>
          </cell>
          <cell r="FE611">
            <v>656</v>
          </cell>
          <cell r="FF611">
            <v>80806.38</v>
          </cell>
          <cell r="FG611">
            <v>0</v>
          </cell>
          <cell r="FH611">
            <v>445.2</v>
          </cell>
          <cell r="FI611">
            <v>-3913</v>
          </cell>
          <cell r="FJ611">
            <v>76448.179999999993</v>
          </cell>
          <cell r="FK611">
            <v>482537.79</v>
          </cell>
          <cell r="FL611">
            <v>69264.850000000006</v>
          </cell>
          <cell r="FM611">
            <v>76448.179999999993</v>
          </cell>
          <cell r="FN611">
            <v>91229.31</v>
          </cell>
          <cell r="FO611">
            <v>482537.79</v>
          </cell>
          <cell r="FP611">
            <v>1044800</v>
          </cell>
          <cell r="FQ611">
            <v>14.3543</v>
          </cell>
          <cell r="FR611">
            <v>15.8429</v>
          </cell>
          <cell r="FS611">
            <v>18.906099999999999</v>
          </cell>
          <cell r="FT611">
            <v>7.3170000000000002</v>
          </cell>
          <cell r="FU611">
            <v>5350</v>
          </cell>
          <cell r="FV611">
            <v>0</v>
          </cell>
          <cell r="FW611">
            <v>0</v>
          </cell>
          <cell r="FX611">
            <v>0</v>
          </cell>
          <cell r="FY611">
            <v>51755</v>
          </cell>
          <cell r="FZ611">
            <v>0</v>
          </cell>
          <cell r="GA611">
            <v>0</v>
          </cell>
          <cell r="GB611">
            <v>0</v>
          </cell>
          <cell r="GC611">
            <v>1833.33</v>
          </cell>
          <cell r="GD611">
            <v>3643</v>
          </cell>
          <cell r="GE611">
            <v>4777.41</v>
          </cell>
          <cell r="GF611">
            <v>117</v>
          </cell>
          <cell r="GG611">
            <v>488439.75</v>
          </cell>
          <cell r="GH611">
            <v>0</v>
          </cell>
          <cell r="GI611">
            <v>0</v>
          </cell>
          <cell r="GJ611">
            <v>80806.38</v>
          </cell>
          <cell r="GK611">
            <v>8080.64</v>
          </cell>
          <cell r="GL611">
            <v>4681.41</v>
          </cell>
          <cell r="GM611">
            <v>96</v>
          </cell>
          <cell r="GN611">
            <v>3219.72</v>
          </cell>
          <cell r="GO611">
            <v>1461.69</v>
          </cell>
          <cell r="GP611">
            <v>1016.5</v>
          </cell>
          <cell r="GQ611">
            <v>1016.5</v>
          </cell>
          <cell r="GR611">
            <v>445.2</v>
          </cell>
          <cell r="GS611">
            <v>1017.05</v>
          </cell>
          <cell r="GT611">
            <v>5751.06</v>
          </cell>
          <cell r="GU611">
            <v>275</v>
          </cell>
          <cell r="GV611">
            <v>491</v>
          </cell>
          <cell r="GW611">
            <v>0.56000000000000005</v>
          </cell>
          <cell r="GX611">
            <v>186</v>
          </cell>
          <cell r="GY611">
            <v>5000</v>
          </cell>
          <cell r="GZ611">
            <v>5186</v>
          </cell>
          <cell r="HA611">
            <v>186</v>
          </cell>
          <cell r="HB611">
            <v>864</v>
          </cell>
          <cell r="HC611">
            <v>1050</v>
          </cell>
          <cell r="HD611" t="str">
            <v>Reflects dividend equivalents paid on vested and unvested RSUs issued as equity-based compensation.</v>
          </cell>
          <cell r="HE611" t="str">
            <v>Primarily driven by Principal Investments. 2011Q3 -4311. 2011Q4 -4394. 2012Q1 -4387. 2012Q2 -4457. 2012Q3 -4488. 2012Q4 -4400. 2013Q1 -4304. 2013Q2 -4173. 2013Q3 -4048. 2013Q4 -3600Also includes Investments in non-consolidating subsidiaries of</v>
          </cell>
          <cell r="HF611">
            <v>3094.32</v>
          </cell>
          <cell r="HG611">
            <v>2595.6799999999998</v>
          </cell>
          <cell r="HH611">
            <v>1205.26</v>
          </cell>
          <cell r="HI611">
            <v>10594.77</v>
          </cell>
          <cell r="HJ611">
            <v>11058.32</v>
          </cell>
          <cell r="HK611" t="str">
            <v>Supplemental Capital Action includes cash dividends paid on common stock which equals HI-A Item 13, Issuance of common stock for employee compensation which equals HI-A line 8,  Other issuance of common stock which equals HI-A line 7. Share rep</v>
          </cell>
          <cell r="HL611">
            <v>4</v>
          </cell>
          <cell r="HM611">
            <v>2013</v>
          </cell>
          <cell r="HN611">
            <v>0</v>
          </cell>
          <cell r="HO611">
            <v>0</v>
          </cell>
          <cell r="HR611">
            <v>19012</v>
          </cell>
        </row>
        <row r="612">
          <cell r="A612" t="str">
            <v>2380443Q3 2011BHC Stress</v>
          </cell>
          <cell r="B612" t="str">
            <v>Goldman</v>
          </cell>
          <cell r="C612" t="str">
            <v>Q3 2011</v>
          </cell>
          <cell r="D612" t="str">
            <v>BHC Stress</v>
          </cell>
          <cell r="E612" t="str">
            <v>BHC</v>
          </cell>
          <cell r="F612" t="str">
            <v>GOLDMAN SACHS GROUP THE</v>
          </cell>
          <cell r="G612">
            <v>2380443</v>
          </cell>
          <cell r="H612" t="str">
            <v>Actual</v>
          </cell>
          <cell r="I612">
            <v>40917</v>
          </cell>
          <cell r="J612">
            <v>40917.943136574075</v>
          </cell>
          <cell r="K612" t="str">
            <v>Our BHC Stress is based upon our 4Q11 ICAAP, which analyzed the impact of a recession, combined with a negative Goldman Sachs-specific reputational event.  The recession includes a period of negative U.S. GDP growth in 2012 and a rising rate of</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cell r="AS612">
            <v>0</v>
          </cell>
          <cell r="AT612">
            <v>0</v>
          </cell>
          <cell r="AU612">
            <v>6</v>
          </cell>
          <cell r="AV612">
            <v>1</v>
          </cell>
          <cell r="AW612">
            <v>0</v>
          </cell>
          <cell r="AX612">
            <v>0</v>
          </cell>
          <cell r="AY612">
            <v>7</v>
          </cell>
          <cell r="AZ612">
            <v>0</v>
          </cell>
          <cell r="BA612">
            <v>3565</v>
          </cell>
          <cell r="BB612">
            <v>4333</v>
          </cell>
          <cell r="BC612">
            <v>-768</v>
          </cell>
          <cell r="BD612">
            <v>-768</v>
          </cell>
          <cell r="BE612">
            <v>1</v>
          </cell>
          <cell r="BF612">
            <v>0</v>
          </cell>
          <cell r="BG612">
            <v>0</v>
          </cell>
          <cell r="BH612">
            <v>0</v>
          </cell>
          <cell r="BI612">
            <v>0</v>
          </cell>
          <cell r="BJ612">
            <v>31</v>
          </cell>
          <cell r="BK612">
            <v>0</v>
          </cell>
          <cell r="BL612">
            <v>-738</v>
          </cell>
          <cell r="BM612">
            <v>-337</v>
          </cell>
          <cell r="BN612">
            <v>-401</v>
          </cell>
          <cell r="BO612">
            <v>0</v>
          </cell>
          <cell r="BP612">
            <v>-401</v>
          </cell>
          <cell r="BQ612">
            <v>-8</v>
          </cell>
          <cell r="BR612">
            <v>-393</v>
          </cell>
          <cell r="BS612">
            <v>45.663957000000003</v>
          </cell>
          <cell r="BT612">
            <v>140</v>
          </cell>
          <cell r="BU612">
            <v>0</v>
          </cell>
          <cell r="BV612">
            <v>0</v>
          </cell>
          <cell r="BW612">
            <v>140</v>
          </cell>
          <cell r="BX612" t="str">
            <v>Operational Risk Expense</v>
          </cell>
          <cell r="BY612">
            <v>0</v>
          </cell>
          <cell r="BZ612">
            <v>4847</v>
          </cell>
          <cell r="CA612">
            <v>4847</v>
          </cell>
          <cell r="CB612">
            <v>1769</v>
          </cell>
          <cell r="CC612">
            <v>1235</v>
          </cell>
          <cell r="CD612">
            <v>18</v>
          </cell>
          <cell r="CE612">
            <v>0</v>
          </cell>
          <cell r="CF612">
            <v>18</v>
          </cell>
          <cell r="CG612">
            <v>516</v>
          </cell>
          <cell r="CH612">
            <v>18</v>
          </cell>
          <cell r="CI612">
            <v>46</v>
          </cell>
          <cell r="CJ612">
            <v>452</v>
          </cell>
          <cell r="CK612">
            <v>0</v>
          </cell>
          <cell r="CL612">
            <v>0</v>
          </cell>
          <cell r="CM612">
            <v>0</v>
          </cell>
          <cell r="CN612">
            <v>938</v>
          </cell>
          <cell r="CO612">
            <v>938</v>
          </cell>
          <cell r="CP612">
            <v>0</v>
          </cell>
          <cell r="CQ612">
            <v>0</v>
          </cell>
          <cell r="CR612">
            <v>0</v>
          </cell>
          <cell r="CS612">
            <v>348</v>
          </cell>
          <cell r="CT612">
            <v>0</v>
          </cell>
          <cell r="CU612">
            <v>0</v>
          </cell>
          <cell r="CV612">
            <v>348</v>
          </cell>
          <cell r="CW612">
            <v>44206</v>
          </cell>
          <cell r="CX612">
            <v>989</v>
          </cell>
          <cell r="CY612">
            <v>0</v>
          </cell>
          <cell r="CZ612">
            <v>29452</v>
          </cell>
          <cell r="DA612">
            <v>11172</v>
          </cell>
          <cell r="DB612">
            <v>2593</v>
          </cell>
          <cell r="DC612">
            <v>47261</v>
          </cell>
          <cell r="DD612">
            <v>0</v>
          </cell>
          <cell r="DE612">
            <v>7</v>
          </cell>
          <cell r="DF612">
            <v>47254</v>
          </cell>
          <cell r="DG612">
            <v>357113</v>
          </cell>
          <cell r="DH612">
            <v>3643</v>
          </cell>
          <cell r="DI612">
            <v>0</v>
          </cell>
          <cell r="DJ612">
            <v>0</v>
          </cell>
          <cell r="DK612">
            <v>1816</v>
          </cell>
          <cell r="DL612">
            <v>5459</v>
          </cell>
          <cell r="DM612">
            <v>534657</v>
          </cell>
          <cell r="DN612">
            <v>949330</v>
          </cell>
          <cell r="DO612">
            <v>41695</v>
          </cell>
          <cell r="DP612">
            <v>161087</v>
          </cell>
          <cell r="DQ612">
            <v>6452</v>
          </cell>
          <cell r="DR612">
            <v>668533</v>
          </cell>
          <cell r="DS612">
            <v>0</v>
          </cell>
          <cell r="DT612">
            <v>877767</v>
          </cell>
          <cell r="DU612">
            <v>3100</v>
          </cell>
          <cell r="DV612">
            <v>8</v>
          </cell>
          <cell r="DW612">
            <v>50623</v>
          </cell>
          <cell r="DX612">
            <v>58043</v>
          </cell>
          <cell r="DY612">
            <v>-314</v>
          </cell>
          <cell r="DZ612">
            <v>-41372</v>
          </cell>
          <cell r="EA612">
            <v>70088</v>
          </cell>
          <cell r="EB612">
            <v>1475</v>
          </cell>
          <cell r="EC612">
            <v>71563</v>
          </cell>
          <cell r="ED612">
            <v>147698</v>
          </cell>
          <cell r="EE612">
            <v>72356</v>
          </cell>
          <cell r="EF612">
            <v>0</v>
          </cell>
          <cell r="EG612">
            <v>72356</v>
          </cell>
          <cell r="EH612">
            <v>-393</v>
          </cell>
          <cell r="EI612">
            <v>0</v>
          </cell>
          <cell r="EJ612">
            <v>0</v>
          </cell>
          <cell r="EK612">
            <v>103</v>
          </cell>
          <cell r="EL612">
            <v>365</v>
          </cell>
          <cell r="EM612">
            <v>7</v>
          </cell>
          <cell r="EN612">
            <v>2160</v>
          </cell>
          <cell r="EO612">
            <v>0</v>
          </cell>
          <cell r="EP612">
            <v>35</v>
          </cell>
          <cell r="EQ612">
            <v>173</v>
          </cell>
          <cell r="ER612">
            <v>33</v>
          </cell>
          <cell r="ES612">
            <v>0</v>
          </cell>
          <cell r="ET612">
            <v>-15</v>
          </cell>
          <cell r="EU612">
            <v>70088</v>
          </cell>
          <cell r="EV612">
            <v>70088</v>
          </cell>
          <cell r="EW612">
            <v>121</v>
          </cell>
          <cell r="EX612">
            <v>0</v>
          </cell>
          <cell r="EY612">
            <v>0</v>
          </cell>
          <cell r="EZ612">
            <v>0</v>
          </cell>
          <cell r="FA612">
            <v>0</v>
          </cell>
          <cell r="FB612">
            <v>2750</v>
          </cell>
          <cell r="FC612">
            <v>2250</v>
          </cell>
          <cell r="FD612">
            <v>5459</v>
          </cell>
          <cell r="FE612">
            <v>656</v>
          </cell>
          <cell r="FF612">
            <v>68852</v>
          </cell>
          <cell r="FG612">
            <v>0</v>
          </cell>
          <cell r="FH612">
            <v>1156</v>
          </cell>
          <cell r="FI612">
            <v>-4563</v>
          </cell>
          <cell r="FJ612">
            <v>63133</v>
          </cell>
          <cell r="FK612">
            <v>456204.2</v>
          </cell>
          <cell r="FL612">
            <v>55033</v>
          </cell>
          <cell r="FM612">
            <v>63133</v>
          </cell>
          <cell r="FN612">
            <v>76923</v>
          </cell>
          <cell r="FO612">
            <v>456204.2</v>
          </cell>
          <cell r="FP612">
            <v>936776</v>
          </cell>
          <cell r="FQ612">
            <v>12.0632</v>
          </cell>
          <cell r="FR612">
            <v>13.838800000000001</v>
          </cell>
          <cell r="FS612">
            <v>16.861499999999999</v>
          </cell>
          <cell r="FT612">
            <v>6.7393999999999998</v>
          </cell>
          <cell r="FU612">
            <v>3100</v>
          </cell>
          <cell r="FV612">
            <v>0</v>
          </cell>
          <cell r="FW612">
            <v>0</v>
          </cell>
          <cell r="FX612">
            <v>0</v>
          </cell>
          <cell r="FY612">
            <v>41372</v>
          </cell>
          <cell r="FZ612">
            <v>0</v>
          </cell>
          <cell r="GA612">
            <v>0</v>
          </cell>
          <cell r="GB612">
            <v>0</v>
          </cell>
          <cell r="GC612">
            <v>2750</v>
          </cell>
          <cell r="GD612">
            <v>3643</v>
          </cell>
          <cell r="GE612">
            <v>4208</v>
          </cell>
          <cell r="GF612">
            <v>91</v>
          </cell>
          <cell r="GG612">
            <v>492622.66</v>
          </cell>
          <cell r="GH612">
            <v>0</v>
          </cell>
          <cell r="GI612">
            <v>0</v>
          </cell>
          <cell r="GJ612">
            <v>68852</v>
          </cell>
          <cell r="GK612">
            <v>6885.2</v>
          </cell>
          <cell r="GL612">
            <v>4209</v>
          </cell>
          <cell r="GM612">
            <v>0</v>
          </cell>
          <cell r="GN612">
            <v>2409</v>
          </cell>
          <cell r="GO612">
            <v>1800</v>
          </cell>
          <cell r="GP612">
            <v>644</v>
          </cell>
          <cell r="GQ612">
            <v>644</v>
          </cell>
          <cell r="GR612">
            <v>1156</v>
          </cell>
          <cell r="GS612">
            <v>644</v>
          </cell>
          <cell r="GT612">
            <v>4679</v>
          </cell>
          <cell r="GU612">
            <v>173</v>
          </cell>
          <cell r="GV612">
            <v>496</v>
          </cell>
          <cell r="GW612">
            <v>0.34879031999999999</v>
          </cell>
          <cell r="GX612">
            <v>365</v>
          </cell>
          <cell r="GY612">
            <v>103</v>
          </cell>
          <cell r="GZ612">
            <v>0</v>
          </cell>
          <cell r="HA612">
            <v>365</v>
          </cell>
          <cell r="HB612">
            <v>1795</v>
          </cell>
          <cell r="HC612">
            <v>2160</v>
          </cell>
          <cell r="HD612" t="str">
            <v>Reflects dividend equivalents paid on vested and unvested RSUs issued as equity-based compensation.</v>
          </cell>
          <cell r="HE612" t="str">
            <v>Primarily driven by Principal Investments. 2011Q3 -4311. 2011Q4 -4201. 2012Q1 -4024. 2012Q2 -3951. 2012Q3 -3952. 2012Q4 -3989. 2013Q1 -4039. 2013Q2 -4015. 2013Q3 -3997. 2013Q4 -3619.Also includes Investments in non-consolidating subsidiaries of</v>
          </cell>
          <cell r="HF612">
            <v>3094.32</v>
          </cell>
          <cell r="HG612">
            <v>2595.6799999999998</v>
          </cell>
          <cell r="HH612">
            <v>1205.26</v>
          </cell>
          <cell r="HI612">
            <v>10594.77</v>
          </cell>
          <cell r="HJ612">
            <v>11058.32</v>
          </cell>
          <cell r="HK612" t="str">
            <v>Supplemental Capital Action includes cash dividends paid on common stock which equals HI-A Item 13, Issuance of common stock for employee compensation which equals HI-A line 8,  Other issuance of common stock which equals HI-A line 7. Share rep</v>
          </cell>
          <cell r="HL612">
            <v>3</v>
          </cell>
          <cell r="HM612">
            <v>2011</v>
          </cell>
          <cell r="HN612">
            <v>0</v>
          </cell>
          <cell r="HO612">
            <v>31</v>
          </cell>
          <cell r="HR612">
            <v>19001</v>
          </cell>
        </row>
        <row r="613">
          <cell r="A613" t="str">
            <v>2380443Q4 2011BHC Stress</v>
          </cell>
          <cell r="B613" t="str">
            <v>Goldman</v>
          </cell>
          <cell r="C613" t="str">
            <v>Q4 2011</v>
          </cell>
          <cell r="D613" t="str">
            <v>BHC Stress</v>
          </cell>
          <cell r="E613" t="str">
            <v>BHC</v>
          </cell>
          <cell r="F613" t="str">
            <v>GOLDMAN SACHS GROUP THE</v>
          </cell>
          <cell r="G613">
            <v>2380443</v>
          </cell>
          <cell r="H613" t="str">
            <v>Projected</v>
          </cell>
          <cell r="I613">
            <v>40917</v>
          </cell>
          <cell r="J613">
            <v>40917.943136574075</v>
          </cell>
          <cell r="K613" t="str">
            <v>Our BHC Stress is based upon our 4Q11 ICAAP, which analyzed the impact of a recession, combined with a negative Goldman Sachs-specific reputational event.  The recession includes a period of negative U.S. GDP growth in 2012 and a rising rate of</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1.54</v>
          </cell>
          <cell r="AM613">
            <v>1.54</v>
          </cell>
          <cell r="AN613">
            <v>700</v>
          </cell>
          <cell r="AO613">
            <v>0</v>
          </cell>
          <cell r="AP613">
            <v>200</v>
          </cell>
          <cell r="AQ613">
            <v>50</v>
          </cell>
          <cell r="AR613">
            <v>950</v>
          </cell>
          <cell r="AS613">
            <v>198.92</v>
          </cell>
          <cell r="AT613">
            <v>1150.46</v>
          </cell>
          <cell r="AU613">
            <v>7</v>
          </cell>
          <cell r="AV613">
            <v>0</v>
          </cell>
          <cell r="AW613">
            <v>0</v>
          </cell>
          <cell r="AX613">
            <v>92</v>
          </cell>
          <cell r="AY613">
            <v>99</v>
          </cell>
          <cell r="AZ613">
            <v>0</v>
          </cell>
          <cell r="BA613">
            <v>6815</v>
          </cell>
          <cell r="BB613">
            <v>5165</v>
          </cell>
          <cell r="BC613">
            <v>1650</v>
          </cell>
          <cell r="BD613">
            <v>1650</v>
          </cell>
          <cell r="BE613">
            <v>0</v>
          </cell>
          <cell r="BF613">
            <v>950</v>
          </cell>
          <cell r="BG613">
            <v>198.92</v>
          </cell>
          <cell r="BH613">
            <v>0</v>
          </cell>
          <cell r="BI613">
            <v>0</v>
          </cell>
          <cell r="BJ613">
            <v>-1.54</v>
          </cell>
          <cell r="BK613">
            <v>0</v>
          </cell>
          <cell r="BL613">
            <v>499.54</v>
          </cell>
          <cell r="BM613">
            <v>150</v>
          </cell>
          <cell r="BN613">
            <v>349.54</v>
          </cell>
          <cell r="BO613">
            <v>0</v>
          </cell>
          <cell r="BP613">
            <v>349.54</v>
          </cell>
          <cell r="BQ613">
            <v>0</v>
          </cell>
          <cell r="BR613">
            <v>349.54</v>
          </cell>
          <cell r="BS613">
            <v>30.027625</v>
          </cell>
          <cell r="BT613">
            <v>140</v>
          </cell>
          <cell r="BU613">
            <v>20</v>
          </cell>
          <cell r="BV613">
            <v>16</v>
          </cell>
          <cell r="BW613">
            <v>144</v>
          </cell>
          <cell r="BX613" t="str">
            <v>Operational Risk Expense</v>
          </cell>
          <cell r="BY613">
            <v>0</v>
          </cell>
          <cell r="BZ613">
            <v>4805.59</v>
          </cell>
          <cell r="CA613">
            <v>4805.59</v>
          </cell>
          <cell r="CB613">
            <v>1769</v>
          </cell>
          <cell r="CC613">
            <v>1235</v>
          </cell>
          <cell r="CD613">
            <v>18</v>
          </cell>
          <cell r="CE613">
            <v>0</v>
          </cell>
          <cell r="CF613">
            <v>18</v>
          </cell>
          <cell r="CG613">
            <v>516</v>
          </cell>
          <cell r="CH613">
            <v>18</v>
          </cell>
          <cell r="CI613">
            <v>46</v>
          </cell>
          <cell r="CJ613">
            <v>452</v>
          </cell>
          <cell r="CK613">
            <v>0</v>
          </cell>
          <cell r="CL613">
            <v>0</v>
          </cell>
          <cell r="CM613">
            <v>0</v>
          </cell>
          <cell r="CN613">
            <v>5572.64</v>
          </cell>
          <cell r="CO613">
            <v>5572.64</v>
          </cell>
          <cell r="CP613">
            <v>0</v>
          </cell>
          <cell r="CQ613">
            <v>0</v>
          </cell>
          <cell r="CR613">
            <v>0</v>
          </cell>
          <cell r="CS613">
            <v>348</v>
          </cell>
          <cell r="CT613">
            <v>0</v>
          </cell>
          <cell r="CU613">
            <v>0</v>
          </cell>
          <cell r="CV613">
            <v>348</v>
          </cell>
          <cell r="CW613">
            <v>45738.47</v>
          </cell>
          <cell r="CX613">
            <v>1022</v>
          </cell>
          <cell r="CY613">
            <v>0</v>
          </cell>
          <cell r="CZ613">
            <v>29452</v>
          </cell>
          <cell r="DA613">
            <v>12637.47</v>
          </cell>
          <cell r="DB613">
            <v>2627</v>
          </cell>
          <cell r="DC613">
            <v>53428.11</v>
          </cell>
          <cell r="DD613">
            <v>0</v>
          </cell>
          <cell r="DE613">
            <v>99</v>
          </cell>
          <cell r="DF613">
            <v>53329.11</v>
          </cell>
          <cell r="DG613">
            <v>345951.02</v>
          </cell>
          <cell r="DH613">
            <v>3643</v>
          </cell>
          <cell r="DI613">
            <v>0</v>
          </cell>
          <cell r="DJ613">
            <v>0</v>
          </cell>
          <cell r="DK613">
            <v>1816</v>
          </cell>
          <cell r="DL613">
            <v>5459</v>
          </cell>
          <cell r="DM613">
            <v>527179.25</v>
          </cell>
          <cell r="DN613">
            <v>936723.97</v>
          </cell>
          <cell r="DO613">
            <v>41092.18</v>
          </cell>
          <cell r="DP613">
            <v>159956.63</v>
          </cell>
          <cell r="DQ613">
            <v>6452</v>
          </cell>
          <cell r="DR613">
            <v>657904.16</v>
          </cell>
          <cell r="DS613">
            <v>0</v>
          </cell>
          <cell r="DT613">
            <v>865404.97</v>
          </cell>
          <cell r="DU613">
            <v>3100</v>
          </cell>
          <cell r="DV613">
            <v>8</v>
          </cell>
          <cell r="DW613">
            <v>51236</v>
          </cell>
          <cell r="DX613">
            <v>58192</v>
          </cell>
          <cell r="DY613">
            <v>-412</v>
          </cell>
          <cell r="DZ613">
            <v>-42280</v>
          </cell>
          <cell r="EA613">
            <v>69844</v>
          </cell>
          <cell r="EB613">
            <v>1475</v>
          </cell>
          <cell r="EC613">
            <v>71319</v>
          </cell>
          <cell r="ED613">
            <v>147698</v>
          </cell>
          <cell r="EE613">
            <v>70088</v>
          </cell>
          <cell r="EF613">
            <v>0</v>
          </cell>
          <cell r="EG613">
            <v>70088</v>
          </cell>
          <cell r="EH613">
            <v>349.54</v>
          </cell>
          <cell r="EI613">
            <v>0</v>
          </cell>
          <cell r="EJ613">
            <v>0</v>
          </cell>
          <cell r="EK613">
            <v>0</v>
          </cell>
          <cell r="EL613">
            <v>613</v>
          </cell>
          <cell r="EM613">
            <v>0</v>
          </cell>
          <cell r="EN613">
            <v>908</v>
          </cell>
          <cell r="EO613">
            <v>0</v>
          </cell>
          <cell r="EP613">
            <v>35</v>
          </cell>
          <cell r="EQ613">
            <v>171</v>
          </cell>
          <cell r="ER613">
            <v>-76.540000000000006</v>
          </cell>
          <cell r="ES613">
            <v>0</v>
          </cell>
          <cell r="ET613">
            <v>-16</v>
          </cell>
          <cell r="EU613">
            <v>69844</v>
          </cell>
          <cell r="EV613">
            <v>69844</v>
          </cell>
          <cell r="EW613">
            <v>103</v>
          </cell>
          <cell r="EX613">
            <v>0</v>
          </cell>
          <cell r="EY613">
            <v>0</v>
          </cell>
          <cell r="EZ613">
            <v>0</v>
          </cell>
          <cell r="FA613">
            <v>0</v>
          </cell>
          <cell r="FB613">
            <v>2750</v>
          </cell>
          <cell r="FC613">
            <v>2250</v>
          </cell>
          <cell r="FD613">
            <v>5458.96</v>
          </cell>
          <cell r="FE613">
            <v>656</v>
          </cell>
          <cell r="FF613">
            <v>68626.039999999994</v>
          </cell>
          <cell r="FG613">
            <v>0</v>
          </cell>
          <cell r="FH613">
            <v>1247.3900000000001</v>
          </cell>
          <cell r="FI613">
            <v>-4574.12</v>
          </cell>
          <cell r="FJ613">
            <v>62804.53</v>
          </cell>
          <cell r="FK613">
            <v>463358.28</v>
          </cell>
          <cell r="FL613">
            <v>54704.53</v>
          </cell>
          <cell r="FM613">
            <v>62804.53</v>
          </cell>
          <cell r="FN613">
            <v>76668.990000000005</v>
          </cell>
          <cell r="FO613">
            <v>463358.28</v>
          </cell>
          <cell r="FP613">
            <v>910400</v>
          </cell>
          <cell r="FQ613">
            <v>11.806100000000001</v>
          </cell>
          <cell r="FR613">
            <v>13.5542</v>
          </cell>
          <cell r="FS613">
            <v>16.546399999999998</v>
          </cell>
          <cell r="FT613">
            <v>6.8986000000000001</v>
          </cell>
          <cell r="FU613">
            <v>3100</v>
          </cell>
          <cell r="FV613">
            <v>0</v>
          </cell>
          <cell r="FW613">
            <v>0</v>
          </cell>
          <cell r="FX613">
            <v>0</v>
          </cell>
          <cell r="FY613">
            <v>42280</v>
          </cell>
          <cell r="FZ613">
            <v>0</v>
          </cell>
          <cell r="GA613">
            <v>0</v>
          </cell>
          <cell r="GB613">
            <v>0</v>
          </cell>
          <cell r="GC613">
            <v>2750</v>
          </cell>
          <cell r="GD613">
            <v>3643</v>
          </cell>
          <cell r="GE613">
            <v>5118.2700000000004</v>
          </cell>
          <cell r="GF613">
            <v>117</v>
          </cell>
          <cell r="GG613">
            <v>484205.25</v>
          </cell>
          <cell r="GH613">
            <v>0</v>
          </cell>
          <cell r="GI613">
            <v>0</v>
          </cell>
          <cell r="GJ613">
            <v>68626.039999999994</v>
          </cell>
          <cell r="GK613">
            <v>6862.6</v>
          </cell>
          <cell r="GL613">
            <v>5022.2700000000004</v>
          </cell>
          <cell r="GM613">
            <v>96</v>
          </cell>
          <cell r="GN613">
            <v>3098.55</v>
          </cell>
          <cell r="GO613">
            <v>1923.72</v>
          </cell>
          <cell r="GP613">
            <v>676.33</v>
          </cell>
          <cell r="GQ613">
            <v>676.33</v>
          </cell>
          <cell r="GR613">
            <v>1247.3900000000001</v>
          </cell>
          <cell r="GS613">
            <v>676.89</v>
          </cell>
          <cell r="GT613">
            <v>2897.15</v>
          </cell>
          <cell r="GU613">
            <v>171</v>
          </cell>
          <cell r="GV613">
            <v>488</v>
          </cell>
          <cell r="GW613">
            <v>0.35</v>
          </cell>
          <cell r="GX613">
            <v>613</v>
          </cell>
          <cell r="GY613">
            <v>0</v>
          </cell>
          <cell r="GZ613">
            <v>613</v>
          </cell>
          <cell r="HA613">
            <v>613</v>
          </cell>
          <cell r="HB613">
            <v>295</v>
          </cell>
          <cell r="HC613">
            <v>908</v>
          </cell>
          <cell r="HD613" t="str">
            <v>Reflects dividend equivalents paid on vested and unvested RSUs issued as equity-based compensation.</v>
          </cell>
          <cell r="HE613" t="str">
            <v>Primarily driven by Principal Investments. 2011Q3 -4311. 2011Q4 -4201. 2012Q1 -4024. 2012Q2 -3951. 2012Q3 -3952. 2012Q4 -3989. 2013Q1 -4039. 2013Q2 -4015. 2013Q3 -3997. 2013Q4 -3619.Also includes Investments in non-consolidating subsidiaries of</v>
          </cell>
          <cell r="HF613">
            <v>3094.32</v>
          </cell>
          <cell r="HG613">
            <v>2595.6799999999998</v>
          </cell>
          <cell r="HH613">
            <v>1205.26</v>
          </cell>
          <cell r="HI613">
            <v>10594.77</v>
          </cell>
          <cell r="HJ613">
            <v>11058.32</v>
          </cell>
          <cell r="HK613" t="str">
            <v>Supplemental Capital Action includes cash dividends paid on common stock which equals HI-A Item 13, Issuance of common stock for employee compensation which equals HI-A line 8,  Other issuance of common stock which equals HI-A line 7. Share rep</v>
          </cell>
          <cell r="HL613">
            <v>4</v>
          </cell>
          <cell r="HM613">
            <v>2011</v>
          </cell>
          <cell r="HN613">
            <v>0</v>
          </cell>
          <cell r="HO613">
            <v>-1.54</v>
          </cell>
          <cell r="HR613">
            <v>19001</v>
          </cell>
        </row>
        <row r="614">
          <cell r="A614" t="str">
            <v>2380443Q1 2012BHC Stress</v>
          </cell>
          <cell r="B614" t="str">
            <v>Goldman</v>
          </cell>
          <cell r="C614" t="str">
            <v>Q1 2012</v>
          </cell>
          <cell r="D614" t="str">
            <v>BHC Stress</v>
          </cell>
          <cell r="E614" t="str">
            <v>BHC</v>
          </cell>
          <cell r="F614" t="str">
            <v>GOLDMAN SACHS GROUP THE</v>
          </cell>
          <cell r="G614">
            <v>2380443</v>
          </cell>
          <cell r="H614" t="str">
            <v>Projected</v>
          </cell>
          <cell r="I614">
            <v>40917</v>
          </cell>
          <cell r="J614">
            <v>40917.943136574075</v>
          </cell>
          <cell r="K614" t="str">
            <v>Our BHC Stress is based upon our 4Q11 ICAAP, which analyzed the impact of a recession, combined with a negative Goldman Sachs-specific reputational event.  The recession includes a period of negative U.S. GDP growth in 2012 and a rising rate of</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1300</v>
          </cell>
          <cell r="AO614">
            <v>0</v>
          </cell>
          <cell r="AP614">
            <v>400</v>
          </cell>
          <cell r="AQ614">
            <v>100</v>
          </cell>
          <cell r="AR614">
            <v>1800</v>
          </cell>
          <cell r="AS614">
            <v>500</v>
          </cell>
          <cell r="AT614">
            <v>2300</v>
          </cell>
          <cell r="AU614">
            <v>99</v>
          </cell>
          <cell r="AV614">
            <v>0</v>
          </cell>
          <cell r="AW614">
            <v>0</v>
          </cell>
          <cell r="AX614">
            <v>0</v>
          </cell>
          <cell r="AY614">
            <v>99</v>
          </cell>
          <cell r="AZ614">
            <v>0</v>
          </cell>
          <cell r="BA614">
            <v>7565</v>
          </cell>
          <cell r="BB614">
            <v>5615</v>
          </cell>
          <cell r="BC614">
            <v>1950</v>
          </cell>
          <cell r="BD614">
            <v>1950</v>
          </cell>
          <cell r="BE614">
            <v>0</v>
          </cell>
          <cell r="BF614">
            <v>1800</v>
          </cell>
          <cell r="BG614">
            <v>500</v>
          </cell>
          <cell r="BH614">
            <v>0</v>
          </cell>
          <cell r="BI614">
            <v>0</v>
          </cell>
          <cell r="BJ614">
            <v>0</v>
          </cell>
          <cell r="BK614">
            <v>0</v>
          </cell>
          <cell r="BL614">
            <v>-350</v>
          </cell>
          <cell r="BM614">
            <v>-100</v>
          </cell>
          <cell r="BN614">
            <v>-250</v>
          </cell>
          <cell r="BO614">
            <v>0</v>
          </cell>
          <cell r="BP614">
            <v>-250</v>
          </cell>
          <cell r="BQ614">
            <v>0</v>
          </cell>
          <cell r="BR614">
            <v>-250</v>
          </cell>
          <cell r="BS614">
            <v>28.571428999999998</v>
          </cell>
          <cell r="BT614">
            <v>144</v>
          </cell>
          <cell r="BU614">
            <v>20</v>
          </cell>
          <cell r="BV614">
            <v>16</v>
          </cell>
          <cell r="BW614">
            <v>148</v>
          </cell>
          <cell r="BX614" t="str">
            <v>Operational Risk Expense</v>
          </cell>
          <cell r="BY614">
            <v>0</v>
          </cell>
          <cell r="BZ614">
            <v>4722.76</v>
          </cell>
          <cell r="CA614">
            <v>4722.76</v>
          </cell>
          <cell r="CB614">
            <v>1769</v>
          </cell>
          <cell r="CC614">
            <v>1235</v>
          </cell>
          <cell r="CD614">
            <v>18</v>
          </cell>
          <cell r="CE614">
            <v>0</v>
          </cell>
          <cell r="CF614">
            <v>18</v>
          </cell>
          <cell r="CG614">
            <v>516</v>
          </cell>
          <cell r="CH614">
            <v>18</v>
          </cell>
          <cell r="CI614">
            <v>46</v>
          </cell>
          <cell r="CJ614">
            <v>452</v>
          </cell>
          <cell r="CK614">
            <v>0</v>
          </cell>
          <cell r="CL614">
            <v>0</v>
          </cell>
          <cell r="CM614">
            <v>0</v>
          </cell>
          <cell r="CN614">
            <v>10252.56</v>
          </cell>
          <cell r="CO614">
            <v>10252.56</v>
          </cell>
          <cell r="CP614">
            <v>0</v>
          </cell>
          <cell r="CQ614">
            <v>0</v>
          </cell>
          <cell r="CR614">
            <v>0</v>
          </cell>
          <cell r="CS614">
            <v>348</v>
          </cell>
          <cell r="CT614">
            <v>0</v>
          </cell>
          <cell r="CU614">
            <v>0</v>
          </cell>
          <cell r="CV614">
            <v>348</v>
          </cell>
          <cell r="CW614">
            <v>46250.62</v>
          </cell>
          <cell r="CX614">
            <v>1022</v>
          </cell>
          <cell r="CY614">
            <v>0</v>
          </cell>
          <cell r="CZ614">
            <v>29452</v>
          </cell>
          <cell r="DA614">
            <v>13149.62</v>
          </cell>
          <cell r="DB614">
            <v>2627</v>
          </cell>
          <cell r="DC614">
            <v>58620.18</v>
          </cell>
          <cell r="DD614">
            <v>0</v>
          </cell>
          <cell r="DE614">
            <v>99</v>
          </cell>
          <cell r="DF614">
            <v>58521.18</v>
          </cell>
          <cell r="DG614">
            <v>339580.18</v>
          </cell>
          <cell r="DH614">
            <v>3643</v>
          </cell>
          <cell r="DI614">
            <v>0</v>
          </cell>
          <cell r="DJ614">
            <v>0</v>
          </cell>
          <cell r="DK614">
            <v>1816</v>
          </cell>
          <cell r="DL614">
            <v>5459</v>
          </cell>
          <cell r="DM614">
            <v>468804.18</v>
          </cell>
          <cell r="DN614">
            <v>877087.31</v>
          </cell>
          <cell r="DO614">
            <v>35347.57</v>
          </cell>
          <cell r="DP614">
            <v>158434.94</v>
          </cell>
          <cell r="DQ614">
            <v>6452</v>
          </cell>
          <cell r="DR614">
            <v>606165.80000000005</v>
          </cell>
          <cell r="DS614">
            <v>0</v>
          </cell>
          <cell r="DT614">
            <v>806400.31</v>
          </cell>
          <cell r="DU614">
            <v>3100</v>
          </cell>
          <cell r="DV614">
            <v>8</v>
          </cell>
          <cell r="DW614">
            <v>51121</v>
          </cell>
          <cell r="DX614">
            <v>57705</v>
          </cell>
          <cell r="DY614">
            <v>-442</v>
          </cell>
          <cell r="DZ614">
            <v>-42280</v>
          </cell>
          <cell r="EA614">
            <v>69212</v>
          </cell>
          <cell r="EB614">
            <v>1475</v>
          </cell>
          <cell r="EC614">
            <v>70687</v>
          </cell>
          <cell r="ED614">
            <v>142445.35</v>
          </cell>
          <cell r="EE614">
            <v>69844</v>
          </cell>
          <cell r="EF614">
            <v>0</v>
          </cell>
          <cell r="EG614">
            <v>69844</v>
          </cell>
          <cell r="EH614">
            <v>-250</v>
          </cell>
          <cell r="EI614">
            <v>0</v>
          </cell>
          <cell r="EJ614">
            <v>0</v>
          </cell>
          <cell r="EK614">
            <v>0</v>
          </cell>
          <cell r="EL614">
            <v>-115</v>
          </cell>
          <cell r="EM614">
            <v>0</v>
          </cell>
          <cell r="EN614">
            <v>135</v>
          </cell>
          <cell r="EO614">
            <v>0</v>
          </cell>
          <cell r="EP614">
            <v>50</v>
          </cell>
          <cell r="EQ614">
            <v>174</v>
          </cell>
          <cell r="ER614">
            <v>-30</v>
          </cell>
          <cell r="ES614">
            <v>0</v>
          </cell>
          <cell r="ET614">
            <v>-13</v>
          </cell>
          <cell r="EU614">
            <v>69212</v>
          </cell>
          <cell r="EV614">
            <v>69212</v>
          </cell>
          <cell r="EW614">
            <v>73</v>
          </cell>
          <cell r="EX614">
            <v>0</v>
          </cell>
          <cell r="EY614">
            <v>0</v>
          </cell>
          <cell r="EZ614">
            <v>0</v>
          </cell>
          <cell r="FA614">
            <v>0</v>
          </cell>
          <cell r="FB614">
            <v>2750</v>
          </cell>
          <cell r="FC614">
            <v>2250</v>
          </cell>
          <cell r="FD614">
            <v>5458.96</v>
          </cell>
          <cell r="FE614">
            <v>656</v>
          </cell>
          <cell r="FF614">
            <v>68024.039999999994</v>
          </cell>
          <cell r="FG614">
            <v>0</v>
          </cell>
          <cell r="FH614">
            <v>698.28</v>
          </cell>
          <cell r="FI614">
            <v>-4499.8</v>
          </cell>
          <cell r="FJ614">
            <v>62825.96</v>
          </cell>
          <cell r="FK614">
            <v>458828.75</v>
          </cell>
          <cell r="FL614">
            <v>54725.96</v>
          </cell>
          <cell r="FM614">
            <v>62825.96</v>
          </cell>
          <cell r="FN614">
            <v>76690.42</v>
          </cell>
          <cell r="FO614">
            <v>458828.75</v>
          </cell>
          <cell r="FP614">
            <v>874400</v>
          </cell>
          <cell r="FQ614">
            <v>11.927300000000001</v>
          </cell>
          <cell r="FR614">
            <v>13.6927</v>
          </cell>
          <cell r="FS614">
            <v>16.714400000000001</v>
          </cell>
          <cell r="FT614">
            <v>7.1849999999999996</v>
          </cell>
          <cell r="FU614">
            <v>3100</v>
          </cell>
          <cell r="FV614">
            <v>0</v>
          </cell>
          <cell r="FW614">
            <v>0</v>
          </cell>
          <cell r="FX614">
            <v>0</v>
          </cell>
          <cell r="FY614">
            <v>42280</v>
          </cell>
          <cell r="FZ614">
            <v>0</v>
          </cell>
          <cell r="GA614">
            <v>0</v>
          </cell>
          <cell r="GB614">
            <v>0</v>
          </cell>
          <cell r="GC614">
            <v>2750</v>
          </cell>
          <cell r="GD614">
            <v>3643</v>
          </cell>
          <cell r="GE614">
            <v>4411.82</v>
          </cell>
          <cell r="GF614">
            <v>117</v>
          </cell>
          <cell r="GG614">
            <v>497423</v>
          </cell>
          <cell r="GH614">
            <v>0</v>
          </cell>
          <cell r="GI614">
            <v>0</v>
          </cell>
          <cell r="GJ614">
            <v>68024.039999999994</v>
          </cell>
          <cell r="GK614">
            <v>6802.4</v>
          </cell>
          <cell r="GL614">
            <v>4315.82</v>
          </cell>
          <cell r="GM614">
            <v>96</v>
          </cell>
          <cell r="GN614">
            <v>2698.13</v>
          </cell>
          <cell r="GO614">
            <v>1617.69</v>
          </cell>
          <cell r="GP614">
            <v>919.4</v>
          </cell>
          <cell r="GQ614">
            <v>919.4</v>
          </cell>
          <cell r="GR614">
            <v>698.28</v>
          </cell>
          <cell r="GS614">
            <v>919.96</v>
          </cell>
          <cell r="GT614">
            <v>3737.64</v>
          </cell>
          <cell r="GU614">
            <v>174</v>
          </cell>
          <cell r="GV614">
            <v>497</v>
          </cell>
          <cell r="GW614">
            <v>0.35</v>
          </cell>
          <cell r="GX614">
            <v>-115</v>
          </cell>
          <cell r="GY614">
            <v>0</v>
          </cell>
          <cell r="GZ614">
            <v>-115</v>
          </cell>
          <cell r="HA614">
            <v>135</v>
          </cell>
          <cell r="HB614">
            <v>0</v>
          </cell>
          <cell r="HC614">
            <v>135</v>
          </cell>
          <cell r="HD614" t="str">
            <v>Reflects dividend equivalents paid on vested and unvested RSUs issued as equity-based compensation.</v>
          </cell>
          <cell r="HE614" t="str">
            <v>Primarily driven by Principal Investments. 2011Q3 -4311. 2011Q4 -4201. 2012Q1 -4024. 2012Q2 -3951. 2012Q3 -3952. 2012Q4 -3989. 2013Q1 -4039. 2013Q2 -4015. 2013Q3 -3997. 2013Q4 -3619.Also includes Investments in non-consolidating subsidiaries of</v>
          </cell>
          <cell r="HF614">
            <v>3094.32</v>
          </cell>
          <cell r="HG614">
            <v>2595.6799999999998</v>
          </cell>
          <cell r="HH614">
            <v>1205.26</v>
          </cell>
          <cell r="HI614">
            <v>10594.77</v>
          </cell>
          <cell r="HJ614">
            <v>11058.32</v>
          </cell>
          <cell r="HK614" t="str">
            <v>Supplemental Capital Action includes cash dividends paid on common stock which equals HI-A Item 13, Issuance of common stock for employee compensation which equals HI-A line 8,  Other issuance of common stock which equals HI-A line 7. Share rep</v>
          </cell>
          <cell r="HL614">
            <v>1</v>
          </cell>
          <cell r="HM614">
            <v>2012</v>
          </cell>
          <cell r="HN614">
            <v>0</v>
          </cell>
          <cell r="HO614">
            <v>0</v>
          </cell>
          <cell r="HR614">
            <v>19001</v>
          </cell>
        </row>
        <row r="615">
          <cell r="A615" t="str">
            <v>2380443Q2 2012BHC Stress</v>
          </cell>
          <cell r="B615" t="str">
            <v>Goldman</v>
          </cell>
          <cell r="C615" t="str">
            <v>Q2 2012</v>
          </cell>
          <cell r="D615" t="str">
            <v>BHC Stress</v>
          </cell>
          <cell r="E615" t="str">
            <v>BHC</v>
          </cell>
          <cell r="F615" t="str">
            <v>GOLDMAN SACHS GROUP THE</v>
          </cell>
          <cell r="G615">
            <v>2380443</v>
          </cell>
          <cell r="H615" t="str">
            <v>Projected</v>
          </cell>
          <cell r="I615">
            <v>40917</v>
          </cell>
          <cell r="J615">
            <v>40917.943136574075</v>
          </cell>
          <cell r="K615" t="str">
            <v>Our BHC Stress is based upon our 4Q11 ICAAP, which analyzed the impact of a recession, combined with a negative Goldman Sachs-specific reputational event.  The recession includes a period of negative U.S. GDP growth in 2012 and a rising rate of</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2000</v>
          </cell>
          <cell r="AO615">
            <v>0</v>
          </cell>
          <cell r="AP615">
            <v>650</v>
          </cell>
          <cell r="AQ615">
            <v>100</v>
          </cell>
          <cell r="AR615">
            <v>2750</v>
          </cell>
          <cell r="AS615">
            <v>700</v>
          </cell>
          <cell r="AT615">
            <v>3450</v>
          </cell>
          <cell r="AU615">
            <v>99</v>
          </cell>
          <cell r="AV615">
            <v>0</v>
          </cell>
          <cell r="AW615">
            <v>0</v>
          </cell>
          <cell r="AX615">
            <v>0</v>
          </cell>
          <cell r="AY615">
            <v>99</v>
          </cell>
          <cell r="AZ615">
            <v>0</v>
          </cell>
          <cell r="BA615">
            <v>5915</v>
          </cell>
          <cell r="BB615">
            <v>3965</v>
          </cell>
          <cell r="BC615">
            <v>1950</v>
          </cell>
          <cell r="BD615">
            <v>1950</v>
          </cell>
          <cell r="BE615">
            <v>0</v>
          </cell>
          <cell r="BF615">
            <v>2750</v>
          </cell>
          <cell r="BG615">
            <v>700</v>
          </cell>
          <cell r="BH615">
            <v>0</v>
          </cell>
          <cell r="BI615">
            <v>0</v>
          </cell>
          <cell r="BJ615">
            <v>0</v>
          </cell>
          <cell r="BK615">
            <v>0</v>
          </cell>
          <cell r="BL615">
            <v>-1500</v>
          </cell>
          <cell r="BM615">
            <v>-500</v>
          </cell>
          <cell r="BN615">
            <v>-1000</v>
          </cell>
          <cell r="BO615">
            <v>0</v>
          </cell>
          <cell r="BP615">
            <v>-1000</v>
          </cell>
          <cell r="BQ615">
            <v>0</v>
          </cell>
          <cell r="BR615">
            <v>-1000</v>
          </cell>
          <cell r="BS615">
            <v>33.333333000000003</v>
          </cell>
          <cell r="BT615">
            <v>148</v>
          </cell>
          <cell r="BU615">
            <v>20</v>
          </cell>
          <cell r="BV615">
            <v>16</v>
          </cell>
          <cell r="BW615">
            <v>152</v>
          </cell>
          <cell r="BX615" t="str">
            <v>Operational Risk Expense</v>
          </cell>
          <cell r="BY615">
            <v>0</v>
          </cell>
          <cell r="BZ615">
            <v>4598.53</v>
          </cell>
          <cell r="CA615">
            <v>4598.53</v>
          </cell>
          <cell r="CB615">
            <v>1769</v>
          </cell>
          <cell r="CC615">
            <v>1235</v>
          </cell>
          <cell r="CD615">
            <v>18</v>
          </cell>
          <cell r="CE615">
            <v>0</v>
          </cell>
          <cell r="CF615">
            <v>18</v>
          </cell>
          <cell r="CG615">
            <v>516</v>
          </cell>
          <cell r="CH615">
            <v>18</v>
          </cell>
          <cell r="CI615">
            <v>46</v>
          </cell>
          <cell r="CJ615">
            <v>452</v>
          </cell>
          <cell r="CK615">
            <v>0</v>
          </cell>
          <cell r="CL615">
            <v>0</v>
          </cell>
          <cell r="CM615">
            <v>0</v>
          </cell>
          <cell r="CN615">
            <v>10733.62</v>
          </cell>
          <cell r="CO615">
            <v>10733.62</v>
          </cell>
          <cell r="CP615">
            <v>0</v>
          </cell>
          <cell r="CQ615">
            <v>0</v>
          </cell>
          <cell r="CR615">
            <v>0</v>
          </cell>
          <cell r="CS615">
            <v>348</v>
          </cell>
          <cell r="CT615">
            <v>0</v>
          </cell>
          <cell r="CU615">
            <v>0</v>
          </cell>
          <cell r="CV615">
            <v>348</v>
          </cell>
          <cell r="CW615">
            <v>46294.02</v>
          </cell>
          <cell r="CX615">
            <v>1022</v>
          </cell>
          <cell r="CY615">
            <v>0</v>
          </cell>
          <cell r="CZ615">
            <v>29452</v>
          </cell>
          <cell r="DA615">
            <v>13193.02</v>
          </cell>
          <cell r="DB615">
            <v>2627</v>
          </cell>
          <cell r="DC615">
            <v>59144.65</v>
          </cell>
          <cell r="DD615">
            <v>0</v>
          </cell>
          <cell r="DE615">
            <v>99</v>
          </cell>
          <cell r="DF615">
            <v>59045.65</v>
          </cell>
          <cell r="DG615">
            <v>334278.01</v>
          </cell>
          <cell r="DH615">
            <v>3643</v>
          </cell>
          <cell r="DI615">
            <v>0</v>
          </cell>
          <cell r="DJ615">
            <v>0</v>
          </cell>
          <cell r="DK615">
            <v>1816</v>
          </cell>
          <cell r="DL615">
            <v>5459</v>
          </cell>
          <cell r="DM615">
            <v>458167.74</v>
          </cell>
          <cell r="DN615">
            <v>861548.92</v>
          </cell>
          <cell r="DO615">
            <v>37667.53</v>
          </cell>
          <cell r="DP615">
            <v>156865.35</v>
          </cell>
          <cell r="DQ615">
            <v>4702</v>
          </cell>
          <cell r="DR615">
            <v>590819.05000000005</v>
          </cell>
          <cell r="DS615">
            <v>0</v>
          </cell>
          <cell r="DT615">
            <v>790053.92</v>
          </cell>
          <cell r="DU615">
            <v>4850</v>
          </cell>
          <cell r="DV615">
            <v>8</v>
          </cell>
          <cell r="DW615">
            <v>51461</v>
          </cell>
          <cell r="DX615">
            <v>56468</v>
          </cell>
          <cell r="DY615">
            <v>-487</v>
          </cell>
          <cell r="DZ615">
            <v>-42280</v>
          </cell>
          <cell r="EA615">
            <v>70020</v>
          </cell>
          <cell r="EB615">
            <v>1475</v>
          </cell>
          <cell r="EC615">
            <v>71495</v>
          </cell>
          <cell r="ED615">
            <v>141841.24</v>
          </cell>
          <cell r="EE615">
            <v>69212</v>
          </cell>
          <cell r="EF615">
            <v>0</v>
          </cell>
          <cell r="EG615">
            <v>69212</v>
          </cell>
          <cell r="EH615">
            <v>-1000</v>
          </cell>
          <cell r="EI615">
            <v>0</v>
          </cell>
          <cell r="EJ615">
            <v>1750</v>
          </cell>
          <cell r="EK615">
            <v>0</v>
          </cell>
          <cell r="EL615">
            <v>340</v>
          </cell>
          <cell r="EM615">
            <v>0</v>
          </cell>
          <cell r="EN615">
            <v>0</v>
          </cell>
          <cell r="EO615">
            <v>0</v>
          </cell>
          <cell r="EP615">
            <v>50</v>
          </cell>
          <cell r="EQ615">
            <v>174</v>
          </cell>
          <cell r="ER615">
            <v>-45</v>
          </cell>
          <cell r="ES615">
            <v>0</v>
          </cell>
          <cell r="ET615">
            <v>-13</v>
          </cell>
          <cell r="EU615">
            <v>70020</v>
          </cell>
          <cell r="EV615">
            <v>70020</v>
          </cell>
          <cell r="EW615">
            <v>28</v>
          </cell>
          <cell r="EX615">
            <v>0</v>
          </cell>
          <cell r="EY615">
            <v>0</v>
          </cell>
          <cell r="EZ615">
            <v>0</v>
          </cell>
          <cell r="FA615">
            <v>0</v>
          </cell>
          <cell r="FB615">
            <v>2750</v>
          </cell>
          <cell r="FC615">
            <v>500</v>
          </cell>
          <cell r="FD615">
            <v>5458.96</v>
          </cell>
          <cell r="FE615">
            <v>656</v>
          </cell>
          <cell r="FF615">
            <v>67127.039999999994</v>
          </cell>
          <cell r="FG615">
            <v>0</v>
          </cell>
          <cell r="FH615">
            <v>593.07000000000005</v>
          </cell>
          <cell r="FI615">
            <v>-4499.71</v>
          </cell>
          <cell r="FJ615">
            <v>62034.26</v>
          </cell>
          <cell r="FK615">
            <v>453356.4</v>
          </cell>
          <cell r="FL615">
            <v>53934.26</v>
          </cell>
          <cell r="FM615">
            <v>62034.26</v>
          </cell>
          <cell r="FN615">
            <v>75898.720000000001</v>
          </cell>
          <cell r="FO615">
            <v>453356.4</v>
          </cell>
          <cell r="FP615">
            <v>837400</v>
          </cell>
          <cell r="FQ615">
            <v>11.896699999999999</v>
          </cell>
          <cell r="FR615">
            <v>13.683299999999999</v>
          </cell>
          <cell r="FS615">
            <v>16.741499999999998</v>
          </cell>
          <cell r="FT615">
            <v>7.4080000000000004</v>
          </cell>
          <cell r="FU615">
            <v>4850</v>
          </cell>
          <cell r="FV615">
            <v>0</v>
          </cell>
          <cell r="FW615">
            <v>0</v>
          </cell>
          <cell r="FX615">
            <v>0</v>
          </cell>
          <cell r="FY615">
            <v>42280</v>
          </cell>
          <cell r="FZ615">
            <v>0</v>
          </cell>
          <cell r="GA615">
            <v>0</v>
          </cell>
          <cell r="GB615">
            <v>0</v>
          </cell>
          <cell r="GC615">
            <v>2750</v>
          </cell>
          <cell r="GD615">
            <v>3643</v>
          </cell>
          <cell r="GE615">
            <v>4512.5</v>
          </cell>
          <cell r="GF615">
            <v>117</v>
          </cell>
          <cell r="GG615">
            <v>498398</v>
          </cell>
          <cell r="GH615">
            <v>0</v>
          </cell>
          <cell r="GI615">
            <v>0</v>
          </cell>
          <cell r="GJ615">
            <v>67127.039999999994</v>
          </cell>
          <cell r="GK615">
            <v>6712.7</v>
          </cell>
          <cell r="GL615">
            <v>4416.5</v>
          </cell>
          <cell r="GM615">
            <v>96</v>
          </cell>
          <cell r="GN615">
            <v>2755.2</v>
          </cell>
          <cell r="GO615">
            <v>1661.3</v>
          </cell>
          <cell r="GP615">
            <v>1068.23</v>
          </cell>
          <cell r="GQ615">
            <v>1068.23</v>
          </cell>
          <cell r="GR615">
            <v>593.07000000000005</v>
          </cell>
          <cell r="GS615">
            <v>1068.79</v>
          </cell>
          <cell r="GT615">
            <v>4252.1099999999997</v>
          </cell>
          <cell r="GU615">
            <v>174</v>
          </cell>
          <cell r="GV615">
            <v>498</v>
          </cell>
          <cell r="GW615">
            <v>0.35</v>
          </cell>
          <cell r="GX615">
            <v>340</v>
          </cell>
          <cell r="GY615">
            <v>0</v>
          </cell>
          <cell r="GZ615">
            <v>340</v>
          </cell>
          <cell r="HA615">
            <v>0</v>
          </cell>
          <cell r="HB615">
            <v>0</v>
          </cell>
          <cell r="HC615">
            <v>0</v>
          </cell>
          <cell r="HD615" t="str">
            <v>Reflects dividend equivalents paid on vested and unvested RSUs issued as equity-based compensation.</v>
          </cell>
          <cell r="HE615" t="str">
            <v>Primarily driven by Principal Investments. 2011Q3 -4311. 2011Q4 -4201. 2012Q1 -4024. 2012Q2 -3951. 2012Q3 -3952. 2012Q4 -3989. 2013Q1 -4039. 2013Q2 -4015. 2013Q3 -3997. 2013Q4 -3619.Also includes Investments in non-consolidating subsidiaries of</v>
          </cell>
          <cell r="HF615">
            <v>3094.32</v>
          </cell>
          <cell r="HG615">
            <v>2595.6799999999998</v>
          </cell>
          <cell r="HH615">
            <v>1205.26</v>
          </cell>
          <cell r="HI615">
            <v>10594.77</v>
          </cell>
          <cell r="HJ615">
            <v>11058.32</v>
          </cell>
          <cell r="HK615" t="str">
            <v>Supplemental Capital Action includes cash dividends paid on common stock which equals HI-A Item 13, Issuance of common stock for employee compensation which equals HI-A line 8,  Other issuance of common stock which equals HI-A line 7. Share rep</v>
          </cell>
          <cell r="HL615">
            <v>2</v>
          </cell>
          <cell r="HM615">
            <v>2012</v>
          </cell>
          <cell r="HN615">
            <v>0</v>
          </cell>
          <cell r="HO615">
            <v>0</v>
          </cell>
          <cell r="HR615">
            <v>19001</v>
          </cell>
        </row>
        <row r="616">
          <cell r="A616" t="str">
            <v>2380443Q3 2012BHC Stress</v>
          </cell>
          <cell r="B616" t="str">
            <v>Goldman</v>
          </cell>
          <cell r="C616" t="str">
            <v>Q3 2012</v>
          </cell>
          <cell r="D616" t="str">
            <v>BHC Stress</v>
          </cell>
          <cell r="E616" t="str">
            <v>BHC</v>
          </cell>
          <cell r="F616" t="str">
            <v>GOLDMAN SACHS GROUP THE</v>
          </cell>
          <cell r="G616">
            <v>2380443</v>
          </cell>
          <cell r="H616" t="str">
            <v>Projected</v>
          </cell>
          <cell r="I616">
            <v>40917</v>
          </cell>
          <cell r="J616">
            <v>40917.943136574075</v>
          </cell>
          <cell r="K616" t="str">
            <v>Our BHC Stress is based upon our 4Q11 ICAAP, which analyzed the impact of a recession, combined with a negative Goldman Sachs-specific reputational event.  The recession includes a period of negative U.S. GDP growth in 2012 and a rising rate of</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1700</v>
          </cell>
          <cell r="AO616">
            <v>0</v>
          </cell>
          <cell r="AP616">
            <v>550</v>
          </cell>
          <cell r="AQ616">
            <v>100</v>
          </cell>
          <cell r="AR616">
            <v>2350</v>
          </cell>
          <cell r="AS616">
            <v>550</v>
          </cell>
          <cell r="AT616">
            <v>2900</v>
          </cell>
          <cell r="AU616">
            <v>99</v>
          </cell>
          <cell r="AV616">
            <v>0</v>
          </cell>
          <cell r="AW616">
            <v>0</v>
          </cell>
          <cell r="AX616">
            <v>0</v>
          </cell>
          <cell r="AY616">
            <v>99</v>
          </cell>
          <cell r="AZ616">
            <v>0</v>
          </cell>
          <cell r="BA616">
            <v>5715</v>
          </cell>
          <cell r="BB616">
            <v>4115</v>
          </cell>
          <cell r="BC616">
            <v>1600</v>
          </cell>
          <cell r="BD616">
            <v>1600</v>
          </cell>
          <cell r="BE616">
            <v>0</v>
          </cell>
          <cell r="BF616">
            <v>2350</v>
          </cell>
          <cell r="BG616">
            <v>550</v>
          </cell>
          <cell r="BH616">
            <v>0</v>
          </cell>
          <cell r="BI616">
            <v>0</v>
          </cell>
          <cell r="BJ616">
            <v>0</v>
          </cell>
          <cell r="BK616">
            <v>0</v>
          </cell>
          <cell r="BL616">
            <v>-1300</v>
          </cell>
          <cell r="BM616">
            <v>-450</v>
          </cell>
          <cell r="BN616">
            <v>-850</v>
          </cell>
          <cell r="BO616">
            <v>0</v>
          </cell>
          <cell r="BP616">
            <v>-850</v>
          </cell>
          <cell r="BQ616">
            <v>0</v>
          </cell>
          <cell r="BR616">
            <v>-850</v>
          </cell>
          <cell r="BS616">
            <v>34.615385000000003</v>
          </cell>
          <cell r="BT616">
            <v>152</v>
          </cell>
          <cell r="BU616">
            <v>20</v>
          </cell>
          <cell r="BV616">
            <v>16</v>
          </cell>
          <cell r="BW616">
            <v>156</v>
          </cell>
          <cell r="BX616" t="str">
            <v>Operational Risk Expense</v>
          </cell>
          <cell r="BY616">
            <v>0</v>
          </cell>
          <cell r="BZ616">
            <v>4495</v>
          </cell>
          <cell r="CA616">
            <v>4495</v>
          </cell>
          <cell r="CB616">
            <v>1769</v>
          </cell>
          <cell r="CC616">
            <v>1235</v>
          </cell>
          <cell r="CD616">
            <v>18</v>
          </cell>
          <cell r="CE616">
            <v>0</v>
          </cell>
          <cell r="CF616">
            <v>18</v>
          </cell>
          <cell r="CG616">
            <v>516</v>
          </cell>
          <cell r="CH616">
            <v>18</v>
          </cell>
          <cell r="CI616">
            <v>46</v>
          </cell>
          <cell r="CJ616">
            <v>452</v>
          </cell>
          <cell r="CK616">
            <v>0</v>
          </cell>
          <cell r="CL616">
            <v>0</v>
          </cell>
          <cell r="CM616">
            <v>0</v>
          </cell>
          <cell r="CN616">
            <v>11236.27</v>
          </cell>
          <cell r="CO616">
            <v>11236.27</v>
          </cell>
          <cell r="CP616">
            <v>0</v>
          </cell>
          <cell r="CQ616">
            <v>0</v>
          </cell>
          <cell r="CR616">
            <v>0</v>
          </cell>
          <cell r="CS616">
            <v>348</v>
          </cell>
          <cell r="CT616">
            <v>0</v>
          </cell>
          <cell r="CU616">
            <v>0</v>
          </cell>
          <cell r="CV616">
            <v>348</v>
          </cell>
          <cell r="CW616">
            <v>46341.84</v>
          </cell>
          <cell r="CX616">
            <v>1022</v>
          </cell>
          <cell r="CY616">
            <v>0</v>
          </cell>
          <cell r="CZ616">
            <v>29452</v>
          </cell>
          <cell r="DA616">
            <v>13240.84</v>
          </cell>
          <cell r="DB616">
            <v>2627</v>
          </cell>
          <cell r="DC616">
            <v>59695.1</v>
          </cell>
          <cell r="DD616">
            <v>0</v>
          </cell>
          <cell r="DE616">
            <v>99</v>
          </cell>
          <cell r="DF616">
            <v>59596.1</v>
          </cell>
          <cell r="DG616">
            <v>330503.36</v>
          </cell>
          <cell r="DH616">
            <v>3643</v>
          </cell>
          <cell r="DI616">
            <v>0</v>
          </cell>
          <cell r="DJ616">
            <v>0</v>
          </cell>
          <cell r="DK616">
            <v>1816</v>
          </cell>
          <cell r="DL616">
            <v>5459</v>
          </cell>
          <cell r="DM616">
            <v>452138.1</v>
          </cell>
          <cell r="DN616">
            <v>852191.57</v>
          </cell>
          <cell r="DO616">
            <v>39814.480000000003</v>
          </cell>
          <cell r="DP616">
            <v>155887.67000000001</v>
          </cell>
          <cell r="DQ616">
            <v>4202</v>
          </cell>
          <cell r="DR616">
            <v>581161.42000000004</v>
          </cell>
          <cell r="DS616">
            <v>0</v>
          </cell>
          <cell r="DT616">
            <v>781065.57</v>
          </cell>
          <cell r="DU616">
            <v>5350</v>
          </cell>
          <cell r="DV616">
            <v>8</v>
          </cell>
          <cell r="DW616">
            <v>51717</v>
          </cell>
          <cell r="DX616">
            <v>55381</v>
          </cell>
          <cell r="DY616">
            <v>-525</v>
          </cell>
          <cell r="DZ616">
            <v>-42280</v>
          </cell>
          <cell r="EA616">
            <v>69651</v>
          </cell>
          <cell r="EB616">
            <v>1475</v>
          </cell>
          <cell r="EC616">
            <v>71126</v>
          </cell>
          <cell r="ED616">
            <v>141237.15</v>
          </cell>
          <cell r="EE616">
            <v>70020</v>
          </cell>
          <cell r="EF616">
            <v>0</v>
          </cell>
          <cell r="EG616">
            <v>70020</v>
          </cell>
          <cell r="EH616">
            <v>-850</v>
          </cell>
          <cell r="EI616">
            <v>0</v>
          </cell>
          <cell r="EJ616">
            <v>500</v>
          </cell>
          <cell r="EK616">
            <v>0</v>
          </cell>
          <cell r="EL616">
            <v>256</v>
          </cell>
          <cell r="EM616">
            <v>0</v>
          </cell>
          <cell r="EN616">
            <v>0</v>
          </cell>
          <cell r="EO616">
            <v>0</v>
          </cell>
          <cell r="EP616">
            <v>50</v>
          </cell>
          <cell r="EQ616">
            <v>175</v>
          </cell>
          <cell r="ER616">
            <v>-38</v>
          </cell>
          <cell r="ES616">
            <v>0</v>
          </cell>
          <cell r="ET616">
            <v>-12</v>
          </cell>
          <cell r="EU616">
            <v>69651</v>
          </cell>
          <cell r="EV616">
            <v>69651</v>
          </cell>
          <cell r="EW616">
            <v>-10</v>
          </cell>
          <cell r="EX616">
            <v>0</v>
          </cell>
          <cell r="EY616">
            <v>0</v>
          </cell>
          <cell r="EZ616">
            <v>0</v>
          </cell>
          <cell r="FA616">
            <v>0</v>
          </cell>
          <cell r="FB616">
            <v>2750</v>
          </cell>
          <cell r="FC616">
            <v>0</v>
          </cell>
          <cell r="FD616">
            <v>5458.96</v>
          </cell>
          <cell r="FE616">
            <v>656</v>
          </cell>
          <cell r="FF616">
            <v>66296.039999999994</v>
          </cell>
          <cell r="FG616">
            <v>0</v>
          </cell>
          <cell r="FH616">
            <v>470.89</v>
          </cell>
          <cell r="FI616">
            <v>-4530.28</v>
          </cell>
          <cell r="FJ616">
            <v>61294.87</v>
          </cell>
          <cell r="FK616">
            <v>448918.08</v>
          </cell>
          <cell r="FL616">
            <v>53194.87</v>
          </cell>
          <cell r="FM616">
            <v>61294.87</v>
          </cell>
          <cell r="FN616">
            <v>75159.33</v>
          </cell>
          <cell r="FO616">
            <v>448918.08</v>
          </cell>
          <cell r="FP616">
            <v>825400</v>
          </cell>
          <cell r="FQ616">
            <v>11.849600000000001</v>
          </cell>
          <cell r="FR616">
            <v>13.6539</v>
          </cell>
          <cell r="FS616">
            <v>16.7423</v>
          </cell>
          <cell r="FT616">
            <v>7.4260999999999999</v>
          </cell>
          <cell r="FU616">
            <v>5350</v>
          </cell>
          <cell r="FV616">
            <v>0</v>
          </cell>
          <cell r="FW616">
            <v>0</v>
          </cell>
          <cell r="FX616">
            <v>0</v>
          </cell>
          <cell r="FY616">
            <v>42280</v>
          </cell>
          <cell r="FZ616">
            <v>0</v>
          </cell>
          <cell r="GA616">
            <v>0</v>
          </cell>
          <cell r="GB616">
            <v>0</v>
          </cell>
          <cell r="GC616">
            <v>2750</v>
          </cell>
          <cell r="GD616">
            <v>3643</v>
          </cell>
          <cell r="GE616">
            <v>4562.1899999999996</v>
          </cell>
          <cell r="GF616">
            <v>117</v>
          </cell>
          <cell r="GG616">
            <v>500066.65</v>
          </cell>
          <cell r="GH616">
            <v>0</v>
          </cell>
          <cell r="GI616">
            <v>0</v>
          </cell>
          <cell r="GJ616">
            <v>66296.039999999994</v>
          </cell>
          <cell r="GK616">
            <v>6629.6</v>
          </cell>
          <cell r="GL616">
            <v>4466.1899999999996</v>
          </cell>
          <cell r="GM616">
            <v>96</v>
          </cell>
          <cell r="GN616">
            <v>2783.36</v>
          </cell>
          <cell r="GO616">
            <v>1682.83</v>
          </cell>
          <cell r="GP616">
            <v>1211.94</v>
          </cell>
          <cell r="GQ616">
            <v>1211.94</v>
          </cell>
          <cell r="GR616">
            <v>470.89</v>
          </cell>
          <cell r="GS616">
            <v>1211.49</v>
          </cell>
          <cell r="GT616">
            <v>5331.72</v>
          </cell>
          <cell r="GU616">
            <v>175</v>
          </cell>
          <cell r="GV616">
            <v>500</v>
          </cell>
          <cell r="GW616">
            <v>0.35</v>
          </cell>
          <cell r="GX616">
            <v>256</v>
          </cell>
          <cell r="GY616">
            <v>0</v>
          </cell>
          <cell r="GZ616">
            <v>256</v>
          </cell>
          <cell r="HA616">
            <v>0</v>
          </cell>
          <cell r="HB616">
            <v>0</v>
          </cell>
          <cell r="HC616">
            <v>0</v>
          </cell>
          <cell r="HD616" t="str">
            <v>Reflects dividend equivalents paid on vested and unvested RSUs issued as equity-based compensation.</v>
          </cell>
          <cell r="HE616" t="str">
            <v>Primarily driven by Principal Investments. 2011Q3 -4311. 2011Q4 -4201. 2012Q1 -4024. 2012Q2 -3951. 2012Q3 -3952. 2012Q4 -3989. 2013Q1 -4039. 2013Q2 -4015. 2013Q3 -3997. 2013Q4 -3619.Also includes Investments in non-consolidating subsidiaries of</v>
          </cell>
          <cell r="HF616">
            <v>3094.32</v>
          </cell>
          <cell r="HG616">
            <v>2595.6799999999998</v>
          </cell>
          <cell r="HH616">
            <v>1205.26</v>
          </cell>
          <cell r="HI616">
            <v>10594.77</v>
          </cell>
          <cell r="HJ616">
            <v>11058.32</v>
          </cell>
          <cell r="HK616" t="str">
            <v>Supplemental Capital Action includes cash dividends paid on common stock which equals HI-A Item 13, Issuance of common stock for employee compensation which equals HI-A line 8,  Other issuance of common stock which equals HI-A line 7. Share rep</v>
          </cell>
          <cell r="HL616">
            <v>3</v>
          </cell>
          <cell r="HM616">
            <v>2012</v>
          </cell>
          <cell r="HN616">
            <v>0</v>
          </cell>
          <cell r="HO616">
            <v>0</v>
          </cell>
          <cell r="HR616">
            <v>19001</v>
          </cell>
        </row>
        <row r="617">
          <cell r="A617" t="str">
            <v>2380443Q4 2012BHC Stress</v>
          </cell>
          <cell r="B617" t="str">
            <v>Goldman</v>
          </cell>
          <cell r="C617" t="str">
            <v>Q4 2012</v>
          </cell>
          <cell r="D617" t="str">
            <v>BHC Stress</v>
          </cell>
          <cell r="E617" t="str">
            <v>BHC</v>
          </cell>
          <cell r="F617" t="str">
            <v>GOLDMAN SACHS GROUP THE</v>
          </cell>
          <cell r="G617">
            <v>2380443</v>
          </cell>
          <cell r="H617" t="str">
            <v>Projected</v>
          </cell>
          <cell r="I617">
            <v>40917</v>
          </cell>
          <cell r="J617">
            <v>40917.943136574075</v>
          </cell>
          <cell r="K617" t="str">
            <v>Our BHC Stress is based upon our 4Q11 ICAAP, which analyzed the impact of a recession, combined with a negative Goldman Sachs-specific reputational event.  The recession includes a period of negative U.S. GDP growth in 2012 and a rising rate of</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950</v>
          </cell>
          <cell r="AO617">
            <v>0</v>
          </cell>
          <cell r="AP617">
            <v>350</v>
          </cell>
          <cell r="AQ617">
            <v>50</v>
          </cell>
          <cell r="AR617">
            <v>1350</v>
          </cell>
          <cell r="AS617">
            <v>350</v>
          </cell>
          <cell r="AT617">
            <v>1700</v>
          </cell>
          <cell r="AU617">
            <v>99</v>
          </cell>
          <cell r="AV617">
            <v>0</v>
          </cell>
          <cell r="AW617">
            <v>0</v>
          </cell>
          <cell r="AX617">
            <v>0</v>
          </cell>
          <cell r="AY617">
            <v>99</v>
          </cell>
          <cell r="AZ617">
            <v>0</v>
          </cell>
          <cell r="BA617">
            <v>4565</v>
          </cell>
          <cell r="BB617">
            <v>3915</v>
          </cell>
          <cell r="BC617">
            <v>650</v>
          </cell>
          <cell r="BD617">
            <v>650</v>
          </cell>
          <cell r="BE617">
            <v>0</v>
          </cell>
          <cell r="BF617">
            <v>1350</v>
          </cell>
          <cell r="BG617">
            <v>350</v>
          </cell>
          <cell r="BH617">
            <v>0</v>
          </cell>
          <cell r="BI617">
            <v>0</v>
          </cell>
          <cell r="BJ617">
            <v>0</v>
          </cell>
          <cell r="BK617">
            <v>0</v>
          </cell>
          <cell r="BL617">
            <v>-1050</v>
          </cell>
          <cell r="BM617">
            <v>-400</v>
          </cell>
          <cell r="BN617">
            <v>-650</v>
          </cell>
          <cell r="BO617">
            <v>0</v>
          </cell>
          <cell r="BP617">
            <v>-650</v>
          </cell>
          <cell r="BQ617">
            <v>0</v>
          </cell>
          <cell r="BR617">
            <v>-650</v>
          </cell>
          <cell r="BS617">
            <v>38.095238000000002</v>
          </cell>
          <cell r="BT617">
            <v>156</v>
          </cell>
          <cell r="BU617">
            <v>20</v>
          </cell>
          <cell r="BV617">
            <v>16</v>
          </cell>
          <cell r="BW617">
            <v>160</v>
          </cell>
          <cell r="BX617" t="str">
            <v>Operational Risk Expense</v>
          </cell>
          <cell r="BY617">
            <v>0</v>
          </cell>
          <cell r="BZ617">
            <v>4432.88</v>
          </cell>
          <cell r="CA617">
            <v>4432.88</v>
          </cell>
          <cell r="CB617">
            <v>1769</v>
          </cell>
          <cell r="CC617">
            <v>1235</v>
          </cell>
          <cell r="CD617">
            <v>18</v>
          </cell>
          <cell r="CE617">
            <v>0</v>
          </cell>
          <cell r="CF617">
            <v>18</v>
          </cell>
          <cell r="CG617">
            <v>516</v>
          </cell>
          <cell r="CH617">
            <v>18</v>
          </cell>
          <cell r="CI617">
            <v>46</v>
          </cell>
          <cell r="CJ617">
            <v>452</v>
          </cell>
          <cell r="CK617">
            <v>0</v>
          </cell>
          <cell r="CL617">
            <v>0</v>
          </cell>
          <cell r="CM617">
            <v>0</v>
          </cell>
          <cell r="CN617">
            <v>11940.98</v>
          </cell>
          <cell r="CO617">
            <v>11940.98</v>
          </cell>
          <cell r="CP617">
            <v>0</v>
          </cell>
          <cell r="CQ617">
            <v>0</v>
          </cell>
          <cell r="CR617">
            <v>0</v>
          </cell>
          <cell r="CS617">
            <v>348</v>
          </cell>
          <cell r="CT617">
            <v>0</v>
          </cell>
          <cell r="CU617">
            <v>0</v>
          </cell>
          <cell r="CV617">
            <v>348</v>
          </cell>
          <cell r="CW617">
            <v>46415.23</v>
          </cell>
          <cell r="CX617">
            <v>1022</v>
          </cell>
          <cell r="CY617">
            <v>0</v>
          </cell>
          <cell r="CZ617">
            <v>29452</v>
          </cell>
          <cell r="DA617">
            <v>13314.23</v>
          </cell>
          <cell r="DB617">
            <v>2627</v>
          </cell>
          <cell r="DC617">
            <v>60473.2</v>
          </cell>
          <cell r="DD617">
            <v>0</v>
          </cell>
          <cell r="DE617">
            <v>99</v>
          </cell>
          <cell r="DF617">
            <v>60374.2</v>
          </cell>
          <cell r="DG617">
            <v>327131.96000000002</v>
          </cell>
          <cell r="DH617">
            <v>3643</v>
          </cell>
          <cell r="DI617">
            <v>0</v>
          </cell>
          <cell r="DJ617">
            <v>0</v>
          </cell>
          <cell r="DK617">
            <v>1816</v>
          </cell>
          <cell r="DL617">
            <v>5459</v>
          </cell>
          <cell r="DM617">
            <v>442793.38</v>
          </cell>
          <cell r="DN617">
            <v>840191.43</v>
          </cell>
          <cell r="DO617">
            <v>41827.96</v>
          </cell>
          <cell r="DP617">
            <v>155369.60000000001</v>
          </cell>
          <cell r="DQ617">
            <v>4202</v>
          </cell>
          <cell r="DR617">
            <v>568265.87</v>
          </cell>
          <cell r="DS617">
            <v>0</v>
          </cell>
          <cell r="DT617">
            <v>769665.43</v>
          </cell>
          <cell r="DU617">
            <v>5350</v>
          </cell>
          <cell r="DV617">
            <v>8</v>
          </cell>
          <cell r="DW617">
            <v>52027</v>
          </cell>
          <cell r="DX617">
            <v>54494</v>
          </cell>
          <cell r="DY617">
            <v>-548</v>
          </cell>
          <cell r="DZ617">
            <v>-42280</v>
          </cell>
          <cell r="EA617">
            <v>69051</v>
          </cell>
          <cell r="EB617">
            <v>1475</v>
          </cell>
          <cell r="EC617">
            <v>70526</v>
          </cell>
          <cell r="ED617">
            <v>140424.17000000001</v>
          </cell>
          <cell r="EE617">
            <v>69651</v>
          </cell>
          <cell r="EF617">
            <v>0</v>
          </cell>
          <cell r="EG617">
            <v>69651</v>
          </cell>
          <cell r="EH617">
            <v>-650</v>
          </cell>
          <cell r="EI617">
            <v>0</v>
          </cell>
          <cell r="EJ617">
            <v>0</v>
          </cell>
          <cell r="EK617">
            <v>0</v>
          </cell>
          <cell r="EL617">
            <v>310</v>
          </cell>
          <cell r="EM617">
            <v>0</v>
          </cell>
          <cell r="EN617">
            <v>0</v>
          </cell>
          <cell r="EO617">
            <v>0</v>
          </cell>
          <cell r="EP617">
            <v>50</v>
          </cell>
          <cell r="EQ617">
            <v>175</v>
          </cell>
          <cell r="ER617">
            <v>-23</v>
          </cell>
          <cell r="ES617">
            <v>0</v>
          </cell>
          <cell r="ET617">
            <v>-12</v>
          </cell>
          <cell r="EU617">
            <v>69051</v>
          </cell>
          <cell r="EV617">
            <v>69051</v>
          </cell>
          <cell r="EW617">
            <v>-32</v>
          </cell>
          <cell r="EX617">
            <v>0</v>
          </cell>
          <cell r="EY617">
            <v>0</v>
          </cell>
          <cell r="EZ617">
            <v>0</v>
          </cell>
          <cell r="FA617">
            <v>0</v>
          </cell>
          <cell r="FB617">
            <v>2750</v>
          </cell>
          <cell r="FC617">
            <v>0</v>
          </cell>
          <cell r="FD617">
            <v>5458.96</v>
          </cell>
          <cell r="FE617">
            <v>656</v>
          </cell>
          <cell r="FF617">
            <v>65718.039999999994</v>
          </cell>
          <cell r="FG617">
            <v>0</v>
          </cell>
          <cell r="FH617">
            <v>589.99</v>
          </cell>
          <cell r="FI617">
            <v>-4557.34</v>
          </cell>
          <cell r="FJ617">
            <v>60570.71</v>
          </cell>
          <cell r="FK617">
            <v>443551.03</v>
          </cell>
          <cell r="FL617">
            <v>52470.71</v>
          </cell>
          <cell r="FM617">
            <v>60570.71</v>
          </cell>
          <cell r="FN617">
            <v>74435.17</v>
          </cell>
          <cell r="FO617">
            <v>443551.03</v>
          </cell>
          <cell r="FP617">
            <v>814800</v>
          </cell>
          <cell r="FQ617">
            <v>11.829700000000001</v>
          </cell>
          <cell r="FR617">
            <v>13.655900000000001</v>
          </cell>
          <cell r="FS617">
            <v>16.781600000000001</v>
          </cell>
          <cell r="FT617">
            <v>7.4337999999999997</v>
          </cell>
          <cell r="FU617">
            <v>5350</v>
          </cell>
          <cell r="FV617">
            <v>0</v>
          </cell>
          <cell r="FW617">
            <v>0</v>
          </cell>
          <cell r="FX617">
            <v>0</v>
          </cell>
          <cell r="FY617">
            <v>42280</v>
          </cell>
          <cell r="FZ617">
            <v>0</v>
          </cell>
          <cell r="GA617">
            <v>0</v>
          </cell>
          <cell r="GB617">
            <v>0</v>
          </cell>
          <cell r="GC617">
            <v>2750</v>
          </cell>
          <cell r="GD617">
            <v>3643</v>
          </cell>
          <cell r="GE617">
            <v>4650.45</v>
          </cell>
          <cell r="GF617">
            <v>117</v>
          </cell>
          <cell r="GG617">
            <v>501041.65</v>
          </cell>
          <cell r="GH617">
            <v>0</v>
          </cell>
          <cell r="GI617">
            <v>0</v>
          </cell>
          <cell r="GJ617">
            <v>65718.039999999994</v>
          </cell>
          <cell r="GK617">
            <v>6571.8</v>
          </cell>
          <cell r="GL617">
            <v>4554.45</v>
          </cell>
          <cell r="GM617">
            <v>96</v>
          </cell>
          <cell r="GN617">
            <v>475.29</v>
          </cell>
          <cell r="GO617">
            <v>4079.16</v>
          </cell>
          <cell r="GP617">
            <v>3489.18</v>
          </cell>
          <cell r="GQ617">
            <v>3489.18</v>
          </cell>
          <cell r="GR617">
            <v>589.99</v>
          </cell>
          <cell r="GS617">
            <v>3488.73</v>
          </cell>
          <cell r="GT617">
            <v>14388.64</v>
          </cell>
          <cell r="GU617">
            <v>175</v>
          </cell>
          <cell r="GV617">
            <v>501</v>
          </cell>
          <cell r="GW617">
            <v>0.35</v>
          </cell>
          <cell r="GX617">
            <v>310</v>
          </cell>
          <cell r="GY617">
            <v>0</v>
          </cell>
          <cell r="GZ617">
            <v>310</v>
          </cell>
          <cell r="HA617">
            <v>0</v>
          </cell>
          <cell r="HB617">
            <v>0</v>
          </cell>
          <cell r="HC617">
            <v>0</v>
          </cell>
          <cell r="HD617" t="str">
            <v>Reflects dividend equivalents paid on vested and unvested RSUs issued as equity-based compensation.</v>
          </cell>
          <cell r="HE617" t="str">
            <v>Primarily driven by Principal Investments. 2011Q3 -4311. 2011Q4 -4201. 2012Q1 -4024. 2012Q2 -3951. 2012Q3 -3952. 2012Q4 -3989. 2013Q1 -4039. 2013Q2 -4015. 2013Q3 -3997. 2013Q4 -3619.Also includes Investments in non-consolidating subsidiaries of</v>
          </cell>
          <cell r="HF617">
            <v>3094.32</v>
          </cell>
          <cell r="HG617">
            <v>2595.6799999999998</v>
          </cell>
          <cell r="HH617">
            <v>1205.26</v>
          </cell>
          <cell r="HI617">
            <v>10594.77</v>
          </cell>
          <cell r="HJ617">
            <v>11058.32</v>
          </cell>
          <cell r="HK617" t="str">
            <v>Supplemental Capital Action includes cash dividends paid on common stock which equals HI-A Item 13, Issuance of common stock for employee compensation which equals HI-A line 8,  Other issuance of common stock which equals HI-A line 7. Share rep</v>
          </cell>
          <cell r="HL617">
            <v>4</v>
          </cell>
          <cell r="HM617">
            <v>2012</v>
          </cell>
          <cell r="HN617">
            <v>0</v>
          </cell>
          <cell r="HO617">
            <v>0</v>
          </cell>
          <cell r="HR617">
            <v>19001</v>
          </cell>
        </row>
        <row r="618">
          <cell r="A618" t="str">
            <v>2380443Q1 2013BHC Stress</v>
          </cell>
          <cell r="B618" t="str">
            <v>Goldman</v>
          </cell>
          <cell r="C618" t="str">
            <v>Q1 2013</v>
          </cell>
          <cell r="D618" t="str">
            <v>BHC Stress</v>
          </cell>
          <cell r="E618" t="str">
            <v>BHC</v>
          </cell>
          <cell r="F618" t="str">
            <v>GOLDMAN SACHS GROUP THE</v>
          </cell>
          <cell r="G618">
            <v>2380443</v>
          </cell>
          <cell r="H618" t="str">
            <v>Projected</v>
          </cell>
          <cell r="I618">
            <v>40917</v>
          </cell>
          <cell r="J618">
            <v>40917.943136574075</v>
          </cell>
          <cell r="K618" t="str">
            <v>Our BHC Stress is based upon our 4Q11 ICAAP, which analyzed the impact of a recession, combined with a negative Goldman Sachs-specific reputational event.  The recession includes a period of negative U.S. GDP growth in 2012 and a rising rate of</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cell r="AS618">
            <v>0</v>
          </cell>
          <cell r="AT618">
            <v>0</v>
          </cell>
          <cell r="AU618">
            <v>99</v>
          </cell>
          <cell r="AV618">
            <v>0</v>
          </cell>
          <cell r="AW618">
            <v>0</v>
          </cell>
          <cell r="AX618">
            <v>0</v>
          </cell>
          <cell r="AY618">
            <v>99</v>
          </cell>
          <cell r="AZ618">
            <v>0</v>
          </cell>
          <cell r="BA618">
            <v>12765</v>
          </cell>
          <cell r="BB618">
            <v>7265</v>
          </cell>
          <cell r="BC618">
            <v>5500</v>
          </cell>
          <cell r="BD618">
            <v>5500</v>
          </cell>
          <cell r="BE618">
            <v>0</v>
          </cell>
          <cell r="BF618">
            <v>0</v>
          </cell>
          <cell r="BG618">
            <v>0</v>
          </cell>
          <cell r="BH618">
            <v>0</v>
          </cell>
          <cell r="BI618">
            <v>0</v>
          </cell>
          <cell r="BJ618">
            <v>0</v>
          </cell>
          <cell r="BK618">
            <v>0</v>
          </cell>
          <cell r="BL618">
            <v>5500</v>
          </cell>
          <cell r="BM618">
            <v>1850</v>
          </cell>
          <cell r="BN618">
            <v>3650</v>
          </cell>
          <cell r="BO618">
            <v>0</v>
          </cell>
          <cell r="BP618">
            <v>3650</v>
          </cell>
          <cell r="BQ618">
            <v>0</v>
          </cell>
          <cell r="BR618">
            <v>3650</v>
          </cell>
          <cell r="BS618">
            <v>33.636364</v>
          </cell>
          <cell r="BT618">
            <v>160</v>
          </cell>
          <cell r="BU618">
            <v>20</v>
          </cell>
          <cell r="BV618">
            <v>16</v>
          </cell>
          <cell r="BW618">
            <v>164</v>
          </cell>
          <cell r="BX618" t="str">
            <v>Operational Risk Expense</v>
          </cell>
          <cell r="BY618">
            <v>0</v>
          </cell>
          <cell r="BZ618">
            <v>4484.6499999999996</v>
          </cell>
          <cell r="CA618">
            <v>4484.6499999999996</v>
          </cell>
          <cell r="CB618">
            <v>1769</v>
          </cell>
          <cell r="CC618">
            <v>1235</v>
          </cell>
          <cell r="CD618">
            <v>18</v>
          </cell>
          <cell r="CE618">
            <v>0</v>
          </cell>
          <cell r="CF618">
            <v>18</v>
          </cell>
          <cell r="CG618">
            <v>516</v>
          </cell>
          <cell r="CH618">
            <v>18</v>
          </cell>
          <cell r="CI618">
            <v>46</v>
          </cell>
          <cell r="CJ618">
            <v>452</v>
          </cell>
          <cell r="CK618">
            <v>0</v>
          </cell>
          <cell r="CL618">
            <v>0</v>
          </cell>
          <cell r="CM618">
            <v>0</v>
          </cell>
          <cell r="CN618">
            <v>11992.53</v>
          </cell>
          <cell r="CO618">
            <v>11992.53</v>
          </cell>
          <cell r="CP618">
            <v>0</v>
          </cell>
          <cell r="CQ618">
            <v>0</v>
          </cell>
          <cell r="CR618">
            <v>0</v>
          </cell>
          <cell r="CS618">
            <v>348</v>
          </cell>
          <cell r="CT618">
            <v>0</v>
          </cell>
          <cell r="CU618">
            <v>0</v>
          </cell>
          <cell r="CV618">
            <v>348</v>
          </cell>
          <cell r="CW618">
            <v>46430.7</v>
          </cell>
          <cell r="CX618">
            <v>1022</v>
          </cell>
          <cell r="CY618">
            <v>0</v>
          </cell>
          <cell r="CZ618">
            <v>29452</v>
          </cell>
          <cell r="DA618">
            <v>13329.7</v>
          </cell>
          <cell r="DB618">
            <v>2627</v>
          </cell>
          <cell r="DC618">
            <v>60540.23</v>
          </cell>
          <cell r="DD618">
            <v>0</v>
          </cell>
          <cell r="DE618">
            <v>99</v>
          </cell>
          <cell r="DF618">
            <v>60441.23</v>
          </cell>
          <cell r="DG618">
            <v>329521.91999999998</v>
          </cell>
          <cell r="DH618">
            <v>3643</v>
          </cell>
          <cell r="DI618">
            <v>0</v>
          </cell>
          <cell r="DJ618">
            <v>0</v>
          </cell>
          <cell r="DK618">
            <v>1816</v>
          </cell>
          <cell r="DL618">
            <v>5459</v>
          </cell>
          <cell r="DM618">
            <v>447918.13</v>
          </cell>
          <cell r="DN618">
            <v>847824.92</v>
          </cell>
          <cell r="DO618">
            <v>45029.19</v>
          </cell>
          <cell r="DP618">
            <v>156281.82999999999</v>
          </cell>
          <cell r="DQ618">
            <v>4202</v>
          </cell>
          <cell r="DR618">
            <v>569197.9</v>
          </cell>
          <cell r="DS618">
            <v>0</v>
          </cell>
          <cell r="DT618">
            <v>774710.92</v>
          </cell>
          <cell r="DU618">
            <v>5350</v>
          </cell>
          <cell r="DV618">
            <v>8</v>
          </cell>
          <cell r="DW618">
            <v>51191</v>
          </cell>
          <cell r="DX618">
            <v>57899</v>
          </cell>
          <cell r="DY618">
            <v>-529</v>
          </cell>
          <cell r="DZ618">
            <v>-42280</v>
          </cell>
          <cell r="EA618">
            <v>71639</v>
          </cell>
          <cell r="EB618">
            <v>1475</v>
          </cell>
          <cell r="EC618">
            <v>73114</v>
          </cell>
          <cell r="ED618">
            <v>140424.17000000001</v>
          </cell>
          <cell r="EE618">
            <v>69051</v>
          </cell>
          <cell r="EF618">
            <v>0</v>
          </cell>
          <cell r="EG618">
            <v>69051</v>
          </cell>
          <cell r="EH618">
            <v>3650</v>
          </cell>
          <cell r="EI618">
            <v>0</v>
          </cell>
          <cell r="EJ618">
            <v>0</v>
          </cell>
          <cell r="EK618">
            <v>0</v>
          </cell>
          <cell r="EL618">
            <v>-836</v>
          </cell>
          <cell r="EM618">
            <v>0</v>
          </cell>
          <cell r="EN618">
            <v>0</v>
          </cell>
          <cell r="EO618">
            <v>0</v>
          </cell>
          <cell r="EP618">
            <v>60</v>
          </cell>
          <cell r="EQ618">
            <v>179</v>
          </cell>
          <cell r="ER618">
            <v>19</v>
          </cell>
          <cell r="ES618">
            <v>0</v>
          </cell>
          <cell r="ET618">
            <v>-6</v>
          </cell>
          <cell r="EU618">
            <v>71639</v>
          </cell>
          <cell r="EV618">
            <v>71639</v>
          </cell>
          <cell r="EW618">
            <v>-13</v>
          </cell>
          <cell r="EX618">
            <v>0</v>
          </cell>
          <cell r="EY618">
            <v>0</v>
          </cell>
          <cell r="EZ618">
            <v>0</v>
          </cell>
          <cell r="FA618">
            <v>0</v>
          </cell>
          <cell r="FB618">
            <v>1833.33</v>
          </cell>
          <cell r="FC618">
            <v>0</v>
          </cell>
          <cell r="FD618">
            <v>5458.96</v>
          </cell>
          <cell r="FE618">
            <v>656</v>
          </cell>
          <cell r="FF618">
            <v>67370.38</v>
          </cell>
          <cell r="FG618">
            <v>0</v>
          </cell>
          <cell r="FH618">
            <v>353.16</v>
          </cell>
          <cell r="FI618">
            <v>-4573.53</v>
          </cell>
          <cell r="FJ618">
            <v>62443.68</v>
          </cell>
          <cell r="FK618">
            <v>450109.63</v>
          </cell>
          <cell r="FL618">
            <v>55260.35</v>
          </cell>
          <cell r="FM618">
            <v>62443.68</v>
          </cell>
          <cell r="FN618">
            <v>77224.81</v>
          </cell>
          <cell r="FO618">
            <v>450109.63</v>
          </cell>
          <cell r="FP618">
            <v>812500</v>
          </cell>
          <cell r="FQ618">
            <v>12.277100000000001</v>
          </cell>
          <cell r="FR618">
            <v>13.872999999999999</v>
          </cell>
          <cell r="FS618">
            <v>17.1569</v>
          </cell>
          <cell r="FT618">
            <v>7.6853999999999996</v>
          </cell>
          <cell r="FU618">
            <v>5350</v>
          </cell>
          <cell r="FV618">
            <v>0</v>
          </cell>
          <cell r="FW618">
            <v>0</v>
          </cell>
          <cell r="FX618">
            <v>0</v>
          </cell>
          <cell r="FY618">
            <v>42280</v>
          </cell>
          <cell r="FZ618">
            <v>0</v>
          </cell>
          <cell r="GA618">
            <v>0</v>
          </cell>
          <cell r="GB618">
            <v>0</v>
          </cell>
          <cell r="GC618">
            <v>1833.33</v>
          </cell>
          <cell r="GD618">
            <v>3643</v>
          </cell>
          <cell r="GE618">
            <v>4049.07</v>
          </cell>
          <cell r="GF618">
            <v>117</v>
          </cell>
          <cell r="GG618">
            <v>511826.26</v>
          </cell>
          <cell r="GH618">
            <v>0</v>
          </cell>
          <cell r="GI618">
            <v>0</v>
          </cell>
          <cell r="GJ618">
            <v>67370.38</v>
          </cell>
          <cell r="GK618">
            <v>6737.04</v>
          </cell>
          <cell r="GL618">
            <v>3953.07</v>
          </cell>
          <cell r="GM618">
            <v>96</v>
          </cell>
          <cell r="GN618">
            <v>475.29</v>
          </cell>
          <cell r="GO618">
            <v>3477.78</v>
          </cell>
          <cell r="GP618">
            <v>3124.62</v>
          </cell>
          <cell r="GQ618">
            <v>3124.62</v>
          </cell>
          <cell r="GR618">
            <v>353.16</v>
          </cell>
          <cell r="GS618">
            <v>3125.17</v>
          </cell>
          <cell r="GT618">
            <v>13352.06</v>
          </cell>
          <cell r="GU618">
            <v>179</v>
          </cell>
          <cell r="GV618">
            <v>512</v>
          </cell>
          <cell r="GW618">
            <v>0.35</v>
          </cell>
          <cell r="GX618">
            <v>-836</v>
          </cell>
          <cell r="GY618">
            <v>0</v>
          </cell>
          <cell r="GZ618">
            <v>-836</v>
          </cell>
          <cell r="HA618">
            <v>0</v>
          </cell>
          <cell r="HB618">
            <v>0</v>
          </cell>
          <cell r="HC618">
            <v>0</v>
          </cell>
          <cell r="HD618" t="str">
            <v>Reflects dividend equivalents paid on vested and unvested RSUs issued as equity-based compensation.</v>
          </cell>
          <cell r="HE618" t="str">
            <v>Primarily driven by Principal Investments. 2011Q3 -4311. 2011Q4 -4201. 2012Q1 -4024. 2012Q2 -3951. 2012Q3 -3952. 2012Q4 -3989. 2013Q1 -4039. 2013Q2 -4015. 2013Q3 -3997. 2013Q4 -3619.Also includes Investments in non-consolidating subsidiaries of</v>
          </cell>
          <cell r="HF618">
            <v>3094.32</v>
          </cell>
          <cell r="HG618">
            <v>2595.6799999999998</v>
          </cell>
          <cell r="HH618">
            <v>1205.26</v>
          </cell>
          <cell r="HI618">
            <v>10594.77</v>
          </cell>
          <cell r="HJ618">
            <v>11058.32</v>
          </cell>
          <cell r="HK618" t="str">
            <v>Supplemental Capital Action includes cash dividends paid on common stock which equals HI-A Item 13, Issuance of common stock for employee compensation which equals HI-A line 8,  Other issuance of common stock which equals HI-A line 7. Share rep</v>
          </cell>
          <cell r="HL618">
            <v>1</v>
          </cell>
          <cell r="HM618">
            <v>2013</v>
          </cell>
          <cell r="HN618">
            <v>0</v>
          </cell>
          <cell r="HO618">
            <v>0</v>
          </cell>
          <cell r="HR618">
            <v>19001</v>
          </cell>
        </row>
        <row r="619">
          <cell r="A619" t="str">
            <v>2380443Q2 2013BHC Stress</v>
          </cell>
          <cell r="B619" t="str">
            <v>Goldman</v>
          </cell>
          <cell r="C619" t="str">
            <v>Q2 2013</v>
          </cell>
          <cell r="D619" t="str">
            <v>BHC Stress</v>
          </cell>
          <cell r="E619" t="str">
            <v>BHC</v>
          </cell>
          <cell r="F619" t="str">
            <v>GOLDMAN SACHS GROUP THE</v>
          </cell>
          <cell r="G619">
            <v>2380443</v>
          </cell>
          <cell r="H619" t="str">
            <v>Projected</v>
          </cell>
          <cell r="I619">
            <v>40917</v>
          </cell>
          <cell r="J619">
            <v>40917.943136574075</v>
          </cell>
          <cell r="K619" t="str">
            <v>Our BHC Stress is based upon our 4Q11 ICAAP, which analyzed the impact of a recession, combined with a negative Goldman Sachs-specific reputational event.  The recession includes a period of negative U.S. GDP growth in 2012 and a rising rate of</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cell r="AS619">
            <v>0</v>
          </cell>
          <cell r="AT619">
            <v>0</v>
          </cell>
          <cell r="AU619">
            <v>99</v>
          </cell>
          <cell r="AV619">
            <v>0</v>
          </cell>
          <cell r="AW619">
            <v>0</v>
          </cell>
          <cell r="AX619">
            <v>0</v>
          </cell>
          <cell r="AY619">
            <v>99</v>
          </cell>
          <cell r="AZ619">
            <v>0</v>
          </cell>
          <cell r="BA619">
            <v>10415</v>
          </cell>
          <cell r="BB619">
            <v>6215</v>
          </cell>
          <cell r="BC619">
            <v>4200</v>
          </cell>
          <cell r="BD619">
            <v>4200</v>
          </cell>
          <cell r="BE619">
            <v>0</v>
          </cell>
          <cell r="BF619">
            <v>0</v>
          </cell>
          <cell r="BG619">
            <v>0</v>
          </cell>
          <cell r="BH619">
            <v>0</v>
          </cell>
          <cell r="BI619">
            <v>0</v>
          </cell>
          <cell r="BJ619">
            <v>0</v>
          </cell>
          <cell r="BK619">
            <v>0</v>
          </cell>
          <cell r="BL619">
            <v>4200</v>
          </cell>
          <cell r="BM619">
            <v>1450</v>
          </cell>
          <cell r="BN619">
            <v>2750</v>
          </cell>
          <cell r="BO619">
            <v>0</v>
          </cell>
          <cell r="BP619">
            <v>2750</v>
          </cell>
          <cell r="BQ619">
            <v>0</v>
          </cell>
          <cell r="BR619">
            <v>2750</v>
          </cell>
          <cell r="BS619">
            <v>34.523809999999997</v>
          </cell>
          <cell r="BT619">
            <v>164</v>
          </cell>
          <cell r="BU619">
            <v>20</v>
          </cell>
          <cell r="BV619">
            <v>16</v>
          </cell>
          <cell r="BW619">
            <v>168</v>
          </cell>
          <cell r="BX619" t="str">
            <v>Operational Risk Expense</v>
          </cell>
          <cell r="BY619">
            <v>0</v>
          </cell>
          <cell r="BZ619">
            <v>4536.41</v>
          </cell>
          <cell r="CA619">
            <v>4536.41</v>
          </cell>
          <cell r="CB619">
            <v>1769</v>
          </cell>
          <cell r="CC619">
            <v>1235</v>
          </cell>
          <cell r="CD619">
            <v>18</v>
          </cell>
          <cell r="CE619">
            <v>0</v>
          </cell>
          <cell r="CF619">
            <v>18</v>
          </cell>
          <cell r="CG619">
            <v>516</v>
          </cell>
          <cell r="CH619">
            <v>18</v>
          </cell>
          <cell r="CI619">
            <v>46</v>
          </cell>
          <cell r="CJ619">
            <v>452</v>
          </cell>
          <cell r="CK619">
            <v>0</v>
          </cell>
          <cell r="CL619">
            <v>0</v>
          </cell>
          <cell r="CM619">
            <v>0</v>
          </cell>
          <cell r="CN619">
            <v>12038.66</v>
          </cell>
          <cell r="CO619">
            <v>12038.66</v>
          </cell>
          <cell r="CP619">
            <v>0</v>
          </cell>
          <cell r="CQ619">
            <v>0</v>
          </cell>
          <cell r="CR619">
            <v>0</v>
          </cell>
          <cell r="CS619">
            <v>348</v>
          </cell>
          <cell r="CT619">
            <v>0</v>
          </cell>
          <cell r="CU619">
            <v>0</v>
          </cell>
          <cell r="CV619">
            <v>348</v>
          </cell>
          <cell r="CW619">
            <v>46444.58</v>
          </cell>
          <cell r="CX619">
            <v>1022</v>
          </cell>
          <cell r="CY619">
            <v>0</v>
          </cell>
          <cell r="CZ619">
            <v>29452</v>
          </cell>
          <cell r="DA619">
            <v>13343.58</v>
          </cell>
          <cell r="DB619">
            <v>2627</v>
          </cell>
          <cell r="DC619">
            <v>60600.24</v>
          </cell>
          <cell r="DD619">
            <v>0</v>
          </cell>
          <cell r="DE619">
            <v>99</v>
          </cell>
          <cell r="DF619">
            <v>60501.24</v>
          </cell>
          <cell r="DG619">
            <v>332779.12</v>
          </cell>
          <cell r="DH619">
            <v>3643</v>
          </cell>
          <cell r="DI619">
            <v>0</v>
          </cell>
          <cell r="DJ619">
            <v>0</v>
          </cell>
          <cell r="DK619">
            <v>1816</v>
          </cell>
          <cell r="DL619">
            <v>5459</v>
          </cell>
          <cell r="DM619">
            <v>462841.57</v>
          </cell>
          <cell r="DN619">
            <v>866117.34</v>
          </cell>
          <cell r="DO619">
            <v>48222.39</v>
          </cell>
          <cell r="DP619">
            <v>157217.04</v>
          </cell>
          <cell r="DQ619">
            <v>4202</v>
          </cell>
          <cell r="DR619">
            <v>580744.91</v>
          </cell>
          <cell r="DS619">
            <v>0</v>
          </cell>
          <cell r="DT619">
            <v>790386.34</v>
          </cell>
          <cell r="DU619">
            <v>5350</v>
          </cell>
          <cell r="DV619">
            <v>8</v>
          </cell>
          <cell r="DW619">
            <v>51284</v>
          </cell>
          <cell r="DX619">
            <v>60404</v>
          </cell>
          <cell r="DY619">
            <v>-510</v>
          </cell>
          <cell r="DZ619">
            <v>-42280</v>
          </cell>
          <cell r="EA619">
            <v>74256</v>
          </cell>
          <cell r="EB619">
            <v>1475</v>
          </cell>
          <cell r="EC619">
            <v>75731</v>
          </cell>
          <cell r="ED619">
            <v>140424.17000000001</v>
          </cell>
          <cell r="EE619">
            <v>71639</v>
          </cell>
          <cell r="EF619">
            <v>0</v>
          </cell>
          <cell r="EG619">
            <v>71639</v>
          </cell>
          <cell r="EH619">
            <v>2750</v>
          </cell>
          <cell r="EI619">
            <v>0</v>
          </cell>
          <cell r="EJ619">
            <v>0</v>
          </cell>
          <cell r="EK619">
            <v>0</v>
          </cell>
          <cell r="EL619">
            <v>93</v>
          </cell>
          <cell r="EM619">
            <v>0</v>
          </cell>
          <cell r="EN619">
            <v>0</v>
          </cell>
          <cell r="EO619">
            <v>0</v>
          </cell>
          <cell r="EP619">
            <v>60</v>
          </cell>
          <cell r="EQ619">
            <v>179</v>
          </cell>
          <cell r="ER619">
            <v>19</v>
          </cell>
          <cell r="ES619">
            <v>0</v>
          </cell>
          <cell r="ET619">
            <v>-6</v>
          </cell>
          <cell r="EU619">
            <v>74256</v>
          </cell>
          <cell r="EV619">
            <v>74256</v>
          </cell>
          <cell r="EW619">
            <v>6</v>
          </cell>
          <cell r="EX619">
            <v>0</v>
          </cell>
          <cell r="EY619">
            <v>0</v>
          </cell>
          <cell r="EZ619">
            <v>0</v>
          </cell>
          <cell r="FA619">
            <v>0</v>
          </cell>
          <cell r="FB619">
            <v>1833.33</v>
          </cell>
          <cell r="FC619">
            <v>0</v>
          </cell>
          <cell r="FD619">
            <v>5458.96</v>
          </cell>
          <cell r="FE619">
            <v>656</v>
          </cell>
          <cell r="FF619">
            <v>69968.38</v>
          </cell>
          <cell r="FG619">
            <v>0</v>
          </cell>
          <cell r="FH619">
            <v>237.81</v>
          </cell>
          <cell r="FI619">
            <v>-4536.75</v>
          </cell>
          <cell r="FJ619">
            <v>65193.82</v>
          </cell>
          <cell r="FK619">
            <v>455759.56</v>
          </cell>
          <cell r="FL619">
            <v>58010.49</v>
          </cell>
          <cell r="FM619">
            <v>65193.82</v>
          </cell>
          <cell r="FN619">
            <v>79974.95</v>
          </cell>
          <cell r="FO619">
            <v>455759.56</v>
          </cell>
          <cell r="FP619">
            <v>825300</v>
          </cell>
          <cell r="FQ619">
            <v>12.728300000000001</v>
          </cell>
          <cell r="FR619">
            <v>14.304399999999999</v>
          </cell>
          <cell r="FS619">
            <v>17.547599999999999</v>
          </cell>
          <cell r="FT619">
            <v>7.8994</v>
          </cell>
          <cell r="FU619">
            <v>5350</v>
          </cell>
          <cell r="FV619">
            <v>0</v>
          </cell>
          <cell r="FW619">
            <v>0</v>
          </cell>
          <cell r="FX619">
            <v>0</v>
          </cell>
          <cell r="FY619">
            <v>42280</v>
          </cell>
          <cell r="FZ619">
            <v>0</v>
          </cell>
          <cell r="GA619">
            <v>0</v>
          </cell>
          <cell r="GB619">
            <v>0</v>
          </cell>
          <cell r="GC619">
            <v>1833.33</v>
          </cell>
          <cell r="GD619">
            <v>3643</v>
          </cell>
          <cell r="GE619">
            <v>4222.58</v>
          </cell>
          <cell r="GF619">
            <v>117</v>
          </cell>
          <cell r="GG619">
            <v>511898.76</v>
          </cell>
          <cell r="GH619">
            <v>0</v>
          </cell>
          <cell r="GI619">
            <v>0</v>
          </cell>
          <cell r="GJ619">
            <v>69968.38</v>
          </cell>
          <cell r="GK619">
            <v>6996.84</v>
          </cell>
          <cell r="GL619">
            <v>4126.58</v>
          </cell>
          <cell r="GM619">
            <v>96</v>
          </cell>
          <cell r="GN619">
            <v>475.29</v>
          </cell>
          <cell r="GO619">
            <v>3651.29</v>
          </cell>
          <cell r="GP619">
            <v>3413.48</v>
          </cell>
          <cell r="GQ619">
            <v>3413.48</v>
          </cell>
          <cell r="GR619">
            <v>237.81</v>
          </cell>
          <cell r="GS619">
            <v>3413.04</v>
          </cell>
          <cell r="GT619">
            <v>14757</v>
          </cell>
          <cell r="GU619">
            <v>179</v>
          </cell>
          <cell r="GV619">
            <v>512</v>
          </cell>
          <cell r="GW619">
            <v>0.35</v>
          </cell>
          <cell r="GX619">
            <v>93</v>
          </cell>
          <cell r="GY619">
            <v>0</v>
          </cell>
          <cell r="GZ619">
            <v>93</v>
          </cell>
          <cell r="HA619">
            <v>0</v>
          </cell>
          <cell r="HB619">
            <v>0</v>
          </cell>
          <cell r="HC619">
            <v>0</v>
          </cell>
          <cell r="HD619" t="str">
            <v>Reflects dividend equivalents paid on vested and unvested RSUs issued as equity-based compensation.</v>
          </cell>
          <cell r="HE619" t="str">
            <v>Primarily driven by Principal Investments. 2011Q3 -4311. 2011Q4 -4201. 2012Q1 -4024. 2012Q2 -3951. 2012Q3 -3952. 2012Q4 -3989. 2013Q1 -4039. 2013Q2 -4015. 2013Q3 -3997. 2013Q4 -3619.Also includes Investments in non-consolidating subsidiaries of</v>
          </cell>
          <cell r="HF619">
            <v>3094.32</v>
          </cell>
          <cell r="HG619">
            <v>2595.6799999999998</v>
          </cell>
          <cell r="HH619">
            <v>1205.26</v>
          </cell>
          <cell r="HI619">
            <v>10594.77</v>
          </cell>
          <cell r="HJ619">
            <v>11058.32</v>
          </cell>
          <cell r="HK619" t="str">
            <v>Supplemental Capital Action includes cash dividends paid on common stock which equals HI-A Item 13, Issuance of common stock for employee compensation which equals HI-A line 8,  Other issuance of common stock which equals HI-A line 7. Share rep</v>
          </cell>
          <cell r="HL619">
            <v>2</v>
          </cell>
          <cell r="HM619">
            <v>2013</v>
          </cell>
          <cell r="HN619">
            <v>0</v>
          </cell>
          <cell r="HO619">
            <v>0</v>
          </cell>
          <cell r="HR619">
            <v>19001</v>
          </cell>
        </row>
        <row r="620">
          <cell r="A620" t="str">
            <v>2380443Q3 2013BHC Stress</v>
          </cell>
          <cell r="B620" t="str">
            <v>Goldman</v>
          </cell>
          <cell r="C620" t="str">
            <v>Q3 2013</v>
          </cell>
          <cell r="D620" t="str">
            <v>BHC Stress</v>
          </cell>
          <cell r="E620" t="str">
            <v>BHC</v>
          </cell>
          <cell r="F620" t="str">
            <v>GOLDMAN SACHS GROUP THE</v>
          </cell>
          <cell r="G620">
            <v>2380443</v>
          </cell>
          <cell r="H620" t="str">
            <v>Projected</v>
          </cell>
          <cell r="I620">
            <v>40917</v>
          </cell>
          <cell r="J620">
            <v>40917.943136574075</v>
          </cell>
          <cell r="K620" t="str">
            <v>Our BHC Stress is based upon our 4Q11 ICAAP, which analyzed the impact of a recession, combined with a negative Goldman Sachs-specific reputational event.  The recession includes a period of negative U.S. GDP growth in 2012 and a rising rate of</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cell r="AS620">
            <v>0</v>
          </cell>
          <cell r="AT620">
            <v>0</v>
          </cell>
          <cell r="AU620">
            <v>99</v>
          </cell>
          <cell r="AV620">
            <v>0</v>
          </cell>
          <cell r="AW620">
            <v>0</v>
          </cell>
          <cell r="AX620">
            <v>0</v>
          </cell>
          <cell r="AY620">
            <v>99</v>
          </cell>
          <cell r="AZ620">
            <v>0</v>
          </cell>
          <cell r="BA620">
            <v>10365</v>
          </cell>
          <cell r="BB620">
            <v>6265</v>
          </cell>
          <cell r="BC620">
            <v>4100</v>
          </cell>
          <cell r="BD620">
            <v>4100</v>
          </cell>
          <cell r="BE620">
            <v>0</v>
          </cell>
          <cell r="BF620">
            <v>0</v>
          </cell>
          <cell r="BG620">
            <v>0</v>
          </cell>
          <cell r="BH620">
            <v>0</v>
          </cell>
          <cell r="BI620">
            <v>0</v>
          </cell>
          <cell r="BJ620">
            <v>0</v>
          </cell>
          <cell r="BK620">
            <v>0</v>
          </cell>
          <cell r="BL620">
            <v>4100</v>
          </cell>
          <cell r="BM620">
            <v>1400</v>
          </cell>
          <cell r="BN620">
            <v>2700</v>
          </cell>
          <cell r="BO620">
            <v>0</v>
          </cell>
          <cell r="BP620">
            <v>2700</v>
          </cell>
          <cell r="BQ620">
            <v>0</v>
          </cell>
          <cell r="BR620">
            <v>2700</v>
          </cell>
          <cell r="BS620">
            <v>34.146341</v>
          </cell>
          <cell r="BT620">
            <v>168</v>
          </cell>
          <cell r="BU620">
            <v>20</v>
          </cell>
          <cell r="BV620">
            <v>16</v>
          </cell>
          <cell r="BW620">
            <v>172</v>
          </cell>
          <cell r="BX620" t="str">
            <v>Operational Risk Expense</v>
          </cell>
          <cell r="BY620">
            <v>0</v>
          </cell>
          <cell r="BZ620">
            <v>4588.18</v>
          </cell>
          <cell r="CA620">
            <v>4588.18</v>
          </cell>
          <cell r="CB620">
            <v>1769</v>
          </cell>
          <cell r="CC620">
            <v>1235</v>
          </cell>
          <cell r="CD620">
            <v>18</v>
          </cell>
          <cell r="CE620">
            <v>0</v>
          </cell>
          <cell r="CF620">
            <v>18</v>
          </cell>
          <cell r="CG620">
            <v>516</v>
          </cell>
          <cell r="CH620">
            <v>18</v>
          </cell>
          <cell r="CI620">
            <v>46</v>
          </cell>
          <cell r="CJ620">
            <v>452</v>
          </cell>
          <cell r="CK620">
            <v>0</v>
          </cell>
          <cell r="CL620">
            <v>0</v>
          </cell>
          <cell r="CM620">
            <v>0</v>
          </cell>
          <cell r="CN620">
            <v>12081.19</v>
          </cell>
          <cell r="CO620">
            <v>12081.19</v>
          </cell>
          <cell r="CP620">
            <v>0</v>
          </cell>
          <cell r="CQ620">
            <v>0</v>
          </cell>
          <cell r="CR620">
            <v>0</v>
          </cell>
          <cell r="CS620">
            <v>348</v>
          </cell>
          <cell r="CT620">
            <v>0</v>
          </cell>
          <cell r="CU620">
            <v>0</v>
          </cell>
          <cell r="CV620">
            <v>348</v>
          </cell>
          <cell r="CW620">
            <v>46456.13</v>
          </cell>
          <cell r="CX620">
            <v>1022</v>
          </cell>
          <cell r="CY620">
            <v>0</v>
          </cell>
          <cell r="CZ620">
            <v>29452</v>
          </cell>
          <cell r="DA620">
            <v>13355.13</v>
          </cell>
          <cell r="DB620">
            <v>2627</v>
          </cell>
          <cell r="DC620">
            <v>60654.32</v>
          </cell>
          <cell r="DD620">
            <v>0</v>
          </cell>
          <cell r="DE620">
            <v>99</v>
          </cell>
          <cell r="DF620">
            <v>60555.32</v>
          </cell>
          <cell r="DG620">
            <v>336027.57</v>
          </cell>
          <cell r="DH620">
            <v>3643</v>
          </cell>
          <cell r="DI620">
            <v>0</v>
          </cell>
          <cell r="DJ620">
            <v>0</v>
          </cell>
          <cell r="DK620">
            <v>1816</v>
          </cell>
          <cell r="DL620">
            <v>5459</v>
          </cell>
          <cell r="DM620">
            <v>476833.65</v>
          </cell>
          <cell r="DN620">
            <v>883463.71</v>
          </cell>
          <cell r="DO620">
            <v>51538.32</v>
          </cell>
          <cell r="DP620">
            <v>158175.84</v>
          </cell>
          <cell r="DQ620">
            <v>4202</v>
          </cell>
          <cell r="DR620">
            <v>592332.55000000005</v>
          </cell>
          <cell r="DS620">
            <v>0</v>
          </cell>
          <cell r="DT620">
            <v>806248.71</v>
          </cell>
          <cell r="DU620">
            <v>5350</v>
          </cell>
          <cell r="DV620">
            <v>8</v>
          </cell>
          <cell r="DW620">
            <v>51292</v>
          </cell>
          <cell r="DX620">
            <v>62861</v>
          </cell>
          <cell r="DY620">
            <v>-491</v>
          </cell>
          <cell r="DZ620">
            <v>-43280</v>
          </cell>
          <cell r="EA620">
            <v>75740</v>
          </cell>
          <cell r="EB620">
            <v>1475</v>
          </cell>
          <cell r="EC620">
            <v>77215</v>
          </cell>
          <cell r="ED620">
            <v>140424.17000000001</v>
          </cell>
          <cell r="EE620">
            <v>74256</v>
          </cell>
          <cell r="EF620">
            <v>0</v>
          </cell>
          <cell r="EG620">
            <v>74256</v>
          </cell>
          <cell r="EH620">
            <v>2700</v>
          </cell>
          <cell r="EI620">
            <v>0</v>
          </cell>
          <cell r="EJ620">
            <v>0</v>
          </cell>
          <cell r="EK620">
            <v>0</v>
          </cell>
          <cell r="EL620">
            <v>8</v>
          </cell>
          <cell r="EM620">
            <v>0</v>
          </cell>
          <cell r="EN620">
            <v>1000</v>
          </cell>
          <cell r="EO620">
            <v>0</v>
          </cell>
          <cell r="EP620">
            <v>60</v>
          </cell>
          <cell r="EQ620">
            <v>178</v>
          </cell>
          <cell r="ER620">
            <v>19</v>
          </cell>
          <cell r="ES620">
            <v>0</v>
          </cell>
          <cell r="ET620">
            <v>-5</v>
          </cell>
          <cell r="EU620">
            <v>75740</v>
          </cell>
          <cell r="EV620">
            <v>75740</v>
          </cell>
          <cell r="EW620">
            <v>24</v>
          </cell>
          <cell r="EX620">
            <v>0</v>
          </cell>
          <cell r="EY620">
            <v>0</v>
          </cell>
          <cell r="EZ620">
            <v>0</v>
          </cell>
          <cell r="FA620">
            <v>0</v>
          </cell>
          <cell r="FB620">
            <v>1833.33</v>
          </cell>
          <cell r="FC620">
            <v>0</v>
          </cell>
          <cell r="FD620">
            <v>5458.96</v>
          </cell>
          <cell r="FE620">
            <v>656</v>
          </cell>
          <cell r="FF620">
            <v>71434.38</v>
          </cell>
          <cell r="FG620">
            <v>0</v>
          </cell>
          <cell r="FH620">
            <v>128.11000000000001</v>
          </cell>
          <cell r="FI620">
            <v>-4524.04</v>
          </cell>
          <cell r="FJ620">
            <v>66782.23</v>
          </cell>
          <cell r="FK620">
            <v>462491.75</v>
          </cell>
          <cell r="FL620">
            <v>59598.89</v>
          </cell>
          <cell r="FM620">
            <v>66782.23</v>
          </cell>
          <cell r="FN620">
            <v>81563.360000000001</v>
          </cell>
          <cell r="FO620">
            <v>462491.75</v>
          </cell>
          <cell r="FP620">
            <v>842800</v>
          </cell>
          <cell r="FQ620">
            <v>12.8865</v>
          </cell>
          <cell r="FR620">
            <v>14.4397</v>
          </cell>
          <cell r="FS620">
            <v>17.6356</v>
          </cell>
          <cell r="FT620">
            <v>7.9238999999999997</v>
          </cell>
          <cell r="FU620">
            <v>5350</v>
          </cell>
          <cell r="FV620">
            <v>0</v>
          </cell>
          <cell r="FW620">
            <v>0</v>
          </cell>
          <cell r="FX620">
            <v>0</v>
          </cell>
          <cell r="FY620">
            <v>43280</v>
          </cell>
          <cell r="FZ620">
            <v>0</v>
          </cell>
          <cell r="GA620">
            <v>0</v>
          </cell>
          <cell r="GB620">
            <v>0</v>
          </cell>
          <cell r="GC620">
            <v>1833.33</v>
          </cell>
          <cell r="GD620">
            <v>3643</v>
          </cell>
          <cell r="GE620">
            <v>4347.1400000000003</v>
          </cell>
          <cell r="GF620">
            <v>117</v>
          </cell>
          <cell r="GG620">
            <v>504973.09</v>
          </cell>
          <cell r="GH620">
            <v>0</v>
          </cell>
          <cell r="GI620">
            <v>0</v>
          </cell>
          <cell r="GJ620">
            <v>71434.38</v>
          </cell>
          <cell r="GK620">
            <v>7143.44</v>
          </cell>
          <cell r="GL620">
            <v>4251.1400000000003</v>
          </cell>
          <cell r="GM620">
            <v>96</v>
          </cell>
          <cell r="GN620">
            <v>475.29</v>
          </cell>
          <cell r="GO620">
            <v>3775.86</v>
          </cell>
          <cell r="GP620">
            <v>3647.75</v>
          </cell>
          <cell r="GQ620">
            <v>3647.75</v>
          </cell>
          <cell r="GR620">
            <v>128.11000000000001</v>
          </cell>
          <cell r="GS620">
            <v>3648.31</v>
          </cell>
          <cell r="GT620">
            <v>15940.91</v>
          </cell>
          <cell r="GU620">
            <v>178</v>
          </cell>
          <cell r="GV620">
            <v>507</v>
          </cell>
          <cell r="GW620">
            <v>0.35</v>
          </cell>
          <cell r="GX620">
            <v>8</v>
          </cell>
          <cell r="GY620">
            <v>0</v>
          </cell>
          <cell r="GZ620">
            <v>8</v>
          </cell>
          <cell r="HA620">
            <v>8</v>
          </cell>
          <cell r="HB620">
            <v>992</v>
          </cell>
          <cell r="HC620">
            <v>1000</v>
          </cell>
          <cell r="HD620" t="str">
            <v>Reflects dividend equivalents paid on vested and unvested RSUs issued as equity-based compensation.</v>
          </cell>
          <cell r="HE620" t="str">
            <v>Primarily driven by Principal Investments. 2011Q3 -4311. 2011Q4 -4201. 2012Q1 -4024. 2012Q2 -3951. 2012Q3 -3952. 2012Q4 -3989. 2013Q1 -4039. 2013Q2 -4015. 2013Q3 -3997. 2013Q4 -3619.Also includes Investments in non-consolidating subsidiaries of</v>
          </cell>
          <cell r="HF620">
            <v>3094.32</v>
          </cell>
          <cell r="HG620">
            <v>2595.6799999999998</v>
          </cell>
          <cell r="HH620">
            <v>1205.26</v>
          </cell>
          <cell r="HI620">
            <v>10594.77</v>
          </cell>
          <cell r="HJ620">
            <v>11058.32</v>
          </cell>
          <cell r="HK620" t="str">
            <v>Supplemental Capital Action includes cash dividends paid on common stock which equals HI-A Item 13, Issuance of common stock for employee compensation which equals HI-A line 8,  Other issuance of common stock which equals HI-A line 7. Share rep</v>
          </cell>
          <cell r="HL620">
            <v>3</v>
          </cell>
          <cell r="HM620">
            <v>2013</v>
          </cell>
          <cell r="HN620">
            <v>0</v>
          </cell>
          <cell r="HO620">
            <v>0</v>
          </cell>
          <cell r="HR620">
            <v>19001</v>
          </cell>
        </row>
        <row r="621">
          <cell r="A621" t="str">
            <v>2380443Q4 2013BHC Stress</v>
          </cell>
          <cell r="B621" t="str">
            <v>Goldman</v>
          </cell>
          <cell r="C621" t="str">
            <v>Q4 2013</v>
          </cell>
          <cell r="D621" t="str">
            <v>BHC Stress</v>
          </cell>
          <cell r="E621" t="str">
            <v>BHC</v>
          </cell>
          <cell r="F621" t="str">
            <v>GOLDMAN SACHS GROUP THE</v>
          </cell>
          <cell r="G621">
            <v>2380443</v>
          </cell>
          <cell r="H621" t="str">
            <v>Projected</v>
          </cell>
          <cell r="I621">
            <v>40917</v>
          </cell>
          <cell r="J621">
            <v>40917.943136574075</v>
          </cell>
          <cell r="K621" t="str">
            <v>Our BHC Stress is based upon our 4Q11 ICAAP, which analyzed the impact of a recession, combined with a negative Goldman Sachs-specific reputational event.  The recession includes a period of negative U.S. GDP growth in 2012 and a rising rate of</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cell r="AS621">
            <v>0</v>
          </cell>
          <cell r="AT621">
            <v>0</v>
          </cell>
          <cell r="AU621">
            <v>99</v>
          </cell>
          <cell r="AV621">
            <v>0</v>
          </cell>
          <cell r="AW621">
            <v>0</v>
          </cell>
          <cell r="AX621">
            <v>0</v>
          </cell>
          <cell r="AY621">
            <v>99</v>
          </cell>
          <cell r="AZ621">
            <v>0</v>
          </cell>
          <cell r="BA621">
            <v>10615</v>
          </cell>
          <cell r="BB621">
            <v>6315</v>
          </cell>
          <cell r="BC621">
            <v>4300</v>
          </cell>
          <cell r="BD621">
            <v>4300</v>
          </cell>
          <cell r="BE621">
            <v>0</v>
          </cell>
          <cell r="BF621">
            <v>0</v>
          </cell>
          <cell r="BG621">
            <v>0</v>
          </cell>
          <cell r="BH621">
            <v>0</v>
          </cell>
          <cell r="BI621">
            <v>0</v>
          </cell>
          <cell r="BJ621">
            <v>0</v>
          </cell>
          <cell r="BK621">
            <v>0</v>
          </cell>
          <cell r="BL621">
            <v>4300</v>
          </cell>
          <cell r="BM621">
            <v>1450</v>
          </cell>
          <cell r="BN621">
            <v>2850</v>
          </cell>
          <cell r="BO621">
            <v>0</v>
          </cell>
          <cell r="BP621">
            <v>2850</v>
          </cell>
          <cell r="BQ621">
            <v>0</v>
          </cell>
          <cell r="BR621">
            <v>2850</v>
          </cell>
          <cell r="BS621">
            <v>33.720930000000003</v>
          </cell>
          <cell r="BT621">
            <v>172</v>
          </cell>
          <cell r="BU621">
            <v>20</v>
          </cell>
          <cell r="BV621">
            <v>16</v>
          </cell>
          <cell r="BW621">
            <v>176</v>
          </cell>
          <cell r="BX621" t="str">
            <v>Operational Risk Expense</v>
          </cell>
          <cell r="BY621">
            <v>0</v>
          </cell>
          <cell r="BZ621">
            <v>4639.9399999999996</v>
          </cell>
          <cell r="CA621">
            <v>4639.9399999999996</v>
          </cell>
          <cell r="CB621">
            <v>1769</v>
          </cell>
          <cell r="CC621">
            <v>1235</v>
          </cell>
          <cell r="CD621">
            <v>18</v>
          </cell>
          <cell r="CE621">
            <v>0</v>
          </cell>
          <cell r="CF621">
            <v>18</v>
          </cell>
          <cell r="CG621">
            <v>516</v>
          </cell>
          <cell r="CH621">
            <v>18</v>
          </cell>
          <cell r="CI621">
            <v>46</v>
          </cell>
          <cell r="CJ621">
            <v>452</v>
          </cell>
          <cell r="CK621">
            <v>0</v>
          </cell>
          <cell r="CL621">
            <v>0</v>
          </cell>
          <cell r="CM621">
            <v>0</v>
          </cell>
          <cell r="CN621">
            <v>12117.32</v>
          </cell>
          <cell r="CO621">
            <v>12117.32</v>
          </cell>
          <cell r="CP621">
            <v>0</v>
          </cell>
          <cell r="CQ621">
            <v>0</v>
          </cell>
          <cell r="CR621">
            <v>0</v>
          </cell>
          <cell r="CS621">
            <v>348</v>
          </cell>
          <cell r="CT621">
            <v>0</v>
          </cell>
          <cell r="CU621">
            <v>0</v>
          </cell>
          <cell r="CV621">
            <v>348</v>
          </cell>
          <cell r="CW621">
            <v>46465.96</v>
          </cell>
          <cell r="CX621">
            <v>1022</v>
          </cell>
          <cell r="CY621">
            <v>0</v>
          </cell>
          <cell r="CZ621">
            <v>29452</v>
          </cell>
          <cell r="DA621">
            <v>13364.96</v>
          </cell>
          <cell r="DB621">
            <v>2627</v>
          </cell>
          <cell r="DC621">
            <v>60700.28</v>
          </cell>
          <cell r="DD621">
            <v>0</v>
          </cell>
          <cell r="DE621">
            <v>99</v>
          </cell>
          <cell r="DF621">
            <v>60601.279999999999</v>
          </cell>
          <cell r="DG621">
            <v>339261.32</v>
          </cell>
          <cell r="DH621">
            <v>3643</v>
          </cell>
          <cell r="DI621">
            <v>0</v>
          </cell>
          <cell r="DJ621">
            <v>0</v>
          </cell>
          <cell r="DK621">
            <v>1816</v>
          </cell>
          <cell r="DL621">
            <v>5459</v>
          </cell>
          <cell r="DM621">
            <v>499322.89</v>
          </cell>
          <cell r="DN621">
            <v>909284.43</v>
          </cell>
          <cell r="DO621">
            <v>53476.81</v>
          </cell>
          <cell r="DP621">
            <v>159158.81</v>
          </cell>
          <cell r="DQ621">
            <v>4202</v>
          </cell>
          <cell r="DR621">
            <v>608540.81000000006</v>
          </cell>
          <cell r="DS621">
            <v>0</v>
          </cell>
          <cell r="DT621">
            <v>825378.43</v>
          </cell>
          <cell r="DU621">
            <v>5350</v>
          </cell>
          <cell r="DV621">
            <v>8</v>
          </cell>
          <cell r="DW621">
            <v>56369</v>
          </cell>
          <cell r="DX621">
            <v>65456</v>
          </cell>
          <cell r="DY621">
            <v>-472</v>
          </cell>
          <cell r="DZ621">
            <v>-44280</v>
          </cell>
          <cell r="EA621">
            <v>82431</v>
          </cell>
          <cell r="EB621">
            <v>1475</v>
          </cell>
          <cell r="EC621">
            <v>83906</v>
          </cell>
          <cell r="ED621">
            <v>140424.17000000001</v>
          </cell>
          <cell r="EE621">
            <v>75740</v>
          </cell>
          <cell r="EF621">
            <v>0</v>
          </cell>
          <cell r="EG621">
            <v>75740</v>
          </cell>
          <cell r="EH621">
            <v>2850</v>
          </cell>
          <cell r="EI621">
            <v>0</v>
          </cell>
          <cell r="EJ621">
            <v>0</v>
          </cell>
          <cell r="EK621">
            <v>0</v>
          </cell>
          <cell r="EL621">
            <v>5077</v>
          </cell>
          <cell r="EM621">
            <v>0</v>
          </cell>
          <cell r="EN621">
            <v>1000</v>
          </cell>
          <cell r="EO621">
            <v>0</v>
          </cell>
          <cell r="EP621">
            <v>60</v>
          </cell>
          <cell r="EQ621">
            <v>190</v>
          </cell>
          <cell r="ER621">
            <v>19</v>
          </cell>
          <cell r="ES621">
            <v>0</v>
          </cell>
          <cell r="ET621">
            <v>-5</v>
          </cell>
          <cell r="EU621">
            <v>82431</v>
          </cell>
          <cell r="EV621">
            <v>82431</v>
          </cell>
          <cell r="EW621">
            <v>43</v>
          </cell>
          <cell r="EX621">
            <v>0</v>
          </cell>
          <cell r="EY621">
            <v>0</v>
          </cell>
          <cell r="EZ621">
            <v>0</v>
          </cell>
          <cell r="FA621">
            <v>0</v>
          </cell>
          <cell r="FB621">
            <v>1833.33</v>
          </cell>
          <cell r="FC621">
            <v>0</v>
          </cell>
          <cell r="FD621">
            <v>5458.96</v>
          </cell>
          <cell r="FE621">
            <v>656</v>
          </cell>
          <cell r="FF621">
            <v>78106.38</v>
          </cell>
          <cell r="FG621">
            <v>0</v>
          </cell>
          <cell r="FH621">
            <v>583.52</v>
          </cell>
          <cell r="FI621">
            <v>-4170.8900000000003</v>
          </cell>
          <cell r="FJ621">
            <v>73351.960000000006</v>
          </cell>
          <cell r="FK621">
            <v>468283.11</v>
          </cell>
          <cell r="FL621">
            <v>66168.63</v>
          </cell>
          <cell r="FM621">
            <v>73351.960000000006</v>
          </cell>
          <cell r="FN621">
            <v>88133.09</v>
          </cell>
          <cell r="FO621">
            <v>468283.11</v>
          </cell>
          <cell r="FP621">
            <v>864000</v>
          </cell>
          <cell r="FQ621">
            <v>14.13</v>
          </cell>
          <cell r="FR621">
            <v>15.664</v>
          </cell>
          <cell r="FS621">
            <v>18.820499999999999</v>
          </cell>
          <cell r="FT621">
            <v>8.4898000000000007</v>
          </cell>
          <cell r="FU621">
            <v>5350</v>
          </cell>
          <cell r="FV621">
            <v>0</v>
          </cell>
          <cell r="FW621">
            <v>0</v>
          </cell>
          <cell r="FX621">
            <v>0</v>
          </cell>
          <cell r="FY621">
            <v>44280</v>
          </cell>
          <cell r="FZ621">
            <v>0</v>
          </cell>
          <cell r="GA621">
            <v>0</v>
          </cell>
          <cell r="GB621">
            <v>0</v>
          </cell>
          <cell r="GC621">
            <v>1833.33</v>
          </cell>
          <cell r="GD621">
            <v>3643</v>
          </cell>
          <cell r="GE621">
            <v>4514.72</v>
          </cell>
          <cell r="GF621">
            <v>117</v>
          </cell>
          <cell r="GG621">
            <v>541380.99</v>
          </cell>
          <cell r="GH621">
            <v>0</v>
          </cell>
          <cell r="GI621">
            <v>0</v>
          </cell>
          <cell r="GJ621">
            <v>78106.38</v>
          </cell>
          <cell r="GK621">
            <v>7810.64</v>
          </cell>
          <cell r="GL621">
            <v>4418.72</v>
          </cell>
          <cell r="GM621">
            <v>96</v>
          </cell>
          <cell r="GN621">
            <v>2928.86</v>
          </cell>
          <cell r="GO621">
            <v>1489.86</v>
          </cell>
          <cell r="GP621">
            <v>906.34</v>
          </cell>
          <cell r="GQ621">
            <v>906.34</v>
          </cell>
          <cell r="GR621">
            <v>583.52</v>
          </cell>
          <cell r="GS621">
            <v>905.89</v>
          </cell>
          <cell r="GT621">
            <v>5457.24</v>
          </cell>
          <cell r="GU621">
            <v>190</v>
          </cell>
          <cell r="GV621">
            <v>544</v>
          </cell>
          <cell r="GW621">
            <v>0.35</v>
          </cell>
          <cell r="GX621">
            <v>186</v>
          </cell>
          <cell r="GY621">
            <v>5000</v>
          </cell>
          <cell r="GZ621">
            <v>5186</v>
          </cell>
          <cell r="HA621">
            <v>186</v>
          </cell>
          <cell r="HB621">
            <v>814</v>
          </cell>
          <cell r="HC621">
            <v>1000</v>
          </cell>
          <cell r="HD621" t="str">
            <v>Reflects dividend equivalents paid on vested and unvested RSUs issued as equity-based compensation.</v>
          </cell>
          <cell r="HE621" t="str">
            <v>Primarily driven by Principal Investments. 2011Q3 -4311. 2011Q4 -4201. 2012Q1 -4024. 2012Q2 -3951. 2012Q3 -3952. 2012Q4 -3989. 2013Q1 -4039. 2013Q2 -4015. 2013Q3 -3997. 2013Q4 -3619.Also includes Investments in non-consolidating subsidiaries of</v>
          </cell>
          <cell r="HF621">
            <v>3094.32</v>
          </cell>
          <cell r="HG621">
            <v>2595.6799999999998</v>
          </cell>
          <cell r="HH621">
            <v>1205.26</v>
          </cell>
          <cell r="HI621">
            <v>10594.77</v>
          </cell>
          <cell r="HJ621">
            <v>11058.32</v>
          </cell>
          <cell r="HK621" t="str">
            <v>Supplemental Capital Action includes cash dividends paid on common stock which equals HI-A Item 13, Issuance of common stock for employee compensation which equals HI-A line 8,  Other issuance of common stock which equals HI-A line 7. Share rep</v>
          </cell>
          <cell r="HL621">
            <v>4</v>
          </cell>
          <cell r="HM621">
            <v>2013</v>
          </cell>
          <cell r="HN621">
            <v>0</v>
          </cell>
          <cell r="HO621">
            <v>0</v>
          </cell>
          <cell r="HR621">
            <v>19001</v>
          </cell>
        </row>
        <row r="622">
          <cell r="A622" t="str">
            <v>2380443Q3 2011Supervisory Baseline</v>
          </cell>
          <cell r="B622" t="str">
            <v>Goldman</v>
          </cell>
          <cell r="C622" t="str">
            <v>Q3 2011</v>
          </cell>
          <cell r="D622" t="str">
            <v>Supervisory Baseline</v>
          </cell>
          <cell r="E622" t="str">
            <v>BHC</v>
          </cell>
          <cell r="F622" t="str">
            <v>GOLDMAN SACHS GROUP THE</v>
          </cell>
          <cell r="G622">
            <v>2380443</v>
          </cell>
          <cell r="H622" t="str">
            <v>Actual</v>
          </cell>
          <cell r="I622">
            <v>40928</v>
          </cell>
          <cell r="J622">
            <v>40931.446087962962</v>
          </cell>
          <cell r="K622" t="str">
            <v>The Supervisory Baseline is consistent with the Federal Reserves macroeconomic scenario for the planning horizon, which estimates a slow pickup in worldwide GDP, minimal inflation, a low rate environment, and positive equity and credit market p</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cell r="AS622">
            <v>0</v>
          </cell>
          <cell r="AT622">
            <v>0</v>
          </cell>
          <cell r="AU622">
            <v>6</v>
          </cell>
          <cell r="AV622">
            <v>1</v>
          </cell>
          <cell r="AW622">
            <v>0</v>
          </cell>
          <cell r="AX622">
            <v>0</v>
          </cell>
          <cell r="AY622">
            <v>7</v>
          </cell>
          <cell r="AZ622">
            <v>0</v>
          </cell>
          <cell r="BA622">
            <v>3565</v>
          </cell>
          <cell r="BB622">
            <v>4333</v>
          </cell>
          <cell r="BC622">
            <v>-768</v>
          </cell>
          <cell r="BD622">
            <v>-768</v>
          </cell>
          <cell r="BE622">
            <v>1</v>
          </cell>
          <cell r="BF622">
            <v>0</v>
          </cell>
          <cell r="BG622">
            <v>0</v>
          </cell>
          <cell r="BH622">
            <v>0</v>
          </cell>
          <cell r="BI622">
            <v>0</v>
          </cell>
          <cell r="BJ622">
            <v>31</v>
          </cell>
          <cell r="BK622">
            <v>0</v>
          </cell>
          <cell r="BL622">
            <v>-738</v>
          </cell>
          <cell r="BM622">
            <v>-337</v>
          </cell>
          <cell r="BN622">
            <v>-401</v>
          </cell>
          <cell r="BO622">
            <v>0</v>
          </cell>
          <cell r="BP622">
            <v>-401</v>
          </cell>
          <cell r="BQ622">
            <v>-8</v>
          </cell>
          <cell r="BR622">
            <v>-393</v>
          </cell>
          <cell r="BS622">
            <v>45.663957000000003</v>
          </cell>
          <cell r="BT622">
            <v>140</v>
          </cell>
          <cell r="BU622">
            <v>0</v>
          </cell>
          <cell r="BV622">
            <v>0</v>
          </cell>
          <cell r="BW622">
            <v>140</v>
          </cell>
          <cell r="BX622" t="str">
            <v>Operational Risk Expense</v>
          </cell>
          <cell r="BY622">
            <v>0</v>
          </cell>
          <cell r="BZ622">
            <v>4847</v>
          </cell>
          <cell r="CA622">
            <v>4847</v>
          </cell>
          <cell r="CB622">
            <v>1769</v>
          </cell>
          <cell r="CC622">
            <v>1235</v>
          </cell>
          <cell r="CD622">
            <v>18</v>
          </cell>
          <cell r="CE622">
            <v>0</v>
          </cell>
          <cell r="CF622">
            <v>18</v>
          </cell>
          <cell r="CG622">
            <v>516</v>
          </cell>
          <cell r="CH622">
            <v>18</v>
          </cell>
          <cell r="CI622">
            <v>46</v>
          </cell>
          <cell r="CJ622">
            <v>452</v>
          </cell>
          <cell r="CK622">
            <v>0</v>
          </cell>
          <cell r="CL622">
            <v>0</v>
          </cell>
          <cell r="CM622">
            <v>0</v>
          </cell>
          <cell r="CN622">
            <v>938</v>
          </cell>
          <cell r="CO622">
            <v>938</v>
          </cell>
          <cell r="CP622">
            <v>0</v>
          </cell>
          <cell r="CQ622">
            <v>0</v>
          </cell>
          <cell r="CR622">
            <v>0</v>
          </cell>
          <cell r="CS622">
            <v>348</v>
          </cell>
          <cell r="CT622">
            <v>0</v>
          </cell>
          <cell r="CU622">
            <v>0</v>
          </cell>
          <cell r="CV622">
            <v>348</v>
          </cell>
          <cell r="CW622">
            <v>44206</v>
          </cell>
          <cell r="CX622">
            <v>989</v>
          </cell>
          <cell r="CY622">
            <v>0</v>
          </cell>
          <cell r="CZ622">
            <v>29452</v>
          </cell>
          <cell r="DA622">
            <v>11172</v>
          </cell>
          <cell r="DB622">
            <v>2593</v>
          </cell>
          <cell r="DC622">
            <v>47261</v>
          </cell>
          <cell r="DD622">
            <v>0</v>
          </cell>
          <cell r="DE622">
            <v>7</v>
          </cell>
          <cell r="DF622">
            <v>47254</v>
          </cell>
          <cell r="DG622">
            <v>357113</v>
          </cell>
          <cell r="DH622">
            <v>3643</v>
          </cell>
          <cell r="DI622">
            <v>0</v>
          </cell>
          <cell r="DJ622">
            <v>0</v>
          </cell>
          <cell r="DK622">
            <v>1816</v>
          </cell>
          <cell r="DL622">
            <v>5459</v>
          </cell>
          <cell r="DM622">
            <v>534657</v>
          </cell>
          <cell r="DN622">
            <v>949330</v>
          </cell>
          <cell r="DO622">
            <v>41695</v>
          </cell>
          <cell r="DP622">
            <v>161087</v>
          </cell>
          <cell r="DQ622">
            <v>6452</v>
          </cell>
          <cell r="DR622">
            <v>668533</v>
          </cell>
          <cell r="DS622">
            <v>0</v>
          </cell>
          <cell r="DT622">
            <v>877767</v>
          </cell>
          <cell r="DU622">
            <v>3100</v>
          </cell>
          <cell r="DV622">
            <v>8</v>
          </cell>
          <cell r="DW622">
            <v>50623</v>
          </cell>
          <cell r="DX622">
            <v>58043</v>
          </cell>
          <cell r="DY622">
            <v>-314</v>
          </cell>
          <cell r="DZ622">
            <v>-41372</v>
          </cell>
          <cell r="EA622">
            <v>70088</v>
          </cell>
          <cell r="EB622">
            <v>1475</v>
          </cell>
          <cell r="EC622">
            <v>71563</v>
          </cell>
          <cell r="ED622">
            <v>147698</v>
          </cell>
          <cell r="EE622">
            <v>72356</v>
          </cell>
          <cell r="EF622">
            <v>0</v>
          </cell>
          <cell r="EG622">
            <v>72356</v>
          </cell>
          <cell r="EH622">
            <v>-393</v>
          </cell>
          <cell r="EI622">
            <v>0</v>
          </cell>
          <cell r="EJ622">
            <v>0</v>
          </cell>
          <cell r="EK622">
            <v>103</v>
          </cell>
          <cell r="EL622">
            <v>365</v>
          </cell>
          <cell r="EM622">
            <v>7</v>
          </cell>
          <cell r="EN622">
            <v>2160</v>
          </cell>
          <cell r="EO622">
            <v>0</v>
          </cell>
          <cell r="EP622">
            <v>35</v>
          </cell>
          <cell r="EQ622">
            <v>173</v>
          </cell>
          <cell r="ER622">
            <v>33</v>
          </cell>
          <cell r="ES622">
            <v>0</v>
          </cell>
          <cell r="ET622">
            <v>-15</v>
          </cell>
          <cell r="EU622">
            <v>70088</v>
          </cell>
          <cell r="EV622">
            <v>70088</v>
          </cell>
          <cell r="EW622">
            <v>121</v>
          </cell>
          <cell r="EX622">
            <v>0</v>
          </cell>
          <cell r="EY622">
            <v>0</v>
          </cell>
          <cell r="EZ622">
            <v>0</v>
          </cell>
          <cell r="FA622">
            <v>0</v>
          </cell>
          <cell r="FB622">
            <v>2750</v>
          </cell>
          <cell r="FC622">
            <v>2250</v>
          </cell>
          <cell r="FD622">
            <v>5459</v>
          </cell>
          <cell r="FE622">
            <v>656</v>
          </cell>
          <cell r="FF622">
            <v>68852</v>
          </cell>
          <cell r="FG622">
            <v>0</v>
          </cell>
          <cell r="FH622">
            <v>1156</v>
          </cell>
          <cell r="FI622">
            <v>-4563</v>
          </cell>
          <cell r="FJ622">
            <v>63133</v>
          </cell>
          <cell r="FK622">
            <v>456204.2</v>
          </cell>
          <cell r="FL622">
            <v>55033</v>
          </cell>
          <cell r="FM622">
            <v>63133</v>
          </cell>
          <cell r="FN622">
            <v>76923</v>
          </cell>
          <cell r="FO622">
            <v>456204.2</v>
          </cell>
          <cell r="FP622">
            <v>936776</v>
          </cell>
          <cell r="FQ622">
            <v>12.0632</v>
          </cell>
          <cell r="FR622">
            <v>13.838800000000001</v>
          </cell>
          <cell r="FS622">
            <v>16.861499999999999</v>
          </cell>
          <cell r="FT622">
            <v>6.7393999999999998</v>
          </cell>
          <cell r="FU622">
            <v>3100</v>
          </cell>
          <cell r="FV622">
            <v>0</v>
          </cell>
          <cell r="FW622">
            <v>0</v>
          </cell>
          <cell r="FX622">
            <v>0</v>
          </cell>
          <cell r="FY622">
            <v>41372</v>
          </cell>
          <cell r="FZ622">
            <v>0</v>
          </cell>
          <cell r="GA622">
            <v>0</v>
          </cell>
          <cell r="GB622">
            <v>0</v>
          </cell>
          <cell r="GC622">
            <v>2750</v>
          </cell>
          <cell r="GD622">
            <v>3643</v>
          </cell>
          <cell r="GE622">
            <v>4208</v>
          </cell>
          <cell r="GF622">
            <v>91</v>
          </cell>
          <cell r="GG622">
            <v>492622.66</v>
          </cell>
          <cell r="GH622">
            <v>0</v>
          </cell>
          <cell r="GI622">
            <v>0</v>
          </cell>
          <cell r="GJ622">
            <v>68852</v>
          </cell>
          <cell r="GK622">
            <v>6885.2</v>
          </cell>
          <cell r="GL622">
            <v>4209</v>
          </cell>
          <cell r="GM622">
            <v>0</v>
          </cell>
          <cell r="GN622">
            <v>2409</v>
          </cell>
          <cell r="GO622">
            <v>1800</v>
          </cell>
          <cell r="GP622">
            <v>644</v>
          </cell>
          <cell r="GQ622">
            <v>644</v>
          </cell>
          <cell r="GR622">
            <v>1156</v>
          </cell>
          <cell r="GS622">
            <v>644</v>
          </cell>
          <cell r="GT622">
            <v>4679</v>
          </cell>
          <cell r="GU622">
            <v>173</v>
          </cell>
          <cell r="GV622">
            <v>496</v>
          </cell>
          <cell r="GW622">
            <v>0.34879031999999999</v>
          </cell>
          <cell r="GX622">
            <v>365</v>
          </cell>
          <cell r="GY622">
            <v>103</v>
          </cell>
          <cell r="GZ622">
            <v>0</v>
          </cell>
          <cell r="HA622">
            <v>365</v>
          </cell>
          <cell r="HB622">
            <v>1795</v>
          </cell>
          <cell r="HC622">
            <v>2160</v>
          </cell>
          <cell r="HD622" t="str">
            <v>Reflects dividend equivalents paid on vested and unvested RSUs issued as equity-based compensation.</v>
          </cell>
          <cell r="HE622" t="str">
            <v>Primarily driven by Principal Investments. 2011Q3 -4311. 2011Q4 -4394. 2012Q1 -4370. 2012Q2 -4440. 2012Q3 -4469. 2012Q4 -4375. 2013Q1 -4273. 2013Q2 -4146. 2013Q3 -4019. 2013Q4 -3564.Also includes Investments in non-consolidating subsidiaries of</v>
          </cell>
          <cell r="HF622">
            <v>3094.32</v>
          </cell>
          <cell r="HG622">
            <v>2595.6799999999998</v>
          </cell>
          <cell r="HH622">
            <v>1205.26</v>
          </cell>
          <cell r="HI622">
            <v>10594.77</v>
          </cell>
          <cell r="HJ622">
            <v>11058.32</v>
          </cell>
          <cell r="HK622" t="str">
            <v>Supplemental Capital Action includes cash dividends paid on common stock which equals HI-A Item 13, Issuance of common stock for employee compensation which equals HI-A line 8,  Other issuance of common stock which equals HI-A line 7. Share rep</v>
          </cell>
          <cell r="HL622">
            <v>3</v>
          </cell>
          <cell r="HM622">
            <v>2011</v>
          </cell>
          <cell r="HN622">
            <v>0</v>
          </cell>
          <cell r="HO622">
            <v>31</v>
          </cell>
          <cell r="HR622">
            <v>19012</v>
          </cell>
        </row>
        <row r="623">
          <cell r="A623" t="str">
            <v>2380443Q4 2011Supervisory Baseline</v>
          </cell>
          <cell r="B623" t="str">
            <v>Goldman</v>
          </cell>
          <cell r="C623" t="str">
            <v>Q4 2011</v>
          </cell>
          <cell r="D623" t="str">
            <v>Supervisory Baseline</v>
          </cell>
          <cell r="E623" t="str">
            <v>BHC</v>
          </cell>
          <cell r="F623" t="str">
            <v>GOLDMAN SACHS GROUP THE</v>
          </cell>
          <cell r="G623">
            <v>2380443</v>
          </cell>
          <cell r="H623" t="str">
            <v>Projected</v>
          </cell>
          <cell r="I623">
            <v>40928</v>
          </cell>
          <cell r="J623">
            <v>40931.446087962962</v>
          </cell>
          <cell r="K623" t="str">
            <v>The Supervisory Baseline is consistent with the Federal Reserves macroeconomic scenario for the planning horizon, which estimates a slow pickup in worldwide GDP, minimal inflation, a low rate environment, and positive equity and credit market p</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cell r="AS623">
            <v>0</v>
          </cell>
          <cell r="AT623">
            <v>0</v>
          </cell>
          <cell r="AU623">
            <v>7</v>
          </cell>
          <cell r="AV623">
            <v>0</v>
          </cell>
          <cell r="AW623">
            <v>0</v>
          </cell>
          <cell r="AX623">
            <v>92</v>
          </cell>
          <cell r="AY623">
            <v>99</v>
          </cell>
          <cell r="AZ623">
            <v>1012.88</v>
          </cell>
          <cell r="BA623">
            <v>5801.12</v>
          </cell>
          <cell r="BB623">
            <v>5614</v>
          </cell>
          <cell r="BC623">
            <v>1200</v>
          </cell>
          <cell r="BD623">
            <v>1200</v>
          </cell>
          <cell r="BE623">
            <v>0</v>
          </cell>
          <cell r="BF623">
            <v>0</v>
          </cell>
          <cell r="BG623">
            <v>0</v>
          </cell>
          <cell r="BH623">
            <v>0</v>
          </cell>
          <cell r="BI623">
            <v>0</v>
          </cell>
          <cell r="BJ623">
            <v>0</v>
          </cell>
          <cell r="BK623">
            <v>0</v>
          </cell>
          <cell r="BL623">
            <v>1200</v>
          </cell>
          <cell r="BM623">
            <v>350</v>
          </cell>
          <cell r="BN623">
            <v>850</v>
          </cell>
          <cell r="BO623">
            <v>0</v>
          </cell>
          <cell r="BP623">
            <v>850</v>
          </cell>
          <cell r="BQ623">
            <v>0</v>
          </cell>
          <cell r="BR623">
            <v>850</v>
          </cell>
          <cell r="BS623">
            <v>29.166667</v>
          </cell>
          <cell r="BT623">
            <v>140</v>
          </cell>
          <cell r="BU623">
            <v>15</v>
          </cell>
          <cell r="BV623">
            <v>16</v>
          </cell>
          <cell r="BW623">
            <v>139</v>
          </cell>
          <cell r="BX623" t="str">
            <v>Operational Risk Expense</v>
          </cell>
          <cell r="BY623">
            <v>0</v>
          </cell>
          <cell r="BZ623">
            <v>4968.18</v>
          </cell>
          <cell r="CA623">
            <v>4968.18</v>
          </cell>
          <cell r="CB623">
            <v>1857.9</v>
          </cell>
          <cell r="CC623">
            <v>1329.32</v>
          </cell>
          <cell r="CD623">
            <v>18.010000000000002</v>
          </cell>
          <cell r="CE623">
            <v>0</v>
          </cell>
          <cell r="CF623">
            <v>18.010000000000002</v>
          </cell>
          <cell r="CG623">
            <v>510.58</v>
          </cell>
          <cell r="CH623">
            <v>17.739999999999998</v>
          </cell>
          <cell r="CI623">
            <v>45.37</v>
          </cell>
          <cell r="CJ623">
            <v>447.46</v>
          </cell>
          <cell r="CK623">
            <v>0</v>
          </cell>
          <cell r="CL623">
            <v>0</v>
          </cell>
          <cell r="CM623">
            <v>0</v>
          </cell>
          <cell r="CN623">
            <v>5628.78</v>
          </cell>
          <cell r="CO623">
            <v>5628.78</v>
          </cell>
          <cell r="CP623">
            <v>0</v>
          </cell>
          <cell r="CQ623">
            <v>0</v>
          </cell>
          <cell r="CR623">
            <v>0</v>
          </cell>
          <cell r="CS623">
            <v>341.91</v>
          </cell>
          <cell r="CT623">
            <v>0</v>
          </cell>
          <cell r="CU623">
            <v>0</v>
          </cell>
          <cell r="CV623">
            <v>341.91</v>
          </cell>
          <cell r="CW623">
            <v>46240.27</v>
          </cell>
          <cell r="CX623">
            <v>1029.6600000000001</v>
          </cell>
          <cell r="CY623">
            <v>0</v>
          </cell>
          <cell r="CZ623">
            <v>29667.8</v>
          </cell>
          <cell r="DA623">
            <v>12917.39</v>
          </cell>
          <cell r="DB623">
            <v>2625.41</v>
          </cell>
          <cell r="DC623">
            <v>54068.86</v>
          </cell>
          <cell r="DD623">
            <v>0</v>
          </cell>
          <cell r="DE623">
            <v>99</v>
          </cell>
          <cell r="DF623">
            <v>53969.86</v>
          </cell>
          <cell r="DG623">
            <v>356302.15</v>
          </cell>
          <cell r="DH623">
            <v>3643</v>
          </cell>
          <cell r="DI623">
            <v>0</v>
          </cell>
          <cell r="DJ623">
            <v>0</v>
          </cell>
          <cell r="DK623">
            <v>1816</v>
          </cell>
          <cell r="DL623">
            <v>5459</v>
          </cell>
          <cell r="DM623">
            <v>538600.97</v>
          </cell>
          <cell r="DN623">
            <v>959300.15</v>
          </cell>
          <cell r="DO623">
            <v>45100.2</v>
          </cell>
          <cell r="DP623">
            <v>163171.73000000001</v>
          </cell>
          <cell r="DQ623">
            <v>6452</v>
          </cell>
          <cell r="DR623">
            <v>672821.22</v>
          </cell>
          <cell r="DS623">
            <v>0</v>
          </cell>
          <cell r="DT623">
            <v>887545.15</v>
          </cell>
          <cell r="DU623">
            <v>3100</v>
          </cell>
          <cell r="DV623">
            <v>8</v>
          </cell>
          <cell r="DW623">
            <v>51235</v>
          </cell>
          <cell r="DX623">
            <v>58671</v>
          </cell>
          <cell r="DY623">
            <v>-454</v>
          </cell>
          <cell r="DZ623">
            <v>-42280</v>
          </cell>
          <cell r="EA623">
            <v>70280</v>
          </cell>
          <cell r="EB623">
            <v>1475</v>
          </cell>
          <cell r="EC623">
            <v>71755</v>
          </cell>
          <cell r="ED623">
            <v>147698</v>
          </cell>
          <cell r="EE623">
            <v>70088</v>
          </cell>
          <cell r="EF623">
            <v>0</v>
          </cell>
          <cell r="EG623">
            <v>70088</v>
          </cell>
          <cell r="EH623">
            <v>850</v>
          </cell>
          <cell r="EI623">
            <v>0</v>
          </cell>
          <cell r="EJ623">
            <v>0</v>
          </cell>
          <cell r="EK623">
            <v>0</v>
          </cell>
          <cell r="EL623">
            <v>612</v>
          </cell>
          <cell r="EM623">
            <v>0</v>
          </cell>
          <cell r="EN623">
            <v>908</v>
          </cell>
          <cell r="EO623">
            <v>0</v>
          </cell>
          <cell r="EP623">
            <v>35</v>
          </cell>
          <cell r="EQ623">
            <v>171</v>
          </cell>
          <cell r="ER623">
            <v>-140</v>
          </cell>
          <cell r="ES623">
            <v>0</v>
          </cell>
          <cell r="ET623">
            <v>-16</v>
          </cell>
          <cell r="EU623">
            <v>70280</v>
          </cell>
          <cell r="EV623">
            <v>70280</v>
          </cell>
          <cell r="EW623">
            <v>60</v>
          </cell>
          <cell r="EX623">
            <v>0</v>
          </cell>
          <cell r="EY623">
            <v>0</v>
          </cell>
          <cell r="EZ623">
            <v>0</v>
          </cell>
          <cell r="FA623">
            <v>0</v>
          </cell>
          <cell r="FB623">
            <v>2750</v>
          </cell>
          <cell r="FC623">
            <v>2250</v>
          </cell>
          <cell r="FD623">
            <v>5458.96</v>
          </cell>
          <cell r="FE623">
            <v>656</v>
          </cell>
          <cell r="FF623">
            <v>69105.039999999994</v>
          </cell>
          <cell r="FG623">
            <v>0</v>
          </cell>
          <cell r="FH623">
            <v>563.24</v>
          </cell>
          <cell r="FI623">
            <v>-4707.43</v>
          </cell>
          <cell r="FJ623">
            <v>63834.38</v>
          </cell>
          <cell r="FK623">
            <v>463358.28</v>
          </cell>
          <cell r="FL623">
            <v>55734.38</v>
          </cell>
          <cell r="FM623">
            <v>63834.38</v>
          </cell>
          <cell r="FN623">
            <v>77698.84</v>
          </cell>
          <cell r="FO623">
            <v>463358.28</v>
          </cell>
          <cell r="FP623">
            <v>922100</v>
          </cell>
          <cell r="FQ623">
            <v>12.0284</v>
          </cell>
          <cell r="FR623">
            <v>13.7765</v>
          </cell>
          <cell r="FS623">
            <v>16.768599999999999</v>
          </cell>
          <cell r="FT623">
            <v>6.9226999999999999</v>
          </cell>
          <cell r="FU623">
            <v>3100</v>
          </cell>
          <cell r="FV623">
            <v>0</v>
          </cell>
          <cell r="FW623">
            <v>0</v>
          </cell>
          <cell r="FX623">
            <v>0</v>
          </cell>
          <cell r="FY623">
            <v>42280</v>
          </cell>
          <cell r="FZ623">
            <v>0</v>
          </cell>
          <cell r="GA623">
            <v>0</v>
          </cell>
          <cell r="GB623">
            <v>0</v>
          </cell>
          <cell r="GC623">
            <v>2750</v>
          </cell>
          <cell r="GD623">
            <v>3643</v>
          </cell>
          <cell r="GE623">
            <v>5118.2700000000004</v>
          </cell>
          <cell r="GF623">
            <v>117</v>
          </cell>
          <cell r="GG623">
            <v>484205.25</v>
          </cell>
          <cell r="GH623">
            <v>0</v>
          </cell>
          <cell r="GI623">
            <v>0</v>
          </cell>
          <cell r="GJ623">
            <v>69105.039999999994</v>
          </cell>
          <cell r="GK623">
            <v>6910.5</v>
          </cell>
          <cell r="GL623">
            <v>5022.2700000000004</v>
          </cell>
          <cell r="GM623">
            <v>96</v>
          </cell>
          <cell r="GN623">
            <v>3095.39</v>
          </cell>
          <cell r="GO623">
            <v>1926.88</v>
          </cell>
          <cell r="GP623">
            <v>1363.64</v>
          </cell>
          <cell r="GQ623">
            <v>1363.64</v>
          </cell>
          <cell r="GR623">
            <v>563.24</v>
          </cell>
          <cell r="GS623">
            <v>1364.19</v>
          </cell>
          <cell r="GT623">
            <v>7271.04</v>
          </cell>
          <cell r="GU623">
            <v>171</v>
          </cell>
          <cell r="GV623">
            <v>488</v>
          </cell>
          <cell r="GW623">
            <v>0.35</v>
          </cell>
          <cell r="GX623">
            <v>612</v>
          </cell>
          <cell r="GY623">
            <v>0</v>
          </cell>
          <cell r="GZ623">
            <v>612</v>
          </cell>
          <cell r="HA623">
            <v>612</v>
          </cell>
          <cell r="HB623">
            <v>296</v>
          </cell>
          <cell r="HC623">
            <v>908</v>
          </cell>
          <cell r="HD623" t="str">
            <v>Reflects dividend equivalents paid on vested and unvested RSUs issued as equity-based compensation.</v>
          </cell>
          <cell r="HE623" t="str">
            <v>Primarily driven by Principal Investments. 2011Q3 -4311. 2011Q4 -4394. 2012Q1 -4370. 2012Q2 -4440. 2012Q3 -4469. 2012Q4 -4375. 2013Q1 -4273. 2013Q2 -4146. 2013Q3 -4019. 2013Q4 -3564.Also includes Investments in non-consolidating subsidiaries of</v>
          </cell>
          <cell r="HF623">
            <v>3094.32</v>
          </cell>
          <cell r="HG623">
            <v>2595.6799999999998</v>
          </cell>
          <cell r="HH623">
            <v>1205.26</v>
          </cell>
          <cell r="HI623">
            <v>10594.77</v>
          </cell>
          <cell r="HJ623">
            <v>11058.32</v>
          </cell>
          <cell r="HK623" t="str">
            <v>Supplemental Capital Action includes cash dividends paid on common stock which equals HI-A Item 13, Issuance of common stock for employee compensation which equals HI-A line 8,  Other issuance of common stock which equals HI-A line 7. Share rep</v>
          </cell>
          <cell r="HL623">
            <v>4</v>
          </cell>
          <cell r="HM623">
            <v>2011</v>
          </cell>
          <cell r="HN623">
            <v>0</v>
          </cell>
          <cell r="HO623">
            <v>0</v>
          </cell>
          <cell r="HR623">
            <v>19012</v>
          </cell>
        </row>
        <row r="624">
          <cell r="A624" t="str">
            <v>2380443Q1 2012Supervisory Baseline</v>
          </cell>
          <cell r="B624" t="str">
            <v>Goldman</v>
          </cell>
          <cell r="C624" t="str">
            <v>Q1 2012</v>
          </cell>
          <cell r="D624" t="str">
            <v>Supervisory Baseline</v>
          </cell>
          <cell r="E624" t="str">
            <v>BHC</v>
          </cell>
          <cell r="F624" t="str">
            <v>GOLDMAN SACHS GROUP THE</v>
          </cell>
          <cell r="G624">
            <v>2380443</v>
          </cell>
          <cell r="H624" t="str">
            <v>Projected</v>
          </cell>
          <cell r="I624">
            <v>40928</v>
          </cell>
          <cell r="J624">
            <v>40931.446087962962</v>
          </cell>
          <cell r="K624" t="str">
            <v>The Supervisory Baseline is consistent with the Federal Reserves macroeconomic scenario for the planning horizon, which estimates a slow pickup in worldwide GDP, minimal inflation, a low rate environment, and positive equity and credit market p</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cell r="AS624">
            <v>0</v>
          </cell>
          <cell r="AT624">
            <v>0</v>
          </cell>
          <cell r="AU624">
            <v>99</v>
          </cell>
          <cell r="AV624">
            <v>0</v>
          </cell>
          <cell r="AW624">
            <v>0</v>
          </cell>
          <cell r="AX624">
            <v>0</v>
          </cell>
          <cell r="AY624">
            <v>99</v>
          </cell>
          <cell r="AZ624">
            <v>1808.16</v>
          </cell>
          <cell r="BA624">
            <v>8955.84</v>
          </cell>
          <cell r="BB624">
            <v>6364</v>
          </cell>
          <cell r="BC624">
            <v>4400</v>
          </cell>
          <cell r="BD624">
            <v>4400</v>
          </cell>
          <cell r="BE624">
            <v>0</v>
          </cell>
          <cell r="BF624">
            <v>0</v>
          </cell>
          <cell r="BG624">
            <v>0</v>
          </cell>
          <cell r="BH624">
            <v>0</v>
          </cell>
          <cell r="BI624">
            <v>0</v>
          </cell>
          <cell r="BJ624">
            <v>0</v>
          </cell>
          <cell r="BK624">
            <v>0</v>
          </cell>
          <cell r="BL624">
            <v>4400</v>
          </cell>
          <cell r="BM624">
            <v>1500</v>
          </cell>
          <cell r="BN624">
            <v>2900</v>
          </cell>
          <cell r="BO624">
            <v>0</v>
          </cell>
          <cell r="BP624">
            <v>2900</v>
          </cell>
          <cell r="BQ624">
            <v>0</v>
          </cell>
          <cell r="BR624">
            <v>2900</v>
          </cell>
          <cell r="BS624">
            <v>34.090909000000003</v>
          </cell>
          <cell r="BT624">
            <v>139</v>
          </cell>
          <cell r="BU624">
            <v>15</v>
          </cell>
          <cell r="BV624">
            <v>16</v>
          </cell>
          <cell r="BW624">
            <v>138</v>
          </cell>
          <cell r="BX624" t="str">
            <v>Operational Risk Expense</v>
          </cell>
          <cell r="BY624">
            <v>0</v>
          </cell>
          <cell r="BZ624">
            <v>5092.38</v>
          </cell>
          <cell r="CA624">
            <v>5092.38</v>
          </cell>
          <cell r="CB624">
            <v>2000.06</v>
          </cell>
          <cell r="CC624">
            <v>1462.47</v>
          </cell>
          <cell r="CD624">
            <v>18.559999999999999</v>
          </cell>
          <cell r="CE624">
            <v>0</v>
          </cell>
          <cell r="CF624">
            <v>18.559999999999999</v>
          </cell>
          <cell r="CG624">
            <v>519.02</v>
          </cell>
          <cell r="CH624">
            <v>18.12</v>
          </cell>
          <cell r="CI624">
            <v>46.76</v>
          </cell>
          <cell r="CJ624">
            <v>454.14</v>
          </cell>
          <cell r="CK624">
            <v>0</v>
          </cell>
          <cell r="CL624">
            <v>0</v>
          </cell>
          <cell r="CM624">
            <v>0</v>
          </cell>
          <cell r="CN624">
            <v>5683.78</v>
          </cell>
          <cell r="CO624">
            <v>5683.78</v>
          </cell>
          <cell r="CP624">
            <v>0</v>
          </cell>
          <cell r="CQ624">
            <v>0</v>
          </cell>
          <cell r="CR624">
            <v>0</v>
          </cell>
          <cell r="CS624">
            <v>350.87</v>
          </cell>
          <cell r="CT624">
            <v>0</v>
          </cell>
          <cell r="CU624">
            <v>0</v>
          </cell>
          <cell r="CV624">
            <v>350.87</v>
          </cell>
          <cell r="CW624">
            <v>46552.73</v>
          </cell>
          <cell r="CX624">
            <v>1037.3900000000001</v>
          </cell>
          <cell r="CY624">
            <v>0</v>
          </cell>
          <cell r="CZ624">
            <v>29902.92</v>
          </cell>
          <cell r="DA624">
            <v>12914.56</v>
          </cell>
          <cell r="DB624">
            <v>2697.87</v>
          </cell>
          <cell r="DC624">
            <v>54587.44</v>
          </cell>
          <cell r="DD624">
            <v>0</v>
          </cell>
          <cell r="DE624">
            <v>99</v>
          </cell>
          <cell r="DF624">
            <v>54488.44</v>
          </cell>
          <cell r="DG624">
            <v>365383.04</v>
          </cell>
          <cell r="DH624">
            <v>3643</v>
          </cell>
          <cell r="DI624">
            <v>0</v>
          </cell>
          <cell r="DJ624">
            <v>0</v>
          </cell>
          <cell r="DK624">
            <v>1816</v>
          </cell>
          <cell r="DL624">
            <v>5459</v>
          </cell>
          <cell r="DM624">
            <v>542676.81000000006</v>
          </cell>
          <cell r="DN624">
            <v>973099.66</v>
          </cell>
          <cell r="DO624">
            <v>48401.8</v>
          </cell>
          <cell r="DP624">
            <v>166133.60999999999</v>
          </cell>
          <cell r="DQ624">
            <v>6452</v>
          </cell>
          <cell r="DR624">
            <v>678047.25</v>
          </cell>
          <cell r="DS624">
            <v>0</v>
          </cell>
          <cell r="DT624">
            <v>899034.66</v>
          </cell>
          <cell r="DU624">
            <v>3100</v>
          </cell>
          <cell r="DV624">
            <v>8</v>
          </cell>
          <cell r="DW624">
            <v>51106</v>
          </cell>
          <cell r="DX624">
            <v>61335</v>
          </cell>
          <cell r="DY624">
            <v>-454</v>
          </cell>
          <cell r="DZ624">
            <v>-42505</v>
          </cell>
          <cell r="EA624">
            <v>72590</v>
          </cell>
          <cell r="EB624">
            <v>1475</v>
          </cell>
          <cell r="EC624">
            <v>74065</v>
          </cell>
          <cell r="ED624">
            <v>147698</v>
          </cell>
          <cell r="EE624">
            <v>70280</v>
          </cell>
          <cell r="EF624">
            <v>0</v>
          </cell>
          <cell r="EG624">
            <v>70280</v>
          </cell>
          <cell r="EH624">
            <v>2900</v>
          </cell>
          <cell r="EI624">
            <v>0</v>
          </cell>
          <cell r="EJ624">
            <v>0</v>
          </cell>
          <cell r="EK624">
            <v>0</v>
          </cell>
          <cell r="EL624">
            <v>-129</v>
          </cell>
          <cell r="EM624">
            <v>0</v>
          </cell>
          <cell r="EN624">
            <v>360</v>
          </cell>
          <cell r="EO624">
            <v>0</v>
          </cell>
          <cell r="EP624">
            <v>50</v>
          </cell>
          <cell r="EQ624">
            <v>174</v>
          </cell>
          <cell r="ER624">
            <v>0</v>
          </cell>
          <cell r="ES624">
            <v>0</v>
          </cell>
          <cell r="ET624">
            <v>-12</v>
          </cell>
          <cell r="EU624">
            <v>72590</v>
          </cell>
          <cell r="EV624">
            <v>72590</v>
          </cell>
          <cell r="EW624">
            <v>60</v>
          </cell>
          <cell r="EX624">
            <v>0</v>
          </cell>
          <cell r="EY624">
            <v>0</v>
          </cell>
          <cell r="EZ624">
            <v>0</v>
          </cell>
          <cell r="FA624">
            <v>0</v>
          </cell>
          <cell r="FB624">
            <v>2750</v>
          </cell>
          <cell r="FC624">
            <v>2250</v>
          </cell>
          <cell r="FD624">
            <v>5458.96</v>
          </cell>
          <cell r="FE624">
            <v>656</v>
          </cell>
          <cell r="FF624">
            <v>71415.039999999994</v>
          </cell>
          <cell r="FG624">
            <v>0</v>
          </cell>
          <cell r="FH624">
            <v>317.13</v>
          </cell>
          <cell r="FI624">
            <v>-4682.8500000000004</v>
          </cell>
          <cell r="FJ624">
            <v>66415.06</v>
          </cell>
          <cell r="FK624">
            <v>466171.03</v>
          </cell>
          <cell r="FL624">
            <v>58315.06</v>
          </cell>
          <cell r="FM624">
            <v>66415.06</v>
          </cell>
          <cell r="FN624">
            <v>80279.520000000004</v>
          </cell>
          <cell r="FO624">
            <v>466171.03</v>
          </cell>
          <cell r="FP624">
            <v>934300</v>
          </cell>
          <cell r="FQ624">
            <v>12.509399999999999</v>
          </cell>
          <cell r="FR624">
            <v>14.2469</v>
          </cell>
          <cell r="FS624">
            <v>17.221</v>
          </cell>
          <cell r="FT624">
            <v>7.1085000000000003</v>
          </cell>
          <cell r="FU624">
            <v>3100</v>
          </cell>
          <cell r="FV624">
            <v>0</v>
          </cell>
          <cell r="FW624">
            <v>0</v>
          </cell>
          <cell r="FX624">
            <v>0</v>
          </cell>
          <cell r="FY624">
            <v>42505</v>
          </cell>
          <cell r="FZ624">
            <v>0</v>
          </cell>
          <cell r="GA624">
            <v>0</v>
          </cell>
          <cell r="GB624">
            <v>0</v>
          </cell>
          <cell r="GC624">
            <v>2750</v>
          </cell>
          <cell r="GD624">
            <v>3643</v>
          </cell>
          <cell r="GE624">
            <v>4481.13</v>
          </cell>
          <cell r="GF624">
            <v>117</v>
          </cell>
          <cell r="GG624">
            <v>495395.97</v>
          </cell>
          <cell r="GH624">
            <v>0</v>
          </cell>
          <cell r="GI624">
            <v>0</v>
          </cell>
          <cell r="GJ624">
            <v>71415.039999999994</v>
          </cell>
          <cell r="GK624">
            <v>7141.5</v>
          </cell>
          <cell r="GL624">
            <v>4385.13</v>
          </cell>
          <cell r="GM624">
            <v>96</v>
          </cell>
          <cell r="GN624">
            <v>2734.26</v>
          </cell>
          <cell r="GO624">
            <v>1650.87</v>
          </cell>
          <cell r="GP624">
            <v>1333.74</v>
          </cell>
          <cell r="GQ624">
            <v>1333.74</v>
          </cell>
          <cell r="GR624">
            <v>317.13</v>
          </cell>
          <cell r="GS624">
            <v>1334.29</v>
          </cell>
          <cell r="GT624">
            <v>7118.93</v>
          </cell>
          <cell r="GU624">
            <v>174</v>
          </cell>
          <cell r="GV624">
            <v>497</v>
          </cell>
          <cell r="GW624">
            <v>0.35</v>
          </cell>
          <cell r="GX624">
            <v>-129</v>
          </cell>
          <cell r="GY624">
            <v>0</v>
          </cell>
          <cell r="GZ624">
            <v>-129</v>
          </cell>
          <cell r="HA624">
            <v>135</v>
          </cell>
          <cell r="HB624">
            <v>225</v>
          </cell>
          <cell r="HC624">
            <v>360</v>
          </cell>
          <cell r="HD624" t="str">
            <v>Reflects dividend equivalents paid on vested and unvested RSUs issued as equity-based compensation.</v>
          </cell>
          <cell r="HE624" t="str">
            <v>Primarily driven by Principal Investments. 2011Q3 -4311. 2011Q4 -4394. 2012Q1 -4370. 2012Q2 -4440. 2012Q3 -4469. 2012Q4 -4375. 2013Q1 -4273. 2013Q2 -4146. 2013Q3 -4019. 2013Q4 -3564.Also includes Investments in non-consolidating subsidiaries of</v>
          </cell>
          <cell r="HF624">
            <v>3094.32</v>
          </cell>
          <cell r="HG624">
            <v>2595.6799999999998</v>
          </cell>
          <cell r="HH624">
            <v>1205.26</v>
          </cell>
          <cell r="HI624">
            <v>10594.77</v>
          </cell>
          <cell r="HJ624">
            <v>11058.32</v>
          </cell>
          <cell r="HK624" t="str">
            <v>Supplemental Capital Action includes cash dividends paid on common stock which equals HI-A Item 13, Issuance of common stock for employee compensation which equals HI-A line 8,  Other issuance of common stock which equals HI-A line 7. Share rep</v>
          </cell>
          <cell r="HL624">
            <v>1</v>
          </cell>
          <cell r="HM624">
            <v>2012</v>
          </cell>
          <cell r="HN624">
            <v>0</v>
          </cell>
          <cell r="HO624">
            <v>0</v>
          </cell>
          <cell r="HR624">
            <v>19012</v>
          </cell>
        </row>
        <row r="625">
          <cell r="A625" t="str">
            <v>2380443Q2 2012Supervisory Baseline</v>
          </cell>
          <cell r="B625" t="str">
            <v>Goldman</v>
          </cell>
          <cell r="C625" t="str">
            <v>Q2 2012</v>
          </cell>
          <cell r="D625" t="str">
            <v>Supervisory Baseline</v>
          </cell>
          <cell r="E625" t="str">
            <v>BHC</v>
          </cell>
          <cell r="F625" t="str">
            <v>GOLDMAN SACHS GROUP THE</v>
          </cell>
          <cell r="G625">
            <v>2380443</v>
          </cell>
          <cell r="H625" t="str">
            <v>Projected</v>
          </cell>
          <cell r="I625">
            <v>40928</v>
          </cell>
          <cell r="J625">
            <v>40931.446087962962</v>
          </cell>
          <cell r="K625" t="str">
            <v>The Supervisory Baseline is consistent with the Federal Reserves macroeconomic scenario for the planning horizon, which estimates a slow pickup in worldwide GDP, minimal inflation, a low rate environment, and positive equity and credit market p</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cell r="AS625">
            <v>0</v>
          </cell>
          <cell r="AT625">
            <v>0</v>
          </cell>
          <cell r="AU625">
            <v>99</v>
          </cell>
          <cell r="AV625">
            <v>0</v>
          </cell>
          <cell r="AW625">
            <v>0</v>
          </cell>
          <cell r="AX625">
            <v>0</v>
          </cell>
          <cell r="AY625">
            <v>99</v>
          </cell>
          <cell r="AZ625">
            <v>1274.28</v>
          </cell>
          <cell r="BA625">
            <v>7589.72</v>
          </cell>
          <cell r="BB625">
            <v>5514</v>
          </cell>
          <cell r="BC625">
            <v>3350</v>
          </cell>
          <cell r="BD625">
            <v>3350</v>
          </cell>
          <cell r="BE625">
            <v>0</v>
          </cell>
          <cell r="BF625">
            <v>0</v>
          </cell>
          <cell r="BG625">
            <v>0</v>
          </cell>
          <cell r="BH625">
            <v>0</v>
          </cell>
          <cell r="BI625">
            <v>0</v>
          </cell>
          <cell r="BJ625">
            <v>0</v>
          </cell>
          <cell r="BK625">
            <v>0</v>
          </cell>
          <cell r="BL625">
            <v>3350</v>
          </cell>
          <cell r="BM625">
            <v>1150</v>
          </cell>
          <cell r="BN625">
            <v>2200</v>
          </cell>
          <cell r="BO625">
            <v>0</v>
          </cell>
          <cell r="BP625">
            <v>2200</v>
          </cell>
          <cell r="BQ625">
            <v>0</v>
          </cell>
          <cell r="BR625">
            <v>2200</v>
          </cell>
          <cell r="BS625">
            <v>34.328358000000001</v>
          </cell>
          <cell r="BT625">
            <v>138</v>
          </cell>
          <cell r="BU625">
            <v>15</v>
          </cell>
          <cell r="BV625">
            <v>16</v>
          </cell>
          <cell r="BW625">
            <v>137</v>
          </cell>
          <cell r="BX625" t="str">
            <v>Operational Risk Expense</v>
          </cell>
          <cell r="BY625">
            <v>0</v>
          </cell>
          <cell r="BZ625">
            <v>5219.6899999999996</v>
          </cell>
          <cell r="CA625">
            <v>5219.6899999999996</v>
          </cell>
          <cell r="CB625">
            <v>2142.21</v>
          </cell>
          <cell r="CC625">
            <v>1595.63</v>
          </cell>
          <cell r="CD625">
            <v>19.12</v>
          </cell>
          <cell r="CE625">
            <v>0</v>
          </cell>
          <cell r="CF625">
            <v>19.12</v>
          </cell>
          <cell r="CG625">
            <v>527.47</v>
          </cell>
          <cell r="CH625">
            <v>18.5</v>
          </cell>
          <cell r="CI625">
            <v>48.16</v>
          </cell>
          <cell r="CJ625">
            <v>460.81</v>
          </cell>
          <cell r="CK625">
            <v>0</v>
          </cell>
          <cell r="CL625">
            <v>0</v>
          </cell>
          <cell r="CM625">
            <v>0</v>
          </cell>
          <cell r="CN625">
            <v>5726.35</v>
          </cell>
          <cell r="CO625">
            <v>5726.35</v>
          </cell>
          <cell r="CP625">
            <v>0</v>
          </cell>
          <cell r="CQ625">
            <v>0</v>
          </cell>
          <cell r="CR625">
            <v>0</v>
          </cell>
          <cell r="CS625">
            <v>359.82</v>
          </cell>
          <cell r="CT625">
            <v>0</v>
          </cell>
          <cell r="CU625">
            <v>0</v>
          </cell>
          <cell r="CV625">
            <v>359.82</v>
          </cell>
          <cell r="CW625">
            <v>46900.98</v>
          </cell>
          <cell r="CX625">
            <v>1045.17</v>
          </cell>
          <cell r="CY625">
            <v>0</v>
          </cell>
          <cell r="CZ625">
            <v>30127.13</v>
          </cell>
          <cell r="DA625">
            <v>13010.81</v>
          </cell>
          <cell r="DB625">
            <v>2717.86</v>
          </cell>
          <cell r="DC625">
            <v>55129.37</v>
          </cell>
          <cell r="DD625">
            <v>0</v>
          </cell>
          <cell r="DE625">
            <v>99</v>
          </cell>
          <cell r="DF625">
            <v>55030.37</v>
          </cell>
          <cell r="DG625">
            <v>373447.75</v>
          </cell>
          <cell r="DH625">
            <v>3643</v>
          </cell>
          <cell r="DI625">
            <v>0</v>
          </cell>
          <cell r="DJ625">
            <v>0</v>
          </cell>
          <cell r="DK625">
            <v>1816</v>
          </cell>
          <cell r="DL625">
            <v>5459</v>
          </cell>
          <cell r="DM625">
            <v>547767.81000000006</v>
          </cell>
          <cell r="DN625">
            <v>986924.62</v>
          </cell>
          <cell r="DO625">
            <v>51703.4</v>
          </cell>
          <cell r="DP625">
            <v>169160.82</v>
          </cell>
          <cell r="DQ625">
            <v>4702</v>
          </cell>
          <cell r="DR625">
            <v>685684.4</v>
          </cell>
          <cell r="DS625">
            <v>0</v>
          </cell>
          <cell r="DT625">
            <v>911250.62</v>
          </cell>
          <cell r="DU625">
            <v>4850</v>
          </cell>
          <cell r="DV625">
            <v>8</v>
          </cell>
          <cell r="DW625">
            <v>51454</v>
          </cell>
          <cell r="DX625">
            <v>63246</v>
          </cell>
          <cell r="DY625">
            <v>-454</v>
          </cell>
          <cell r="DZ625">
            <v>-44905</v>
          </cell>
          <cell r="EA625">
            <v>74199</v>
          </cell>
          <cell r="EB625">
            <v>1475</v>
          </cell>
          <cell r="EC625">
            <v>75674</v>
          </cell>
          <cell r="ED625">
            <v>147698</v>
          </cell>
          <cell r="EE625">
            <v>72590</v>
          </cell>
          <cell r="EF625">
            <v>0</v>
          </cell>
          <cell r="EG625">
            <v>72590</v>
          </cell>
          <cell r="EH625">
            <v>2200</v>
          </cell>
          <cell r="EI625">
            <v>0</v>
          </cell>
          <cell r="EJ625">
            <v>1750</v>
          </cell>
          <cell r="EK625">
            <v>0</v>
          </cell>
          <cell r="EL625">
            <v>348</v>
          </cell>
          <cell r="EM625">
            <v>0</v>
          </cell>
          <cell r="EN625">
            <v>2400</v>
          </cell>
          <cell r="EO625">
            <v>0</v>
          </cell>
          <cell r="EP625">
            <v>50</v>
          </cell>
          <cell r="EQ625">
            <v>223</v>
          </cell>
          <cell r="ER625">
            <v>0</v>
          </cell>
          <cell r="ES625">
            <v>0</v>
          </cell>
          <cell r="ET625">
            <v>-16</v>
          </cell>
          <cell r="EU625">
            <v>74199</v>
          </cell>
          <cell r="EV625">
            <v>74199</v>
          </cell>
          <cell r="EW625">
            <v>60</v>
          </cell>
          <cell r="EX625">
            <v>0</v>
          </cell>
          <cell r="EY625">
            <v>0</v>
          </cell>
          <cell r="EZ625">
            <v>0</v>
          </cell>
          <cell r="FA625">
            <v>0</v>
          </cell>
          <cell r="FB625">
            <v>2750</v>
          </cell>
          <cell r="FC625">
            <v>500</v>
          </cell>
          <cell r="FD625">
            <v>5458.96</v>
          </cell>
          <cell r="FE625">
            <v>656</v>
          </cell>
          <cell r="FF625">
            <v>71274.039999999994</v>
          </cell>
          <cell r="FG625">
            <v>0</v>
          </cell>
          <cell r="FH625">
            <v>164.32</v>
          </cell>
          <cell r="FI625">
            <v>-4752.8999999999996</v>
          </cell>
          <cell r="FJ625">
            <v>66356.820000000007</v>
          </cell>
          <cell r="FK625">
            <v>467993.08</v>
          </cell>
          <cell r="FL625">
            <v>58256.82</v>
          </cell>
          <cell r="FM625">
            <v>66356.820000000007</v>
          </cell>
          <cell r="FN625">
            <v>80221.279999999999</v>
          </cell>
          <cell r="FO625">
            <v>467993.08</v>
          </cell>
          <cell r="FP625">
            <v>948200</v>
          </cell>
          <cell r="FQ625">
            <v>12.4482</v>
          </cell>
          <cell r="FR625">
            <v>14.179</v>
          </cell>
          <cell r="FS625">
            <v>17.1416</v>
          </cell>
          <cell r="FT625">
            <v>6.9981999999999998</v>
          </cell>
          <cell r="FU625">
            <v>4850</v>
          </cell>
          <cell r="FV625">
            <v>0</v>
          </cell>
          <cell r="FW625">
            <v>0</v>
          </cell>
          <cell r="FX625">
            <v>0</v>
          </cell>
          <cell r="FY625">
            <v>44905</v>
          </cell>
          <cell r="FZ625">
            <v>0</v>
          </cell>
          <cell r="GA625">
            <v>0</v>
          </cell>
          <cell r="GB625">
            <v>0</v>
          </cell>
          <cell r="GC625">
            <v>2750</v>
          </cell>
          <cell r="GD625">
            <v>3643</v>
          </cell>
          <cell r="GE625">
            <v>4654.71</v>
          </cell>
          <cell r="GF625">
            <v>117</v>
          </cell>
          <cell r="GG625">
            <v>476698.84</v>
          </cell>
          <cell r="GH625">
            <v>0</v>
          </cell>
          <cell r="GI625">
            <v>0</v>
          </cell>
          <cell r="GJ625">
            <v>71274.039999999994</v>
          </cell>
          <cell r="GK625">
            <v>7127.4</v>
          </cell>
          <cell r="GL625">
            <v>4558.71</v>
          </cell>
          <cell r="GM625">
            <v>96</v>
          </cell>
          <cell r="GN625">
            <v>2832.64</v>
          </cell>
          <cell r="GO625">
            <v>1726.06</v>
          </cell>
          <cell r="GP625">
            <v>1561.74</v>
          </cell>
          <cell r="GQ625">
            <v>1561.74</v>
          </cell>
          <cell r="GR625">
            <v>164.32</v>
          </cell>
          <cell r="GS625">
            <v>1562.3</v>
          </cell>
          <cell r="GT625">
            <v>8333.42</v>
          </cell>
          <cell r="GU625">
            <v>223</v>
          </cell>
          <cell r="GV625">
            <v>484</v>
          </cell>
          <cell r="GW625">
            <v>0.46</v>
          </cell>
          <cell r="GX625">
            <v>348</v>
          </cell>
          <cell r="GY625">
            <v>0</v>
          </cell>
          <cell r="GZ625">
            <v>348</v>
          </cell>
          <cell r="HA625">
            <v>348</v>
          </cell>
          <cell r="HB625">
            <v>2052</v>
          </cell>
          <cell r="HC625">
            <v>2400</v>
          </cell>
          <cell r="HD625" t="str">
            <v>Reflects dividend equivalents paid on vested and unvested RSUs issued as equity-based compensation.</v>
          </cell>
          <cell r="HE625" t="str">
            <v>Primarily driven by Principal Investments. 2011Q3 -4311. 2011Q4 -4394. 2012Q1 -4370. 2012Q2 -4440. 2012Q3 -4469. 2012Q4 -4375. 2013Q1 -4273. 2013Q2 -4146. 2013Q3 -4019. 2013Q4 -3564.Also includes Investments in non-consolidating subsidiaries of</v>
          </cell>
          <cell r="HF625">
            <v>3094.32</v>
          </cell>
          <cell r="HG625">
            <v>2595.6799999999998</v>
          </cell>
          <cell r="HH625">
            <v>1205.26</v>
          </cell>
          <cell r="HI625">
            <v>10594.77</v>
          </cell>
          <cell r="HJ625">
            <v>11058.32</v>
          </cell>
          <cell r="HK625" t="str">
            <v>Supplemental Capital Action includes cash dividends paid on common stock which equals HI-A Item 13, Issuance of common stock for employee compensation which equals HI-A line 8,  Other issuance of common stock which equals HI-A line 7. Share rep</v>
          </cell>
          <cell r="HL625">
            <v>2</v>
          </cell>
          <cell r="HM625">
            <v>2012</v>
          </cell>
          <cell r="HN625">
            <v>0</v>
          </cell>
          <cell r="HO625">
            <v>0</v>
          </cell>
          <cell r="HR625">
            <v>19012</v>
          </cell>
        </row>
        <row r="626">
          <cell r="A626" t="str">
            <v>2380443Q3 2012Supervisory Baseline</v>
          </cell>
          <cell r="B626" t="str">
            <v>Goldman</v>
          </cell>
          <cell r="C626" t="str">
            <v>Q3 2012</v>
          </cell>
          <cell r="D626" t="str">
            <v>Supervisory Baseline</v>
          </cell>
          <cell r="E626" t="str">
            <v>BHC</v>
          </cell>
          <cell r="F626" t="str">
            <v>GOLDMAN SACHS GROUP THE</v>
          </cell>
          <cell r="G626">
            <v>2380443</v>
          </cell>
          <cell r="H626" t="str">
            <v>Projected</v>
          </cell>
          <cell r="I626">
            <v>40928</v>
          </cell>
          <cell r="J626">
            <v>40931.446087962962</v>
          </cell>
          <cell r="K626" t="str">
            <v>The Supervisory Baseline is consistent with the Federal Reserves macroeconomic scenario for the planning horizon, which estimates a slow pickup in worldwide GDP, minimal inflation, a low rate environment, and positive equity and credit market p</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cell r="AS626">
            <v>0</v>
          </cell>
          <cell r="AT626">
            <v>0</v>
          </cell>
          <cell r="AU626">
            <v>99</v>
          </cell>
          <cell r="AV626">
            <v>0</v>
          </cell>
          <cell r="AW626">
            <v>0</v>
          </cell>
          <cell r="AX626">
            <v>0</v>
          </cell>
          <cell r="AY626">
            <v>99</v>
          </cell>
          <cell r="AZ626">
            <v>1085.3499999999999</v>
          </cell>
          <cell r="BA626">
            <v>7078.65</v>
          </cell>
          <cell r="BB626">
            <v>5264</v>
          </cell>
          <cell r="BC626">
            <v>2900</v>
          </cell>
          <cell r="BD626">
            <v>2900</v>
          </cell>
          <cell r="BE626">
            <v>0</v>
          </cell>
          <cell r="BF626">
            <v>0</v>
          </cell>
          <cell r="BG626">
            <v>0</v>
          </cell>
          <cell r="BH626">
            <v>0</v>
          </cell>
          <cell r="BI626">
            <v>0</v>
          </cell>
          <cell r="BJ626">
            <v>0</v>
          </cell>
          <cell r="BK626">
            <v>0</v>
          </cell>
          <cell r="BL626">
            <v>2900</v>
          </cell>
          <cell r="BM626">
            <v>1000</v>
          </cell>
          <cell r="BN626">
            <v>1900</v>
          </cell>
          <cell r="BO626">
            <v>0</v>
          </cell>
          <cell r="BP626">
            <v>1900</v>
          </cell>
          <cell r="BQ626">
            <v>0</v>
          </cell>
          <cell r="BR626">
            <v>1900</v>
          </cell>
          <cell r="BS626">
            <v>34.482759000000001</v>
          </cell>
          <cell r="BT626">
            <v>137</v>
          </cell>
          <cell r="BU626">
            <v>15</v>
          </cell>
          <cell r="BV626">
            <v>16</v>
          </cell>
          <cell r="BW626">
            <v>136</v>
          </cell>
          <cell r="BX626" t="str">
            <v>Operational Risk Expense</v>
          </cell>
          <cell r="BY626">
            <v>0</v>
          </cell>
          <cell r="BZ626">
            <v>5350.18</v>
          </cell>
          <cell r="CA626">
            <v>5350.18</v>
          </cell>
          <cell r="CB626">
            <v>2284.37</v>
          </cell>
          <cell r="CC626">
            <v>1728.79</v>
          </cell>
          <cell r="CD626">
            <v>19.670000000000002</v>
          </cell>
          <cell r="CE626">
            <v>0</v>
          </cell>
          <cell r="CF626">
            <v>19.670000000000002</v>
          </cell>
          <cell r="CG626">
            <v>535.91</v>
          </cell>
          <cell r="CH626">
            <v>18.87</v>
          </cell>
          <cell r="CI626">
            <v>49.56</v>
          </cell>
          <cell r="CJ626">
            <v>467.48</v>
          </cell>
          <cell r="CK626">
            <v>0</v>
          </cell>
          <cell r="CL626">
            <v>0</v>
          </cell>
          <cell r="CM626">
            <v>0</v>
          </cell>
          <cell r="CN626">
            <v>5769.24</v>
          </cell>
          <cell r="CO626">
            <v>5769.24</v>
          </cell>
          <cell r="CP626">
            <v>0</v>
          </cell>
          <cell r="CQ626">
            <v>0</v>
          </cell>
          <cell r="CR626">
            <v>0</v>
          </cell>
          <cell r="CS626">
            <v>368.78</v>
          </cell>
          <cell r="CT626">
            <v>0</v>
          </cell>
          <cell r="CU626">
            <v>0</v>
          </cell>
          <cell r="CV626">
            <v>368.78</v>
          </cell>
          <cell r="CW626">
            <v>47251.839999999997</v>
          </cell>
          <cell r="CX626">
            <v>1053.01</v>
          </cell>
          <cell r="CY626">
            <v>0</v>
          </cell>
          <cell r="CZ626">
            <v>30353.03</v>
          </cell>
          <cell r="DA626">
            <v>13107.79</v>
          </cell>
          <cell r="DB626">
            <v>2738.01</v>
          </cell>
          <cell r="DC626">
            <v>55674.23</v>
          </cell>
          <cell r="DD626">
            <v>0</v>
          </cell>
          <cell r="DE626">
            <v>99</v>
          </cell>
          <cell r="DF626">
            <v>55575.23</v>
          </cell>
          <cell r="DG626">
            <v>381503.19</v>
          </cell>
          <cell r="DH626">
            <v>3643</v>
          </cell>
          <cell r="DI626">
            <v>0</v>
          </cell>
          <cell r="DJ626">
            <v>0</v>
          </cell>
          <cell r="DK626">
            <v>1816</v>
          </cell>
          <cell r="DL626">
            <v>5459</v>
          </cell>
          <cell r="DM626">
            <v>557069.16</v>
          </cell>
          <cell r="DN626">
            <v>1004956.8</v>
          </cell>
          <cell r="DO626">
            <v>55005</v>
          </cell>
          <cell r="DP626">
            <v>172254.91</v>
          </cell>
          <cell r="DQ626">
            <v>4202</v>
          </cell>
          <cell r="DR626">
            <v>696395.86</v>
          </cell>
          <cell r="DS626">
            <v>0</v>
          </cell>
          <cell r="DT626">
            <v>927857.76</v>
          </cell>
          <cell r="DU626">
            <v>5350</v>
          </cell>
          <cell r="DV626">
            <v>8</v>
          </cell>
          <cell r="DW626">
            <v>51713</v>
          </cell>
          <cell r="DX626">
            <v>64862</v>
          </cell>
          <cell r="DY626">
            <v>-454</v>
          </cell>
          <cell r="DZ626">
            <v>-45855</v>
          </cell>
          <cell r="EA626">
            <v>75624</v>
          </cell>
          <cell r="EB626">
            <v>1475</v>
          </cell>
          <cell r="EC626">
            <v>77099</v>
          </cell>
          <cell r="ED626">
            <v>147698</v>
          </cell>
          <cell r="EE626">
            <v>74199</v>
          </cell>
          <cell r="EF626">
            <v>0</v>
          </cell>
          <cell r="EG626">
            <v>74199</v>
          </cell>
          <cell r="EH626">
            <v>1900</v>
          </cell>
          <cell r="EI626">
            <v>0</v>
          </cell>
          <cell r="EJ626">
            <v>500</v>
          </cell>
          <cell r="EK626">
            <v>0</v>
          </cell>
          <cell r="EL626">
            <v>259</v>
          </cell>
          <cell r="EM626">
            <v>0</v>
          </cell>
          <cell r="EN626">
            <v>950</v>
          </cell>
          <cell r="EO626">
            <v>0</v>
          </cell>
          <cell r="EP626">
            <v>50</v>
          </cell>
          <cell r="EQ626">
            <v>218</v>
          </cell>
          <cell r="ER626">
            <v>0</v>
          </cell>
          <cell r="ES626">
            <v>0</v>
          </cell>
          <cell r="ET626">
            <v>-16</v>
          </cell>
          <cell r="EU626">
            <v>75624</v>
          </cell>
          <cell r="EV626">
            <v>75624</v>
          </cell>
          <cell r="EW626">
            <v>60</v>
          </cell>
          <cell r="EX626">
            <v>0</v>
          </cell>
          <cell r="EY626">
            <v>0</v>
          </cell>
          <cell r="EZ626">
            <v>0</v>
          </cell>
          <cell r="FA626">
            <v>0</v>
          </cell>
          <cell r="FB626">
            <v>2750</v>
          </cell>
          <cell r="FC626">
            <v>0</v>
          </cell>
          <cell r="FD626">
            <v>5458.96</v>
          </cell>
          <cell r="FE626">
            <v>656</v>
          </cell>
          <cell r="FF626">
            <v>72199.039999999994</v>
          </cell>
          <cell r="FG626">
            <v>0</v>
          </cell>
          <cell r="FH626">
            <v>98.38</v>
          </cell>
          <cell r="FI626">
            <v>-4782.17</v>
          </cell>
          <cell r="FJ626">
            <v>67318.5</v>
          </cell>
          <cell r="FK626">
            <v>470876.18</v>
          </cell>
          <cell r="FL626">
            <v>59218.5</v>
          </cell>
          <cell r="FM626">
            <v>67318.5</v>
          </cell>
          <cell r="FN626">
            <v>81182.960000000006</v>
          </cell>
          <cell r="FO626">
            <v>470876.18</v>
          </cell>
          <cell r="FP626">
            <v>964100</v>
          </cell>
          <cell r="FQ626">
            <v>12.5762</v>
          </cell>
          <cell r="FR626">
            <v>14.2964</v>
          </cell>
          <cell r="FS626">
            <v>17.2408</v>
          </cell>
          <cell r="FT626">
            <v>6.9824999999999999</v>
          </cell>
          <cell r="FU626">
            <v>5350</v>
          </cell>
          <cell r="FV626">
            <v>0</v>
          </cell>
          <cell r="FW626">
            <v>0</v>
          </cell>
          <cell r="FX626">
            <v>0</v>
          </cell>
          <cell r="FY626">
            <v>45855</v>
          </cell>
          <cell r="FZ626">
            <v>0</v>
          </cell>
          <cell r="GA626">
            <v>0</v>
          </cell>
          <cell r="GB626">
            <v>0</v>
          </cell>
          <cell r="GC626">
            <v>2750</v>
          </cell>
          <cell r="GD626">
            <v>3643</v>
          </cell>
          <cell r="GE626">
            <v>4777.29</v>
          </cell>
          <cell r="GF626">
            <v>117</v>
          </cell>
          <cell r="GG626">
            <v>471224.64</v>
          </cell>
          <cell r="GH626">
            <v>0</v>
          </cell>
          <cell r="GI626">
            <v>0</v>
          </cell>
          <cell r="GJ626">
            <v>72199.039999999994</v>
          </cell>
          <cell r="GK626">
            <v>7219.9</v>
          </cell>
          <cell r="GL626">
            <v>4681.29</v>
          </cell>
          <cell r="GM626">
            <v>96</v>
          </cell>
          <cell r="GN626">
            <v>2902.13</v>
          </cell>
          <cell r="GO626">
            <v>1779.16</v>
          </cell>
          <cell r="GP626">
            <v>1680.79</v>
          </cell>
          <cell r="GQ626">
            <v>1680.79</v>
          </cell>
          <cell r="GR626">
            <v>98.38</v>
          </cell>
          <cell r="GS626">
            <v>1681.34</v>
          </cell>
          <cell r="GT626">
            <v>9148.14</v>
          </cell>
          <cell r="GU626">
            <v>218</v>
          </cell>
          <cell r="GV626">
            <v>475</v>
          </cell>
          <cell r="GW626">
            <v>0.46</v>
          </cell>
          <cell r="GX626">
            <v>259</v>
          </cell>
          <cell r="GY626">
            <v>0</v>
          </cell>
          <cell r="GZ626">
            <v>259</v>
          </cell>
          <cell r="HA626">
            <v>259</v>
          </cell>
          <cell r="HB626">
            <v>691</v>
          </cell>
          <cell r="HC626">
            <v>950</v>
          </cell>
          <cell r="HD626" t="str">
            <v>Reflects dividend equivalents paid on vested and unvested RSUs issued as equity-based compensation.</v>
          </cell>
          <cell r="HE626" t="str">
            <v>Primarily driven by Principal Investments. 2011Q3 -4311. 2011Q4 -4394. 2012Q1 -4370. 2012Q2 -4440. 2012Q3 -4469. 2012Q4 -4375. 2013Q1 -4273. 2013Q2 -4146. 2013Q3 -4019. 2013Q4 -3564.Also includes Investments in non-consolidating subsidiaries of</v>
          </cell>
          <cell r="HF626">
            <v>3094.32</v>
          </cell>
          <cell r="HG626">
            <v>2595.6799999999998</v>
          </cell>
          <cell r="HH626">
            <v>1205.26</v>
          </cell>
          <cell r="HI626">
            <v>10594.77</v>
          </cell>
          <cell r="HJ626">
            <v>11058.32</v>
          </cell>
          <cell r="HK626" t="str">
            <v>Supplemental Capital Action includes cash dividends paid on common stock which equals HI-A Item 13, Issuance of common stock for employee compensation which equals HI-A line 8,  Other issuance of common stock which equals HI-A line 7. Share rep</v>
          </cell>
          <cell r="HL626">
            <v>3</v>
          </cell>
          <cell r="HM626">
            <v>2012</v>
          </cell>
          <cell r="HN626">
            <v>0</v>
          </cell>
          <cell r="HO626">
            <v>0</v>
          </cell>
          <cell r="HR626">
            <v>19012</v>
          </cell>
        </row>
        <row r="627">
          <cell r="A627" t="str">
            <v>2380443Q4 2012Supervisory Baseline</v>
          </cell>
          <cell r="B627" t="str">
            <v>Goldman</v>
          </cell>
          <cell r="C627" t="str">
            <v>Q4 2012</v>
          </cell>
          <cell r="D627" t="str">
            <v>Supervisory Baseline</v>
          </cell>
          <cell r="E627" t="str">
            <v>BHC</v>
          </cell>
          <cell r="F627" t="str">
            <v>GOLDMAN SACHS GROUP THE</v>
          </cell>
          <cell r="G627">
            <v>2380443</v>
          </cell>
          <cell r="H627" t="str">
            <v>Projected</v>
          </cell>
          <cell r="I627">
            <v>40928</v>
          </cell>
          <cell r="J627">
            <v>40931.446087962962</v>
          </cell>
          <cell r="K627" t="str">
            <v>The Supervisory Baseline is consistent with the Federal Reserves macroeconomic scenario for the planning horizon, which estimates a slow pickup in worldwide GDP, minimal inflation, a low rate environment, and positive equity and credit market p</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cell r="AS627">
            <v>0</v>
          </cell>
          <cell r="AT627">
            <v>0</v>
          </cell>
          <cell r="AU627">
            <v>99</v>
          </cell>
          <cell r="AV627">
            <v>0</v>
          </cell>
          <cell r="AW627">
            <v>0</v>
          </cell>
          <cell r="AX627">
            <v>0</v>
          </cell>
          <cell r="AY627">
            <v>99</v>
          </cell>
          <cell r="AZ627">
            <v>974.56</v>
          </cell>
          <cell r="BA627">
            <v>6989.44</v>
          </cell>
          <cell r="BB627">
            <v>5064</v>
          </cell>
          <cell r="BC627">
            <v>2900</v>
          </cell>
          <cell r="BD627">
            <v>2900</v>
          </cell>
          <cell r="BE627">
            <v>0</v>
          </cell>
          <cell r="BF627">
            <v>0</v>
          </cell>
          <cell r="BG627">
            <v>0</v>
          </cell>
          <cell r="BH627">
            <v>0</v>
          </cell>
          <cell r="BI627">
            <v>0</v>
          </cell>
          <cell r="BJ627">
            <v>0</v>
          </cell>
          <cell r="BK627">
            <v>0</v>
          </cell>
          <cell r="BL627">
            <v>2900</v>
          </cell>
          <cell r="BM627">
            <v>950</v>
          </cell>
          <cell r="BN627">
            <v>1950</v>
          </cell>
          <cell r="BO627">
            <v>0</v>
          </cell>
          <cell r="BP627">
            <v>1950</v>
          </cell>
          <cell r="BQ627">
            <v>0</v>
          </cell>
          <cell r="BR627">
            <v>1950</v>
          </cell>
          <cell r="BS627">
            <v>32.758620999999998</v>
          </cell>
          <cell r="BT627">
            <v>136</v>
          </cell>
          <cell r="BU627">
            <v>15</v>
          </cell>
          <cell r="BV627">
            <v>16</v>
          </cell>
          <cell r="BW627">
            <v>135</v>
          </cell>
          <cell r="BX627" t="str">
            <v>Operational Risk Expense</v>
          </cell>
          <cell r="BY627">
            <v>0</v>
          </cell>
          <cell r="BZ627">
            <v>5483.94</v>
          </cell>
          <cell r="CA627">
            <v>5483.94</v>
          </cell>
          <cell r="CB627">
            <v>2426.52</v>
          </cell>
          <cell r="CC627">
            <v>1861.94</v>
          </cell>
          <cell r="CD627">
            <v>20.22</v>
          </cell>
          <cell r="CE627">
            <v>0</v>
          </cell>
          <cell r="CF627">
            <v>20.22</v>
          </cell>
          <cell r="CG627">
            <v>544.36</v>
          </cell>
          <cell r="CH627">
            <v>19.25</v>
          </cell>
          <cell r="CI627">
            <v>50.95</v>
          </cell>
          <cell r="CJ627">
            <v>474.15</v>
          </cell>
          <cell r="CK627">
            <v>0</v>
          </cell>
          <cell r="CL627">
            <v>0</v>
          </cell>
          <cell r="CM627">
            <v>0</v>
          </cell>
          <cell r="CN627">
            <v>5812.46</v>
          </cell>
          <cell r="CO627">
            <v>5812.46</v>
          </cell>
          <cell r="CP627">
            <v>0</v>
          </cell>
          <cell r="CQ627">
            <v>0</v>
          </cell>
          <cell r="CR627">
            <v>0</v>
          </cell>
          <cell r="CS627">
            <v>377.73</v>
          </cell>
          <cell r="CT627">
            <v>0</v>
          </cell>
          <cell r="CU627">
            <v>0</v>
          </cell>
          <cell r="CV627">
            <v>377.73</v>
          </cell>
          <cell r="CW627">
            <v>47605.33</v>
          </cell>
          <cell r="CX627">
            <v>1060.9000000000001</v>
          </cell>
          <cell r="CY627">
            <v>0</v>
          </cell>
          <cell r="CZ627">
            <v>30580.62</v>
          </cell>
          <cell r="DA627">
            <v>13205.49</v>
          </cell>
          <cell r="DB627">
            <v>2758.31</v>
          </cell>
          <cell r="DC627">
            <v>56222.04</v>
          </cell>
          <cell r="DD627">
            <v>0</v>
          </cell>
          <cell r="DE627">
            <v>99</v>
          </cell>
          <cell r="DF627">
            <v>56123.040000000001</v>
          </cell>
          <cell r="DG627">
            <v>389956.93</v>
          </cell>
          <cell r="DH627">
            <v>3643</v>
          </cell>
          <cell r="DI627">
            <v>0</v>
          </cell>
          <cell r="DJ627">
            <v>0</v>
          </cell>
          <cell r="DK627">
            <v>1816</v>
          </cell>
          <cell r="DL627">
            <v>5459</v>
          </cell>
          <cell r="DM627">
            <v>563042.48</v>
          </cell>
          <cell r="DN627">
            <v>1020065.4</v>
          </cell>
          <cell r="DO627">
            <v>58306.6</v>
          </cell>
          <cell r="DP627">
            <v>175417.49</v>
          </cell>
          <cell r="DQ627">
            <v>4202</v>
          </cell>
          <cell r="DR627">
            <v>704067.29</v>
          </cell>
          <cell r="DS627">
            <v>0</v>
          </cell>
          <cell r="DT627">
            <v>941993.38</v>
          </cell>
          <cell r="DU627">
            <v>5350</v>
          </cell>
          <cell r="DV627">
            <v>8</v>
          </cell>
          <cell r="DW627">
            <v>52037</v>
          </cell>
          <cell r="DX627">
            <v>66511</v>
          </cell>
          <cell r="DY627">
            <v>-454</v>
          </cell>
          <cell r="DZ627">
            <v>-46855</v>
          </cell>
          <cell r="EA627">
            <v>76597</v>
          </cell>
          <cell r="EB627">
            <v>1475</v>
          </cell>
          <cell r="EC627">
            <v>78072</v>
          </cell>
          <cell r="ED627">
            <v>147698</v>
          </cell>
          <cell r="EE627">
            <v>75624</v>
          </cell>
          <cell r="EF627">
            <v>0</v>
          </cell>
          <cell r="EG627">
            <v>75624</v>
          </cell>
          <cell r="EH627">
            <v>1950</v>
          </cell>
          <cell r="EI627">
            <v>0</v>
          </cell>
          <cell r="EJ627">
            <v>0</v>
          </cell>
          <cell r="EK627">
            <v>0</v>
          </cell>
          <cell r="EL627">
            <v>324</v>
          </cell>
          <cell r="EM627">
            <v>0</v>
          </cell>
          <cell r="EN627">
            <v>1000</v>
          </cell>
          <cell r="EO627">
            <v>0</v>
          </cell>
          <cell r="EP627">
            <v>50</v>
          </cell>
          <cell r="EQ627">
            <v>234</v>
          </cell>
          <cell r="ER627">
            <v>0</v>
          </cell>
          <cell r="ES627">
            <v>0</v>
          </cell>
          <cell r="ET627">
            <v>-17</v>
          </cell>
          <cell r="EU627">
            <v>76597</v>
          </cell>
          <cell r="EV627">
            <v>76597</v>
          </cell>
          <cell r="EW627">
            <v>60</v>
          </cell>
          <cell r="EX627">
            <v>0</v>
          </cell>
          <cell r="EY627">
            <v>0</v>
          </cell>
          <cell r="EZ627">
            <v>0</v>
          </cell>
          <cell r="FA627">
            <v>0</v>
          </cell>
          <cell r="FB627">
            <v>2750</v>
          </cell>
          <cell r="FC627">
            <v>0</v>
          </cell>
          <cell r="FD627">
            <v>5458.96</v>
          </cell>
          <cell r="FE627">
            <v>656</v>
          </cell>
          <cell r="FF627">
            <v>73172.039999999994</v>
          </cell>
          <cell r="FG627">
            <v>0</v>
          </cell>
          <cell r="FH627">
            <v>511.16</v>
          </cell>
          <cell r="FI627">
            <v>-4688.34</v>
          </cell>
          <cell r="FJ627">
            <v>67972.539999999994</v>
          </cell>
          <cell r="FK627">
            <v>472733.86</v>
          </cell>
          <cell r="FL627">
            <v>59872.54</v>
          </cell>
          <cell r="FM627">
            <v>67972.539999999994</v>
          </cell>
          <cell r="FN627">
            <v>81837</v>
          </cell>
          <cell r="FO627">
            <v>472733.86</v>
          </cell>
          <cell r="FP627">
            <v>980700</v>
          </cell>
          <cell r="FQ627">
            <v>12.6652</v>
          </cell>
          <cell r="FR627">
            <v>14.3786</v>
          </cell>
          <cell r="FS627">
            <v>17.311399999999999</v>
          </cell>
          <cell r="FT627">
            <v>6.931</v>
          </cell>
          <cell r="FU627">
            <v>5350</v>
          </cell>
          <cell r="FV627">
            <v>0</v>
          </cell>
          <cell r="FW627">
            <v>0</v>
          </cell>
          <cell r="FX627">
            <v>0</v>
          </cell>
          <cell r="FY627">
            <v>46855</v>
          </cell>
          <cell r="FZ627">
            <v>0</v>
          </cell>
          <cell r="GA627">
            <v>0</v>
          </cell>
          <cell r="GB627">
            <v>0</v>
          </cell>
          <cell r="GC627">
            <v>2750</v>
          </cell>
          <cell r="GD627">
            <v>3643</v>
          </cell>
          <cell r="GE627">
            <v>4938.4399999999996</v>
          </cell>
          <cell r="GF627">
            <v>117</v>
          </cell>
          <cell r="GG627">
            <v>465303.09</v>
          </cell>
          <cell r="GH627">
            <v>0</v>
          </cell>
          <cell r="GI627">
            <v>0</v>
          </cell>
          <cell r="GJ627">
            <v>73172.039999999994</v>
          </cell>
          <cell r="GK627">
            <v>7317.2</v>
          </cell>
          <cell r="GL627">
            <v>4842.4399999999996</v>
          </cell>
          <cell r="GM627">
            <v>96</v>
          </cell>
          <cell r="GN627">
            <v>3273.09</v>
          </cell>
          <cell r="GO627">
            <v>1569.35</v>
          </cell>
          <cell r="GP627">
            <v>1058.19</v>
          </cell>
          <cell r="GQ627">
            <v>1058.19</v>
          </cell>
          <cell r="GR627">
            <v>511.16</v>
          </cell>
          <cell r="GS627">
            <v>1058.75</v>
          </cell>
          <cell r="GT627">
            <v>5940.48</v>
          </cell>
          <cell r="GU627">
            <v>234</v>
          </cell>
          <cell r="GV627">
            <v>469</v>
          </cell>
          <cell r="GW627">
            <v>0.5</v>
          </cell>
          <cell r="GX627">
            <v>324</v>
          </cell>
          <cell r="GY627">
            <v>0</v>
          </cell>
          <cell r="GZ627">
            <v>324</v>
          </cell>
          <cell r="HA627">
            <v>324</v>
          </cell>
          <cell r="HB627">
            <v>676</v>
          </cell>
          <cell r="HC627">
            <v>1000</v>
          </cell>
          <cell r="HD627" t="str">
            <v>Reflects dividend equivalents paid on vested and unvested RSUs issued as equity-based compensation.</v>
          </cell>
          <cell r="HE627" t="str">
            <v>Primarily driven by Principal Investments. 2011Q3 -4311. 2011Q4 -4394. 2012Q1 -4370. 2012Q2 -4440. 2012Q3 -4469. 2012Q4 -4375. 2013Q1 -4273. 2013Q2 -4146. 2013Q3 -4019. 2013Q4 -3564.Also includes Investments in non-consolidating subsidiaries of</v>
          </cell>
          <cell r="HF627">
            <v>3094.32</v>
          </cell>
          <cell r="HG627">
            <v>2595.6799999999998</v>
          </cell>
          <cell r="HH627">
            <v>1205.26</v>
          </cell>
          <cell r="HI627">
            <v>10594.77</v>
          </cell>
          <cell r="HJ627">
            <v>11058.32</v>
          </cell>
          <cell r="HK627" t="str">
            <v>Supplemental Capital Action includes cash dividends paid on common stock which equals HI-A Item 13, Issuance of common stock for employee compensation which equals HI-A line 8,  Other issuance of common stock which equals HI-A line 7. Share rep</v>
          </cell>
          <cell r="HL627">
            <v>4</v>
          </cell>
          <cell r="HM627">
            <v>2012</v>
          </cell>
          <cell r="HN627">
            <v>0</v>
          </cell>
          <cell r="HO627">
            <v>0</v>
          </cell>
          <cell r="HR627">
            <v>19012</v>
          </cell>
        </row>
        <row r="628">
          <cell r="A628" t="str">
            <v>2380443Q1 2013Supervisory Baseline</v>
          </cell>
          <cell r="B628" t="str">
            <v>Goldman</v>
          </cell>
          <cell r="C628" t="str">
            <v>Q1 2013</v>
          </cell>
          <cell r="D628" t="str">
            <v>Supervisory Baseline</v>
          </cell>
          <cell r="E628" t="str">
            <v>BHC</v>
          </cell>
          <cell r="F628" t="str">
            <v>GOLDMAN SACHS GROUP THE</v>
          </cell>
          <cell r="G628">
            <v>2380443</v>
          </cell>
          <cell r="H628" t="str">
            <v>Projected</v>
          </cell>
          <cell r="I628">
            <v>40928</v>
          </cell>
          <cell r="J628">
            <v>40931.446087962962</v>
          </cell>
          <cell r="K628" t="str">
            <v>The Supervisory Baseline is consistent with the Federal Reserves macroeconomic scenario for the planning horizon, which estimates a slow pickup in worldwide GDP, minimal inflation, a low rate environment, and positive equity and credit market p</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99</v>
          </cell>
          <cell r="AV628">
            <v>0</v>
          </cell>
          <cell r="AW628">
            <v>0</v>
          </cell>
          <cell r="AX628">
            <v>0</v>
          </cell>
          <cell r="AY628">
            <v>99</v>
          </cell>
          <cell r="AZ628">
            <v>1773.91</v>
          </cell>
          <cell r="BA628">
            <v>9340.09</v>
          </cell>
          <cell r="BB628">
            <v>6414</v>
          </cell>
          <cell r="BC628">
            <v>4700</v>
          </cell>
          <cell r="BD628">
            <v>4700</v>
          </cell>
          <cell r="BE628">
            <v>0</v>
          </cell>
          <cell r="BF628">
            <v>0</v>
          </cell>
          <cell r="BG628">
            <v>0</v>
          </cell>
          <cell r="BH628">
            <v>0</v>
          </cell>
          <cell r="BI628">
            <v>0</v>
          </cell>
          <cell r="BJ628">
            <v>0</v>
          </cell>
          <cell r="BK628">
            <v>0</v>
          </cell>
          <cell r="BL628">
            <v>4700</v>
          </cell>
          <cell r="BM628">
            <v>1600</v>
          </cell>
          <cell r="BN628">
            <v>3100</v>
          </cell>
          <cell r="BO628">
            <v>0</v>
          </cell>
          <cell r="BP628">
            <v>3100</v>
          </cell>
          <cell r="BQ628">
            <v>0</v>
          </cell>
          <cell r="BR628">
            <v>3100</v>
          </cell>
          <cell r="BS628">
            <v>34.042552999999998</v>
          </cell>
          <cell r="BT628">
            <v>135</v>
          </cell>
          <cell r="BU628">
            <v>15</v>
          </cell>
          <cell r="BV628">
            <v>16</v>
          </cell>
          <cell r="BW628">
            <v>134</v>
          </cell>
          <cell r="BX628" t="str">
            <v>Operational Risk Expense</v>
          </cell>
          <cell r="BY628">
            <v>0</v>
          </cell>
          <cell r="BZ628">
            <v>5621.03</v>
          </cell>
          <cell r="CA628">
            <v>5621.03</v>
          </cell>
          <cell r="CB628">
            <v>2682.19</v>
          </cell>
          <cell r="CC628">
            <v>2098.83</v>
          </cell>
          <cell r="CD628">
            <v>21.38</v>
          </cell>
          <cell r="CE628">
            <v>0</v>
          </cell>
          <cell r="CF628">
            <v>21.38</v>
          </cell>
          <cell r="CG628">
            <v>561.98</v>
          </cell>
          <cell r="CH628">
            <v>20.04</v>
          </cell>
          <cell r="CI628">
            <v>53.86</v>
          </cell>
          <cell r="CJ628">
            <v>488.08</v>
          </cell>
          <cell r="CK628">
            <v>0</v>
          </cell>
          <cell r="CL628">
            <v>0</v>
          </cell>
          <cell r="CM628">
            <v>0</v>
          </cell>
          <cell r="CN628">
            <v>5864.24</v>
          </cell>
          <cell r="CO628">
            <v>5864.24</v>
          </cell>
          <cell r="CP628">
            <v>0</v>
          </cell>
          <cell r="CQ628">
            <v>0</v>
          </cell>
          <cell r="CR628">
            <v>0</v>
          </cell>
          <cell r="CS628">
            <v>396.43</v>
          </cell>
          <cell r="CT628">
            <v>0</v>
          </cell>
          <cell r="CU628">
            <v>0</v>
          </cell>
          <cell r="CV628">
            <v>396.43</v>
          </cell>
          <cell r="CW628">
            <v>48128.15</v>
          </cell>
          <cell r="CX628">
            <v>1068.8599999999999</v>
          </cell>
          <cell r="CY628">
            <v>0</v>
          </cell>
          <cell r="CZ628">
            <v>30818.05</v>
          </cell>
          <cell r="DA628">
            <v>13428.43</v>
          </cell>
          <cell r="DB628">
            <v>2812.81</v>
          </cell>
          <cell r="DC628">
            <v>57071</v>
          </cell>
          <cell r="DD628">
            <v>0</v>
          </cell>
          <cell r="DE628">
            <v>99</v>
          </cell>
          <cell r="DF628">
            <v>56972</v>
          </cell>
          <cell r="DG628">
            <v>398092.58</v>
          </cell>
          <cell r="DH628">
            <v>3643</v>
          </cell>
          <cell r="DI628">
            <v>0</v>
          </cell>
          <cell r="DJ628">
            <v>0</v>
          </cell>
          <cell r="DK628">
            <v>1816</v>
          </cell>
          <cell r="DL628">
            <v>5459</v>
          </cell>
          <cell r="DM628">
            <v>565822.11</v>
          </cell>
          <cell r="DN628">
            <v>1031966.7</v>
          </cell>
          <cell r="DO628">
            <v>60769.1</v>
          </cell>
          <cell r="DP628">
            <v>178650.21</v>
          </cell>
          <cell r="DQ628">
            <v>4202</v>
          </cell>
          <cell r="DR628">
            <v>708940.42</v>
          </cell>
          <cell r="DS628">
            <v>0</v>
          </cell>
          <cell r="DT628">
            <v>952561.73</v>
          </cell>
          <cell r="DU628">
            <v>5350</v>
          </cell>
          <cell r="DV628">
            <v>8</v>
          </cell>
          <cell r="DW628">
            <v>52029</v>
          </cell>
          <cell r="DX628">
            <v>69302</v>
          </cell>
          <cell r="DY628">
            <v>-454</v>
          </cell>
          <cell r="DZ628">
            <v>-48305</v>
          </cell>
          <cell r="EA628">
            <v>77930</v>
          </cell>
          <cell r="EB628">
            <v>1475</v>
          </cell>
          <cell r="EC628">
            <v>79405</v>
          </cell>
          <cell r="ED628">
            <v>147698</v>
          </cell>
          <cell r="EE628">
            <v>76597</v>
          </cell>
          <cell r="EF628">
            <v>0</v>
          </cell>
          <cell r="EG628">
            <v>76597</v>
          </cell>
          <cell r="EH628">
            <v>3100</v>
          </cell>
          <cell r="EI628">
            <v>0</v>
          </cell>
          <cell r="EJ628">
            <v>0</v>
          </cell>
          <cell r="EK628">
            <v>0</v>
          </cell>
          <cell r="EL628">
            <v>-8</v>
          </cell>
          <cell r="EM628">
            <v>0</v>
          </cell>
          <cell r="EN628">
            <v>1450</v>
          </cell>
          <cell r="EO628">
            <v>0</v>
          </cell>
          <cell r="EP628">
            <v>60</v>
          </cell>
          <cell r="EQ628">
            <v>235</v>
          </cell>
          <cell r="ER628">
            <v>0</v>
          </cell>
          <cell r="ES628">
            <v>0</v>
          </cell>
          <cell r="ET628">
            <v>-14</v>
          </cell>
          <cell r="EU628">
            <v>77930</v>
          </cell>
          <cell r="EV628">
            <v>77930</v>
          </cell>
          <cell r="EW628">
            <v>60</v>
          </cell>
          <cell r="EX628">
            <v>0</v>
          </cell>
          <cell r="EY628">
            <v>0</v>
          </cell>
          <cell r="EZ628">
            <v>0</v>
          </cell>
          <cell r="FA628">
            <v>0</v>
          </cell>
          <cell r="FB628">
            <v>1833.33</v>
          </cell>
          <cell r="FC628">
            <v>0</v>
          </cell>
          <cell r="FD628">
            <v>5458.96</v>
          </cell>
          <cell r="FE628">
            <v>656</v>
          </cell>
          <cell r="FF628">
            <v>73588.38</v>
          </cell>
          <cell r="FG628">
            <v>0</v>
          </cell>
          <cell r="FH628">
            <v>236.57</v>
          </cell>
          <cell r="FI628">
            <v>-4587.24</v>
          </cell>
          <cell r="FJ628">
            <v>68764.570000000007</v>
          </cell>
          <cell r="FK628">
            <v>475688.47</v>
          </cell>
          <cell r="FL628">
            <v>61581.23</v>
          </cell>
          <cell r="FM628">
            <v>68764.570000000007</v>
          </cell>
          <cell r="FN628">
            <v>83545.69</v>
          </cell>
          <cell r="FO628">
            <v>475688.47</v>
          </cell>
          <cell r="FP628">
            <v>994600</v>
          </cell>
          <cell r="FQ628">
            <v>12.9457</v>
          </cell>
          <cell r="FR628">
            <v>14.4558</v>
          </cell>
          <cell r="FS628">
            <v>17.563099999999999</v>
          </cell>
          <cell r="FT628">
            <v>6.9138000000000002</v>
          </cell>
          <cell r="FU628">
            <v>5350</v>
          </cell>
          <cell r="FV628">
            <v>0</v>
          </cell>
          <cell r="FW628">
            <v>0</v>
          </cell>
          <cell r="FX628">
            <v>0</v>
          </cell>
          <cell r="FY628">
            <v>48305</v>
          </cell>
          <cell r="FZ628">
            <v>0</v>
          </cell>
          <cell r="GA628">
            <v>0</v>
          </cell>
          <cell r="GB628">
            <v>0</v>
          </cell>
          <cell r="GC628">
            <v>1833.33</v>
          </cell>
          <cell r="GD628">
            <v>3643</v>
          </cell>
          <cell r="GE628">
            <v>4331.32</v>
          </cell>
          <cell r="GF628">
            <v>117</v>
          </cell>
          <cell r="GG628">
            <v>466123.78</v>
          </cell>
          <cell r="GH628">
            <v>0</v>
          </cell>
          <cell r="GI628">
            <v>0</v>
          </cell>
          <cell r="GJ628">
            <v>73588.38</v>
          </cell>
          <cell r="GK628">
            <v>7358.84</v>
          </cell>
          <cell r="GL628">
            <v>4235.32</v>
          </cell>
          <cell r="GM628">
            <v>96</v>
          </cell>
          <cell r="GN628">
            <v>2928.98</v>
          </cell>
          <cell r="GO628">
            <v>1306.3399999999999</v>
          </cell>
          <cell r="GP628">
            <v>1069.77</v>
          </cell>
          <cell r="GQ628">
            <v>1069.77</v>
          </cell>
          <cell r="GR628">
            <v>236.57</v>
          </cell>
          <cell r="GS628">
            <v>1069.33</v>
          </cell>
          <cell r="GT628">
            <v>5944.99</v>
          </cell>
          <cell r="GU628">
            <v>235</v>
          </cell>
          <cell r="GV628">
            <v>471</v>
          </cell>
          <cell r="GW628">
            <v>0.5</v>
          </cell>
          <cell r="GX628">
            <v>-8</v>
          </cell>
          <cell r="GY628">
            <v>0</v>
          </cell>
          <cell r="GZ628">
            <v>-8</v>
          </cell>
          <cell r="HA628">
            <v>0</v>
          </cell>
          <cell r="HB628">
            <v>1450</v>
          </cell>
          <cell r="HC628">
            <v>1450</v>
          </cell>
          <cell r="HD628" t="str">
            <v>Reflects dividend equivalents paid on vested and unvested RSUs issued as equity-based compensation.</v>
          </cell>
          <cell r="HE628" t="str">
            <v>Primarily driven by Principal Investments. 2011Q3 -4311. 2011Q4 -4394. 2012Q1 -4370. 2012Q2 -4440. 2012Q3 -4469. 2012Q4 -4375. 2013Q1 -4273. 2013Q2 -4146. 2013Q3 -4019. 2013Q4 -3564.Also includes Investments in non-consolidating subsidiaries of</v>
          </cell>
          <cell r="HF628">
            <v>3094.32</v>
          </cell>
          <cell r="HG628">
            <v>2595.6799999999998</v>
          </cell>
          <cell r="HH628">
            <v>1205.26</v>
          </cell>
          <cell r="HI628">
            <v>10594.77</v>
          </cell>
          <cell r="HJ628">
            <v>11058.32</v>
          </cell>
          <cell r="HK628" t="str">
            <v>Supplemental Capital Action includes cash dividends paid on common stock which equals HI-A Item 13, Issuance of common stock for employee compensation which equals HI-A line 8,  Other issuance of common stock which equals HI-A line 7. Share rep</v>
          </cell>
          <cell r="HL628">
            <v>1</v>
          </cell>
          <cell r="HM628">
            <v>2013</v>
          </cell>
          <cell r="HN628">
            <v>0</v>
          </cell>
          <cell r="HO628">
            <v>0</v>
          </cell>
          <cell r="HR628">
            <v>19012</v>
          </cell>
        </row>
        <row r="629">
          <cell r="A629" t="str">
            <v>2380443Q2 2013Supervisory Baseline</v>
          </cell>
          <cell r="B629" t="str">
            <v>Goldman</v>
          </cell>
          <cell r="C629" t="str">
            <v>Q2 2013</v>
          </cell>
          <cell r="D629" t="str">
            <v>Supervisory Baseline</v>
          </cell>
          <cell r="E629" t="str">
            <v>BHC</v>
          </cell>
          <cell r="F629" t="str">
            <v>GOLDMAN SACHS GROUP THE</v>
          </cell>
          <cell r="G629">
            <v>2380443</v>
          </cell>
          <cell r="H629" t="str">
            <v>Projected</v>
          </cell>
          <cell r="I629">
            <v>40928</v>
          </cell>
          <cell r="J629">
            <v>40931.446087962962</v>
          </cell>
          <cell r="K629" t="str">
            <v>The Supervisory Baseline is consistent with the Federal Reserves macroeconomic scenario for the planning horizon, which estimates a slow pickup in worldwide GDP, minimal inflation, a low rate environment, and positive equity and credit market p</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99</v>
          </cell>
          <cell r="AV629">
            <v>0</v>
          </cell>
          <cell r="AW629">
            <v>0</v>
          </cell>
          <cell r="AX629">
            <v>0</v>
          </cell>
          <cell r="AY629">
            <v>99</v>
          </cell>
          <cell r="AZ629">
            <v>1336.48</v>
          </cell>
          <cell r="BA629">
            <v>8027.52</v>
          </cell>
          <cell r="BB629">
            <v>5614</v>
          </cell>
          <cell r="BC629">
            <v>3750</v>
          </cell>
          <cell r="BD629">
            <v>3750</v>
          </cell>
          <cell r="BE629">
            <v>0</v>
          </cell>
          <cell r="BF629">
            <v>0</v>
          </cell>
          <cell r="BG629">
            <v>0</v>
          </cell>
          <cell r="BH629">
            <v>0</v>
          </cell>
          <cell r="BI629">
            <v>0</v>
          </cell>
          <cell r="BJ629">
            <v>0</v>
          </cell>
          <cell r="BK629">
            <v>0</v>
          </cell>
          <cell r="BL629">
            <v>3750</v>
          </cell>
          <cell r="BM629">
            <v>1300</v>
          </cell>
          <cell r="BN629">
            <v>2450</v>
          </cell>
          <cell r="BO629">
            <v>0</v>
          </cell>
          <cell r="BP629">
            <v>2450</v>
          </cell>
          <cell r="BQ629">
            <v>0</v>
          </cell>
          <cell r="BR629">
            <v>2450</v>
          </cell>
          <cell r="BS629">
            <v>34.666666999999997</v>
          </cell>
          <cell r="BT629">
            <v>134</v>
          </cell>
          <cell r="BU629">
            <v>15</v>
          </cell>
          <cell r="BV629">
            <v>16</v>
          </cell>
          <cell r="BW629">
            <v>133</v>
          </cell>
          <cell r="BX629" t="str">
            <v>Operational Risk Expense</v>
          </cell>
          <cell r="BY629">
            <v>0</v>
          </cell>
          <cell r="BZ629">
            <v>5761.56</v>
          </cell>
          <cell r="CA629">
            <v>5761.56</v>
          </cell>
          <cell r="CB629">
            <v>2937.85</v>
          </cell>
          <cell r="CC629">
            <v>2335.71</v>
          </cell>
          <cell r="CD629">
            <v>22.54</v>
          </cell>
          <cell r="CE629">
            <v>0</v>
          </cell>
          <cell r="CF629">
            <v>22.54</v>
          </cell>
          <cell r="CG629">
            <v>579.61</v>
          </cell>
          <cell r="CH629">
            <v>20.82</v>
          </cell>
          <cell r="CI629">
            <v>56.78</v>
          </cell>
          <cell r="CJ629">
            <v>502.01</v>
          </cell>
          <cell r="CK629">
            <v>0</v>
          </cell>
          <cell r="CL629">
            <v>0</v>
          </cell>
          <cell r="CM629">
            <v>0</v>
          </cell>
          <cell r="CN629">
            <v>5908.1</v>
          </cell>
          <cell r="CO629">
            <v>5908.1</v>
          </cell>
          <cell r="CP629">
            <v>0</v>
          </cell>
          <cell r="CQ629">
            <v>0</v>
          </cell>
          <cell r="CR629">
            <v>0</v>
          </cell>
          <cell r="CS629">
            <v>415.12</v>
          </cell>
          <cell r="CT629">
            <v>0</v>
          </cell>
          <cell r="CU629">
            <v>0</v>
          </cell>
          <cell r="CV629">
            <v>415.12</v>
          </cell>
          <cell r="CW629">
            <v>48486.96</v>
          </cell>
          <cell r="CX629">
            <v>1076.8800000000001</v>
          </cell>
          <cell r="CY629">
            <v>0</v>
          </cell>
          <cell r="CZ629">
            <v>31049.07</v>
          </cell>
          <cell r="DA629">
            <v>13527.6</v>
          </cell>
          <cell r="DB629">
            <v>2833.41</v>
          </cell>
          <cell r="DC629">
            <v>57748.04</v>
          </cell>
          <cell r="DD629">
            <v>0</v>
          </cell>
          <cell r="DE629">
            <v>99</v>
          </cell>
          <cell r="DF629">
            <v>57649.04</v>
          </cell>
          <cell r="DG629">
            <v>406362.97</v>
          </cell>
          <cell r="DH629">
            <v>3643</v>
          </cell>
          <cell r="DI629">
            <v>0</v>
          </cell>
          <cell r="DJ629">
            <v>0</v>
          </cell>
          <cell r="DK629">
            <v>1816</v>
          </cell>
          <cell r="DL629">
            <v>5459</v>
          </cell>
          <cell r="DM629">
            <v>572956.91</v>
          </cell>
          <cell r="DN629">
            <v>1048189.5</v>
          </cell>
          <cell r="DO629">
            <v>63231.6</v>
          </cell>
          <cell r="DP629">
            <v>181954.76</v>
          </cell>
          <cell r="DQ629">
            <v>4202</v>
          </cell>
          <cell r="DR629">
            <v>718385.12</v>
          </cell>
          <cell r="DS629">
            <v>0</v>
          </cell>
          <cell r="DT629">
            <v>967773.48</v>
          </cell>
          <cell r="DU629">
            <v>5350</v>
          </cell>
          <cell r="DV629">
            <v>8</v>
          </cell>
          <cell r="DW629">
            <v>52245</v>
          </cell>
          <cell r="DX629">
            <v>71447</v>
          </cell>
          <cell r="DY629">
            <v>-454</v>
          </cell>
          <cell r="DZ629">
            <v>-49655</v>
          </cell>
          <cell r="EA629">
            <v>78941</v>
          </cell>
          <cell r="EB629">
            <v>1475</v>
          </cell>
          <cell r="EC629">
            <v>80416</v>
          </cell>
          <cell r="ED629">
            <v>147698</v>
          </cell>
          <cell r="EE629">
            <v>77930</v>
          </cell>
          <cell r="EF629">
            <v>0</v>
          </cell>
          <cell r="EG629">
            <v>77930</v>
          </cell>
          <cell r="EH629">
            <v>2450</v>
          </cell>
          <cell r="EI629">
            <v>0</v>
          </cell>
          <cell r="EJ629">
            <v>0</v>
          </cell>
          <cell r="EK629">
            <v>0</v>
          </cell>
          <cell r="EL629">
            <v>216</v>
          </cell>
          <cell r="EM629">
            <v>0</v>
          </cell>
          <cell r="EN629">
            <v>1350</v>
          </cell>
          <cell r="EO629">
            <v>0</v>
          </cell>
          <cell r="EP629">
            <v>60</v>
          </cell>
          <cell r="EQ629">
            <v>231</v>
          </cell>
          <cell r="ER629">
            <v>0</v>
          </cell>
          <cell r="ES629">
            <v>0</v>
          </cell>
          <cell r="ET629">
            <v>-14</v>
          </cell>
          <cell r="EU629">
            <v>78941</v>
          </cell>
          <cell r="EV629">
            <v>78941</v>
          </cell>
          <cell r="EW629">
            <v>60</v>
          </cell>
          <cell r="EX629">
            <v>0</v>
          </cell>
          <cell r="EY629">
            <v>0</v>
          </cell>
          <cell r="EZ629">
            <v>0</v>
          </cell>
          <cell r="FA629">
            <v>0</v>
          </cell>
          <cell r="FB629">
            <v>1833.33</v>
          </cell>
          <cell r="FC629">
            <v>0</v>
          </cell>
          <cell r="FD629">
            <v>5458.96</v>
          </cell>
          <cell r="FE629">
            <v>656</v>
          </cell>
          <cell r="FF629">
            <v>74599.38</v>
          </cell>
          <cell r="FG629">
            <v>0</v>
          </cell>
          <cell r="FH629">
            <v>97.56</v>
          </cell>
          <cell r="FI629">
            <v>-4460.26</v>
          </cell>
          <cell r="FJ629">
            <v>70041.56</v>
          </cell>
          <cell r="FK629">
            <v>477581.73</v>
          </cell>
          <cell r="FL629">
            <v>62858.22</v>
          </cell>
          <cell r="FM629">
            <v>70041.56</v>
          </cell>
          <cell r="FN629">
            <v>84822.68</v>
          </cell>
          <cell r="FO629">
            <v>477581.73</v>
          </cell>
          <cell r="FP629">
            <v>1009300</v>
          </cell>
          <cell r="FQ629">
            <v>13.161799999999999</v>
          </cell>
          <cell r="FR629">
            <v>14.665900000000001</v>
          </cell>
          <cell r="FS629">
            <v>17.760899999999999</v>
          </cell>
          <cell r="FT629">
            <v>6.9396000000000004</v>
          </cell>
          <cell r="FU629">
            <v>5350</v>
          </cell>
          <cell r="FV629">
            <v>0</v>
          </cell>
          <cell r="FW629">
            <v>0</v>
          </cell>
          <cell r="FX629">
            <v>0</v>
          </cell>
          <cell r="FY629">
            <v>49655</v>
          </cell>
          <cell r="FZ629">
            <v>0</v>
          </cell>
          <cell r="GA629">
            <v>0</v>
          </cell>
          <cell r="GB629">
            <v>0</v>
          </cell>
          <cell r="GC629">
            <v>1833.33</v>
          </cell>
          <cell r="GD629">
            <v>3643</v>
          </cell>
          <cell r="GE629">
            <v>4492.68</v>
          </cell>
          <cell r="GF629">
            <v>117</v>
          </cell>
          <cell r="GG629">
            <v>457372.75</v>
          </cell>
          <cell r="GH629">
            <v>0</v>
          </cell>
          <cell r="GI629">
            <v>0</v>
          </cell>
          <cell r="GJ629">
            <v>74599.38</v>
          </cell>
          <cell r="GK629">
            <v>7459.94</v>
          </cell>
          <cell r="GL629">
            <v>4396.68</v>
          </cell>
          <cell r="GM629">
            <v>96</v>
          </cell>
          <cell r="GN629">
            <v>3020.44</v>
          </cell>
          <cell r="GO629">
            <v>1376.25</v>
          </cell>
          <cell r="GP629">
            <v>1278.69</v>
          </cell>
          <cell r="GQ629">
            <v>1278.69</v>
          </cell>
          <cell r="GR629">
            <v>97.56</v>
          </cell>
          <cell r="GS629">
            <v>1278.25</v>
          </cell>
          <cell r="GT629">
            <v>7150.65</v>
          </cell>
          <cell r="GU629">
            <v>231</v>
          </cell>
          <cell r="GV629">
            <v>462</v>
          </cell>
          <cell r="GW629">
            <v>0.5</v>
          </cell>
          <cell r="GX629">
            <v>216</v>
          </cell>
          <cell r="GY629">
            <v>0</v>
          </cell>
          <cell r="GZ629">
            <v>216</v>
          </cell>
          <cell r="HA629">
            <v>216</v>
          </cell>
          <cell r="HB629">
            <v>1134</v>
          </cell>
          <cell r="HC629">
            <v>1350</v>
          </cell>
          <cell r="HD629" t="str">
            <v>Reflects dividend equivalents paid on vested and unvested RSUs issued as equity-based compensation.</v>
          </cell>
          <cell r="HE629" t="str">
            <v>Primarily driven by Principal Investments. 2011Q3 -4311. 2011Q4 -4394. 2012Q1 -4370. 2012Q2 -4440. 2012Q3 -4469. 2012Q4 -4375. 2013Q1 -4273. 2013Q2 -4146. 2013Q3 -4019. 2013Q4 -3564.Also includes Investments in non-consolidating subsidiaries of</v>
          </cell>
          <cell r="HF629">
            <v>3094.32</v>
          </cell>
          <cell r="HG629">
            <v>2595.6799999999998</v>
          </cell>
          <cell r="HH629">
            <v>1205.26</v>
          </cell>
          <cell r="HI629">
            <v>10594.77</v>
          </cell>
          <cell r="HJ629">
            <v>11058.32</v>
          </cell>
          <cell r="HK629" t="str">
            <v>Supplemental Capital Action includes cash dividends paid on common stock which equals HI-A Item 13, Issuance of common stock for employee compensation which equals HI-A line 8,  Other issuance of common stock which equals HI-A line 7. Share rep</v>
          </cell>
          <cell r="HL629">
            <v>2</v>
          </cell>
          <cell r="HM629">
            <v>2013</v>
          </cell>
          <cell r="HN629">
            <v>0</v>
          </cell>
          <cell r="HO629">
            <v>0</v>
          </cell>
          <cell r="HR629">
            <v>19012</v>
          </cell>
        </row>
        <row r="630">
          <cell r="A630" t="str">
            <v>2380443Q3 2013Supervisory Baseline</v>
          </cell>
          <cell r="B630" t="str">
            <v>Goldman</v>
          </cell>
          <cell r="C630" t="str">
            <v>Q3 2013</v>
          </cell>
          <cell r="D630" t="str">
            <v>Supervisory Baseline</v>
          </cell>
          <cell r="E630" t="str">
            <v>BHC</v>
          </cell>
          <cell r="F630" t="str">
            <v>GOLDMAN SACHS GROUP THE</v>
          </cell>
          <cell r="G630">
            <v>2380443</v>
          </cell>
          <cell r="H630" t="str">
            <v>Projected</v>
          </cell>
          <cell r="I630">
            <v>40928</v>
          </cell>
          <cell r="J630">
            <v>40931.446087962962</v>
          </cell>
          <cell r="K630" t="str">
            <v>The Supervisory Baseline is consistent with the Federal Reserves macroeconomic scenario for the planning horizon, which estimates a slow pickup in worldwide GDP, minimal inflation, a low rate environment, and positive equity and credit market p</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99</v>
          </cell>
          <cell r="AV630">
            <v>0</v>
          </cell>
          <cell r="AW630">
            <v>0</v>
          </cell>
          <cell r="AX630">
            <v>0</v>
          </cell>
          <cell r="AY630">
            <v>99</v>
          </cell>
          <cell r="AZ630">
            <v>1202.45</v>
          </cell>
          <cell r="BA630">
            <v>7611.55</v>
          </cell>
          <cell r="BB630">
            <v>5464</v>
          </cell>
          <cell r="BC630">
            <v>3350</v>
          </cell>
          <cell r="BD630">
            <v>3350</v>
          </cell>
          <cell r="BE630">
            <v>0</v>
          </cell>
          <cell r="BF630">
            <v>0</v>
          </cell>
          <cell r="BG630">
            <v>0</v>
          </cell>
          <cell r="BH630">
            <v>0</v>
          </cell>
          <cell r="BI630">
            <v>0</v>
          </cell>
          <cell r="BJ630">
            <v>0</v>
          </cell>
          <cell r="BK630">
            <v>0</v>
          </cell>
          <cell r="BL630">
            <v>3350</v>
          </cell>
          <cell r="BM630">
            <v>1150</v>
          </cell>
          <cell r="BN630">
            <v>2200</v>
          </cell>
          <cell r="BO630">
            <v>0</v>
          </cell>
          <cell r="BP630">
            <v>2200</v>
          </cell>
          <cell r="BQ630">
            <v>0</v>
          </cell>
          <cell r="BR630">
            <v>2200</v>
          </cell>
          <cell r="BS630">
            <v>34.328358000000001</v>
          </cell>
          <cell r="BT630">
            <v>133</v>
          </cell>
          <cell r="BU630">
            <v>15</v>
          </cell>
          <cell r="BV630">
            <v>16</v>
          </cell>
          <cell r="BW630">
            <v>132</v>
          </cell>
          <cell r="BX630" t="str">
            <v>Operational Risk Expense</v>
          </cell>
          <cell r="BY630">
            <v>0</v>
          </cell>
          <cell r="BZ630">
            <v>5905.6</v>
          </cell>
          <cell r="CA630">
            <v>5905.6</v>
          </cell>
          <cell r="CB630">
            <v>3193.52</v>
          </cell>
          <cell r="CC630">
            <v>2572.59</v>
          </cell>
          <cell r="CD630">
            <v>23.69</v>
          </cell>
          <cell r="CE630">
            <v>0</v>
          </cell>
          <cell r="CF630">
            <v>23.69</v>
          </cell>
          <cell r="CG630">
            <v>597.23</v>
          </cell>
          <cell r="CH630">
            <v>21.61</v>
          </cell>
          <cell r="CI630">
            <v>59.69</v>
          </cell>
          <cell r="CJ630">
            <v>515.94000000000005</v>
          </cell>
          <cell r="CK630">
            <v>0</v>
          </cell>
          <cell r="CL630">
            <v>0</v>
          </cell>
          <cell r="CM630">
            <v>0</v>
          </cell>
          <cell r="CN630">
            <v>5952.3</v>
          </cell>
          <cell r="CO630">
            <v>5952.3</v>
          </cell>
          <cell r="CP630">
            <v>0</v>
          </cell>
          <cell r="CQ630">
            <v>0</v>
          </cell>
          <cell r="CR630">
            <v>0</v>
          </cell>
          <cell r="CS630">
            <v>433.81</v>
          </cell>
          <cell r="CT630">
            <v>0</v>
          </cell>
          <cell r="CU630">
            <v>0</v>
          </cell>
          <cell r="CV630">
            <v>433.81</v>
          </cell>
          <cell r="CW630">
            <v>48848.46</v>
          </cell>
          <cell r="CX630">
            <v>1084.95</v>
          </cell>
          <cell r="CY630">
            <v>0</v>
          </cell>
          <cell r="CZ630">
            <v>31281.82</v>
          </cell>
          <cell r="DA630">
            <v>13627.52</v>
          </cell>
          <cell r="DB630">
            <v>2854.17</v>
          </cell>
          <cell r="DC630">
            <v>58428.09</v>
          </cell>
          <cell r="DD630">
            <v>0</v>
          </cell>
          <cell r="DE630">
            <v>99</v>
          </cell>
          <cell r="DF630">
            <v>58329.09</v>
          </cell>
          <cell r="DG630">
            <v>414636.44</v>
          </cell>
          <cell r="DH630">
            <v>3643</v>
          </cell>
          <cell r="DI630">
            <v>0</v>
          </cell>
          <cell r="DJ630">
            <v>0</v>
          </cell>
          <cell r="DK630">
            <v>1816</v>
          </cell>
          <cell r="DL630">
            <v>5459</v>
          </cell>
          <cell r="DM630">
            <v>581512.31000000006</v>
          </cell>
          <cell r="DN630">
            <v>1065842.3999999999</v>
          </cell>
          <cell r="DO630">
            <v>65694.100000000006</v>
          </cell>
          <cell r="DP630">
            <v>185332.86</v>
          </cell>
          <cell r="DQ630">
            <v>4202</v>
          </cell>
          <cell r="DR630">
            <v>729232.47</v>
          </cell>
          <cell r="DS630">
            <v>0</v>
          </cell>
          <cell r="DT630">
            <v>984461.43</v>
          </cell>
          <cell r="DU630">
            <v>5350</v>
          </cell>
          <cell r="DV630">
            <v>8</v>
          </cell>
          <cell r="DW630">
            <v>52360</v>
          </cell>
          <cell r="DX630">
            <v>73347</v>
          </cell>
          <cell r="DY630">
            <v>-454</v>
          </cell>
          <cell r="DZ630">
            <v>-50705</v>
          </cell>
          <cell r="EA630">
            <v>79906</v>
          </cell>
          <cell r="EB630">
            <v>1475</v>
          </cell>
          <cell r="EC630">
            <v>81381</v>
          </cell>
          <cell r="ED630">
            <v>147698</v>
          </cell>
          <cell r="EE630">
            <v>78941</v>
          </cell>
          <cell r="EF630">
            <v>0</v>
          </cell>
          <cell r="EG630">
            <v>78941</v>
          </cell>
          <cell r="EH630">
            <v>2200</v>
          </cell>
          <cell r="EI630">
            <v>0</v>
          </cell>
          <cell r="EJ630">
            <v>0</v>
          </cell>
          <cell r="EK630">
            <v>0</v>
          </cell>
          <cell r="EL630">
            <v>115</v>
          </cell>
          <cell r="EM630">
            <v>0</v>
          </cell>
          <cell r="EN630">
            <v>1050</v>
          </cell>
          <cell r="EO630">
            <v>0</v>
          </cell>
          <cell r="EP630">
            <v>60</v>
          </cell>
          <cell r="EQ630">
            <v>227</v>
          </cell>
          <cell r="ER630">
            <v>0</v>
          </cell>
          <cell r="ES630">
            <v>0</v>
          </cell>
          <cell r="ET630">
            <v>-13</v>
          </cell>
          <cell r="EU630">
            <v>79906</v>
          </cell>
          <cell r="EV630">
            <v>79906</v>
          </cell>
          <cell r="EW630">
            <v>60</v>
          </cell>
          <cell r="EX630">
            <v>0</v>
          </cell>
          <cell r="EY630">
            <v>0</v>
          </cell>
          <cell r="EZ630">
            <v>0</v>
          </cell>
          <cell r="FA630">
            <v>0</v>
          </cell>
          <cell r="FB630">
            <v>1833.33</v>
          </cell>
          <cell r="FC630">
            <v>0</v>
          </cell>
          <cell r="FD630">
            <v>5458.96</v>
          </cell>
          <cell r="FE630">
            <v>656</v>
          </cell>
          <cell r="FF630">
            <v>75564.38</v>
          </cell>
          <cell r="FG630">
            <v>0</v>
          </cell>
          <cell r="FH630">
            <v>90.17</v>
          </cell>
          <cell r="FI630">
            <v>-4332.05</v>
          </cell>
          <cell r="FJ630">
            <v>71142.149999999994</v>
          </cell>
          <cell r="FK630">
            <v>480609.02</v>
          </cell>
          <cell r="FL630">
            <v>63958.81</v>
          </cell>
          <cell r="FM630">
            <v>71142.149999999994</v>
          </cell>
          <cell r="FN630">
            <v>85923.28</v>
          </cell>
          <cell r="FO630">
            <v>480609.02</v>
          </cell>
          <cell r="FP630">
            <v>1026800</v>
          </cell>
          <cell r="FQ630">
            <v>13.3079</v>
          </cell>
          <cell r="FR630">
            <v>14.8025</v>
          </cell>
          <cell r="FS630">
            <v>17.878</v>
          </cell>
          <cell r="FT630">
            <v>6.9284999999999997</v>
          </cell>
          <cell r="FU630">
            <v>5350</v>
          </cell>
          <cell r="FV630">
            <v>0</v>
          </cell>
          <cell r="FW630">
            <v>0</v>
          </cell>
          <cell r="FX630">
            <v>0</v>
          </cell>
          <cell r="FY630">
            <v>50705</v>
          </cell>
          <cell r="FZ630">
            <v>0</v>
          </cell>
          <cell r="GA630">
            <v>0</v>
          </cell>
          <cell r="GB630">
            <v>0</v>
          </cell>
          <cell r="GC630">
            <v>1833.33</v>
          </cell>
          <cell r="GD630">
            <v>3643</v>
          </cell>
          <cell r="GE630">
            <v>4601.42</v>
          </cell>
          <cell r="GF630">
            <v>117</v>
          </cell>
          <cell r="GG630">
            <v>451451.49</v>
          </cell>
          <cell r="GH630">
            <v>0</v>
          </cell>
          <cell r="GI630">
            <v>0</v>
          </cell>
          <cell r="GJ630">
            <v>75564.38</v>
          </cell>
          <cell r="GK630">
            <v>7556.44</v>
          </cell>
          <cell r="GL630">
            <v>4505.42</v>
          </cell>
          <cell r="GM630">
            <v>96</v>
          </cell>
          <cell r="GN630">
            <v>3082.07</v>
          </cell>
          <cell r="GO630">
            <v>1423.35</v>
          </cell>
          <cell r="GP630">
            <v>1333.18</v>
          </cell>
          <cell r="GQ630">
            <v>1333.18</v>
          </cell>
          <cell r="GR630">
            <v>90.17</v>
          </cell>
          <cell r="GS630">
            <v>1333.73</v>
          </cell>
          <cell r="GT630">
            <v>7819.58</v>
          </cell>
          <cell r="GU630">
            <v>227</v>
          </cell>
          <cell r="GV630">
            <v>455</v>
          </cell>
          <cell r="GW630">
            <v>0.5</v>
          </cell>
          <cell r="GX630">
            <v>115</v>
          </cell>
          <cell r="GY630">
            <v>0</v>
          </cell>
          <cell r="GZ630">
            <v>115</v>
          </cell>
          <cell r="HA630">
            <v>115</v>
          </cell>
          <cell r="HB630">
            <v>935</v>
          </cell>
          <cell r="HC630">
            <v>1050</v>
          </cell>
          <cell r="HD630" t="str">
            <v>Reflects dividend equivalents paid on vested and unvested RSUs issued as equity-based compensation.</v>
          </cell>
          <cell r="HE630" t="str">
            <v>Primarily driven by Principal Investments. 2011Q3 -4311. 2011Q4 -4394. 2012Q1 -4370. 2012Q2 -4440. 2012Q3 -4469. 2012Q4 -4375. 2013Q1 -4273. 2013Q2 -4146. 2013Q3 -4019. 2013Q4 -3564.Also includes Investments in non-consolidating subsidiaries of</v>
          </cell>
          <cell r="HF630">
            <v>3094.32</v>
          </cell>
          <cell r="HG630">
            <v>2595.6799999999998</v>
          </cell>
          <cell r="HH630">
            <v>1205.26</v>
          </cell>
          <cell r="HI630">
            <v>10594.77</v>
          </cell>
          <cell r="HJ630">
            <v>11058.32</v>
          </cell>
          <cell r="HK630" t="str">
            <v>Supplemental Capital Action includes cash dividends paid on common stock which equals HI-A Item 13, Issuance of common stock for employee compensation which equals HI-A line 8,  Other issuance of common stock which equals HI-A line 7. Share rep</v>
          </cell>
          <cell r="HL630">
            <v>3</v>
          </cell>
          <cell r="HM630">
            <v>2013</v>
          </cell>
          <cell r="HN630">
            <v>0</v>
          </cell>
          <cell r="HO630">
            <v>0</v>
          </cell>
          <cell r="HR630">
            <v>19012</v>
          </cell>
        </row>
        <row r="631">
          <cell r="A631" t="str">
            <v>2380443Q4 2013Supervisory Baseline</v>
          </cell>
          <cell r="B631" t="str">
            <v>Goldman</v>
          </cell>
          <cell r="C631" t="str">
            <v>Q4 2013</v>
          </cell>
          <cell r="D631" t="str">
            <v>Supervisory Baseline</v>
          </cell>
          <cell r="E631" t="str">
            <v>BHC</v>
          </cell>
          <cell r="F631" t="str">
            <v>GOLDMAN SACHS GROUP THE</v>
          </cell>
          <cell r="G631">
            <v>2380443</v>
          </cell>
          <cell r="H631" t="str">
            <v>Projected</v>
          </cell>
          <cell r="I631">
            <v>40928</v>
          </cell>
          <cell r="J631">
            <v>40931.446087962962</v>
          </cell>
          <cell r="K631" t="str">
            <v>The Supervisory Baseline is consistent with the Federal Reserves macroeconomic scenario for the planning horizon, which estimates a slow pickup in worldwide GDP, minimal inflation, a low rate environment, and positive equity and credit market p</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99</v>
          </cell>
          <cell r="AV631">
            <v>0</v>
          </cell>
          <cell r="AW631">
            <v>0</v>
          </cell>
          <cell r="AX631">
            <v>0</v>
          </cell>
          <cell r="AY631">
            <v>99</v>
          </cell>
          <cell r="AZ631">
            <v>1090.42</v>
          </cell>
          <cell r="BA631">
            <v>7823.58</v>
          </cell>
          <cell r="BB631">
            <v>5364</v>
          </cell>
          <cell r="BC631">
            <v>3550</v>
          </cell>
          <cell r="BD631">
            <v>3550</v>
          </cell>
          <cell r="BE631">
            <v>0</v>
          </cell>
          <cell r="BF631">
            <v>0</v>
          </cell>
          <cell r="BG631">
            <v>0</v>
          </cell>
          <cell r="BH631">
            <v>0</v>
          </cell>
          <cell r="BI631">
            <v>0</v>
          </cell>
          <cell r="BJ631">
            <v>0</v>
          </cell>
          <cell r="BK631">
            <v>0</v>
          </cell>
          <cell r="BL631">
            <v>3550</v>
          </cell>
          <cell r="BM631">
            <v>1150</v>
          </cell>
          <cell r="BN631">
            <v>2400</v>
          </cell>
          <cell r="BO631">
            <v>0</v>
          </cell>
          <cell r="BP631">
            <v>2400</v>
          </cell>
          <cell r="BQ631">
            <v>0</v>
          </cell>
          <cell r="BR631">
            <v>2400</v>
          </cell>
          <cell r="BS631">
            <v>32.394365999999998</v>
          </cell>
          <cell r="BT631">
            <v>132</v>
          </cell>
          <cell r="BU631">
            <v>15</v>
          </cell>
          <cell r="BV631">
            <v>16</v>
          </cell>
          <cell r="BW631">
            <v>131</v>
          </cell>
          <cell r="BX631" t="str">
            <v>Operational Risk Expense</v>
          </cell>
          <cell r="BY631">
            <v>0</v>
          </cell>
          <cell r="BZ631">
            <v>6053.24</v>
          </cell>
          <cell r="CA631">
            <v>6053.24</v>
          </cell>
          <cell r="CB631">
            <v>3449.18</v>
          </cell>
          <cell r="CC631">
            <v>2809.47</v>
          </cell>
          <cell r="CD631">
            <v>24.85</v>
          </cell>
          <cell r="CE631">
            <v>0</v>
          </cell>
          <cell r="CF631">
            <v>24.85</v>
          </cell>
          <cell r="CG631">
            <v>614.86</v>
          </cell>
          <cell r="CH631">
            <v>22.39</v>
          </cell>
          <cell r="CI631">
            <v>62.6</v>
          </cell>
          <cell r="CJ631">
            <v>529.86</v>
          </cell>
          <cell r="CK631">
            <v>0</v>
          </cell>
          <cell r="CL631">
            <v>0</v>
          </cell>
          <cell r="CM631">
            <v>0</v>
          </cell>
          <cell r="CN631">
            <v>5996.82</v>
          </cell>
          <cell r="CO631">
            <v>5996.82</v>
          </cell>
          <cell r="CP631">
            <v>0</v>
          </cell>
          <cell r="CQ631">
            <v>0</v>
          </cell>
          <cell r="CR631">
            <v>0</v>
          </cell>
          <cell r="CS631">
            <v>452.5</v>
          </cell>
          <cell r="CT631">
            <v>0</v>
          </cell>
          <cell r="CU631">
            <v>0</v>
          </cell>
          <cell r="CV631">
            <v>452.5</v>
          </cell>
          <cell r="CW631">
            <v>49212.68</v>
          </cell>
          <cell r="CX631">
            <v>1093.0899999999999</v>
          </cell>
          <cell r="CY631">
            <v>0</v>
          </cell>
          <cell r="CZ631">
            <v>31516.32</v>
          </cell>
          <cell r="DA631">
            <v>13728.18</v>
          </cell>
          <cell r="DB631">
            <v>2875.09</v>
          </cell>
          <cell r="DC631">
            <v>59111.18</v>
          </cell>
          <cell r="DD631">
            <v>0</v>
          </cell>
          <cell r="DE631">
            <v>99</v>
          </cell>
          <cell r="DF631">
            <v>59012.18</v>
          </cell>
          <cell r="DG631">
            <v>423051.12</v>
          </cell>
          <cell r="DH631">
            <v>3643</v>
          </cell>
          <cell r="DI631">
            <v>0</v>
          </cell>
          <cell r="DJ631">
            <v>0</v>
          </cell>
          <cell r="DK631">
            <v>1816</v>
          </cell>
          <cell r="DL631">
            <v>5459</v>
          </cell>
          <cell r="DM631">
            <v>594243.44999999995</v>
          </cell>
          <cell r="DN631">
            <v>1087819</v>
          </cell>
          <cell r="DO631">
            <v>68156.600000000006</v>
          </cell>
          <cell r="DP631">
            <v>188786.28</v>
          </cell>
          <cell r="DQ631">
            <v>4202</v>
          </cell>
          <cell r="DR631">
            <v>739108.1</v>
          </cell>
          <cell r="DS631">
            <v>0</v>
          </cell>
          <cell r="DT631">
            <v>1000253</v>
          </cell>
          <cell r="DU631">
            <v>5350</v>
          </cell>
          <cell r="DV631">
            <v>8</v>
          </cell>
          <cell r="DW631">
            <v>57545</v>
          </cell>
          <cell r="DX631">
            <v>75397</v>
          </cell>
          <cell r="DY631">
            <v>-454</v>
          </cell>
          <cell r="DZ631">
            <v>-51755</v>
          </cell>
          <cell r="EA631">
            <v>86091</v>
          </cell>
          <cell r="EB631">
            <v>1475</v>
          </cell>
          <cell r="EC631">
            <v>87566</v>
          </cell>
          <cell r="ED631">
            <v>147698</v>
          </cell>
          <cell r="EE631">
            <v>79906</v>
          </cell>
          <cell r="EF631">
            <v>0</v>
          </cell>
          <cell r="EG631">
            <v>79906</v>
          </cell>
          <cell r="EH631">
            <v>2400</v>
          </cell>
          <cell r="EI631">
            <v>0</v>
          </cell>
          <cell r="EJ631">
            <v>0</v>
          </cell>
          <cell r="EK631">
            <v>0</v>
          </cell>
          <cell r="EL631">
            <v>5185</v>
          </cell>
          <cell r="EM631">
            <v>0</v>
          </cell>
          <cell r="EN631">
            <v>1050</v>
          </cell>
          <cell r="EO631">
            <v>0</v>
          </cell>
          <cell r="EP631">
            <v>60</v>
          </cell>
          <cell r="EQ631">
            <v>275</v>
          </cell>
          <cell r="ER631">
            <v>0</v>
          </cell>
          <cell r="ES631">
            <v>0</v>
          </cell>
          <cell r="ET631">
            <v>-15</v>
          </cell>
          <cell r="EU631">
            <v>86091</v>
          </cell>
          <cell r="EV631">
            <v>86091</v>
          </cell>
          <cell r="EW631">
            <v>60</v>
          </cell>
          <cell r="EX631">
            <v>0</v>
          </cell>
          <cell r="EY631">
            <v>0</v>
          </cell>
          <cell r="EZ631">
            <v>0</v>
          </cell>
          <cell r="FA631">
            <v>0</v>
          </cell>
          <cell r="FB631">
            <v>1833.33</v>
          </cell>
          <cell r="FC631">
            <v>0</v>
          </cell>
          <cell r="FD631">
            <v>5458.96</v>
          </cell>
          <cell r="FE631">
            <v>656</v>
          </cell>
          <cell r="FF631">
            <v>81749.38</v>
          </cell>
          <cell r="FG631">
            <v>0</v>
          </cell>
          <cell r="FH631">
            <v>419.01</v>
          </cell>
          <cell r="FI631">
            <v>-3877.69</v>
          </cell>
          <cell r="FJ631">
            <v>77452.67</v>
          </cell>
          <cell r="FK631">
            <v>482537.79</v>
          </cell>
          <cell r="FL631">
            <v>70269.34</v>
          </cell>
          <cell r="FM631">
            <v>77452.67</v>
          </cell>
          <cell r="FN631">
            <v>92233.8</v>
          </cell>
          <cell r="FO631">
            <v>482537.79</v>
          </cell>
          <cell r="FP631">
            <v>1047200</v>
          </cell>
          <cell r="FQ631">
            <v>14.5625</v>
          </cell>
          <cell r="FR631">
            <v>16.051100000000002</v>
          </cell>
          <cell r="FS631">
            <v>19.1143</v>
          </cell>
          <cell r="FT631">
            <v>7.3962000000000003</v>
          </cell>
          <cell r="FU631">
            <v>5350</v>
          </cell>
          <cell r="FV631">
            <v>0</v>
          </cell>
          <cell r="FW631">
            <v>0</v>
          </cell>
          <cell r="FX631">
            <v>0</v>
          </cell>
          <cell r="FY631">
            <v>51755</v>
          </cell>
          <cell r="FZ631">
            <v>0</v>
          </cell>
          <cell r="GA631">
            <v>0</v>
          </cell>
          <cell r="GB631">
            <v>0</v>
          </cell>
          <cell r="GC631">
            <v>1833.33</v>
          </cell>
          <cell r="GD631">
            <v>3643</v>
          </cell>
          <cell r="GE631">
            <v>4750.78</v>
          </cell>
          <cell r="GF631">
            <v>117</v>
          </cell>
          <cell r="GG631">
            <v>488439.75</v>
          </cell>
          <cell r="GH631">
            <v>0</v>
          </cell>
          <cell r="GI631">
            <v>0</v>
          </cell>
          <cell r="GJ631">
            <v>81749.38</v>
          </cell>
          <cell r="GK631">
            <v>8174.94</v>
          </cell>
          <cell r="GL631">
            <v>4654.78</v>
          </cell>
          <cell r="GM631">
            <v>96</v>
          </cell>
          <cell r="GN631">
            <v>3215.4</v>
          </cell>
          <cell r="GO631">
            <v>1439.37</v>
          </cell>
          <cell r="GP631">
            <v>1020.36</v>
          </cell>
          <cell r="GQ631">
            <v>1020.36</v>
          </cell>
          <cell r="GR631">
            <v>419.01</v>
          </cell>
          <cell r="GS631">
            <v>1019.91</v>
          </cell>
          <cell r="GT631">
            <v>5730.28</v>
          </cell>
          <cell r="GU631">
            <v>275</v>
          </cell>
          <cell r="GV631">
            <v>492</v>
          </cell>
          <cell r="GW631">
            <v>0.56000000000000005</v>
          </cell>
          <cell r="GX631">
            <v>186</v>
          </cell>
          <cell r="GY631">
            <v>5000</v>
          </cell>
          <cell r="GZ631">
            <v>5186</v>
          </cell>
          <cell r="HA631">
            <v>186</v>
          </cell>
          <cell r="HB631">
            <v>864</v>
          </cell>
          <cell r="HC631">
            <v>1050</v>
          </cell>
          <cell r="HD631" t="str">
            <v>Reflects dividend equivalents paid on vested and unvested RSUs issued as equity-based compensation.</v>
          </cell>
          <cell r="HE631" t="str">
            <v>Primarily driven by Principal Investments. 2011Q3 -4311. 2011Q4 -4394. 2012Q1 -4370. 2012Q2 -4440. 2012Q3 -4469. 2012Q4 -4375. 2013Q1 -4273. 2013Q2 -4146. 2013Q3 -4019. 2013Q4 -3564.Also includes Investments in non-consolidating subsidiaries of</v>
          </cell>
          <cell r="HF631">
            <v>3094.32</v>
          </cell>
          <cell r="HG631">
            <v>2595.6799999999998</v>
          </cell>
          <cell r="HH631">
            <v>1205.26</v>
          </cell>
          <cell r="HI631">
            <v>10594.77</v>
          </cell>
          <cell r="HJ631">
            <v>11058.32</v>
          </cell>
          <cell r="HK631" t="str">
            <v>Supplemental Capital Action includes cash dividends paid on common stock which equals HI-A Item 13, Issuance of common stock for employee compensation which equals HI-A line 8,  Other issuance of common stock which equals HI-A line 7. Share rep</v>
          </cell>
          <cell r="HL631">
            <v>4</v>
          </cell>
          <cell r="HM631">
            <v>2013</v>
          </cell>
          <cell r="HN631">
            <v>0</v>
          </cell>
          <cell r="HO631">
            <v>0</v>
          </cell>
          <cell r="HR631">
            <v>19012</v>
          </cell>
        </row>
        <row r="632">
          <cell r="A632" t="str">
            <v>2380443Q3 2011Supervisory Stress</v>
          </cell>
          <cell r="B632" t="str">
            <v>Goldman</v>
          </cell>
          <cell r="C632" t="str">
            <v>Q3 2011</v>
          </cell>
          <cell r="D632" t="str">
            <v>Supervisory Stress</v>
          </cell>
          <cell r="E632" t="str">
            <v>BHC</v>
          </cell>
          <cell r="F632" t="str">
            <v>GOLDMAN SACHS GROUP THE</v>
          </cell>
          <cell r="G632">
            <v>2380443</v>
          </cell>
          <cell r="H632" t="str">
            <v>Actual</v>
          </cell>
          <cell r="I632">
            <v>40928</v>
          </cell>
          <cell r="J632">
            <v>40931.447962962964</v>
          </cell>
          <cell r="K632" t="str">
            <v>The Supervisory Stress is based on an instantaneous shock, along with a macroeconomic scenario, defined by the Federal Reserve Board.</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6</v>
          </cell>
          <cell r="AV632">
            <v>1</v>
          </cell>
          <cell r="AW632">
            <v>0</v>
          </cell>
          <cell r="AX632">
            <v>0</v>
          </cell>
          <cell r="AY632">
            <v>7</v>
          </cell>
          <cell r="AZ632">
            <v>0</v>
          </cell>
          <cell r="BA632">
            <v>3565</v>
          </cell>
          <cell r="BB632">
            <v>4333</v>
          </cell>
          <cell r="BC632">
            <v>-768</v>
          </cell>
          <cell r="BD632">
            <v>-768</v>
          </cell>
          <cell r="BE632">
            <v>1</v>
          </cell>
          <cell r="BF632">
            <v>0</v>
          </cell>
          <cell r="BG632">
            <v>0</v>
          </cell>
          <cell r="BH632">
            <v>0</v>
          </cell>
          <cell r="BI632">
            <v>0</v>
          </cell>
          <cell r="BJ632">
            <v>31</v>
          </cell>
          <cell r="BK632">
            <v>0</v>
          </cell>
          <cell r="BL632">
            <v>-738</v>
          </cell>
          <cell r="BM632">
            <v>-337</v>
          </cell>
          <cell r="BN632">
            <v>-401</v>
          </cell>
          <cell r="BO632">
            <v>0</v>
          </cell>
          <cell r="BP632">
            <v>-401</v>
          </cell>
          <cell r="BQ632">
            <v>-8</v>
          </cell>
          <cell r="BR632">
            <v>-393</v>
          </cell>
          <cell r="BS632">
            <v>45.663957000000003</v>
          </cell>
          <cell r="BT632">
            <v>140</v>
          </cell>
          <cell r="BU632">
            <v>0</v>
          </cell>
          <cell r="BV632">
            <v>0</v>
          </cell>
          <cell r="BW632">
            <v>140</v>
          </cell>
          <cell r="BX632" t="str">
            <v>Operational Risk Expense</v>
          </cell>
          <cell r="BY632">
            <v>0</v>
          </cell>
          <cell r="BZ632">
            <v>4847</v>
          </cell>
          <cell r="CA632">
            <v>4847</v>
          </cell>
          <cell r="CB632">
            <v>1769</v>
          </cell>
          <cell r="CC632">
            <v>1235</v>
          </cell>
          <cell r="CD632">
            <v>18</v>
          </cell>
          <cell r="CE632">
            <v>0</v>
          </cell>
          <cell r="CF632">
            <v>18</v>
          </cell>
          <cell r="CG632">
            <v>516</v>
          </cell>
          <cell r="CH632">
            <v>18</v>
          </cell>
          <cell r="CI632">
            <v>46</v>
          </cell>
          <cell r="CJ632">
            <v>452</v>
          </cell>
          <cell r="CK632">
            <v>0</v>
          </cell>
          <cell r="CL632">
            <v>0</v>
          </cell>
          <cell r="CM632">
            <v>0</v>
          </cell>
          <cell r="CN632">
            <v>938</v>
          </cell>
          <cell r="CO632">
            <v>938</v>
          </cell>
          <cell r="CP632">
            <v>0</v>
          </cell>
          <cell r="CQ632">
            <v>0</v>
          </cell>
          <cell r="CR632">
            <v>0</v>
          </cell>
          <cell r="CS632">
            <v>348</v>
          </cell>
          <cell r="CT632">
            <v>0</v>
          </cell>
          <cell r="CU632">
            <v>0</v>
          </cell>
          <cell r="CV632">
            <v>348</v>
          </cell>
          <cell r="CW632">
            <v>44206</v>
          </cell>
          <cell r="CX632">
            <v>989</v>
          </cell>
          <cell r="CY632">
            <v>0</v>
          </cell>
          <cell r="CZ632">
            <v>29452</v>
          </cell>
          <cell r="DA632">
            <v>11172</v>
          </cell>
          <cell r="DB632">
            <v>2593</v>
          </cell>
          <cell r="DC632">
            <v>47261</v>
          </cell>
          <cell r="DD632">
            <v>0</v>
          </cell>
          <cell r="DE632">
            <v>7</v>
          </cell>
          <cell r="DF632">
            <v>47254</v>
          </cell>
          <cell r="DG632">
            <v>357113</v>
          </cell>
          <cell r="DH632">
            <v>3643</v>
          </cell>
          <cell r="DI632">
            <v>0</v>
          </cell>
          <cell r="DJ632">
            <v>0</v>
          </cell>
          <cell r="DK632">
            <v>1816</v>
          </cell>
          <cell r="DL632">
            <v>5459</v>
          </cell>
          <cell r="DM632">
            <v>534657</v>
          </cell>
          <cell r="DN632">
            <v>949330</v>
          </cell>
          <cell r="DO632">
            <v>41695</v>
          </cell>
          <cell r="DP632">
            <v>161087</v>
          </cell>
          <cell r="DQ632">
            <v>6452</v>
          </cell>
          <cell r="DR632">
            <v>668533</v>
          </cell>
          <cell r="DS632">
            <v>0</v>
          </cell>
          <cell r="DT632">
            <v>877767</v>
          </cell>
          <cell r="DU632">
            <v>3100</v>
          </cell>
          <cell r="DV632">
            <v>8</v>
          </cell>
          <cell r="DW632">
            <v>50623</v>
          </cell>
          <cell r="DX632">
            <v>58043</v>
          </cell>
          <cell r="DY632">
            <v>-314</v>
          </cell>
          <cell r="DZ632">
            <v>-41372</v>
          </cell>
          <cell r="EA632">
            <v>70088</v>
          </cell>
          <cell r="EB632">
            <v>1475</v>
          </cell>
          <cell r="EC632">
            <v>71563</v>
          </cell>
          <cell r="ED632">
            <v>147698</v>
          </cell>
          <cell r="EE632">
            <v>72356</v>
          </cell>
          <cell r="EF632">
            <v>0</v>
          </cell>
          <cell r="EG632">
            <v>72356</v>
          </cell>
          <cell r="EH632">
            <v>-393</v>
          </cell>
          <cell r="EI632">
            <v>0</v>
          </cell>
          <cell r="EJ632">
            <v>0</v>
          </cell>
          <cell r="EK632">
            <v>103</v>
          </cell>
          <cell r="EL632">
            <v>365</v>
          </cell>
          <cell r="EM632">
            <v>7</v>
          </cell>
          <cell r="EN632">
            <v>2160</v>
          </cell>
          <cell r="EO632">
            <v>0</v>
          </cell>
          <cell r="EP632">
            <v>35</v>
          </cell>
          <cell r="EQ632">
            <v>173</v>
          </cell>
          <cell r="ER632">
            <v>33</v>
          </cell>
          <cell r="ES632">
            <v>0</v>
          </cell>
          <cell r="ET632">
            <v>-15</v>
          </cell>
          <cell r="EU632">
            <v>70088</v>
          </cell>
          <cell r="EV632">
            <v>70088</v>
          </cell>
          <cell r="EW632">
            <v>121</v>
          </cell>
          <cell r="EX632">
            <v>0</v>
          </cell>
          <cell r="EY632">
            <v>0</v>
          </cell>
          <cell r="EZ632">
            <v>0</v>
          </cell>
          <cell r="FA632">
            <v>0</v>
          </cell>
          <cell r="FB632">
            <v>2750</v>
          </cell>
          <cell r="FC632">
            <v>2250</v>
          </cell>
          <cell r="FD632">
            <v>5459</v>
          </cell>
          <cell r="FE632">
            <v>656</v>
          </cell>
          <cell r="FF632">
            <v>68852</v>
          </cell>
          <cell r="FG632">
            <v>0</v>
          </cell>
          <cell r="FH632">
            <v>1156</v>
          </cell>
          <cell r="FI632">
            <v>-4563</v>
          </cell>
          <cell r="FJ632">
            <v>63133</v>
          </cell>
          <cell r="FK632">
            <v>456204.2</v>
          </cell>
          <cell r="FL632">
            <v>55033</v>
          </cell>
          <cell r="FM632">
            <v>63133</v>
          </cell>
          <cell r="FN632">
            <v>76923</v>
          </cell>
          <cell r="FO632">
            <v>456204.2</v>
          </cell>
          <cell r="FP632">
            <v>936776</v>
          </cell>
          <cell r="FQ632">
            <v>12.0632</v>
          </cell>
          <cell r="FR632">
            <v>13.838800000000001</v>
          </cell>
          <cell r="FS632">
            <v>16.861499999999999</v>
          </cell>
          <cell r="FT632">
            <v>6.7393999999999998</v>
          </cell>
          <cell r="FU632">
            <v>3100</v>
          </cell>
          <cell r="FV632">
            <v>0</v>
          </cell>
          <cell r="FW632">
            <v>0</v>
          </cell>
          <cell r="FX632">
            <v>0</v>
          </cell>
          <cell r="FY632">
            <v>41372</v>
          </cell>
          <cell r="FZ632">
            <v>0</v>
          </cell>
          <cell r="GA632">
            <v>0</v>
          </cell>
          <cell r="GB632">
            <v>0</v>
          </cell>
          <cell r="GC632">
            <v>2750</v>
          </cell>
          <cell r="GD632">
            <v>3643</v>
          </cell>
          <cell r="GE632">
            <v>4208</v>
          </cell>
          <cell r="GF632">
            <v>91</v>
          </cell>
          <cell r="GG632">
            <v>492622.66</v>
          </cell>
          <cell r="GH632">
            <v>0</v>
          </cell>
          <cell r="GI632">
            <v>0</v>
          </cell>
          <cell r="GJ632">
            <v>68852</v>
          </cell>
          <cell r="GK632">
            <v>6885.2</v>
          </cell>
          <cell r="GL632">
            <v>4209</v>
          </cell>
          <cell r="GM632">
            <v>0</v>
          </cell>
          <cell r="GN632">
            <v>2409</v>
          </cell>
          <cell r="GO632">
            <v>1800</v>
          </cell>
          <cell r="GP632">
            <v>644</v>
          </cell>
          <cell r="GQ632">
            <v>644</v>
          </cell>
          <cell r="GR632">
            <v>1156</v>
          </cell>
          <cell r="GS632">
            <v>644</v>
          </cell>
          <cell r="GT632">
            <v>4679</v>
          </cell>
          <cell r="GU632">
            <v>173</v>
          </cell>
          <cell r="GV632">
            <v>496</v>
          </cell>
          <cell r="GW632">
            <v>0.34879031999999999</v>
          </cell>
          <cell r="GX632">
            <v>365</v>
          </cell>
          <cell r="GY632">
            <v>103</v>
          </cell>
          <cell r="GZ632">
            <v>468</v>
          </cell>
          <cell r="HA632">
            <v>365</v>
          </cell>
          <cell r="HB632">
            <v>1795</v>
          </cell>
          <cell r="HC632">
            <v>2160</v>
          </cell>
          <cell r="HD632" t="str">
            <v>Reflects dividend equivalents paid on vested and unvested RSUs issued as equity-based compensation.</v>
          </cell>
          <cell r="HE632" t="str">
            <v>Primarily driven by Principal Investments. 2011Q3 -4311. 2011Q4 -2603. 2012Q1 -2568. 2012Q2 -2585. 2012Q3 -2547. 2012Q4 -2509. 2013Q1 -2680. 2013Q2 -2865. 2013Q3 -2996. 2013Q4 -2794.Also includes Investments in non-consolidating subsidiaries of</v>
          </cell>
          <cell r="HF632">
            <v>3094.32</v>
          </cell>
          <cell r="HG632">
            <v>2595.6799999999998</v>
          </cell>
          <cell r="HH632">
            <v>1205.26</v>
          </cell>
          <cell r="HI632">
            <v>10594.77</v>
          </cell>
          <cell r="HJ632">
            <v>11058.32</v>
          </cell>
          <cell r="HK632" t="str">
            <v>Supplemental Capital Action includes cash dividends paid on common stock which equals HI-A Item 13, Issuance of common stock for employee compensation which equals HI-A line 8,  Other issuance of common stock which equals HI-A line 7. Share rep</v>
          </cell>
          <cell r="HL632">
            <v>3</v>
          </cell>
          <cell r="HM632">
            <v>2011</v>
          </cell>
          <cell r="HN632">
            <v>0</v>
          </cell>
          <cell r="HO632">
            <v>31</v>
          </cell>
          <cell r="HR632">
            <v>19012</v>
          </cell>
        </row>
        <row r="633">
          <cell r="A633" t="str">
            <v>2380443Q4 2011Supervisory Stress</v>
          </cell>
          <cell r="B633" t="str">
            <v>Goldman</v>
          </cell>
          <cell r="C633" t="str">
            <v>Q4 2011</v>
          </cell>
          <cell r="D633" t="str">
            <v>Supervisory Stress</v>
          </cell>
          <cell r="E633" t="str">
            <v>BHC</v>
          </cell>
          <cell r="F633" t="str">
            <v>GOLDMAN SACHS GROUP THE</v>
          </cell>
          <cell r="G633">
            <v>2380443</v>
          </cell>
          <cell r="H633" t="str">
            <v>Projected</v>
          </cell>
          <cell r="I633">
            <v>40928</v>
          </cell>
          <cell r="J633">
            <v>40931.447962962964</v>
          </cell>
          <cell r="K633" t="str">
            <v>The Supervisory Stress is based on an instantaneous shock, along with a macroeconomic scenario, defined by the Federal Reserve Board.</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1.54</v>
          </cell>
          <cell r="AM633">
            <v>1.54</v>
          </cell>
          <cell r="AN633">
            <v>16650</v>
          </cell>
          <cell r="AO633">
            <v>1950</v>
          </cell>
          <cell r="AP633">
            <v>7250</v>
          </cell>
          <cell r="AQ633">
            <v>650</v>
          </cell>
          <cell r="AR633">
            <v>26500</v>
          </cell>
          <cell r="AS633">
            <v>6648.92</v>
          </cell>
          <cell r="AT633">
            <v>33150.46</v>
          </cell>
          <cell r="AU633">
            <v>7</v>
          </cell>
          <cell r="AV633">
            <v>0</v>
          </cell>
          <cell r="AW633">
            <v>0</v>
          </cell>
          <cell r="AX633">
            <v>92</v>
          </cell>
          <cell r="AY633">
            <v>99</v>
          </cell>
          <cell r="AZ633">
            <v>1130.83</v>
          </cell>
          <cell r="BA633">
            <v>6634.17</v>
          </cell>
          <cell r="BB633">
            <v>2315</v>
          </cell>
          <cell r="BC633">
            <v>5450</v>
          </cell>
          <cell r="BD633">
            <v>5450</v>
          </cell>
          <cell r="BE633">
            <v>0</v>
          </cell>
          <cell r="BF633">
            <v>26500</v>
          </cell>
          <cell r="BG633">
            <v>6648.92</v>
          </cell>
          <cell r="BH633">
            <v>0</v>
          </cell>
          <cell r="BI633">
            <v>0</v>
          </cell>
          <cell r="BJ633">
            <v>-1.54</v>
          </cell>
          <cell r="BK633">
            <v>0</v>
          </cell>
          <cell r="BL633">
            <v>-27700.46</v>
          </cell>
          <cell r="BM633">
            <v>-9250</v>
          </cell>
          <cell r="BN633">
            <v>-18450.46</v>
          </cell>
          <cell r="BO633">
            <v>0</v>
          </cell>
          <cell r="BP633">
            <v>-18450.46</v>
          </cell>
          <cell r="BQ633">
            <v>0</v>
          </cell>
          <cell r="BR633">
            <v>-18450.46</v>
          </cell>
          <cell r="BS633">
            <v>33.392946999999999</v>
          </cell>
          <cell r="BT633">
            <v>140</v>
          </cell>
          <cell r="BU633">
            <v>20</v>
          </cell>
          <cell r="BV633">
            <v>16</v>
          </cell>
          <cell r="BW633">
            <v>144</v>
          </cell>
          <cell r="BX633" t="str">
            <v>Operational Risk Expense</v>
          </cell>
          <cell r="BY633">
            <v>0</v>
          </cell>
          <cell r="BZ633">
            <v>3791</v>
          </cell>
          <cell r="CA633">
            <v>3791</v>
          </cell>
          <cell r="CB633">
            <v>1769</v>
          </cell>
          <cell r="CC633">
            <v>1235</v>
          </cell>
          <cell r="CD633">
            <v>18</v>
          </cell>
          <cell r="CE633">
            <v>0</v>
          </cell>
          <cell r="CF633">
            <v>18</v>
          </cell>
          <cell r="CG633">
            <v>516</v>
          </cell>
          <cell r="CH633">
            <v>18</v>
          </cell>
          <cell r="CI633">
            <v>46</v>
          </cell>
          <cell r="CJ633">
            <v>452</v>
          </cell>
          <cell r="CK633">
            <v>0</v>
          </cell>
          <cell r="CL633">
            <v>0</v>
          </cell>
          <cell r="CM633">
            <v>0</v>
          </cell>
          <cell r="CN633">
            <v>9000.15</v>
          </cell>
          <cell r="CO633">
            <v>9000.15</v>
          </cell>
          <cell r="CP633">
            <v>0</v>
          </cell>
          <cell r="CQ633">
            <v>0</v>
          </cell>
          <cell r="CR633">
            <v>0</v>
          </cell>
          <cell r="CS633">
            <v>348</v>
          </cell>
          <cell r="CT633">
            <v>0</v>
          </cell>
          <cell r="CU633">
            <v>0</v>
          </cell>
          <cell r="CV633">
            <v>348</v>
          </cell>
          <cell r="CW633">
            <v>45920.52</v>
          </cell>
          <cell r="CX633">
            <v>1022</v>
          </cell>
          <cell r="CY633">
            <v>0</v>
          </cell>
          <cell r="CZ633">
            <v>29452</v>
          </cell>
          <cell r="DA633">
            <v>12819.52</v>
          </cell>
          <cell r="DB633">
            <v>2627</v>
          </cell>
          <cell r="DC633">
            <v>57037.67</v>
          </cell>
          <cell r="DD633">
            <v>0</v>
          </cell>
          <cell r="DE633">
            <v>99</v>
          </cell>
          <cell r="DF633">
            <v>56938.67</v>
          </cell>
          <cell r="DG633">
            <v>313659.08</v>
          </cell>
          <cell r="DH633">
            <v>3643</v>
          </cell>
          <cell r="DI633">
            <v>0</v>
          </cell>
          <cell r="DJ633">
            <v>0</v>
          </cell>
          <cell r="DK633">
            <v>1816</v>
          </cell>
          <cell r="DL633">
            <v>5459</v>
          </cell>
          <cell r="DM633">
            <v>485982.6</v>
          </cell>
          <cell r="DN633">
            <v>865830.36</v>
          </cell>
          <cell r="DO633">
            <v>35859.21</v>
          </cell>
          <cell r="DP633">
            <v>154727.25</v>
          </cell>
          <cell r="DQ633">
            <v>6452</v>
          </cell>
          <cell r="DR633">
            <v>616701.9</v>
          </cell>
          <cell r="DS633">
            <v>0</v>
          </cell>
          <cell r="DT633">
            <v>813740.36</v>
          </cell>
          <cell r="DU633">
            <v>3100</v>
          </cell>
          <cell r="DV633">
            <v>8</v>
          </cell>
          <cell r="DW633">
            <v>51235</v>
          </cell>
          <cell r="DX633">
            <v>39392</v>
          </cell>
          <cell r="DY633">
            <v>-840</v>
          </cell>
          <cell r="DZ633">
            <v>-42280</v>
          </cell>
          <cell r="EA633">
            <v>50615</v>
          </cell>
          <cell r="EB633">
            <v>1475</v>
          </cell>
          <cell r="EC633">
            <v>52090</v>
          </cell>
          <cell r="ED633">
            <v>142502.9</v>
          </cell>
          <cell r="EE633">
            <v>70088</v>
          </cell>
          <cell r="EF633">
            <v>0</v>
          </cell>
          <cell r="EG633">
            <v>70088</v>
          </cell>
          <cell r="EH633">
            <v>-18450.46</v>
          </cell>
          <cell r="EI633">
            <v>0</v>
          </cell>
          <cell r="EJ633">
            <v>0</v>
          </cell>
          <cell r="EK633">
            <v>0</v>
          </cell>
          <cell r="EL633">
            <v>612</v>
          </cell>
          <cell r="EM633">
            <v>0</v>
          </cell>
          <cell r="EN633">
            <v>908</v>
          </cell>
          <cell r="EO633">
            <v>0</v>
          </cell>
          <cell r="EP633">
            <v>35</v>
          </cell>
          <cell r="EQ633">
            <v>171</v>
          </cell>
          <cell r="ER633">
            <v>-504.54</v>
          </cell>
          <cell r="ES633">
            <v>0</v>
          </cell>
          <cell r="ET633">
            <v>-16</v>
          </cell>
          <cell r="EU633">
            <v>50615</v>
          </cell>
          <cell r="EV633">
            <v>50615</v>
          </cell>
          <cell r="EW633">
            <v>-326</v>
          </cell>
          <cell r="EX633">
            <v>0</v>
          </cell>
          <cell r="EY633">
            <v>0</v>
          </cell>
          <cell r="EZ633">
            <v>0</v>
          </cell>
          <cell r="FA633">
            <v>0</v>
          </cell>
          <cell r="FB633">
            <v>2750</v>
          </cell>
          <cell r="FC633">
            <v>2250</v>
          </cell>
          <cell r="FD633">
            <v>5458.96</v>
          </cell>
          <cell r="FE633">
            <v>656</v>
          </cell>
          <cell r="FF633">
            <v>49826.04</v>
          </cell>
          <cell r="FG633">
            <v>0</v>
          </cell>
          <cell r="FH633">
            <v>5673.85</v>
          </cell>
          <cell r="FI633">
            <v>-3749.63</v>
          </cell>
          <cell r="FJ633">
            <v>40402.559999999998</v>
          </cell>
          <cell r="FK633">
            <v>424272.2</v>
          </cell>
          <cell r="FL633">
            <v>32302.560000000001</v>
          </cell>
          <cell r="FM633">
            <v>40402.559999999998</v>
          </cell>
          <cell r="FN633">
            <v>54267.02</v>
          </cell>
          <cell r="FO633">
            <v>424272.2</v>
          </cell>
          <cell r="FP633">
            <v>874200</v>
          </cell>
          <cell r="FQ633">
            <v>7.6135999999999999</v>
          </cell>
          <cell r="FR633">
            <v>9.5228000000000002</v>
          </cell>
          <cell r="FS633">
            <v>12.7906</v>
          </cell>
          <cell r="FT633">
            <v>4.6216999999999997</v>
          </cell>
          <cell r="FU633">
            <v>3100</v>
          </cell>
          <cell r="FV633">
            <v>0</v>
          </cell>
          <cell r="FW633">
            <v>0</v>
          </cell>
          <cell r="FX633">
            <v>0</v>
          </cell>
          <cell r="FY633">
            <v>42280</v>
          </cell>
          <cell r="FZ633">
            <v>0</v>
          </cell>
          <cell r="GA633">
            <v>0</v>
          </cell>
          <cell r="GB633">
            <v>0</v>
          </cell>
          <cell r="GC633">
            <v>2750</v>
          </cell>
          <cell r="GD633">
            <v>3643</v>
          </cell>
          <cell r="GE633">
            <v>7532.47</v>
          </cell>
          <cell r="GF633">
            <v>117</v>
          </cell>
          <cell r="GG633">
            <v>484205.25</v>
          </cell>
          <cell r="GH633">
            <v>0</v>
          </cell>
          <cell r="GI633">
            <v>0</v>
          </cell>
          <cell r="GJ633">
            <v>49826.04</v>
          </cell>
          <cell r="GK633">
            <v>4982.6000000000004</v>
          </cell>
          <cell r="GL633">
            <v>7485.47</v>
          </cell>
          <cell r="GM633">
            <v>47</v>
          </cell>
          <cell r="GN633">
            <v>54.49</v>
          </cell>
          <cell r="GO633">
            <v>7430.98</v>
          </cell>
          <cell r="GP633">
            <v>1757.13</v>
          </cell>
          <cell r="GQ633">
            <v>1757.13</v>
          </cell>
          <cell r="GR633">
            <v>5673.85</v>
          </cell>
          <cell r="GS633">
            <v>1757.19</v>
          </cell>
          <cell r="GT633">
            <v>8414.4500000000007</v>
          </cell>
          <cell r="GU633">
            <v>171</v>
          </cell>
          <cell r="GV633">
            <v>488</v>
          </cell>
          <cell r="GW633">
            <v>0.35</v>
          </cell>
          <cell r="GX633">
            <v>612</v>
          </cell>
          <cell r="GY633">
            <v>0</v>
          </cell>
          <cell r="GZ633">
            <v>612</v>
          </cell>
          <cell r="HA633">
            <v>612</v>
          </cell>
          <cell r="HB633">
            <v>296</v>
          </cell>
          <cell r="HC633">
            <v>908</v>
          </cell>
          <cell r="HD633" t="str">
            <v>Reflects dividend equivalents paid on vested and unvested RSUs issued as equity-based compensation.</v>
          </cell>
          <cell r="HE633" t="str">
            <v>Primarily driven by Principal Investments. 2011Q3 -4311. 2011Q4 -2603. 2012Q1 -2568. 2012Q2 -2585. 2012Q3 -2547. 2012Q4 -2509. 2013Q1 -2680. 2013Q2 -2865. 2013Q3 -2996. 2013Q4 -2794.Also includes Investments in non-consolidating subsidiaries of</v>
          </cell>
          <cell r="HF633">
            <v>3094.32</v>
          </cell>
          <cell r="HG633">
            <v>2595.6799999999998</v>
          </cell>
          <cell r="HH633">
            <v>1205.26</v>
          </cell>
          <cell r="HI633">
            <v>10594.77</v>
          </cell>
          <cell r="HJ633">
            <v>11058.32</v>
          </cell>
          <cell r="HK633" t="str">
            <v>Supplemental Capital Action includes cash dividends paid on common stock which equals HI-A Item 13, Issuance of common stock for employee compensation which equals HI-A line 8,  Other issuance of common stock which equals HI-A line 7. Share rep</v>
          </cell>
          <cell r="HL633">
            <v>4</v>
          </cell>
          <cell r="HM633">
            <v>2011</v>
          </cell>
          <cell r="HN633">
            <v>0</v>
          </cell>
          <cell r="HO633">
            <v>-1.54</v>
          </cell>
          <cell r="HR633">
            <v>19012</v>
          </cell>
        </row>
        <row r="634">
          <cell r="A634" t="str">
            <v>2380443Q1 2012Supervisory Stress</v>
          </cell>
          <cell r="B634" t="str">
            <v>Goldman</v>
          </cell>
          <cell r="C634" t="str">
            <v>Q1 2012</v>
          </cell>
          <cell r="D634" t="str">
            <v>Supervisory Stress</v>
          </cell>
          <cell r="E634" t="str">
            <v>BHC</v>
          </cell>
          <cell r="F634" t="str">
            <v>GOLDMAN SACHS GROUP THE</v>
          </cell>
          <cell r="G634">
            <v>2380443</v>
          </cell>
          <cell r="H634" t="str">
            <v>Projected</v>
          </cell>
          <cell r="I634">
            <v>40928</v>
          </cell>
          <cell r="J634">
            <v>40931.447962962964</v>
          </cell>
          <cell r="K634" t="str">
            <v>The Supervisory Stress is based on an instantaneous shock, along with a macroeconomic scenario, defined by the Federal Reserve Board.</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99</v>
          </cell>
          <cell r="AV634">
            <v>0</v>
          </cell>
          <cell r="AW634">
            <v>0</v>
          </cell>
          <cell r="AX634">
            <v>0</v>
          </cell>
          <cell r="AY634">
            <v>99</v>
          </cell>
          <cell r="AZ634">
            <v>895.07</v>
          </cell>
          <cell r="BA634">
            <v>6269.93</v>
          </cell>
          <cell r="BB634">
            <v>5615</v>
          </cell>
          <cell r="BC634">
            <v>1550</v>
          </cell>
          <cell r="BD634">
            <v>1550</v>
          </cell>
          <cell r="BE634">
            <v>0</v>
          </cell>
          <cell r="BF634">
            <v>0</v>
          </cell>
          <cell r="BG634">
            <v>0</v>
          </cell>
          <cell r="BH634">
            <v>0</v>
          </cell>
          <cell r="BI634">
            <v>0</v>
          </cell>
          <cell r="BJ634">
            <v>0</v>
          </cell>
          <cell r="BK634">
            <v>0</v>
          </cell>
          <cell r="BL634">
            <v>1550</v>
          </cell>
          <cell r="BM634">
            <v>550</v>
          </cell>
          <cell r="BN634">
            <v>1000</v>
          </cell>
          <cell r="BO634">
            <v>0</v>
          </cell>
          <cell r="BP634">
            <v>1000</v>
          </cell>
          <cell r="BQ634">
            <v>0</v>
          </cell>
          <cell r="BR634">
            <v>1000</v>
          </cell>
          <cell r="BS634">
            <v>35.483871000000001</v>
          </cell>
          <cell r="BT634">
            <v>144</v>
          </cell>
          <cell r="BU634">
            <v>20</v>
          </cell>
          <cell r="BV634">
            <v>16</v>
          </cell>
          <cell r="BW634">
            <v>148</v>
          </cell>
          <cell r="BX634" t="str">
            <v>Operational Risk Expense</v>
          </cell>
          <cell r="BY634">
            <v>0</v>
          </cell>
          <cell r="BZ634">
            <v>3791</v>
          </cell>
          <cell r="CA634">
            <v>3791</v>
          </cell>
          <cell r="CB634">
            <v>1769</v>
          </cell>
          <cell r="CC634">
            <v>1235</v>
          </cell>
          <cell r="CD634">
            <v>18</v>
          </cell>
          <cell r="CE634">
            <v>0</v>
          </cell>
          <cell r="CF634">
            <v>18</v>
          </cell>
          <cell r="CG634">
            <v>516</v>
          </cell>
          <cell r="CH634">
            <v>18</v>
          </cell>
          <cell r="CI634">
            <v>46</v>
          </cell>
          <cell r="CJ634">
            <v>452</v>
          </cell>
          <cell r="CK634">
            <v>0</v>
          </cell>
          <cell r="CL634">
            <v>0</v>
          </cell>
          <cell r="CM634">
            <v>0</v>
          </cell>
          <cell r="CN634">
            <v>9647.75</v>
          </cell>
          <cell r="CO634">
            <v>9647.75</v>
          </cell>
          <cell r="CP634">
            <v>0</v>
          </cell>
          <cell r="CQ634">
            <v>0</v>
          </cell>
          <cell r="CR634">
            <v>0</v>
          </cell>
          <cell r="CS634">
            <v>348</v>
          </cell>
          <cell r="CT634">
            <v>0</v>
          </cell>
          <cell r="CU634">
            <v>0</v>
          </cell>
          <cell r="CV634">
            <v>348</v>
          </cell>
          <cell r="CW634">
            <v>46032.15</v>
          </cell>
          <cell r="CX634">
            <v>1022</v>
          </cell>
          <cell r="CY634">
            <v>0</v>
          </cell>
          <cell r="CZ634">
            <v>29452</v>
          </cell>
          <cell r="DA634">
            <v>12931.15</v>
          </cell>
          <cell r="DB634">
            <v>2627</v>
          </cell>
          <cell r="DC634">
            <v>57796.9</v>
          </cell>
          <cell r="DD634">
            <v>0</v>
          </cell>
          <cell r="DE634">
            <v>99</v>
          </cell>
          <cell r="DF634">
            <v>57697.9</v>
          </cell>
          <cell r="DG634">
            <v>310951.65000000002</v>
          </cell>
          <cell r="DH634">
            <v>3643</v>
          </cell>
          <cell r="DI634">
            <v>0</v>
          </cell>
          <cell r="DJ634">
            <v>0</v>
          </cell>
          <cell r="DK634">
            <v>1816</v>
          </cell>
          <cell r="DL634">
            <v>5459</v>
          </cell>
          <cell r="DM634">
            <v>466450.69</v>
          </cell>
          <cell r="DN634">
            <v>844350.24</v>
          </cell>
          <cell r="DO634">
            <v>34708.6</v>
          </cell>
          <cell r="DP634">
            <v>154687.66</v>
          </cell>
          <cell r="DQ634">
            <v>6452</v>
          </cell>
          <cell r="DR634">
            <v>596564.98</v>
          </cell>
          <cell r="DS634">
            <v>0</v>
          </cell>
          <cell r="DT634">
            <v>792413.24</v>
          </cell>
          <cell r="DU634">
            <v>3100</v>
          </cell>
          <cell r="DV634">
            <v>8</v>
          </cell>
          <cell r="DW634">
            <v>50540</v>
          </cell>
          <cell r="DX634">
            <v>40159</v>
          </cell>
          <cell r="DY634">
            <v>-840</v>
          </cell>
          <cell r="DZ634">
            <v>-42505</v>
          </cell>
          <cell r="EA634">
            <v>50462</v>
          </cell>
          <cell r="EB634">
            <v>1475</v>
          </cell>
          <cell r="EC634">
            <v>51937</v>
          </cell>
          <cell r="ED634">
            <v>141984.84</v>
          </cell>
          <cell r="EE634">
            <v>50615</v>
          </cell>
          <cell r="EF634">
            <v>0</v>
          </cell>
          <cell r="EG634">
            <v>50615</v>
          </cell>
          <cell r="EH634">
            <v>1000</v>
          </cell>
          <cell r="EI634">
            <v>0</v>
          </cell>
          <cell r="EJ634">
            <v>0</v>
          </cell>
          <cell r="EK634">
            <v>0</v>
          </cell>
          <cell r="EL634">
            <v>-695</v>
          </cell>
          <cell r="EM634">
            <v>0</v>
          </cell>
          <cell r="EN634">
            <v>360</v>
          </cell>
          <cell r="EO634">
            <v>0</v>
          </cell>
          <cell r="EP634">
            <v>50</v>
          </cell>
          <cell r="EQ634">
            <v>174</v>
          </cell>
          <cell r="ER634">
            <v>0</v>
          </cell>
          <cell r="ES634">
            <v>0</v>
          </cell>
          <cell r="ET634">
            <v>-9</v>
          </cell>
          <cell r="EU634">
            <v>50462</v>
          </cell>
          <cell r="EV634">
            <v>50462</v>
          </cell>
          <cell r="EW634">
            <v>-326</v>
          </cell>
          <cell r="EX634">
            <v>0</v>
          </cell>
          <cell r="EY634">
            <v>0</v>
          </cell>
          <cell r="EZ634">
            <v>0</v>
          </cell>
          <cell r="FA634">
            <v>0</v>
          </cell>
          <cell r="FB634">
            <v>2750</v>
          </cell>
          <cell r="FC634">
            <v>2250</v>
          </cell>
          <cell r="FD634">
            <v>5458.96</v>
          </cell>
          <cell r="FE634">
            <v>656</v>
          </cell>
          <cell r="FF634">
            <v>49673.04</v>
          </cell>
          <cell r="FG634">
            <v>0</v>
          </cell>
          <cell r="FH634">
            <v>3402.27</v>
          </cell>
          <cell r="FI634">
            <v>-3714.13</v>
          </cell>
          <cell r="FJ634">
            <v>42556.65</v>
          </cell>
          <cell r="FK634">
            <v>420039.24</v>
          </cell>
          <cell r="FL634">
            <v>34456.65</v>
          </cell>
          <cell r="FM634">
            <v>42556.65</v>
          </cell>
          <cell r="FN634">
            <v>56421.11</v>
          </cell>
          <cell r="FO634">
            <v>420039.24</v>
          </cell>
          <cell r="FP634">
            <v>821900</v>
          </cell>
          <cell r="FQ634">
            <v>8.2032000000000007</v>
          </cell>
          <cell r="FR634">
            <v>10.131600000000001</v>
          </cell>
          <cell r="FS634">
            <v>13.4323</v>
          </cell>
          <cell r="FT634">
            <v>5.1778000000000004</v>
          </cell>
          <cell r="FU634">
            <v>3100</v>
          </cell>
          <cell r="FV634">
            <v>0</v>
          </cell>
          <cell r="FW634">
            <v>0</v>
          </cell>
          <cell r="FX634">
            <v>0</v>
          </cell>
          <cell r="FY634">
            <v>42505</v>
          </cell>
          <cell r="FZ634">
            <v>0</v>
          </cell>
          <cell r="GA634">
            <v>0</v>
          </cell>
          <cell r="GB634">
            <v>0</v>
          </cell>
          <cell r="GC634">
            <v>2750</v>
          </cell>
          <cell r="GD634">
            <v>3643</v>
          </cell>
          <cell r="GE634">
            <v>6868.12</v>
          </cell>
          <cell r="GF634">
            <v>117</v>
          </cell>
          <cell r="GG634">
            <v>495054.58</v>
          </cell>
          <cell r="GH634">
            <v>0</v>
          </cell>
          <cell r="GI634">
            <v>0</v>
          </cell>
          <cell r="GJ634">
            <v>49673.04</v>
          </cell>
          <cell r="GK634">
            <v>4967.3</v>
          </cell>
          <cell r="GL634">
            <v>6822.12</v>
          </cell>
          <cell r="GM634">
            <v>46</v>
          </cell>
          <cell r="GN634">
            <v>516.49</v>
          </cell>
          <cell r="GO634">
            <v>6305.63</v>
          </cell>
          <cell r="GP634">
            <v>2903.36</v>
          </cell>
          <cell r="GQ634">
            <v>2903.36</v>
          </cell>
          <cell r="GR634">
            <v>3402.27</v>
          </cell>
          <cell r="GS634">
            <v>3365.42</v>
          </cell>
          <cell r="GT634">
            <v>16389.330000000002</v>
          </cell>
          <cell r="GU634">
            <v>174</v>
          </cell>
          <cell r="GV634">
            <v>497</v>
          </cell>
          <cell r="GW634">
            <v>0.35</v>
          </cell>
          <cell r="GX634">
            <v>-695</v>
          </cell>
          <cell r="GY634">
            <v>0</v>
          </cell>
          <cell r="GZ634">
            <v>-695</v>
          </cell>
          <cell r="HA634">
            <v>135</v>
          </cell>
          <cell r="HB634">
            <v>225</v>
          </cell>
          <cell r="HC634">
            <v>360</v>
          </cell>
          <cell r="HD634" t="str">
            <v>Reflects dividend equivalents paid on vested and unvested RSUs issued as equity-based compensation.</v>
          </cell>
          <cell r="HE634" t="str">
            <v>Primarily driven by Principal Investments. 2011Q3 -4311. 2011Q4 -2603. 2012Q1 -2568. 2012Q2 -2585. 2012Q3 -2547. 2012Q4 -2509. 2013Q1 -2680. 2013Q2 -2865. 2013Q3 -2996. 2013Q4 -2794.Also includes Investments in non-consolidating subsidiaries of</v>
          </cell>
          <cell r="HF634">
            <v>3094.32</v>
          </cell>
          <cell r="HG634">
            <v>2595.6799999999998</v>
          </cell>
          <cell r="HH634">
            <v>1205.26</v>
          </cell>
          <cell r="HI634">
            <v>10594.77</v>
          </cell>
          <cell r="HJ634">
            <v>11058.32</v>
          </cell>
          <cell r="HK634" t="str">
            <v>Supplemental Capital Action includes cash dividends paid on common stock which equals HI-A Item 13, Issuance of common stock for employee compensation which equals HI-A line 8,  Other issuance of common stock which equals HI-A line 7. Share rep</v>
          </cell>
          <cell r="HL634">
            <v>1</v>
          </cell>
          <cell r="HM634">
            <v>2012</v>
          </cell>
          <cell r="HN634">
            <v>0</v>
          </cell>
          <cell r="HO634">
            <v>0</v>
          </cell>
          <cell r="HR634">
            <v>19012</v>
          </cell>
        </row>
        <row r="635">
          <cell r="A635" t="str">
            <v>2380443Q2 2012Supervisory Stress</v>
          </cell>
          <cell r="B635" t="str">
            <v>Goldman</v>
          </cell>
          <cell r="C635" t="str">
            <v>Q2 2012</v>
          </cell>
          <cell r="D635" t="str">
            <v>Supervisory Stress</v>
          </cell>
          <cell r="E635" t="str">
            <v>BHC</v>
          </cell>
          <cell r="F635" t="str">
            <v>GOLDMAN SACHS GROUP THE</v>
          </cell>
          <cell r="G635">
            <v>2380443</v>
          </cell>
          <cell r="H635" t="str">
            <v>Projected</v>
          </cell>
          <cell r="I635">
            <v>40928</v>
          </cell>
          <cell r="J635">
            <v>40931.447962962964</v>
          </cell>
          <cell r="K635" t="str">
            <v>The Supervisory Stress is based on an instantaneous shock, along with a macroeconomic scenario, defined by the Federal Reserve Board.</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99</v>
          </cell>
          <cell r="AV635">
            <v>0</v>
          </cell>
          <cell r="AW635">
            <v>0</v>
          </cell>
          <cell r="AX635">
            <v>0</v>
          </cell>
          <cell r="AY635">
            <v>99</v>
          </cell>
          <cell r="AZ635">
            <v>1000.59</v>
          </cell>
          <cell r="BA635">
            <v>6014.41</v>
          </cell>
          <cell r="BB635">
            <v>5565</v>
          </cell>
          <cell r="BC635">
            <v>1450</v>
          </cell>
          <cell r="BD635">
            <v>1450</v>
          </cell>
          <cell r="BE635">
            <v>0</v>
          </cell>
          <cell r="BF635">
            <v>0</v>
          </cell>
          <cell r="BG635">
            <v>0</v>
          </cell>
          <cell r="BH635">
            <v>0</v>
          </cell>
          <cell r="BI635">
            <v>0</v>
          </cell>
          <cell r="BJ635">
            <v>0</v>
          </cell>
          <cell r="BK635">
            <v>0</v>
          </cell>
          <cell r="BL635">
            <v>1450</v>
          </cell>
          <cell r="BM635">
            <v>500</v>
          </cell>
          <cell r="BN635">
            <v>950</v>
          </cell>
          <cell r="BO635">
            <v>0</v>
          </cell>
          <cell r="BP635">
            <v>950</v>
          </cell>
          <cell r="BQ635">
            <v>0</v>
          </cell>
          <cell r="BR635">
            <v>950</v>
          </cell>
          <cell r="BS635">
            <v>34.482759000000001</v>
          </cell>
          <cell r="BT635">
            <v>148</v>
          </cell>
          <cell r="BU635">
            <v>20</v>
          </cell>
          <cell r="BV635">
            <v>16</v>
          </cell>
          <cell r="BW635">
            <v>152</v>
          </cell>
          <cell r="BX635" t="str">
            <v>Operational Risk Expense</v>
          </cell>
          <cell r="BY635">
            <v>0</v>
          </cell>
          <cell r="BZ635">
            <v>3791</v>
          </cell>
          <cell r="CA635">
            <v>3791</v>
          </cell>
          <cell r="CB635">
            <v>1769</v>
          </cell>
          <cell r="CC635">
            <v>1235</v>
          </cell>
          <cell r="CD635">
            <v>18</v>
          </cell>
          <cell r="CE635">
            <v>0</v>
          </cell>
          <cell r="CF635">
            <v>18</v>
          </cell>
          <cell r="CG635">
            <v>516</v>
          </cell>
          <cell r="CH635">
            <v>18</v>
          </cell>
          <cell r="CI635">
            <v>46</v>
          </cell>
          <cell r="CJ635">
            <v>452</v>
          </cell>
          <cell r="CK635">
            <v>0</v>
          </cell>
          <cell r="CL635">
            <v>0</v>
          </cell>
          <cell r="CM635">
            <v>0</v>
          </cell>
          <cell r="CN635">
            <v>10279.65</v>
          </cell>
          <cell r="CO635">
            <v>10279.65</v>
          </cell>
          <cell r="CP635">
            <v>0</v>
          </cell>
          <cell r="CQ635">
            <v>0</v>
          </cell>
          <cell r="CR635">
            <v>0</v>
          </cell>
          <cell r="CS635">
            <v>348</v>
          </cell>
          <cell r="CT635">
            <v>0</v>
          </cell>
          <cell r="CU635">
            <v>0</v>
          </cell>
          <cell r="CV635">
            <v>348</v>
          </cell>
          <cell r="CW635">
            <v>46141.45</v>
          </cell>
          <cell r="CX635">
            <v>1022</v>
          </cell>
          <cell r="CY635">
            <v>0</v>
          </cell>
          <cell r="CZ635">
            <v>29452</v>
          </cell>
          <cell r="DA635">
            <v>13040.45</v>
          </cell>
          <cell r="DB635">
            <v>2627</v>
          </cell>
          <cell r="DC635">
            <v>58538.1</v>
          </cell>
          <cell r="DD635">
            <v>0</v>
          </cell>
          <cell r="DE635">
            <v>99</v>
          </cell>
          <cell r="DF635">
            <v>58439.1</v>
          </cell>
          <cell r="DG635">
            <v>309144.31</v>
          </cell>
          <cell r="DH635">
            <v>3643</v>
          </cell>
          <cell r="DI635">
            <v>0</v>
          </cell>
          <cell r="DJ635">
            <v>0</v>
          </cell>
          <cell r="DK635">
            <v>1816</v>
          </cell>
          <cell r="DL635">
            <v>5459</v>
          </cell>
          <cell r="DM635">
            <v>457026.09</v>
          </cell>
          <cell r="DN635">
            <v>833859.5</v>
          </cell>
          <cell r="DO635">
            <v>37105.42</v>
          </cell>
          <cell r="DP635">
            <v>154506.32999999999</v>
          </cell>
          <cell r="DQ635">
            <v>4702</v>
          </cell>
          <cell r="DR635">
            <v>585335.76</v>
          </cell>
          <cell r="DS635">
            <v>0</v>
          </cell>
          <cell r="DT635">
            <v>781649.5</v>
          </cell>
          <cell r="DU635">
            <v>4850</v>
          </cell>
          <cell r="DV635">
            <v>8</v>
          </cell>
          <cell r="DW635">
            <v>50795</v>
          </cell>
          <cell r="DX635">
            <v>40827</v>
          </cell>
          <cell r="DY635">
            <v>-840</v>
          </cell>
          <cell r="DZ635">
            <v>-44905</v>
          </cell>
          <cell r="EA635">
            <v>50735</v>
          </cell>
          <cell r="EB635">
            <v>1475</v>
          </cell>
          <cell r="EC635">
            <v>52210</v>
          </cell>
          <cell r="ED635">
            <v>141466.79</v>
          </cell>
          <cell r="EE635">
            <v>50462</v>
          </cell>
          <cell r="EF635">
            <v>0</v>
          </cell>
          <cell r="EG635">
            <v>50462</v>
          </cell>
          <cell r="EH635">
            <v>950</v>
          </cell>
          <cell r="EI635">
            <v>0</v>
          </cell>
          <cell r="EJ635">
            <v>1750</v>
          </cell>
          <cell r="EK635">
            <v>0</v>
          </cell>
          <cell r="EL635">
            <v>255</v>
          </cell>
          <cell r="EM635">
            <v>0</v>
          </cell>
          <cell r="EN635">
            <v>2400</v>
          </cell>
          <cell r="EO635">
            <v>0</v>
          </cell>
          <cell r="EP635">
            <v>50</v>
          </cell>
          <cell r="EQ635">
            <v>221</v>
          </cell>
          <cell r="ER635">
            <v>0</v>
          </cell>
          <cell r="ES635">
            <v>0</v>
          </cell>
          <cell r="ET635">
            <v>-11</v>
          </cell>
          <cell r="EU635">
            <v>50735</v>
          </cell>
          <cell r="EV635">
            <v>50735</v>
          </cell>
          <cell r="EW635">
            <v>-326</v>
          </cell>
          <cell r="EX635">
            <v>0</v>
          </cell>
          <cell r="EY635">
            <v>0</v>
          </cell>
          <cell r="EZ635">
            <v>0</v>
          </cell>
          <cell r="FA635">
            <v>0</v>
          </cell>
          <cell r="FB635">
            <v>2750</v>
          </cell>
          <cell r="FC635">
            <v>500</v>
          </cell>
          <cell r="FD635">
            <v>5458.96</v>
          </cell>
          <cell r="FE635">
            <v>656</v>
          </cell>
          <cell r="FF635">
            <v>48196.04</v>
          </cell>
          <cell r="FG635">
            <v>0</v>
          </cell>
          <cell r="FH635">
            <v>2464.44</v>
          </cell>
          <cell r="FI635">
            <v>-3730.9</v>
          </cell>
          <cell r="FJ635">
            <v>42000.7</v>
          </cell>
          <cell r="FK635">
            <v>414861.21</v>
          </cell>
          <cell r="FL635">
            <v>33900.699999999997</v>
          </cell>
          <cell r="FM635">
            <v>42000.7</v>
          </cell>
          <cell r="FN635">
            <v>55865.16</v>
          </cell>
          <cell r="FO635">
            <v>414861.21</v>
          </cell>
          <cell r="FP635">
            <v>807600</v>
          </cell>
          <cell r="FQ635">
            <v>8.1715999999999998</v>
          </cell>
          <cell r="FR635">
            <v>10.124000000000001</v>
          </cell>
          <cell r="FS635">
            <v>13.465999999999999</v>
          </cell>
          <cell r="FT635">
            <v>5.2007000000000003</v>
          </cell>
          <cell r="FU635">
            <v>4850</v>
          </cell>
          <cell r="FV635">
            <v>0</v>
          </cell>
          <cell r="FW635">
            <v>0</v>
          </cell>
          <cell r="FX635">
            <v>0</v>
          </cell>
          <cell r="FY635">
            <v>44905</v>
          </cell>
          <cell r="FZ635">
            <v>0</v>
          </cell>
          <cell r="GA635">
            <v>0</v>
          </cell>
          <cell r="GB635">
            <v>0</v>
          </cell>
          <cell r="GC635">
            <v>2750</v>
          </cell>
          <cell r="GD635">
            <v>3643</v>
          </cell>
          <cell r="GE635">
            <v>7017.48</v>
          </cell>
          <cell r="GF635">
            <v>117</v>
          </cell>
          <cell r="GG635">
            <v>469362.91</v>
          </cell>
          <cell r="GH635">
            <v>0</v>
          </cell>
          <cell r="GI635">
            <v>0</v>
          </cell>
          <cell r="GJ635">
            <v>48196.04</v>
          </cell>
          <cell r="GK635">
            <v>4819.6000000000004</v>
          </cell>
          <cell r="GL635">
            <v>6971.48</v>
          </cell>
          <cell r="GM635">
            <v>46</v>
          </cell>
          <cell r="GN635">
            <v>938.49</v>
          </cell>
          <cell r="GO635">
            <v>6032.99</v>
          </cell>
          <cell r="GP635">
            <v>3568.56</v>
          </cell>
          <cell r="GQ635">
            <v>3568.56</v>
          </cell>
          <cell r="GR635">
            <v>2464.44</v>
          </cell>
          <cell r="GS635">
            <v>4452.6099999999997</v>
          </cell>
          <cell r="GT635">
            <v>21921.79</v>
          </cell>
          <cell r="GU635">
            <v>221</v>
          </cell>
          <cell r="GV635">
            <v>479</v>
          </cell>
          <cell r="GW635">
            <v>0.46</v>
          </cell>
          <cell r="GX635">
            <v>255</v>
          </cell>
          <cell r="GY635">
            <v>0</v>
          </cell>
          <cell r="GZ635">
            <v>255</v>
          </cell>
          <cell r="HA635">
            <v>255</v>
          </cell>
          <cell r="HB635">
            <v>2145</v>
          </cell>
          <cell r="HC635">
            <v>2400</v>
          </cell>
          <cell r="HD635" t="str">
            <v>Reflects dividend equivalents paid on vested and unvested RSUs issued as equity-based compensation.</v>
          </cell>
          <cell r="HE635" t="str">
            <v>Primarily driven by Principal Investments. 2011Q3 -4311. 2011Q4 -2603. 2012Q1 -2568. 2012Q2 -2585. 2012Q3 -2547. 2012Q4 -2509. 2013Q1 -2680. 2013Q2 -2865. 2013Q3 -2996. 2013Q4 -2794.Also includes Investments in non-consolidating subsidiaries of</v>
          </cell>
          <cell r="HF635">
            <v>3094.32</v>
          </cell>
          <cell r="HG635">
            <v>2595.6799999999998</v>
          </cell>
          <cell r="HH635">
            <v>1205.26</v>
          </cell>
          <cell r="HI635">
            <v>10594.77</v>
          </cell>
          <cell r="HJ635">
            <v>11058.32</v>
          </cell>
          <cell r="HK635" t="str">
            <v>Supplemental Capital Action includes cash dividends paid on common stock which equals HI-A Item 13, Issuance of common stock for employee compensation which equals HI-A line 8,  Other issuance of common stock which equals HI-A line 7. Share rep</v>
          </cell>
          <cell r="HL635">
            <v>2</v>
          </cell>
          <cell r="HM635">
            <v>2012</v>
          </cell>
          <cell r="HN635">
            <v>0</v>
          </cell>
          <cell r="HO635">
            <v>0</v>
          </cell>
          <cell r="HR635">
            <v>19012</v>
          </cell>
        </row>
        <row r="636">
          <cell r="A636" t="str">
            <v>2380443Q3 2012Supervisory Stress</v>
          </cell>
          <cell r="B636" t="str">
            <v>Goldman</v>
          </cell>
          <cell r="C636" t="str">
            <v>Q3 2012</v>
          </cell>
          <cell r="D636" t="str">
            <v>Supervisory Stress</v>
          </cell>
          <cell r="E636" t="str">
            <v>BHC</v>
          </cell>
          <cell r="F636" t="str">
            <v>GOLDMAN SACHS GROUP THE</v>
          </cell>
          <cell r="G636">
            <v>2380443</v>
          </cell>
          <cell r="H636" t="str">
            <v>Projected</v>
          </cell>
          <cell r="I636">
            <v>40928</v>
          </cell>
          <cell r="J636">
            <v>40931.447962962964</v>
          </cell>
          <cell r="K636" t="str">
            <v>The Supervisory Stress is based on an instantaneous shock, along with a macroeconomic scenario, defined by the Federal Reserve Board.</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99</v>
          </cell>
          <cell r="AV636">
            <v>0</v>
          </cell>
          <cell r="AW636">
            <v>0</v>
          </cell>
          <cell r="AX636">
            <v>0</v>
          </cell>
          <cell r="AY636">
            <v>99</v>
          </cell>
          <cell r="AZ636">
            <v>993.5</v>
          </cell>
          <cell r="BA636">
            <v>6121.5</v>
          </cell>
          <cell r="BB636">
            <v>5615</v>
          </cell>
          <cell r="BC636">
            <v>1500</v>
          </cell>
          <cell r="BD636">
            <v>1500</v>
          </cell>
          <cell r="BE636">
            <v>0</v>
          </cell>
          <cell r="BF636">
            <v>0</v>
          </cell>
          <cell r="BG636">
            <v>0</v>
          </cell>
          <cell r="BH636">
            <v>0</v>
          </cell>
          <cell r="BI636">
            <v>0</v>
          </cell>
          <cell r="BJ636">
            <v>0</v>
          </cell>
          <cell r="BK636">
            <v>0</v>
          </cell>
          <cell r="BL636">
            <v>1500</v>
          </cell>
          <cell r="BM636">
            <v>500</v>
          </cell>
          <cell r="BN636">
            <v>1000</v>
          </cell>
          <cell r="BO636">
            <v>0</v>
          </cell>
          <cell r="BP636">
            <v>1000</v>
          </cell>
          <cell r="BQ636">
            <v>0</v>
          </cell>
          <cell r="BR636">
            <v>1000</v>
          </cell>
          <cell r="BS636">
            <v>33.333333000000003</v>
          </cell>
          <cell r="BT636">
            <v>152</v>
          </cell>
          <cell r="BU636">
            <v>20</v>
          </cell>
          <cell r="BV636">
            <v>16</v>
          </cell>
          <cell r="BW636">
            <v>156</v>
          </cell>
          <cell r="BX636" t="str">
            <v>Operational Risk Expense</v>
          </cell>
          <cell r="BY636">
            <v>0</v>
          </cell>
          <cell r="BZ636">
            <v>3791</v>
          </cell>
          <cell r="CA636">
            <v>3791</v>
          </cell>
          <cell r="CB636">
            <v>1769</v>
          </cell>
          <cell r="CC636">
            <v>1235</v>
          </cell>
          <cell r="CD636">
            <v>18</v>
          </cell>
          <cell r="CE636">
            <v>0</v>
          </cell>
          <cell r="CF636">
            <v>18</v>
          </cell>
          <cell r="CG636">
            <v>516</v>
          </cell>
          <cell r="CH636">
            <v>18</v>
          </cell>
          <cell r="CI636">
            <v>46</v>
          </cell>
          <cell r="CJ636">
            <v>452</v>
          </cell>
          <cell r="CK636">
            <v>0</v>
          </cell>
          <cell r="CL636">
            <v>0</v>
          </cell>
          <cell r="CM636">
            <v>0</v>
          </cell>
          <cell r="CN636">
            <v>10879.6</v>
          </cell>
          <cell r="CO636">
            <v>10879.6</v>
          </cell>
          <cell r="CP636">
            <v>0</v>
          </cell>
          <cell r="CQ636">
            <v>0</v>
          </cell>
          <cell r="CR636">
            <v>0</v>
          </cell>
          <cell r="CS636">
            <v>348</v>
          </cell>
          <cell r="CT636">
            <v>0</v>
          </cell>
          <cell r="CU636">
            <v>0</v>
          </cell>
          <cell r="CV636">
            <v>348</v>
          </cell>
          <cell r="CW636">
            <v>46224.72</v>
          </cell>
          <cell r="CX636">
            <v>1022</v>
          </cell>
          <cell r="CY636">
            <v>0</v>
          </cell>
          <cell r="CZ636">
            <v>29452</v>
          </cell>
          <cell r="DA636">
            <v>13123.72</v>
          </cell>
          <cell r="DB636">
            <v>2627</v>
          </cell>
          <cell r="DC636">
            <v>59221.32</v>
          </cell>
          <cell r="DD636">
            <v>0</v>
          </cell>
          <cell r="DE636">
            <v>99</v>
          </cell>
          <cell r="DF636">
            <v>59122.32</v>
          </cell>
          <cell r="DG636">
            <v>308406.21000000002</v>
          </cell>
          <cell r="DH636">
            <v>3643</v>
          </cell>
          <cell r="DI636">
            <v>0</v>
          </cell>
          <cell r="DJ636">
            <v>0</v>
          </cell>
          <cell r="DK636">
            <v>1816</v>
          </cell>
          <cell r="DL636">
            <v>5459</v>
          </cell>
          <cell r="DM636">
            <v>451646.36</v>
          </cell>
          <cell r="DN636">
            <v>828424.89</v>
          </cell>
          <cell r="DO636">
            <v>39328.33</v>
          </cell>
          <cell r="DP636">
            <v>154265.31</v>
          </cell>
          <cell r="DQ636">
            <v>4202</v>
          </cell>
          <cell r="DR636">
            <v>577966.24</v>
          </cell>
          <cell r="DS636">
            <v>0</v>
          </cell>
          <cell r="DT636">
            <v>775761.89</v>
          </cell>
          <cell r="DU636">
            <v>5350</v>
          </cell>
          <cell r="DV636">
            <v>8</v>
          </cell>
          <cell r="DW636">
            <v>50973</v>
          </cell>
          <cell r="DX636">
            <v>41552</v>
          </cell>
          <cell r="DY636">
            <v>-840</v>
          </cell>
          <cell r="DZ636">
            <v>-45855</v>
          </cell>
          <cell r="EA636">
            <v>51188</v>
          </cell>
          <cell r="EB636">
            <v>1475</v>
          </cell>
          <cell r="EC636">
            <v>52663</v>
          </cell>
          <cell r="ED636">
            <v>140948.76</v>
          </cell>
          <cell r="EE636">
            <v>50735</v>
          </cell>
          <cell r="EF636">
            <v>0</v>
          </cell>
          <cell r="EG636">
            <v>50735</v>
          </cell>
          <cell r="EH636">
            <v>1000</v>
          </cell>
          <cell r="EI636">
            <v>0</v>
          </cell>
          <cell r="EJ636">
            <v>500</v>
          </cell>
          <cell r="EK636">
            <v>0</v>
          </cell>
          <cell r="EL636">
            <v>178</v>
          </cell>
          <cell r="EM636">
            <v>0</v>
          </cell>
          <cell r="EN636">
            <v>950</v>
          </cell>
          <cell r="EO636">
            <v>0</v>
          </cell>
          <cell r="EP636">
            <v>50</v>
          </cell>
          <cell r="EQ636">
            <v>214</v>
          </cell>
          <cell r="ER636">
            <v>0</v>
          </cell>
          <cell r="ES636">
            <v>0</v>
          </cell>
          <cell r="ET636">
            <v>-11</v>
          </cell>
          <cell r="EU636">
            <v>51188</v>
          </cell>
          <cell r="EV636">
            <v>51188</v>
          </cell>
          <cell r="EW636">
            <v>-326</v>
          </cell>
          <cell r="EX636">
            <v>0</v>
          </cell>
          <cell r="EY636">
            <v>0</v>
          </cell>
          <cell r="EZ636">
            <v>0</v>
          </cell>
          <cell r="FA636">
            <v>0</v>
          </cell>
          <cell r="FB636">
            <v>2750</v>
          </cell>
          <cell r="FC636">
            <v>0</v>
          </cell>
          <cell r="FD636">
            <v>5458.96</v>
          </cell>
          <cell r="FE636">
            <v>656</v>
          </cell>
          <cell r="FF636">
            <v>48149.04</v>
          </cell>
          <cell r="FG636">
            <v>0</v>
          </cell>
          <cell r="FH636">
            <v>1382.29</v>
          </cell>
          <cell r="FI636">
            <v>-3692.92</v>
          </cell>
          <cell r="FJ636">
            <v>43073.83</v>
          </cell>
          <cell r="FK636">
            <v>410714.99</v>
          </cell>
          <cell r="FL636">
            <v>34973.83</v>
          </cell>
          <cell r="FM636">
            <v>43073.83</v>
          </cell>
          <cell r="FN636">
            <v>56938.29</v>
          </cell>
          <cell r="FO636">
            <v>410714.99</v>
          </cell>
          <cell r="FP636">
            <v>800200</v>
          </cell>
          <cell r="FQ636">
            <v>8.5153999999999996</v>
          </cell>
          <cell r="FR636">
            <v>10.487500000000001</v>
          </cell>
          <cell r="FS636">
            <v>13.863200000000001</v>
          </cell>
          <cell r="FT636">
            <v>5.3829000000000002</v>
          </cell>
          <cell r="FU636">
            <v>5350</v>
          </cell>
          <cell r="FV636">
            <v>0</v>
          </cell>
          <cell r="FW636">
            <v>0</v>
          </cell>
          <cell r="FX636">
            <v>0</v>
          </cell>
          <cell r="FY636">
            <v>45855</v>
          </cell>
          <cell r="FZ636">
            <v>0</v>
          </cell>
          <cell r="GA636">
            <v>0</v>
          </cell>
          <cell r="GB636">
            <v>0</v>
          </cell>
          <cell r="GC636">
            <v>2750</v>
          </cell>
          <cell r="GD636">
            <v>3643</v>
          </cell>
          <cell r="GE636">
            <v>7118.37</v>
          </cell>
          <cell r="GF636">
            <v>117</v>
          </cell>
          <cell r="GG636">
            <v>459855.1</v>
          </cell>
          <cell r="GH636">
            <v>0</v>
          </cell>
          <cell r="GI636">
            <v>0</v>
          </cell>
          <cell r="GJ636">
            <v>48149.04</v>
          </cell>
          <cell r="GK636">
            <v>4814.8999999999996</v>
          </cell>
          <cell r="GL636">
            <v>7072.37</v>
          </cell>
          <cell r="GM636">
            <v>46</v>
          </cell>
          <cell r="GN636">
            <v>1368.49</v>
          </cell>
          <cell r="GO636">
            <v>5703.89</v>
          </cell>
          <cell r="GP636">
            <v>4321.59</v>
          </cell>
          <cell r="GQ636">
            <v>4321.59</v>
          </cell>
          <cell r="GR636">
            <v>1382.29</v>
          </cell>
          <cell r="GS636">
            <v>5635.65</v>
          </cell>
          <cell r="GT636">
            <v>27871.54</v>
          </cell>
          <cell r="GU636">
            <v>214</v>
          </cell>
          <cell r="GV636">
            <v>465</v>
          </cell>
          <cell r="GW636">
            <v>0.46</v>
          </cell>
          <cell r="GX636">
            <v>178</v>
          </cell>
          <cell r="GY636">
            <v>0</v>
          </cell>
          <cell r="GZ636">
            <v>178</v>
          </cell>
          <cell r="HA636">
            <v>178</v>
          </cell>
          <cell r="HB636">
            <v>772</v>
          </cell>
          <cell r="HC636">
            <v>950</v>
          </cell>
          <cell r="HD636" t="str">
            <v>Reflects dividend equivalents paid on vested and unvested RSUs issued as equity-based compensation.</v>
          </cell>
          <cell r="HE636" t="str">
            <v>Primarily driven by Principal Investments. 2011Q3 -4311. 2011Q4 -2603. 2012Q1 -2568. 2012Q2 -2585. 2012Q3 -2547. 2012Q4 -2509. 2013Q1 -2680. 2013Q2 -2865. 2013Q3 -2996. 2013Q4 -2794.Also includes Investments in non-consolidating subsidiaries of</v>
          </cell>
          <cell r="HF636">
            <v>3094.32</v>
          </cell>
          <cell r="HG636">
            <v>2595.6799999999998</v>
          </cell>
          <cell r="HH636">
            <v>1205.26</v>
          </cell>
          <cell r="HI636">
            <v>10594.77</v>
          </cell>
          <cell r="HJ636">
            <v>11058.32</v>
          </cell>
          <cell r="HK636" t="str">
            <v>Supplemental Capital Action includes cash dividends paid on common stock which equals HI-A Item 13, Issuance of common stock for employee compensation which equals HI-A line 8,  Other issuance of common stock which equals HI-A line 7. Share rep</v>
          </cell>
          <cell r="HL636">
            <v>3</v>
          </cell>
          <cell r="HM636">
            <v>2012</v>
          </cell>
          <cell r="HN636">
            <v>0</v>
          </cell>
          <cell r="HO636">
            <v>0</v>
          </cell>
          <cell r="HR636">
            <v>19012</v>
          </cell>
        </row>
        <row r="637">
          <cell r="A637" t="str">
            <v>2380443Q4 2012Supervisory Stress</v>
          </cell>
          <cell r="B637" t="str">
            <v>Goldman</v>
          </cell>
          <cell r="C637" t="str">
            <v>Q4 2012</v>
          </cell>
          <cell r="D637" t="str">
            <v>Supervisory Stress</v>
          </cell>
          <cell r="E637" t="str">
            <v>BHC</v>
          </cell>
          <cell r="F637" t="str">
            <v>GOLDMAN SACHS GROUP THE</v>
          </cell>
          <cell r="G637">
            <v>2380443</v>
          </cell>
          <cell r="H637" t="str">
            <v>Projected</v>
          </cell>
          <cell r="I637">
            <v>40928</v>
          </cell>
          <cell r="J637">
            <v>40931.447962962964</v>
          </cell>
          <cell r="K637" t="str">
            <v>The Supervisory Stress is based on an instantaneous shock, along with a macroeconomic scenario, defined by the Federal Reserve Board.</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99</v>
          </cell>
          <cell r="AV637">
            <v>0</v>
          </cell>
          <cell r="AW637">
            <v>0</v>
          </cell>
          <cell r="AX637">
            <v>0</v>
          </cell>
          <cell r="AY637">
            <v>99</v>
          </cell>
          <cell r="AZ637">
            <v>805.55</v>
          </cell>
          <cell r="BA637">
            <v>6259.45</v>
          </cell>
          <cell r="BB637">
            <v>5615</v>
          </cell>
          <cell r="BC637">
            <v>1450</v>
          </cell>
          <cell r="BD637">
            <v>1450</v>
          </cell>
          <cell r="BE637">
            <v>0</v>
          </cell>
          <cell r="BF637">
            <v>0</v>
          </cell>
          <cell r="BG637">
            <v>0</v>
          </cell>
          <cell r="BH637">
            <v>0</v>
          </cell>
          <cell r="BI637">
            <v>0</v>
          </cell>
          <cell r="BJ637">
            <v>0</v>
          </cell>
          <cell r="BK637">
            <v>0</v>
          </cell>
          <cell r="BL637">
            <v>1450</v>
          </cell>
          <cell r="BM637">
            <v>450</v>
          </cell>
          <cell r="BN637">
            <v>1000</v>
          </cell>
          <cell r="BO637">
            <v>0</v>
          </cell>
          <cell r="BP637">
            <v>1000</v>
          </cell>
          <cell r="BQ637">
            <v>0</v>
          </cell>
          <cell r="BR637">
            <v>1000</v>
          </cell>
          <cell r="BS637">
            <v>31.034483000000002</v>
          </cell>
          <cell r="BT637">
            <v>156</v>
          </cell>
          <cell r="BU637">
            <v>20</v>
          </cell>
          <cell r="BV637">
            <v>16</v>
          </cell>
          <cell r="BW637">
            <v>160</v>
          </cell>
          <cell r="BX637" t="str">
            <v>Operational Risk Expense</v>
          </cell>
          <cell r="BY637">
            <v>0</v>
          </cell>
          <cell r="BZ637">
            <v>3791</v>
          </cell>
          <cell r="CA637">
            <v>3791</v>
          </cell>
          <cell r="CB637">
            <v>1769</v>
          </cell>
          <cell r="CC637">
            <v>1235</v>
          </cell>
          <cell r="CD637">
            <v>18</v>
          </cell>
          <cell r="CE637">
            <v>0</v>
          </cell>
          <cell r="CF637">
            <v>18</v>
          </cell>
          <cell r="CG637">
            <v>516</v>
          </cell>
          <cell r="CH637">
            <v>18</v>
          </cell>
          <cell r="CI637">
            <v>46</v>
          </cell>
          <cell r="CJ637">
            <v>452</v>
          </cell>
          <cell r="CK637">
            <v>0</v>
          </cell>
          <cell r="CL637">
            <v>0</v>
          </cell>
          <cell r="CM637">
            <v>0</v>
          </cell>
          <cell r="CN637">
            <v>11466.53</v>
          </cell>
          <cell r="CO637">
            <v>11466.53</v>
          </cell>
          <cell r="CP637">
            <v>0</v>
          </cell>
          <cell r="CQ637">
            <v>0</v>
          </cell>
          <cell r="CR637">
            <v>0</v>
          </cell>
          <cell r="CS637">
            <v>348</v>
          </cell>
          <cell r="CT637">
            <v>0</v>
          </cell>
          <cell r="CU637">
            <v>0</v>
          </cell>
          <cell r="CV637">
            <v>348</v>
          </cell>
          <cell r="CW637">
            <v>46308.09</v>
          </cell>
          <cell r="CX637">
            <v>1022</v>
          </cell>
          <cell r="CY637">
            <v>0</v>
          </cell>
          <cell r="CZ637">
            <v>29452</v>
          </cell>
          <cell r="DA637">
            <v>13207.09</v>
          </cell>
          <cell r="DB637">
            <v>2627</v>
          </cell>
          <cell r="DC637">
            <v>59891.62</v>
          </cell>
          <cell r="DD637">
            <v>0</v>
          </cell>
          <cell r="DE637">
            <v>99</v>
          </cell>
          <cell r="DF637">
            <v>59792.62</v>
          </cell>
          <cell r="DG637">
            <v>307088.42</v>
          </cell>
          <cell r="DH637">
            <v>3643</v>
          </cell>
          <cell r="DI637">
            <v>0</v>
          </cell>
          <cell r="DJ637">
            <v>0</v>
          </cell>
          <cell r="DK637">
            <v>1816</v>
          </cell>
          <cell r="DL637">
            <v>5459</v>
          </cell>
          <cell r="DM637">
            <v>444185.27</v>
          </cell>
          <cell r="DN637">
            <v>820316.31</v>
          </cell>
          <cell r="DO637">
            <v>41590.269999999997</v>
          </cell>
          <cell r="DP637">
            <v>154197.16</v>
          </cell>
          <cell r="DQ637">
            <v>4202</v>
          </cell>
          <cell r="DR637">
            <v>567720.87</v>
          </cell>
          <cell r="DS637">
            <v>0</v>
          </cell>
          <cell r="DT637">
            <v>767710.31</v>
          </cell>
          <cell r="DU637">
            <v>5350</v>
          </cell>
          <cell r="DV637">
            <v>8</v>
          </cell>
          <cell r="DW637">
            <v>51205</v>
          </cell>
          <cell r="DX637">
            <v>42263</v>
          </cell>
          <cell r="DY637">
            <v>-840</v>
          </cell>
          <cell r="DZ637">
            <v>-46855</v>
          </cell>
          <cell r="EA637">
            <v>51131</v>
          </cell>
          <cell r="EB637">
            <v>1475</v>
          </cell>
          <cell r="EC637">
            <v>52606</v>
          </cell>
          <cell r="ED637">
            <v>140424.17000000001</v>
          </cell>
          <cell r="EE637">
            <v>51188</v>
          </cell>
          <cell r="EF637">
            <v>0</v>
          </cell>
          <cell r="EG637">
            <v>51188</v>
          </cell>
          <cell r="EH637">
            <v>1000</v>
          </cell>
          <cell r="EI637">
            <v>0</v>
          </cell>
          <cell r="EJ637">
            <v>0</v>
          </cell>
          <cell r="EK637">
            <v>0</v>
          </cell>
          <cell r="EL637">
            <v>232</v>
          </cell>
          <cell r="EM637">
            <v>0</v>
          </cell>
          <cell r="EN637">
            <v>1000</v>
          </cell>
          <cell r="EO637">
            <v>0</v>
          </cell>
          <cell r="EP637">
            <v>50</v>
          </cell>
          <cell r="EQ637">
            <v>227</v>
          </cell>
          <cell r="ER637">
            <v>0</v>
          </cell>
          <cell r="ES637">
            <v>0</v>
          </cell>
          <cell r="ET637">
            <v>-12</v>
          </cell>
          <cell r="EU637">
            <v>51131</v>
          </cell>
          <cell r="EV637">
            <v>51131</v>
          </cell>
          <cell r="EW637">
            <v>-326</v>
          </cell>
          <cell r="EX637">
            <v>0</v>
          </cell>
          <cell r="EY637">
            <v>0</v>
          </cell>
          <cell r="EZ637">
            <v>0</v>
          </cell>
          <cell r="FA637">
            <v>0</v>
          </cell>
          <cell r="FB637">
            <v>2750</v>
          </cell>
          <cell r="FC637">
            <v>0</v>
          </cell>
          <cell r="FD637">
            <v>5458.96</v>
          </cell>
          <cell r="FE637">
            <v>656</v>
          </cell>
          <cell r="FF637">
            <v>48092.04</v>
          </cell>
          <cell r="FG637">
            <v>0</v>
          </cell>
          <cell r="FH637">
            <v>1124.23</v>
          </cell>
          <cell r="FI637">
            <v>-3655.63</v>
          </cell>
          <cell r="FJ637">
            <v>43312.17</v>
          </cell>
          <cell r="FK637">
            <v>405637.8</v>
          </cell>
          <cell r="FL637">
            <v>35212.17</v>
          </cell>
          <cell r="FM637">
            <v>43312.17</v>
          </cell>
          <cell r="FN637">
            <v>57176.639999999999</v>
          </cell>
          <cell r="FO637">
            <v>405637.8</v>
          </cell>
          <cell r="FP637">
            <v>793500</v>
          </cell>
          <cell r="FQ637">
            <v>8.6806999999999999</v>
          </cell>
          <cell r="FR637">
            <v>10.6775</v>
          </cell>
          <cell r="FS637">
            <v>14.095499999999999</v>
          </cell>
          <cell r="FT637">
            <v>5.4584000000000001</v>
          </cell>
          <cell r="FU637">
            <v>5350</v>
          </cell>
          <cell r="FV637">
            <v>0</v>
          </cell>
          <cell r="FW637">
            <v>0</v>
          </cell>
          <cell r="FX637">
            <v>0</v>
          </cell>
          <cell r="FY637">
            <v>46855</v>
          </cell>
          <cell r="FZ637">
            <v>0</v>
          </cell>
          <cell r="GA637">
            <v>0</v>
          </cell>
          <cell r="GB637">
            <v>0</v>
          </cell>
          <cell r="GC637">
            <v>2750</v>
          </cell>
          <cell r="GD637">
            <v>3643</v>
          </cell>
          <cell r="GE637">
            <v>5805.5</v>
          </cell>
          <cell r="GF637">
            <v>117</v>
          </cell>
          <cell r="GG637">
            <v>448330.1</v>
          </cell>
          <cell r="GH637">
            <v>0</v>
          </cell>
          <cell r="GI637">
            <v>0</v>
          </cell>
          <cell r="GJ637">
            <v>48092.04</v>
          </cell>
          <cell r="GK637">
            <v>4809.2</v>
          </cell>
          <cell r="GL637">
            <v>5716.5</v>
          </cell>
          <cell r="GM637">
            <v>89</v>
          </cell>
          <cell r="GN637">
            <v>421</v>
          </cell>
          <cell r="GO637">
            <v>5295.5</v>
          </cell>
          <cell r="GP637">
            <v>4171.2700000000004</v>
          </cell>
          <cell r="GQ637">
            <v>4171.2700000000004</v>
          </cell>
          <cell r="GR637">
            <v>1124.23</v>
          </cell>
          <cell r="GS637">
            <v>4592.03</v>
          </cell>
          <cell r="GT637">
            <v>24262.44</v>
          </cell>
          <cell r="GU637">
            <v>227</v>
          </cell>
          <cell r="GV637">
            <v>454</v>
          </cell>
          <cell r="GW637">
            <v>0.5</v>
          </cell>
          <cell r="GX637">
            <v>232</v>
          </cell>
          <cell r="GY637">
            <v>0</v>
          </cell>
          <cell r="GZ637">
            <v>232</v>
          </cell>
          <cell r="HA637">
            <v>232</v>
          </cell>
          <cell r="HB637">
            <v>768</v>
          </cell>
          <cell r="HC637">
            <v>1000</v>
          </cell>
          <cell r="HD637" t="str">
            <v>Reflects dividend equivalents paid on vested and unvested RSUs issued as equity-based compensation.</v>
          </cell>
          <cell r="HE637" t="str">
            <v>Primarily driven by Principal Investments. 2011Q3 -4311. 2011Q4 -2603. 2012Q1 -2568. 2012Q2 -2585. 2012Q3 -2547. 2012Q4 -2509. 2013Q1 -2680. 2013Q2 -2865. 2013Q3 -2996. 2013Q4 -2794.Also includes Investments in non-consolidating subsidiaries of</v>
          </cell>
          <cell r="HF637">
            <v>3094.32</v>
          </cell>
          <cell r="HG637">
            <v>2595.6799999999998</v>
          </cell>
          <cell r="HH637">
            <v>1205.26</v>
          </cell>
          <cell r="HI637">
            <v>10594.77</v>
          </cell>
          <cell r="HJ637">
            <v>11058.32</v>
          </cell>
          <cell r="HK637" t="str">
            <v>Supplemental Capital Action includes cash dividends paid on common stock which equals HI-A Item 13, Issuance of common stock for employee compensation which equals HI-A line 8,  Other issuance of common stock which equals HI-A line 7. Share rep</v>
          </cell>
          <cell r="HL637">
            <v>4</v>
          </cell>
          <cell r="HM637">
            <v>2012</v>
          </cell>
          <cell r="HN637">
            <v>0</v>
          </cell>
          <cell r="HO637">
            <v>0</v>
          </cell>
          <cell r="HR637">
            <v>19012</v>
          </cell>
        </row>
        <row r="638">
          <cell r="A638" t="str">
            <v>2380443Q1 2013Supervisory Stress</v>
          </cell>
          <cell r="B638" t="str">
            <v>Goldman</v>
          </cell>
          <cell r="C638" t="str">
            <v>Q1 2013</v>
          </cell>
          <cell r="D638" t="str">
            <v>Supervisory Stress</v>
          </cell>
          <cell r="E638" t="str">
            <v>BHC</v>
          </cell>
          <cell r="F638" t="str">
            <v>GOLDMAN SACHS GROUP THE</v>
          </cell>
          <cell r="G638">
            <v>2380443</v>
          </cell>
          <cell r="H638" t="str">
            <v>Projected</v>
          </cell>
          <cell r="I638">
            <v>40928</v>
          </cell>
          <cell r="J638">
            <v>40931.447962962964</v>
          </cell>
          <cell r="K638" t="str">
            <v>The Supervisory Stress is based on an instantaneous shock, along with a macroeconomic scenario, defined by the Federal Reserve Board.</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99</v>
          </cell>
          <cell r="AV638">
            <v>0</v>
          </cell>
          <cell r="AW638">
            <v>0</v>
          </cell>
          <cell r="AX638">
            <v>0</v>
          </cell>
          <cell r="AY638">
            <v>99</v>
          </cell>
          <cell r="AZ638">
            <v>2050.9899999999998</v>
          </cell>
          <cell r="BA638">
            <v>10814.01</v>
          </cell>
          <cell r="BB638">
            <v>7865</v>
          </cell>
          <cell r="BC638">
            <v>5000</v>
          </cell>
          <cell r="BD638">
            <v>5000</v>
          </cell>
          <cell r="BE638">
            <v>0</v>
          </cell>
          <cell r="BF638">
            <v>0</v>
          </cell>
          <cell r="BG638">
            <v>0</v>
          </cell>
          <cell r="BH638">
            <v>0</v>
          </cell>
          <cell r="BI638">
            <v>0</v>
          </cell>
          <cell r="BJ638">
            <v>0</v>
          </cell>
          <cell r="BK638">
            <v>0</v>
          </cell>
          <cell r="BL638">
            <v>5000</v>
          </cell>
          <cell r="BM638">
            <v>1700</v>
          </cell>
          <cell r="BN638">
            <v>3300</v>
          </cell>
          <cell r="BO638">
            <v>0</v>
          </cell>
          <cell r="BP638">
            <v>3300</v>
          </cell>
          <cell r="BQ638">
            <v>0</v>
          </cell>
          <cell r="BR638">
            <v>3300</v>
          </cell>
          <cell r="BS638">
            <v>34</v>
          </cell>
          <cell r="BT638">
            <v>160</v>
          </cell>
          <cell r="BU638">
            <v>20</v>
          </cell>
          <cell r="BV638">
            <v>16</v>
          </cell>
          <cell r="BW638">
            <v>164</v>
          </cell>
          <cell r="BX638" t="str">
            <v>Operational Risk Expense</v>
          </cell>
          <cell r="BY638">
            <v>0</v>
          </cell>
          <cell r="BZ638">
            <v>3923</v>
          </cell>
          <cell r="CA638">
            <v>3923</v>
          </cell>
          <cell r="CB638">
            <v>1769</v>
          </cell>
          <cell r="CC638">
            <v>1235</v>
          </cell>
          <cell r="CD638">
            <v>18</v>
          </cell>
          <cell r="CE638">
            <v>0</v>
          </cell>
          <cell r="CF638">
            <v>18</v>
          </cell>
          <cell r="CG638">
            <v>516</v>
          </cell>
          <cell r="CH638">
            <v>18</v>
          </cell>
          <cell r="CI638">
            <v>46</v>
          </cell>
          <cell r="CJ638">
            <v>452</v>
          </cell>
          <cell r="CK638">
            <v>0</v>
          </cell>
          <cell r="CL638">
            <v>0</v>
          </cell>
          <cell r="CM638">
            <v>0</v>
          </cell>
          <cell r="CN638">
            <v>11554.82</v>
          </cell>
          <cell r="CO638">
            <v>11554.82</v>
          </cell>
          <cell r="CP638">
            <v>0</v>
          </cell>
          <cell r="CQ638">
            <v>0</v>
          </cell>
          <cell r="CR638">
            <v>0</v>
          </cell>
          <cell r="CS638">
            <v>348</v>
          </cell>
          <cell r="CT638">
            <v>0</v>
          </cell>
          <cell r="CU638">
            <v>0</v>
          </cell>
          <cell r="CV638">
            <v>348</v>
          </cell>
          <cell r="CW638">
            <v>46334.6</v>
          </cell>
          <cell r="CX638">
            <v>1022</v>
          </cell>
          <cell r="CY638">
            <v>0</v>
          </cell>
          <cell r="CZ638">
            <v>29452</v>
          </cell>
          <cell r="DA638">
            <v>13233.6</v>
          </cell>
          <cell r="DB638">
            <v>2627</v>
          </cell>
          <cell r="DC638">
            <v>60006.42</v>
          </cell>
          <cell r="DD638">
            <v>0</v>
          </cell>
          <cell r="DE638">
            <v>99</v>
          </cell>
          <cell r="DF638">
            <v>59907.42</v>
          </cell>
          <cell r="DG638">
            <v>308998.23</v>
          </cell>
          <cell r="DH638">
            <v>3643</v>
          </cell>
          <cell r="DI638">
            <v>0</v>
          </cell>
          <cell r="DJ638">
            <v>0</v>
          </cell>
          <cell r="DK638">
            <v>1816</v>
          </cell>
          <cell r="DL638">
            <v>5459</v>
          </cell>
          <cell r="DM638">
            <v>449567.1</v>
          </cell>
          <cell r="DN638">
            <v>827854.75</v>
          </cell>
          <cell r="DO638">
            <v>44783.31</v>
          </cell>
          <cell r="DP638">
            <v>155108.95000000001</v>
          </cell>
          <cell r="DQ638">
            <v>4202</v>
          </cell>
          <cell r="DR638">
            <v>569264.49</v>
          </cell>
          <cell r="DS638">
            <v>0</v>
          </cell>
          <cell r="DT638">
            <v>773358.75</v>
          </cell>
          <cell r="DU638">
            <v>5350</v>
          </cell>
          <cell r="DV638">
            <v>8</v>
          </cell>
          <cell r="DW638">
            <v>51467</v>
          </cell>
          <cell r="DX638">
            <v>45268</v>
          </cell>
          <cell r="DY638">
            <v>-767</v>
          </cell>
          <cell r="DZ638">
            <v>-48305</v>
          </cell>
          <cell r="EA638">
            <v>53021</v>
          </cell>
          <cell r="EB638">
            <v>1475</v>
          </cell>
          <cell r="EC638">
            <v>54496</v>
          </cell>
          <cell r="ED638">
            <v>140424.17000000001</v>
          </cell>
          <cell r="EE638">
            <v>51131</v>
          </cell>
          <cell r="EF638">
            <v>0</v>
          </cell>
          <cell r="EG638">
            <v>51131</v>
          </cell>
          <cell r="EH638">
            <v>3300</v>
          </cell>
          <cell r="EI638">
            <v>0</v>
          </cell>
          <cell r="EJ638">
            <v>0</v>
          </cell>
          <cell r="EK638">
            <v>0</v>
          </cell>
          <cell r="EL638">
            <v>266</v>
          </cell>
          <cell r="EM638">
            <v>0</v>
          </cell>
          <cell r="EN638">
            <v>1450</v>
          </cell>
          <cell r="EO638">
            <v>0</v>
          </cell>
          <cell r="EP638">
            <v>60</v>
          </cell>
          <cell r="EQ638">
            <v>224</v>
          </cell>
          <cell r="ER638">
            <v>73</v>
          </cell>
          <cell r="ES638">
            <v>0</v>
          </cell>
          <cell r="ET638">
            <v>-15</v>
          </cell>
          <cell r="EU638">
            <v>53021</v>
          </cell>
          <cell r="EV638">
            <v>53021</v>
          </cell>
          <cell r="EW638">
            <v>-253</v>
          </cell>
          <cell r="EX638">
            <v>0</v>
          </cell>
          <cell r="EY638">
            <v>0</v>
          </cell>
          <cell r="EZ638">
            <v>0</v>
          </cell>
          <cell r="FA638">
            <v>0</v>
          </cell>
          <cell r="FB638">
            <v>1833.33</v>
          </cell>
          <cell r="FC638">
            <v>0</v>
          </cell>
          <cell r="FD638">
            <v>5458.96</v>
          </cell>
          <cell r="FE638">
            <v>656</v>
          </cell>
          <cell r="FF638">
            <v>48992.38</v>
          </cell>
          <cell r="FG638">
            <v>0</v>
          </cell>
          <cell r="FH638">
            <v>849.93</v>
          </cell>
          <cell r="FI638">
            <v>-3681.35</v>
          </cell>
          <cell r="FJ638">
            <v>44461.1</v>
          </cell>
          <cell r="FK638">
            <v>411549.66</v>
          </cell>
          <cell r="FL638">
            <v>37277.760000000002</v>
          </cell>
          <cell r="FM638">
            <v>44461.1</v>
          </cell>
          <cell r="FN638">
            <v>59242.22</v>
          </cell>
          <cell r="FO638">
            <v>411549.66</v>
          </cell>
          <cell r="FP638">
            <v>792900</v>
          </cell>
          <cell r="FQ638">
            <v>9.0579000000000001</v>
          </cell>
          <cell r="FR638">
            <v>10.8033</v>
          </cell>
          <cell r="FS638">
            <v>14.3949</v>
          </cell>
          <cell r="FT638">
            <v>5.6074000000000002</v>
          </cell>
          <cell r="FU638">
            <v>5350</v>
          </cell>
          <cell r="FV638">
            <v>0</v>
          </cell>
          <cell r="FW638">
            <v>0</v>
          </cell>
          <cell r="FX638">
            <v>0</v>
          </cell>
          <cell r="FY638">
            <v>48305</v>
          </cell>
          <cell r="FZ638">
            <v>0</v>
          </cell>
          <cell r="GA638">
            <v>0</v>
          </cell>
          <cell r="GB638">
            <v>0</v>
          </cell>
          <cell r="GC638">
            <v>1833.33</v>
          </cell>
          <cell r="GD638">
            <v>3643</v>
          </cell>
          <cell r="GE638">
            <v>5374.83</v>
          </cell>
          <cell r="GF638">
            <v>117</v>
          </cell>
          <cell r="GG638">
            <v>440586.31</v>
          </cell>
          <cell r="GH638">
            <v>0</v>
          </cell>
          <cell r="GI638">
            <v>0</v>
          </cell>
          <cell r="GJ638">
            <v>48992.38</v>
          </cell>
          <cell r="GK638">
            <v>4899.24</v>
          </cell>
          <cell r="GL638">
            <v>5284.83</v>
          </cell>
          <cell r="GM638">
            <v>90</v>
          </cell>
          <cell r="GN638">
            <v>2029</v>
          </cell>
          <cell r="GO638">
            <v>3255.83</v>
          </cell>
          <cell r="GP638">
            <v>2405.9</v>
          </cell>
          <cell r="GQ638">
            <v>2405.9</v>
          </cell>
          <cell r="GR638">
            <v>849.93</v>
          </cell>
          <cell r="GS638">
            <v>4434.66</v>
          </cell>
          <cell r="GT638">
            <v>25781.9</v>
          </cell>
          <cell r="GU638">
            <v>224</v>
          </cell>
          <cell r="GV638">
            <v>447</v>
          </cell>
          <cell r="GW638">
            <v>0.5</v>
          </cell>
          <cell r="GX638">
            <v>266</v>
          </cell>
          <cell r="GY638">
            <v>0</v>
          </cell>
          <cell r="GZ638">
            <v>266</v>
          </cell>
          <cell r="HA638">
            <v>266</v>
          </cell>
          <cell r="HB638">
            <v>1184</v>
          </cell>
          <cell r="HC638">
            <v>1450</v>
          </cell>
          <cell r="HD638" t="str">
            <v>Reflects dividend equivalents paid on vested and unvested RSUs issued as equity-based compensation.</v>
          </cell>
          <cell r="HE638" t="str">
            <v>Primarily driven by Principal Investments. 2011Q3 -4311. 2011Q4 -2603. 2012Q1 -2568. 2012Q2 -2585. 2012Q3 -2547. 2012Q4 -2509. 2013Q1 -2680. 2013Q2 -2865. 2013Q3 -2996. 2013Q4 -2794.Also includes Investments in non-consolidating subsidiaries of</v>
          </cell>
          <cell r="HF638">
            <v>3094.32</v>
          </cell>
          <cell r="HG638">
            <v>2595.6799999999998</v>
          </cell>
          <cell r="HH638">
            <v>1205.26</v>
          </cell>
          <cell r="HI638">
            <v>10594.77</v>
          </cell>
          <cell r="HJ638">
            <v>11058.32</v>
          </cell>
          <cell r="HK638" t="str">
            <v>Supplemental Capital Action includes cash dividends paid on common stock which equals HI-A Item 13, Issuance of common stock for employee compensation which equals HI-A line 8,  Other issuance of common stock which equals HI-A line 7. Share rep</v>
          </cell>
          <cell r="HL638">
            <v>1</v>
          </cell>
          <cell r="HM638">
            <v>2013</v>
          </cell>
          <cell r="HN638">
            <v>0</v>
          </cell>
          <cell r="HO638">
            <v>0</v>
          </cell>
          <cell r="HR638">
            <v>19012</v>
          </cell>
        </row>
        <row r="639">
          <cell r="A639" t="str">
            <v>2380443Q2 2013Supervisory Stress</v>
          </cell>
          <cell r="B639" t="str">
            <v>Goldman</v>
          </cell>
          <cell r="C639" t="str">
            <v>Q2 2013</v>
          </cell>
          <cell r="D639" t="str">
            <v>Supervisory Stress</v>
          </cell>
          <cell r="E639" t="str">
            <v>BHC</v>
          </cell>
          <cell r="F639" t="str">
            <v>GOLDMAN SACHS GROUP THE</v>
          </cell>
          <cell r="G639">
            <v>2380443</v>
          </cell>
          <cell r="H639" t="str">
            <v>Projected</v>
          </cell>
          <cell r="I639">
            <v>40928</v>
          </cell>
          <cell r="J639">
            <v>40931.447962962964</v>
          </cell>
          <cell r="K639" t="str">
            <v>The Supervisory Stress is based on an instantaneous shock, along with a macroeconomic scenario, defined by the Federal Reserve Board.</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cell r="AS639">
            <v>0</v>
          </cell>
          <cell r="AT639">
            <v>0</v>
          </cell>
          <cell r="AU639">
            <v>99</v>
          </cell>
          <cell r="AV639">
            <v>0</v>
          </cell>
          <cell r="AW639">
            <v>0</v>
          </cell>
          <cell r="AX639">
            <v>0</v>
          </cell>
          <cell r="AY639">
            <v>99</v>
          </cell>
          <cell r="AZ639">
            <v>1296.02</v>
          </cell>
          <cell r="BA639">
            <v>8068.98</v>
          </cell>
          <cell r="BB639">
            <v>6215</v>
          </cell>
          <cell r="BC639">
            <v>3150</v>
          </cell>
          <cell r="BD639">
            <v>3150</v>
          </cell>
          <cell r="BE639">
            <v>0</v>
          </cell>
          <cell r="BF639">
            <v>0</v>
          </cell>
          <cell r="BG639">
            <v>0</v>
          </cell>
          <cell r="BH639">
            <v>0</v>
          </cell>
          <cell r="BI639">
            <v>0</v>
          </cell>
          <cell r="BJ639">
            <v>0</v>
          </cell>
          <cell r="BK639">
            <v>0</v>
          </cell>
          <cell r="BL639">
            <v>3150</v>
          </cell>
          <cell r="BM639">
            <v>1100</v>
          </cell>
          <cell r="BN639">
            <v>2050</v>
          </cell>
          <cell r="BO639">
            <v>0</v>
          </cell>
          <cell r="BP639">
            <v>2050</v>
          </cell>
          <cell r="BQ639">
            <v>0</v>
          </cell>
          <cell r="BR639">
            <v>2050</v>
          </cell>
          <cell r="BS639">
            <v>34.920634999999997</v>
          </cell>
          <cell r="BT639">
            <v>164</v>
          </cell>
          <cell r="BU639">
            <v>20</v>
          </cell>
          <cell r="BV639">
            <v>16</v>
          </cell>
          <cell r="BW639">
            <v>168</v>
          </cell>
          <cell r="BX639" t="str">
            <v>Operational Risk Expense</v>
          </cell>
          <cell r="BY639">
            <v>0</v>
          </cell>
          <cell r="BZ639">
            <v>4055</v>
          </cell>
          <cell r="CA639">
            <v>4055</v>
          </cell>
          <cell r="CB639">
            <v>1769</v>
          </cell>
          <cell r="CC639">
            <v>1235</v>
          </cell>
          <cell r="CD639">
            <v>18</v>
          </cell>
          <cell r="CE639">
            <v>0</v>
          </cell>
          <cell r="CF639">
            <v>18</v>
          </cell>
          <cell r="CG639">
            <v>516</v>
          </cell>
          <cell r="CH639">
            <v>18</v>
          </cell>
          <cell r="CI639">
            <v>46</v>
          </cell>
          <cell r="CJ639">
            <v>452</v>
          </cell>
          <cell r="CK639">
            <v>0</v>
          </cell>
          <cell r="CL639">
            <v>0</v>
          </cell>
          <cell r="CM639">
            <v>0</v>
          </cell>
          <cell r="CN639">
            <v>11640.53</v>
          </cell>
          <cell r="CO639">
            <v>11640.53</v>
          </cell>
          <cell r="CP639">
            <v>0</v>
          </cell>
          <cell r="CQ639">
            <v>0</v>
          </cell>
          <cell r="CR639">
            <v>0</v>
          </cell>
          <cell r="CS639">
            <v>348</v>
          </cell>
          <cell r="CT639">
            <v>0</v>
          </cell>
          <cell r="CU639">
            <v>0</v>
          </cell>
          <cell r="CV639">
            <v>348</v>
          </cell>
          <cell r="CW639">
            <v>46360.39</v>
          </cell>
          <cell r="CX639">
            <v>1022</v>
          </cell>
          <cell r="CY639">
            <v>0</v>
          </cell>
          <cell r="CZ639">
            <v>29452</v>
          </cell>
          <cell r="DA639">
            <v>13259.39</v>
          </cell>
          <cell r="DB639">
            <v>2627</v>
          </cell>
          <cell r="DC639">
            <v>60117.919999999998</v>
          </cell>
          <cell r="DD639">
            <v>0</v>
          </cell>
          <cell r="DE639">
            <v>99</v>
          </cell>
          <cell r="DF639">
            <v>60018.92</v>
          </cell>
          <cell r="DG639">
            <v>311794.65000000002</v>
          </cell>
          <cell r="DH639">
            <v>3643</v>
          </cell>
          <cell r="DI639">
            <v>0</v>
          </cell>
          <cell r="DJ639">
            <v>0</v>
          </cell>
          <cell r="DK639">
            <v>1816</v>
          </cell>
          <cell r="DL639">
            <v>5459</v>
          </cell>
          <cell r="DM639">
            <v>463305.74</v>
          </cell>
          <cell r="DN639">
            <v>844633.31</v>
          </cell>
          <cell r="DO639">
            <v>47967.47</v>
          </cell>
          <cell r="DP639">
            <v>156043.72</v>
          </cell>
          <cell r="DQ639">
            <v>4202</v>
          </cell>
          <cell r="DR639">
            <v>581239.12</v>
          </cell>
          <cell r="DS639">
            <v>0</v>
          </cell>
          <cell r="DT639">
            <v>789452.31</v>
          </cell>
          <cell r="DU639">
            <v>5350</v>
          </cell>
          <cell r="DV639">
            <v>8</v>
          </cell>
          <cell r="DW639">
            <v>51670</v>
          </cell>
          <cell r="DX639">
            <v>47027</v>
          </cell>
          <cell r="DY639">
            <v>-694</v>
          </cell>
          <cell r="DZ639">
            <v>-49655</v>
          </cell>
          <cell r="EA639">
            <v>53706</v>
          </cell>
          <cell r="EB639">
            <v>1475</v>
          </cell>
          <cell r="EC639">
            <v>55181</v>
          </cell>
          <cell r="ED639">
            <v>140424.17000000001</v>
          </cell>
          <cell r="EE639">
            <v>53021</v>
          </cell>
          <cell r="EF639">
            <v>0</v>
          </cell>
          <cell r="EG639">
            <v>53021</v>
          </cell>
          <cell r="EH639">
            <v>2050</v>
          </cell>
          <cell r="EI639">
            <v>0</v>
          </cell>
          <cell r="EJ639">
            <v>0</v>
          </cell>
          <cell r="EK639">
            <v>0</v>
          </cell>
          <cell r="EL639">
            <v>203</v>
          </cell>
          <cell r="EM639">
            <v>0</v>
          </cell>
          <cell r="EN639">
            <v>1350</v>
          </cell>
          <cell r="EO639">
            <v>0</v>
          </cell>
          <cell r="EP639">
            <v>60</v>
          </cell>
          <cell r="EQ639">
            <v>216</v>
          </cell>
          <cell r="ER639">
            <v>73</v>
          </cell>
          <cell r="ES639">
            <v>0</v>
          </cell>
          <cell r="ET639">
            <v>-15</v>
          </cell>
          <cell r="EU639">
            <v>53706</v>
          </cell>
          <cell r="EV639">
            <v>53706</v>
          </cell>
          <cell r="EW639">
            <v>-180</v>
          </cell>
          <cell r="EX639">
            <v>0</v>
          </cell>
          <cell r="EY639">
            <v>0</v>
          </cell>
          <cell r="EZ639">
            <v>0</v>
          </cell>
          <cell r="FA639">
            <v>0</v>
          </cell>
          <cell r="FB639">
            <v>1833.33</v>
          </cell>
          <cell r="FC639">
            <v>0</v>
          </cell>
          <cell r="FD639">
            <v>5458.96</v>
          </cell>
          <cell r="FE639">
            <v>656</v>
          </cell>
          <cell r="FF639">
            <v>49604.38</v>
          </cell>
          <cell r="FG639">
            <v>0</v>
          </cell>
          <cell r="FH639">
            <v>698.33</v>
          </cell>
          <cell r="FI639">
            <v>-3717.73</v>
          </cell>
          <cell r="FJ639">
            <v>45188.31</v>
          </cell>
          <cell r="FK639">
            <v>416541.82</v>
          </cell>
          <cell r="FL639">
            <v>38004.980000000003</v>
          </cell>
          <cell r="FM639">
            <v>45188.31</v>
          </cell>
          <cell r="FN639">
            <v>59969.440000000002</v>
          </cell>
          <cell r="FO639">
            <v>416541.82</v>
          </cell>
          <cell r="FP639">
            <v>804600</v>
          </cell>
          <cell r="FQ639">
            <v>9.1239000000000008</v>
          </cell>
          <cell r="FR639">
            <v>10.8484</v>
          </cell>
          <cell r="FS639">
            <v>14.397</v>
          </cell>
          <cell r="FT639">
            <v>5.6162000000000001</v>
          </cell>
          <cell r="FU639">
            <v>5350</v>
          </cell>
          <cell r="FV639">
            <v>0</v>
          </cell>
          <cell r="FW639">
            <v>0</v>
          </cell>
          <cell r="FX639">
            <v>0</v>
          </cell>
          <cell r="FY639">
            <v>49655</v>
          </cell>
          <cell r="FZ639">
            <v>0</v>
          </cell>
          <cell r="GA639">
            <v>0</v>
          </cell>
          <cell r="GB639">
            <v>0</v>
          </cell>
          <cell r="GC639">
            <v>1833.33</v>
          </cell>
          <cell r="GD639">
            <v>3643</v>
          </cell>
          <cell r="GE639">
            <v>5599</v>
          </cell>
          <cell r="GF639">
            <v>117</v>
          </cell>
          <cell r="GG639">
            <v>427231.31</v>
          </cell>
          <cell r="GH639">
            <v>0</v>
          </cell>
          <cell r="GI639">
            <v>0</v>
          </cell>
          <cell r="GJ639">
            <v>49604.38</v>
          </cell>
          <cell r="GK639">
            <v>4960.4399999999996</v>
          </cell>
          <cell r="GL639">
            <v>5509</v>
          </cell>
          <cell r="GM639">
            <v>90</v>
          </cell>
          <cell r="GN639">
            <v>3115</v>
          </cell>
          <cell r="GO639">
            <v>2394</v>
          </cell>
          <cell r="GP639">
            <v>1695.66</v>
          </cell>
          <cell r="GQ639">
            <v>1695.66</v>
          </cell>
          <cell r="GR639">
            <v>698.33</v>
          </cell>
          <cell r="GS639">
            <v>4811.42</v>
          </cell>
          <cell r="GT639">
            <v>29105.46</v>
          </cell>
          <cell r="GU639">
            <v>216</v>
          </cell>
          <cell r="GV639">
            <v>433</v>
          </cell>
          <cell r="GW639">
            <v>0.5</v>
          </cell>
          <cell r="GX639">
            <v>203</v>
          </cell>
          <cell r="GY639">
            <v>0</v>
          </cell>
          <cell r="GZ639">
            <v>203</v>
          </cell>
          <cell r="HA639">
            <v>203</v>
          </cell>
          <cell r="HB639">
            <v>1147</v>
          </cell>
          <cell r="HC639">
            <v>1350</v>
          </cell>
          <cell r="HD639" t="str">
            <v>Reflects dividend equivalents paid on vested and unvested RSUs issued as equity-based compensation.</v>
          </cell>
          <cell r="HE639" t="str">
            <v>Primarily driven by Principal Investments. 2011Q3 -4311. 2011Q4 -2603. 2012Q1 -2568. 2012Q2 -2585. 2012Q3 -2547. 2012Q4 -2509. 2013Q1 -2680. 2013Q2 -2865. 2013Q3 -2996. 2013Q4 -2794.Also includes Investments in non-consolidating subsidiaries of</v>
          </cell>
          <cell r="HF639">
            <v>3094.32</v>
          </cell>
          <cell r="HG639">
            <v>2595.6799999999998</v>
          </cell>
          <cell r="HH639">
            <v>1205.26</v>
          </cell>
          <cell r="HI639">
            <v>10594.77</v>
          </cell>
          <cell r="HJ639">
            <v>11058.32</v>
          </cell>
          <cell r="HK639" t="str">
            <v>Supplemental Capital Action includes cash dividends paid on common stock which equals HI-A Item 13, Issuance of common stock for employee compensation which equals HI-A line 8,  Other issuance of common stock which equals HI-A line 7. Share rep</v>
          </cell>
          <cell r="HL639">
            <v>2</v>
          </cell>
          <cell r="HM639">
            <v>2013</v>
          </cell>
          <cell r="HN639">
            <v>0</v>
          </cell>
          <cell r="HO639">
            <v>0</v>
          </cell>
          <cell r="HR639">
            <v>19012</v>
          </cell>
        </row>
        <row r="640">
          <cell r="A640" t="str">
            <v>2380443Q3 2013Supervisory Stress</v>
          </cell>
          <cell r="B640" t="str">
            <v>Goldman</v>
          </cell>
          <cell r="C640" t="str">
            <v>Q3 2013</v>
          </cell>
          <cell r="D640" t="str">
            <v>Supervisory Stress</v>
          </cell>
          <cell r="E640" t="str">
            <v>BHC</v>
          </cell>
          <cell r="F640" t="str">
            <v>GOLDMAN SACHS GROUP THE</v>
          </cell>
          <cell r="G640">
            <v>2380443</v>
          </cell>
          <cell r="H640" t="str">
            <v>Projected</v>
          </cell>
          <cell r="I640">
            <v>40928</v>
          </cell>
          <cell r="J640">
            <v>40931.447962962964</v>
          </cell>
          <cell r="K640" t="str">
            <v>The Supervisory Stress is based on an instantaneous shock, along with a macroeconomic scenario, defined by the Federal Reserve Board.</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99</v>
          </cell>
          <cell r="AV640">
            <v>0</v>
          </cell>
          <cell r="AW640">
            <v>0</v>
          </cell>
          <cell r="AX640">
            <v>0</v>
          </cell>
          <cell r="AY640">
            <v>99</v>
          </cell>
          <cell r="AZ640">
            <v>1404.04</v>
          </cell>
          <cell r="BA640">
            <v>8760.9599999999991</v>
          </cell>
          <cell r="BB640">
            <v>6615</v>
          </cell>
          <cell r="BC640">
            <v>3550</v>
          </cell>
          <cell r="BD640">
            <v>3550</v>
          </cell>
          <cell r="BE640">
            <v>0</v>
          </cell>
          <cell r="BF640">
            <v>0</v>
          </cell>
          <cell r="BG640">
            <v>0</v>
          </cell>
          <cell r="BH640">
            <v>0</v>
          </cell>
          <cell r="BI640">
            <v>0</v>
          </cell>
          <cell r="BJ640">
            <v>0</v>
          </cell>
          <cell r="BK640">
            <v>0</v>
          </cell>
          <cell r="BL640">
            <v>3550</v>
          </cell>
          <cell r="BM640">
            <v>1200</v>
          </cell>
          <cell r="BN640">
            <v>2350</v>
          </cell>
          <cell r="BO640">
            <v>0</v>
          </cell>
          <cell r="BP640">
            <v>2350</v>
          </cell>
          <cell r="BQ640">
            <v>0</v>
          </cell>
          <cell r="BR640">
            <v>2350</v>
          </cell>
          <cell r="BS640">
            <v>33.802816999999997</v>
          </cell>
          <cell r="BT640">
            <v>168</v>
          </cell>
          <cell r="BU640">
            <v>20</v>
          </cell>
          <cell r="BV640">
            <v>16</v>
          </cell>
          <cell r="BW640">
            <v>172</v>
          </cell>
          <cell r="BX640" t="str">
            <v>Operational Risk Expense</v>
          </cell>
          <cell r="BY640">
            <v>0</v>
          </cell>
          <cell r="BZ640">
            <v>4187</v>
          </cell>
          <cell r="CA640">
            <v>4187</v>
          </cell>
          <cell r="CB640">
            <v>1769</v>
          </cell>
          <cell r="CC640">
            <v>1235</v>
          </cell>
          <cell r="CD640">
            <v>18</v>
          </cell>
          <cell r="CE640">
            <v>0</v>
          </cell>
          <cell r="CF640">
            <v>18</v>
          </cell>
          <cell r="CG640">
            <v>516</v>
          </cell>
          <cell r="CH640">
            <v>18</v>
          </cell>
          <cell r="CI640">
            <v>46</v>
          </cell>
          <cell r="CJ640">
            <v>452</v>
          </cell>
          <cell r="CK640">
            <v>0</v>
          </cell>
          <cell r="CL640">
            <v>0</v>
          </cell>
          <cell r="CM640">
            <v>0</v>
          </cell>
          <cell r="CN640">
            <v>11718.58</v>
          </cell>
          <cell r="CO640">
            <v>11718.58</v>
          </cell>
          <cell r="CP640">
            <v>0</v>
          </cell>
          <cell r="CQ640">
            <v>0</v>
          </cell>
          <cell r="CR640">
            <v>0</v>
          </cell>
          <cell r="CS640">
            <v>348</v>
          </cell>
          <cell r="CT640">
            <v>0</v>
          </cell>
          <cell r="CU640">
            <v>0</v>
          </cell>
          <cell r="CV640">
            <v>348</v>
          </cell>
          <cell r="CW640">
            <v>46381.58</v>
          </cell>
          <cell r="CX640">
            <v>1022</v>
          </cell>
          <cell r="CY640">
            <v>0</v>
          </cell>
          <cell r="CZ640">
            <v>29452</v>
          </cell>
          <cell r="DA640">
            <v>13280.58</v>
          </cell>
          <cell r="DB640">
            <v>2627</v>
          </cell>
          <cell r="DC640">
            <v>60217.16</v>
          </cell>
          <cell r="DD640">
            <v>0</v>
          </cell>
          <cell r="DE640">
            <v>99</v>
          </cell>
          <cell r="DF640">
            <v>60118.16</v>
          </cell>
          <cell r="DG640">
            <v>314575.55</v>
          </cell>
          <cell r="DH640">
            <v>3643</v>
          </cell>
          <cell r="DI640">
            <v>0</v>
          </cell>
          <cell r="DJ640">
            <v>0</v>
          </cell>
          <cell r="DK640">
            <v>1816</v>
          </cell>
          <cell r="DL640">
            <v>5459</v>
          </cell>
          <cell r="DM640">
            <v>477871.56</v>
          </cell>
          <cell r="DN640">
            <v>862211.27</v>
          </cell>
          <cell r="DO640">
            <v>51351.93</v>
          </cell>
          <cell r="DP640">
            <v>157002.04999999999</v>
          </cell>
          <cell r="DQ640">
            <v>4202</v>
          </cell>
          <cell r="DR640">
            <v>593294.29</v>
          </cell>
          <cell r="DS640">
            <v>0</v>
          </cell>
          <cell r="DT640">
            <v>805850.27</v>
          </cell>
          <cell r="DU640">
            <v>5350</v>
          </cell>
          <cell r="DV640">
            <v>8</v>
          </cell>
          <cell r="DW640">
            <v>51778</v>
          </cell>
          <cell r="DX640">
            <v>49091</v>
          </cell>
          <cell r="DY640">
            <v>-636</v>
          </cell>
          <cell r="DZ640">
            <v>-50705</v>
          </cell>
          <cell r="EA640">
            <v>54886</v>
          </cell>
          <cell r="EB640">
            <v>1475</v>
          </cell>
          <cell r="EC640">
            <v>56361</v>
          </cell>
          <cell r="ED640">
            <v>140424.17000000001</v>
          </cell>
          <cell r="EE640">
            <v>53706</v>
          </cell>
          <cell r="EF640">
            <v>0</v>
          </cell>
          <cell r="EG640">
            <v>53706</v>
          </cell>
          <cell r="EH640">
            <v>2350</v>
          </cell>
          <cell r="EI640">
            <v>0</v>
          </cell>
          <cell r="EJ640">
            <v>0</v>
          </cell>
          <cell r="EK640">
            <v>0</v>
          </cell>
          <cell r="EL640">
            <v>108</v>
          </cell>
          <cell r="EM640">
            <v>0</v>
          </cell>
          <cell r="EN640">
            <v>1050</v>
          </cell>
          <cell r="EO640">
            <v>0</v>
          </cell>
          <cell r="EP640">
            <v>60</v>
          </cell>
          <cell r="EQ640">
            <v>211</v>
          </cell>
          <cell r="ER640">
            <v>58</v>
          </cell>
          <cell r="ES640">
            <v>0</v>
          </cell>
          <cell r="ET640">
            <v>-15</v>
          </cell>
          <cell r="EU640">
            <v>54886</v>
          </cell>
          <cell r="EV640">
            <v>54886</v>
          </cell>
          <cell r="EW640">
            <v>-122</v>
          </cell>
          <cell r="EX640">
            <v>0</v>
          </cell>
          <cell r="EY640">
            <v>0</v>
          </cell>
          <cell r="EZ640">
            <v>0</v>
          </cell>
          <cell r="FA640">
            <v>0</v>
          </cell>
          <cell r="FB640">
            <v>1833.33</v>
          </cell>
          <cell r="FC640">
            <v>0</v>
          </cell>
          <cell r="FD640">
            <v>5458.96</v>
          </cell>
          <cell r="FE640">
            <v>656</v>
          </cell>
          <cell r="FF640">
            <v>50726.38</v>
          </cell>
          <cell r="FG640">
            <v>0</v>
          </cell>
          <cell r="FH640">
            <v>549.73</v>
          </cell>
          <cell r="FI640">
            <v>-3734.92</v>
          </cell>
          <cell r="FJ640">
            <v>46441.73</v>
          </cell>
          <cell r="FK640">
            <v>422605.01</v>
          </cell>
          <cell r="FL640">
            <v>39258.400000000001</v>
          </cell>
          <cell r="FM640">
            <v>46441.73</v>
          </cell>
          <cell r="FN640">
            <v>61222.86</v>
          </cell>
          <cell r="FO640">
            <v>422605.01</v>
          </cell>
          <cell r="FP640">
            <v>821200</v>
          </cell>
          <cell r="FQ640">
            <v>9.2896000000000001</v>
          </cell>
          <cell r="FR640">
            <v>10.9894</v>
          </cell>
          <cell r="FS640">
            <v>14.487</v>
          </cell>
          <cell r="FT640">
            <v>5.6553000000000004</v>
          </cell>
          <cell r="FU640">
            <v>5350</v>
          </cell>
          <cell r="FV640">
            <v>0</v>
          </cell>
          <cell r="FW640">
            <v>0</v>
          </cell>
          <cell r="FX640">
            <v>0</v>
          </cell>
          <cell r="FY640">
            <v>50705</v>
          </cell>
          <cell r="FZ640">
            <v>0</v>
          </cell>
          <cell r="GA640">
            <v>0</v>
          </cell>
          <cell r="GB640">
            <v>0</v>
          </cell>
          <cell r="GC640">
            <v>1833.33</v>
          </cell>
          <cell r="GD640">
            <v>3643</v>
          </cell>
          <cell r="GE640">
            <v>5771.05</v>
          </cell>
          <cell r="GF640">
            <v>117</v>
          </cell>
          <cell r="GG640">
            <v>418452.49</v>
          </cell>
          <cell r="GH640">
            <v>0</v>
          </cell>
          <cell r="GI640">
            <v>0</v>
          </cell>
          <cell r="GJ640">
            <v>50726.38</v>
          </cell>
          <cell r="GK640">
            <v>5072.6400000000003</v>
          </cell>
          <cell r="GL640">
            <v>5681.05</v>
          </cell>
          <cell r="GM640">
            <v>90</v>
          </cell>
          <cell r="GN640">
            <v>4300</v>
          </cell>
          <cell r="GO640">
            <v>1381.05</v>
          </cell>
          <cell r="GP640">
            <v>831.33</v>
          </cell>
          <cell r="GQ640">
            <v>831.33</v>
          </cell>
          <cell r="GR640">
            <v>549.73</v>
          </cell>
          <cell r="GS640">
            <v>5131.09</v>
          </cell>
          <cell r="GT640">
            <v>32207.05</v>
          </cell>
          <cell r="GU640">
            <v>211</v>
          </cell>
          <cell r="GV640">
            <v>423</v>
          </cell>
          <cell r="GW640">
            <v>0.5</v>
          </cell>
          <cell r="GX640">
            <v>108</v>
          </cell>
          <cell r="GY640">
            <v>0</v>
          </cell>
          <cell r="GZ640">
            <v>108</v>
          </cell>
          <cell r="HA640">
            <v>108</v>
          </cell>
          <cell r="HB640">
            <v>942</v>
          </cell>
          <cell r="HC640">
            <v>1050</v>
          </cell>
          <cell r="HD640" t="str">
            <v>Reflects dividend equivalents paid on vested and unvested RSUs issued as equity-based compensation.</v>
          </cell>
          <cell r="HE640" t="str">
            <v>Primarily driven by Principal Investments. 2011Q3 -4311. 2011Q4 -2603. 2012Q1 -2568. 2012Q2 -2585. 2012Q3 -2547. 2012Q4 -2509. 2013Q1 -2680. 2013Q2 -2865. 2013Q3 -2996. 2013Q4 -2794.Also includes Investments in non-consolidating subsidiaries of</v>
          </cell>
          <cell r="HF640">
            <v>3094.32</v>
          </cell>
          <cell r="HG640">
            <v>2595.6799999999998</v>
          </cell>
          <cell r="HH640">
            <v>1205.26</v>
          </cell>
          <cell r="HI640">
            <v>10594.77</v>
          </cell>
          <cell r="HJ640">
            <v>11058.32</v>
          </cell>
          <cell r="HK640" t="str">
            <v>Supplemental Capital Action includes cash dividends paid on common stock which equals HI-A Item 13, Issuance of common stock for employee compensation which equals HI-A line 8,  Other issuance of common stock which equals HI-A line 7. Share rep</v>
          </cell>
          <cell r="HL640">
            <v>3</v>
          </cell>
          <cell r="HM640">
            <v>2013</v>
          </cell>
          <cell r="HN640">
            <v>0</v>
          </cell>
          <cell r="HO640">
            <v>0</v>
          </cell>
          <cell r="HR640">
            <v>19012</v>
          </cell>
        </row>
        <row r="641">
          <cell r="A641" t="str">
            <v>2380443Q4 2013Supervisory Stress</v>
          </cell>
          <cell r="B641" t="str">
            <v>Goldman</v>
          </cell>
          <cell r="C641" t="str">
            <v>Q4 2013</v>
          </cell>
          <cell r="D641" t="str">
            <v>Supervisory Stress</v>
          </cell>
          <cell r="E641" t="str">
            <v>BHC</v>
          </cell>
          <cell r="F641" t="str">
            <v>GOLDMAN SACHS GROUP THE</v>
          </cell>
          <cell r="G641">
            <v>2380443</v>
          </cell>
          <cell r="H641" t="str">
            <v>Projected</v>
          </cell>
          <cell r="I641">
            <v>40928</v>
          </cell>
          <cell r="J641">
            <v>40931.447962962964</v>
          </cell>
          <cell r="K641" t="str">
            <v>The Supervisory Stress is based on an instantaneous shock, along with a macroeconomic scenario, defined by the Federal Reserve Board.</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cell r="AS641">
            <v>0</v>
          </cell>
          <cell r="AT641">
            <v>0</v>
          </cell>
          <cell r="AU641">
            <v>99</v>
          </cell>
          <cell r="AV641">
            <v>0</v>
          </cell>
          <cell r="AW641">
            <v>0</v>
          </cell>
          <cell r="AX641">
            <v>0</v>
          </cell>
          <cell r="AY641">
            <v>99</v>
          </cell>
          <cell r="AZ641">
            <v>1187.53</v>
          </cell>
          <cell r="BA641">
            <v>8927.4699999999993</v>
          </cell>
          <cell r="BB641">
            <v>6565</v>
          </cell>
          <cell r="BC641">
            <v>3550</v>
          </cell>
          <cell r="BD641">
            <v>3550</v>
          </cell>
          <cell r="BE641">
            <v>0</v>
          </cell>
          <cell r="BF641">
            <v>0</v>
          </cell>
          <cell r="BG641">
            <v>0</v>
          </cell>
          <cell r="BH641">
            <v>0</v>
          </cell>
          <cell r="BI641">
            <v>0</v>
          </cell>
          <cell r="BJ641">
            <v>0</v>
          </cell>
          <cell r="BK641">
            <v>0</v>
          </cell>
          <cell r="BL641">
            <v>3550</v>
          </cell>
          <cell r="BM641">
            <v>1200</v>
          </cell>
          <cell r="BN641">
            <v>2350</v>
          </cell>
          <cell r="BO641">
            <v>0</v>
          </cell>
          <cell r="BP641">
            <v>2350</v>
          </cell>
          <cell r="BQ641">
            <v>0</v>
          </cell>
          <cell r="BR641">
            <v>2350</v>
          </cell>
          <cell r="BS641">
            <v>33.802816999999997</v>
          </cell>
          <cell r="BT641">
            <v>172</v>
          </cell>
          <cell r="BU641">
            <v>20</v>
          </cell>
          <cell r="BV641">
            <v>16</v>
          </cell>
          <cell r="BW641">
            <v>176</v>
          </cell>
          <cell r="BX641" t="str">
            <v>Operational Risk Expense</v>
          </cell>
          <cell r="BY641">
            <v>0</v>
          </cell>
          <cell r="BZ641">
            <v>4319</v>
          </cell>
          <cell r="CA641">
            <v>4319</v>
          </cell>
          <cell r="CB641">
            <v>1769</v>
          </cell>
          <cell r="CC641">
            <v>1235</v>
          </cell>
          <cell r="CD641">
            <v>18</v>
          </cell>
          <cell r="CE641">
            <v>0</v>
          </cell>
          <cell r="CF641">
            <v>18</v>
          </cell>
          <cell r="CG641">
            <v>516</v>
          </cell>
          <cell r="CH641">
            <v>18</v>
          </cell>
          <cell r="CI641">
            <v>46</v>
          </cell>
          <cell r="CJ641">
            <v>452</v>
          </cell>
          <cell r="CK641">
            <v>0</v>
          </cell>
          <cell r="CL641">
            <v>0</v>
          </cell>
          <cell r="CM641">
            <v>0</v>
          </cell>
          <cell r="CN641">
            <v>11783.8</v>
          </cell>
          <cell r="CO641">
            <v>11783.8</v>
          </cell>
          <cell r="CP641">
            <v>0</v>
          </cell>
          <cell r="CQ641">
            <v>0</v>
          </cell>
          <cell r="CR641">
            <v>0</v>
          </cell>
          <cell r="CS641">
            <v>348</v>
          </cell>
          <cell r="CT641">
            <v>0</v>
          </cell>
          <cell r="CU641">
            <v>0</v>
          </cell>
          <cell r="CV641">
            <v>348</v>
          </cell>
          <cell r="CW641">
            <v>46399.33</v>
          </cell>
          <cell r="CX641">
            <v>1022</v>
          </cell>
          <cell r="CY641">
            <v>0</v>
          </cell>
          <cell r="CZ641">
            <v>29452</v>
          </cell>
          <cell r="DA641">
            <v>13298.33</v>
          </cell>
          <cell r="DB641">
            <v>2627</v>
          </cell>
          <cell r="DC641">
            <v>60300.13</v>
          </cell>
          <cell r="DD641">
            <v>0</v>
          </cell>
          <cell r="DE641">
            <v>99</v>
          </cell>
          <cell r="DF641">
            <v>60201.13</v>
          </cell>
          <cell r="DG641">
            <v>317317.63</v>
          </cell>
          <cell r="DH641">
            <v>3643</v>
          </cell>
          <cell r="DI641">
            <v>0</v>
          </cell>
          <cell r="DJ641">
            <v>0</v>
          </cell>
          <cell r="DK641">
            <v>1816</v>
          </cell>
          <cell r="DL641">
            <v>5459</v>
          </cell>
          <cell r="DM641">
            <v>500764.12</v>
          </cell>
          <cell r="DN641">
            <v>888060.88</v>
          </cell>
          <cell r="DO641">
            <v>53436.39</v>
          </cell>
          <cell r="DP641">
            <v>157984.54999999999</v>
          </cell>
          <cell r="DQ641">
            <v>4202</v>
          </cell>
          <cell r="DR641">
            <v>609891.93999999994</v>
          </cell>
          <cell r="DS641">
            <v>0</v>
          </cell>
          <cell r="DT641">
            <v>825514.88</v>
          </cell>
          <cell r="DU641">
            <v>5350</v>
          </cell>
          <cell r="DV641">
            <v>8</v>
          </cell>
          <cell r="DW641">
            <v>56948</v>
          </cell>
          <cell r="DX641">
            <v>51108</v>
          </cell>
          <cell r="DY641">
            <v>-588</v>
          </cell>
          <cell r="DZ641">
            <v>-51755</v>
          </cell>
          <cell r="EA641">
            <v>61071</v>
          </cell>
          <cell r="EB641">
            <v>1475</v>
          </cell>
          <cell r="EC641">
            <v>62546</v>
          </cell>
          <cell r="ED641">
            <v>140424.17000000001</v>
          </cell>
          <cell r="EE641">
            <v>54886</v>
          </cell>
          <cell r="EF641">
            <v>0</v>
          </cell>
          <cell r="EG641">
            <v>54886</v>
          </cell>
          <cell r="EH641">
            <v>2350</v>
          </cell>
          <cell r="EI641">
            <v>0</v>
          </cell>
          <cell r="EJ641">
            <v>0</v>
          </cell>
          <cell r="EK641">
            <v>0</v>
          </cell>
          <cell r="EL641">
            <v>5170</v>
          </cell>
          <cell r="EM641">
            <v>0</v>
          </cell>
          <cell r="EN641">
            <v>1050</v>
          </cell>
          <cell r="EO641">
            <v>0</v>
          </cell>
          <cell r="EP641">
            <v>60</v>
          </cell>
          <cell r="EQ641">
            <v>256</v>
          </cell>
          <cell r="ER641">
            <v>48</v>
          </cell>
          <cell r="ES641">
            <v>0</v>
          </cell>
          <cell r="ET641">
            <v>-17</v>
          </cell>
          <cell r="EU641">
            <v>61071</v>
          </cell>
          <cell r="EV641">
            <v>61071</v>
          </cell>
          <cell r="EW641">
            <v>-74</v>
          </cell>
          <cell r="EX641">
            <v>0</v>
          </cell>
          <cell r="EY641">
            <v>0</v>
          </cell>
          <cell r="EZ641">
            <v>0</v>
          </cell>
          <cell r="FA641">
            <v>0</v>
          </cell>
          <cell r="FB641">
            <v>1833.33</v>
          </cell>
          <cell r="FC641">
            <v>0</v>
          </cell>
          <cell r="FD641">
            <v>5458.96</v>
          </cell>
          <cell r="FE641">
            <v>656</v>
          </cell>
          <cell r="FF641">
            <v>56863.38</v>
          </cell>
          <cell r="FG641">
            <v>0</v>
          </cell>
          <cell r="FH641">
            <v>1125.8499999999999</v>
          </cell>
          <cell r="FI641">
            <v>-3438.19</v>
          </cell>
          <cell r="FJ641">
            <v>52299.34</v>
          </cell>
          <cell r="FK641">
            <v>427715.96</v>
          </cell>
          <cell r="FL641">
            <v>45116</v>
          </cell>
          <cell r="FM641">
            <v>52299.34</v>
          </cell>
          <cell r="FN641">
            <v>67080.460000000006</v>
          </cell>
          <cell r="FO641">
            <v>427715.96</v>
          </cell>
          <cell r="FP641">
            <v>842200</v>
          </cell>
          <cell r="FQ641">
            <v>10.5481</v>
          </cell>
          <cell r="FR641">
            <v>12.227600000000001</v>
          </cell>
          <cell r="FS641">
            <v>15.683400000000001</v>
          </cell>
          <cell r="FT641">
            <v>6.2098000000000004</v>
          </cell>
          <cell r="FU641">
            <v>5350</v>
          </cell>
          <cell r="FV641">
            <v>0</v>
          </cell>
          <cell r="FW641">
            <v>0</v>
          </cell>
          <cell r="FX641">
            <v>0</v>
          </cell>
          <cell r="FY641">
            <v>51755</v>
          </cell>
          <cell r="FZ641">
            <v>0</v>
          </cell>
          <cell r="GA641">
            <v>0</v>
          </cell>
          <cell r="GB641">
            <v>0</v>
          </cell>
          <cell r="GC641">
            <v>1833.33</v>
          </cell>
          <cell r="GD641">
            <v>3643</v>
          </cell>
          <cell r="GE641">
            <v>5530.35</v>
          </cell>
          <cell r="GF641">
            <v>117</v>
          </cell>
          <cell r="GG641">
            <v>453253.25</v>
          </cell>
          <cell r="GH641">
            <v>0</v>
          </cell>
          <cell r="GI641">
            <v>0</v>
          </cell>
          <cell r="GJ641">
            <v>56863.38</v>
          </cell>
          <cell r="GK641">
            <v>5686.34</v>
          </cell>
          <cell r="GL641">
            <v>5434.35</v>
          </cell>
          <cell r="GM641">
            <v>96</v>
          </cell>
          <cell r="GN641">
            <v>2980.31</v>
          </cell>
          <cell r="GO641">
            <v>2454.04</v>
          </cell>
          <cell r="GP641">
            <v>1328.19</v>
          </cell>
          <cell r="GQ641">
            <v>1328.19</v>
          </cell>
          <cell r="GR641">
            <v>1125.8499999999999</v>
          </cell>
          <cell r="GS641">
            <v>1327.75</v>
          </cell>
          <cell r="GT641">
            <v>13899.96</v>
          </cell>
          <cell r="GU641">
            <v>256</v>
          </cell>
          <cell r="GV641">
            <v>457</v>
          </cell>
          <cell r="GW641">
            <v>0.56000000000000005</v>
          </cell>
          <cell r="GX641">
            <v>186</v>
          </cell>
          <cell r="GY641">
            <v>5000</v>
          </cell>
          <cell r="GZ641">
            <v>5186</v>
          </cell>
          <cell r="HA641">
            <v>186</v>
          </cell>
          <cell r="HB641">
            <v>864</v>
          </cell>
          <cell r="HC641">
            <v>1050</v>
          </cell>
          <cell r="HD641" t="str">
            <v>Reflects dividend equivalents paid on vested and unvested RSUs issued as equity-based compensation.</v>
          </cell>
          <cell r="HE641" t="str">
            <v>Primarily driven by Principal Investments. 2011Q3 -4311. 2011Q4 -2603. 2012Q1 -2568. 2012Q2 -2585. 2012Q3 -2547. 2012Q4 -2509. 2013Q1 -2680. 2013Q2 -2865. 2013Q3 -2996. 2013Q4 -2794.Also includes Investments in non-consolidating subsidiaries of</v>
          </cell>
          <cell r="HF641">
            <v>3094.32</v>
          </cell>
          <cell r="HG641">
            <v>2595.6799999999998</v>
          </cell>
          <cell r="HH641">
            <v>1205.26</v>
          </cell>
          <cell r="HI641">
            <v>10594.77</v>
          </cell>
          <cell r="HJ641">
            <v>11058.32</v>
          </cell>
          <cell r="HK641" t="str">
            <v>Supplemental Capital Action includes cash dividends paid on common stock which equals HI-A Item 13, Issuance of common stock for employee compensation which equals HI-A line 8,  Other issuance of common stock which equals HI-A line 7. Share rep</v>
          </cell>
          <cell r="HL641">
            <v>4</v>
          </cell>
          <cell r="HM641">
            <v>2013</v>
          </cell>
          <cell r="HN641">
            <v>0</v>
          </cell>
          <cell r="HO641">
            <v>0</v>
          </cell>
          <cell r="HR641">
            <v>19012</v>
          </cell>
        </row>
        <row r="642">
          <cell r="A642" t="str">
            <v>2945824Q3 2011BHC Baseline</v>
          </cell>
          <cell r="B642" t="str">
            <v>MetLife</v>
          </cell>
          <cell r="C642" t="str">
            <v>Q3 2011</v>
          </cell>
          <cell r="D642" t="str">
            <v>BHC Baseline</v>
          </cell>
          <cell r="E642" t="str">
            <v>BHC</v>
          </cell>
          <cell r="F642" t="str">
            <v>METLIFE</v>
          </cell>
          <cell r="G642">
            <v>2945824</v>
          </cell>
          <cell r="H642" t="str">
            <v>Actual</v>
          </cell>
          <cell r="I642">
            <v>40925</v>
          </cell>
          <cell r="J642">
            <v>40925.743506944447</v>
          </cell>
          <cell r="L642">
            <v>0.4</v>
          </cell>
          <cell r="M642">
            <v>1</v>
          </cell>
          <cell r="N642">
            <v>0</v>
          </cell>
          <cell r="O642">
            <v>1</v>
          </cell>
          <cell r="P642">
            <v>1.7</v>
          </cell>
          <cell r="Q642">
            <v>1.7</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3.1</v>
          </cell>
          <cell r="AJ642">
            <v>0</v>
          </cell>
          <cell r="AK642">
            <v>0</v>
          </cell>
          <cell r="AL642">
            <v>178.29</v>
          </cell>
          <cell r="AM642">
            <v>178.29</v>
          </cell>
          <cell r="AN642">
            <v>0</v>
          </cell>
          <cell r="AO642">
            <v>0</v>
          </cell>
          <cell r="AP642">
            <v>0</v>
          </cell>
          <cell r="AQ642">
            <v>0</v>
          </cell>
          <cell r="AR642">
            <v>0</v>
          </cell>
          <cell r="AS642">
            <v>0</v>
          </cell>
          <cell r="AT642">
            <v>181.39</v>
          </cell>
          <cell r="AU642">
            <v>567</v>
          </cell>
          <cell r="AV642">
            <v>-35</v>
          </cell>
          <cell r="AW642">
            <v>3.1</v>
          </cell>
          <cell r="AX642">
            <v>0</v>
          </cell>
          <cell r="AY642">
            <v>528.9</v>
          </cell>
          <cell r="AZ642">
            <v>4715</v>
          </cell>
          <cell r="BA642">
            <v>15182</v>
          </cell>
          <cell r="BB642">
            <v>14687</v>
          </cell>
          <cell r="BC642">
            <v>5210</v>
          </cell>
          <cell r="BD642">
            <v>5210</v>
          </cell>
          <cell r="BE642">
            <v>-35</v>
          </cell>
          <cell r="BF642">
            <v>0</v>
          </cell>
          <cell r="BG642">
            <v>0</v>
          </cell>
          <cell r="BH642">
            <v>0</v>
          </cell>
          <cell r="BI642">
            <v>0</v>
          </cell>
          <cell r="BJ642">
            <v>-178.29</v>
          </cell>
          <cell r="BK642">
            <v>-3</v>
          </cell>
          <cell r="BL642">
            <v>5066.71</v>
          </cell>
          <cell r="BM642">
            <v>1651.08</v>
          </cell>
          <cell r="BN642">
            <v>3415.64</v>
          </cell>
          <cell r="BO642">
            <v>5.7</v>
          </cell>
          <cell r="BP642">
            <v>3421.34</v>
          </cell>
          <cell r="BQ642">
            <v>-6</v>
          </cell>
          <cell r="BR642">
            <v>3427.34</v>
          </cell>
          <cell r="BS642">
            <v>32.586827</v>
          </cell>
          <cell r="BT642">
            <v>62</v>
          </cell>
          <cell r="BU642">
            <v>5</v>
          </cell>
          <cell r="BV642">
            <v>4</v>
          </cell>
          <cell r="BW642">
            <v>63</v>
          </cell>
          <cell r="BX642" t="str">
            <v>Other Non-Interest Expense</v>
          </cell>
          <cell r="BY642">
            <v>0</v>
          </cell>
          <cell r="BZ642">
            <v>370279.34</v>
          </cell>
          <cell r="CA642">
            <v>370279.34</v>
          </cell>
          <cell r="CB642">
            <v>61575.81</v>
          </cell>
          <cell r="CC642">
            <v>5882.09</v>
          </cell>
          <cell r="CD642">
            <v>269.87</v>
          </cell>
          <cell r="CE642">
            <v>0.5</v>
          </cell>
          <cell r="CF642">
            <v>269.37</v>
          </cell>
          <cell r="CG642">
            <v>40895.33</v>
          </cell>
          <cell r="CH642">
            <v>20.09</v>
          </cell>
          <cell r="CI642">
            <v>4162.0600000000004</v>
          </cell>
          <cell r="CJ642">
            <v>36713.19</v>
          </cell>
          <cell r="CK642">
            <v>0.25</v>
          </cell>
          <cell r="CL642">
            <v>12939.2</v>
          </cell>
          <cell r="CM642">
            <v>1589.31</v>
          </cell>
          <cell r="CN642">
            <v>8577</v>
          </cell>
          <cell r="CO642">
            <v>8577</v>
          </cell>
          <cell r="CP642">
            <v>0</v>
          </cell>
          <cell r="CQ642">
            <v>0</v>
          </cell>
          <cell r="CR642">
            <v>0</v>
          </cell>
          <cell r="CS642">
            <v>0</v>
          </cell>
          <cell r="CT642">
            <v>0</v>
          </cell>
          <cell r="CU642">
            <v>0</v>
          </cell>
          <cell r="CV642">
            <v>0</v>
          </cell>
          <cell r="CW642">
            <v>14725.07</v>
          </cell>
          <cell r="CX642">
            <v>0</v>
          </cell>
          <cell r="CY642">
            <v>0</v>
          </cell>
          <cell r="CZ642">
            <v>0</v>
          </cell>
          <cell r="DA642">
            <v>350.31</v>
          </cell>
          <cell r="DB642">
            <v>14374.76</v>
          </cell>
          <cell r="DC642">
            <v>84877.66</v>
          </cell>
          <cell r="DD642">
            <v>0</v>
          </cell>
          <cell r="DE642">
            <v>528.95000000000005</v>
          </cell>
          <cell r="DF642">
            <v>84348.71</v>
          </cell>
          <cell r="DG642">
            <v>18719.64</v>
          </cell>
          <cell r="DH642">
            <v>12006.42</v>
          </cell>
          <cell r="DI642">
            <v>686.24</v>
          </cell>
          <cell r="DJ642">
            <v>0</v>
          </cell>
          <cell r="DK642">
            <v>1128.7</v>
          </cell>
          <cell r="DL642">
            <v>13821.36</v>
          </cell>
          <cell r="DM642">
            <v>298061.43</v>
          </cell>
          <cell r="DN642">
            <v>785230.48</v>
          </cell>
          <cell r="DO642">
            <v>10685.51</v>
          </cell>
          <cell r="DP642">
            <v>71.599999999999994</v>
          </cell>
          <cell r="DQ642">
            <v>0</v>
          </cell>
          <cell r="DR642">
            <v>713728.03</v>
          </cell>
          <cell r="DS642">
            <v>1.1599999999999999</v>
          </cell>
          <cell r="DT642">
            <v>724485.14</v>
          </cell>
          <cell r="DU642">
            <v>2043.17</v>
          </cell>
          <cell r="DV642">
            <v>10.6</v>
          </cell>
          <cell r="DW642">
            <v>24701.84</v>
          </cell>
          <cell r="DX642">
            <v>26765.54</v>
          </cell>
          <cell r="DY642">
            <v>6998.73</v>
          </cell>
          <cell r="DZ642">
            <v>-172</v>
          </cell>
          <cell r="EA642">
            <v>60347.87</v>
          </cell>
          <cell r="EB642">
            <v>397.46</v>
          </cell>
          <cell r="EC642">
            <v>60745.34</v>
          </cell>
          <cell r="ED642">
            <v>8276.92</v>
          </cell>
          <cell r="EE642">
            <v>53308.73</v>
          </cell>
          <cell r="EF642">
            <v>0</v>
          </cell>
          <cell r="EG642">
            <v>53308.73</v>
          </cell>
          <cell r="EH642">
            <v>3427.34</v>
          </cell>
          <cell r="EI642">
            <v>0</v>
          </cell>
          <cell r="EJ642">
            <v>7.0000000000000007E-2</v>
          </cell>
          <cell r="EK642">
            <v>3.9</v>
          </cell>
          <cell r="EL642">
            <v>26.04</v>
          </cell>
          <cell r="EM642">
            <v>0</v>
          </cell>
          <cell r="EN642">
            <v>0</v>
          </cell>
          <cell r="EO642">
            <v>0</v>
          </cell>
          <cell r="EP642">
            <v>30.51</v>
          </cell>
          <cell r="EQ642">
            <v>0</v>
          </cell>
          <cell r="ER642">
            <v>3611.82</v>
          </cell>
          <cell r="ES642">
            <v>0</v>
          </cell>
          <cell r="ET642">
            <v>-0.19</v>
          </cell>
          <cell r="EU642">
            <v>60347.87</v>
          </cell>
          <cell r="EV642">
            <v>60347.87</v>
          </cell>
          <cell r="EW642">
            <v>7615.32</v>
          </cell>
          <cell r="EX642">
            <v>63</v>
          </cell>
          <cell r="EY642">
            <v>-418.11</v>
          </cell>
          <cell r="EZ642">
            <v>0</v>
          </cell>
          <cell r="FA642">
            <v>0</v>
          </cell>
          <cell r="FB642">
            <v>397.46</v>
          </cell>
          <cell r="FC642">
            <v>0</v>
          </cell>
          <cell r="FD642">
            <v>12831.78</v>
          </cell>
          <cell r="FE642">
            <v>0</v>
          </cell>
          <cell r="FF642">
            <v>40653.35</v>
          </cell>
          <cell r="FG642">
            <v>68.62</v>
          </cell>
          <cell r="FH642">
            <v>0</v>
          </cell>
          <cell r="FI642">
            <v>0</v>
          </cell>
          <cell r="FJ642">
            <v>40584.720000000001</v>
          </cell>
          <cell r="FK642">
            <v>409627.59</v>
          </cell>
          <cell r="FL642">
            <v>38144.089999999997</v>
          </cell>
          <cell r="FM642">
            <v>40584.720000000001</v>
          </cell>
          <cell r="FN642">
            <v>41774.25</v>
          </cell>
          <cell r="FO642">
            <v>409627.59</v>
          </cell>
          <cell r="FP642">
            <v>751377.49</v>
          </cell>
          <cell r="FQ642">
            <v>9.3118999999999996</v>
          </cell>
          <cell r="FR642">
            <v>9.9077000000000002</v>
          </cell>
          <cell r="FS642">
            <v>10.1981</v>
          </cell>
          <cell r="FT642">
            <v>5.4013999999999998</v>
          </cell>
          <cell r="FU642">
            <v>2043.17</v>
          </cell>
          <cell r="FV642">
            <v>0</v>
          </cell>
          <cell r="FW642">
            <v>0</v>
          </cell>
          <cell r="FX642">
            <v>0</v>
          </cell>
          <cell r="FY642">
            <v>172</v>
          </cell>
          <cell r="FZ642">
            <v>0</v>
          </cell>
          <cell r="GA642">
            <v>397.46</v>
          </cell>
          <cell r="GB642">
            <v>0</v>
          </cell>
          <cell r="GC642">
            <v>0</v>
          </cell>
          <cell r="GD642">
            <v>11703.08</v>
          </cell>
          <cell r="GE642">
            <v>0</v>
          </cell>
          <cell r="GF642">
            <v>7214.34</v>
          </cell>
          <cell r="GG642">
            <v>1058</v>
          </cell>
          <cell r="GH642">
            <v>0</v>
          </cell>
          <cell r="GI642">
            <v>0</v>
          </cell>
          <cell r="GJ642">
            <v>40653.35</v>
          </cell>
          <cell r="GK642">
            <v>4065.33</v>
          </cell>
          <cell r="GL642">
            <v>0</v>
          </cell>
          <cell r="GM642">
            <v>0</v>
          </cell>
          <cell r="GN642">
            <v>0</v>
          </cell>
          <cell r="GO642">
            <v>0</v>
          </cell>
          <cell r="GP642">
            <v>0</v>
          </cell>
          <cell r="GQ642">
            <v>0</v>
          </cell>
          <cell r="GR642">
            <v>0</v>
          </cell>
          <cell r="GS642">
            <v>0</v>
          </cell>
          <cell r="GT642">
            <v>0</v>
          </cell>
          <cell r="GU642">
            <v>0</v>
          </cell>
          <cell r="GV642">
            <v>1057.5999999999999</v>
          </cell>
          <cell r="GW642">
            <v>0</v>
          </cell>
          <cell r="GX642">
            <v>0</v>
          </cell>
          <cell r="GY642">
            <v>29.94</v>
          </cell>
          <cell r="GZ642">
            <v>0</v>
          </cell>
          <cell r="HA642">
            <v>0</v>
          </cell>
          <cell r="HB642">
            <v>0</v>
          </cell>
          <cell r="HC642">
            <v>0</v>
          </cell>
          <cell r="HF642">
            <v>0</v>
          </cell>
          <cell r="HG642">
            <v>0</v>
          </cell>
          <cell r="HH642">
            <v>0</v>
          </cell>
          <cell r="HI642">
            <v>168</v>
          </cell>
          <cell r="HJ642">
            <v>2702</v>
          </cell>
          <cell r="HL642">
            <v>3</v>
          </cell>
          <cell r="HM642">
            <v>2011</v>
          </cell>
          <cell r="HN642">
            <v>0</v>
          </cell>
          <cell r="HO642">
            <v>-178.29</v>
          </cell>
          <cell r="HR642">
            <v>19009</v>
          </cell>
        </row>
        <row r="643">
          <cell r="A643" t="str">
            <v>2945824Q4 2011BHC Baseline</v>
          </cell>
          <cell r="B643" t="str">
            <v>MetLife</v>
          </cell>
          <cell r="C643" t="str">
            <v>Q4 2011</v>
          </cell>
          <cell r="D643" t="str">
            <v>BHC Baseline</v>
          </cell>
          <cell r="E643" t="str">
            <v>BHC</v>
          </cell>
          <cell r="F643" t="str">
            <v>METLIFE</v>
          </cell>
          <cell r="G643">
            <v>2945824</v>
          </cell>
          <cell r="H643" t="str">
            <v>Projected</v>
          </cell>
          <cell r="I643">
            <v>40925</v>
          </cell>
          <cell r="J643">
            <v>40925.743506944447</v>
          </cell>
          <cell r="L643">
            <v>2.1</v>
          </cell>
          <cell r="M643">
            <v>0.2</v>
          </cell>
          <cell r="N643">
            <v>0</v>
          </cell>
          <cell r="O643">
            <v>0.2</v>
          </cell>
          <cell r="P643">
            <v>40</v>
          </cell>
          <cell r="Q643">
            <v>40</v>
          </cell>
          <cell r="R643">
            <v>0</v>
          </cell>
          <cell r="S643">
            <v>0</v>
          </cell>
          <cell r="T643">
            <v>30</v>
          </cell>
          <cell r="U643">
            <v>0</v>
          </cell>
          <cell r="V643">
            <v>0.2</v>
          </cell>
          <cell r="W643">
            <v>29.8</v>
          </cell>
          <cell r="X643">
            <v>0</v>
          </cell>
          <cell r="Y643">
            <v>0</v>
          </cell>
          <cell r="Z643">
            <v>0</v>
          </cell>
          <cell r="AA643">
            <v>0</v>
          </cell>
          <cell r="AB643">
            <v>0</v>
          </cell>
          <cell r="AC643">
            <v>4</v>
          </cell>
          <cell r="AD643">
            <v>0</v>
          </cell>
          <cell r="AE643">
            <v>0</v>
          </cell>
          <cell r="AF643">
            <v>0</v>
          </cell>
          <cell r="AG643">
            <v>0</v>
          </cell>
          <cell r="AH643">
            <v>4</v>
          </cell>
          <cell r="AI643">
            <v>76.3</v>
          </cell>
          <cell r="AJ643">
            <v>0</v>
          </cell>
          <cell r="AK643">
            <v>0</v>
          </cell>
          <cell r="AL643">
            <v>155.49</v>
          </cell>
          <cell r="AM643">
            <v>155.49</v>
          </cell>
          <cell r="AN643">
            <v>0</v>
          </cell>
          <cell r="AO643">
            <v>0</v>
          </cell>
          <cell r="AP643">
            <v>0</v>
          </cell>
          <cell r="AQ643">
            <v>0</v>
          </cell>
          <cell r="AR643">
            <v>0</v>
          </cell>
          <cell r="AS643">
            <v>470</v>
          </cell>
          <cell r="AT643">
            <v>701.79</v>
          </cell>
          <cell r="AU643">
            <v>528.9</v>
          </cell>
          <cell r="AV643">
            <v>11</v>
          </cell>
          <cell r="AW643">
            <v>76.3</v>
          </cell>
          <cell r="AX643">
            <v>40</v>
          </cell>
          <cell r="AY643">
            <v>503.6</v>
          </cell>
          <cell r="AZ643">
            <v>4477.72</v>
          </cell>
          <cell r="BA643">
            <v>11563.71</v>
          </cell>
          <cell r="BB643">
            <v>14514.87</v>
          </cell>
          <cell r="BC643">
            <v>1854.56</v>
          </cell>
          <cell r="BD643">
            <v>1854.56</v>
          </cell>
          <cell r="BE643">
            <v>11</v>
          </cell>
          <cell r="BF643">
            <v>0</v>
          </cell>
          <cell r="BG643">
            <v>470</v>
          </cell>
          <cell r="BH643">
            <v>-0.32</v>
          </cell>
          <cell r="BI643">
            <v>0</v>
          </cell>
          <cell r="BJ643">
            <v>-231.79</v>
          </cell>
          <cell r="BK643">
            <v>0</v>
          </cell>
          <cell r="BL643">
            <v>1141.45</v>
          </cell>
          <cell r="BM643">
            <v>226</v>
          </cell>
          <cell r="BN643">
            <v>915.45</v>
          </cell>
          <cell r="BO643">
            <v>-303</v>
          </cell>
          <cell r="BP643">
            <v>612.45000000000005</v>
          </cell>
          <cell r="BQ643">
            <v>4</v>
          </cell>
          <cell r="BR643">
            <v>608.45000000000005</v>
          </cell>
          <cell r="BS643">
            <v>19.799378000000001</v>
          </cell>
          <cell r="BT643">
            <v>63</v>
          </cell>
          <cell r="BU643">
            <v>10</v>
          </cell>
          <cell r="BV643">
            <v>10.4</v>
          </cell>
          <cell r="BW643">
            <v>62.6</v>
          </cell>
          <cell r="BX643" t="str">
            <v>Other Non-Interest Expense</v>
          </cell>
          <cell r="BY643">
            <v>0</v>
          </cell>
          <cell r="BZ643">
            <v>366124.94</v>
          </cell>
          <cell r="CA643">
            <v>366124.94</v>
          </cell>
          <cell r="CB643">
            <v>58775.57</v>
          </cell>
          <cell r="CC643">
            <v>6685.77</v>
          </cell>
          <cell r="CD643">
            <v>0</v>
          </cell>
          <cell r="CE643">
            <v>0</v>
          </cell>
          <cell r="CF643">
            <v>0</v>
          </cell>
          <cell r="CG643">
            <v>34595.24</v>
          </cell>
          <cell r="CH643">
            <v>17</v>
          </cell>
          <cell r="CI643">
            <v>3520.87</v>
          </cell>
          <cell r="CJ643">
            <v>31057.37</v>
          </cell>
          <cell r="CK643">
            <v>0.21</v>
          </cell>
          <cell r="CL643">
            <v>10945.87</v>
          </cell>
          <cell r="CM643">
            <v>6548.7</v>
          </cell>
          <cell r="CN643">
            <v>8186.74</v>
          </cell>
          <cell r="CO643">
            <v>8186.74</v>
          </cell>
          <cell r="CP643">
            <v>0</v>
          </cell>
          <cell r="CQ643">
            <v>0</v>
          </cell>
          <cell r="CR643">
            <v>0</v>
          </cell>
          <cell r="CS643">
            <v>0</v>
          </cell>
          <cell r="CT643">
            <v>0</v>
          </cell>
          <cell r="CU643">
            <v>0</v>
          </cell>
          <cell r="CV643">
            <v>0</v>
          </cell>
          <cell r="CW643">
            <v>14055.43</v>
          </cell>
          <cell r="CX643">
            <v>0</v>
          </cell>
          <cell r="CY643">
            <v>0</v>
          </cell>
          <cell r="CZ643">
            <v>0</v>
          </cell>
          <cell r="DA643">
            <v>334.37</v>
          </cell>
          <cell r="DB643">
            <v>13721.05</v>
          </cell>
          <cell r="DC643">
            <v>81017.740000000005</v>
          </cell>
          <cell r="DD643">
            <v>0</v>
          </cell>
          <cell r="DE643">
            <v>503.6</v>
          </cell>
          <cell r="DF643">
            <v>80514.14</v>
          </cell>
          <cell r="DG643">
            <v>19508.650000000001</v>
          </cell>
          <cell r="DH643">
            <v>12014.01</v>
          </cell>
          <cell r="DI643">
            <v>649.53</v>
          </cell>
          <cell r="DJ643">
            <v>0</v>
          </cell>
          <cell r="DK643">
            <v>876.55</v>
          </cell>
          <cell r="DL643">
            <v>13540.09</v>
          </cell>
          <cell r="DM643">
            <v>328870.13</v>
          </cell>
          <cell r="DN643">
            <v>808557.95</v>
          </cell>
          <cell r="DO643">
            <v>10347.18</v>
          </cell>
          <cell r="DP643">
            <v>71.599999999999994</v>
          </cell>
          <cell r="DQ643">
            <v>0</v>
          </cell>
          <cell r="DR643">
            <v>736862.05</v>
          </cell>
          <cell r="DS643">
            <v>1.1599999999999999</v>
          </cell>
          <cell r="DT643">
            <v>747280.82</v>
          </cell>
          <cell r="DU643">
            <v>2043.17</v>
          </cell>
          <cell r="DV643">
            <v>4.24</v>
          </cell>
          <cell r="DW643">
            <v>23965.54</v>
          </cell>
          <cell r="DX643">
            <v>27521.919999999998</v>
          </cell>
          <cell r="DY643">
            <v>7529.08</v>
          </cell>
          <cell r="DZ643">
            <v>-172</v>
          </cell>
          <cell r="EA643">
            <v>60891.96</v>
          </cell>
          <cell r="EB643">
            <v>385.17</v>
          </cell>
          <cell r="EC643">
            <v>61277.13</v>
          </cell>
          <cell r="ED643">
            <v>8276.92</v>
          </cell>
          <cell r="EE643">
            <v>60347.87</v>
          </cell>
          <cell r="EF643">
            <v>0</v>
          </cell>
          <cell r="EG643">
            <v>60347.87</v>
          </cell>
          <cell r="EH643">
            <v>608.45000000000005</v>
          </cell>
          <cell r="EI643">
            <v>0</v>
          </cell>
          <cell r="EJ643">
            <v>0</v>
          </cell>
          <cell r="EK643">
            <v>0</v>
          </cell>
          <cell r="EL643">
            <v>0</v>
          </cell>
          <cell r="EM643">
            <v>0</v>
          </cell>
          <cell r="EN643">
            <v>0</v>
          </cell>
          <cell r="EO643">
            <v>0</v>
          </cell>
          <cell r="EP643">
            <v>30.5</v>
          </cell>
          <cell r="EQ643">
            <v>782.87</v>
          </cell>
          <cell r="ER643">
            <v>715.86</v>
          </cell>
          <cell r="ES643">
            <v>0</v>
          </cell>
          <cell r="ET643">
            <v>33.14</v>
          </cell>
          <cell r="EU643">
            <v>60891.96</v>
          </cell>
          <cell r="EV643">
            <v>60891.96</v>
          </cell>
          <cell r="EW643">
            <v>8288.89</v>
          </cell>
          <cell r="EX643">
            <v>0</v>
          </cell>
          <cell r="EY643">
            <v>-1479.49</v>
          </cell>
          <cell r="EZ643">
            <v>0</v>
          </cell>
          <cell r="FA643">
            <v>0</v>
          </cell>
          <cell r="FB643">
            <v>385.17</v>
          </cell>
          <cell r="FC643">
            <v>0</v>
          </cell>
          <cell r="FD643">
            <v>12587.22</v>
          </cell>
          <cell r="FE643">
            <v>0</v>
          </cell>
          <cell r="FF643">
            <v>41880.51</v>
          </cell>
          <cell r="FG643">
            <v>64.95</v>
          </cell>
          <cell r="FH643">
            <v>0</v>
          </cell>
          <cell r="FI643">
            <v>0</v>
          </cell>
          <cell r="FJ643">
            <v>41815.56</v>
          </cell>
          <cell r="FK643">
            <v>437740.34</v>
          </cell>
          <cell r="FL643">
            <v>39387.22</v>
          </cell>
          <cell r="FM643">
            <v>41815.56</v>
          </cell>
          <cell r="FN643">
            <v>42938.32</v>
          </cell>
          <cell r="FO643">
            <v>437740.34</v>
          </cell>
          <cell r="FP643">
            <v>775953.15</v>
          </cell>
          <cell r="FQ643">
            <v>8.9977999999999998</v>
          </cell>
          <cell r="FR643">
            <v>9.5526</v>
          </cell>
          <cell r="FS643">
            <v>9.8091000000000008</v>
          </cell>
          <cell r="FT643">
            <v>5.3888999999999996</v>
          </cell>
          <cell r="FU643">
            <v>2043.17</v>
          </cell>
          <cell r="FV643">
            <v>0</v>
          </cell>
          <cell r="FW643">
            <v>0</v>
          </cell>
          <cell r="FX643">
            <v>0</v>
          </cell>
          <cell r="FY643">
            <v>172</v>
          </cell>
          <cell r="FZ643">
            <v>0</v>
          </cell>
          <cell r="GA643">
            <v>385.17</v>
          </cell>
          <cell r="GB643">
            <v>0</v>
          </cell>
          <cell r="GC643">
            <v>0</v>
          </cell>
          <cell r="GD643">
            <v>11710.67</v>
          </cell>
          <cell r="GE643">
            <v>0</v>
          </cell>
          <cell r="GF643">
            <v>8265.99</v>
          </cell>
          <cell r="GG643">
            <v>1058</v>
          </cell>
          <cell r="GH643">
            <v>0</v>
          </cell>
          <cell r="GI643">
            <v>0</v>
          </cell>
          <cell r="GJ643">
            <v>41880.51</v>
          </cell>
          <cell r="GK643">
            <v>4188.05</v>
          </cell>
          <cell r="GL643">
            <v>0</v>
          </cell>
          <cell r="GM643">
            <v>0</v>
          </cell>
          <cell r="GN643">
            <v>0</v>
          </cell>
          <cell r="GO643">
            <v>0</v>
          </cell>
          <cell r="GP643">
            <v>0</v>
          </cell>
          <cell r="GQ643">
            <v>0</v>
          </cell>
          <cell r="GR643">
            <v>0</v>
          </cell>
          <cell r="GS643">
            <v>0</v>
          </cell>
          <cell r="GT643">
            <v>0</v>
          </cell>
          <cell r="GU643">
            <v>782.87</v>
          </cell>
          <cell r="GV643">
            <v>1057.5999999999999</v>
          </cell>
          <cell r="GW643">
            <v>0.74</v>
          </cell>
          <cell r="GX643">
            <v>0</v>
          </cell>
          <cell r="GY643">
            <v>0</v>
          </cell>
          <cell r="GZ643">
            <v>0</v>
          </cell>
          <cell r="HA643">
            <v>0</v>
          </cell>
          <cell r="HB643">
            <v>0</v>
          </cell>
          <cell r="HC643">
            <v>0</v>
          </cell>
          <cell r="HF643">
            <v>0</v>
          </cell>
          <cell r="HG643">
            <v>0</v>
          </cell>
          <cell r="HH643">
            <v>0</v>
          </cell>
          <cell r="HI643">
            <v>168</v>
          </cell>
          <cell r="HJ643">
            <v>2702</v>
          </cell>
          <cell r="HL643">
            <v>4</v>
          </cell>
          <cell r="HM643">
            <v>2011</v>
          </cell>
          <cell r="HN643">
            <v>328</v>
          </cell>
          <cell r="HO643">
            <v>-231.79</v>
          </cell>
          <cell r="HR643">
            <v>19009</v>
          </cell>
        </row>
        <row r="644">
          <cell r="A644" t="str">
            <v>2945824Q1 2012BHC Baseline</v>
          </cell>
          <cell r="B644" t="str">
            <v>MetLife</v>
          </cell>
          <cell r="C644" t="str">
            <v>Q1 2012</v>
          </cell>
          <cell r="D644" t="str">
            <v>BHC Baseline</v>
          </cell>
          <cell r="E644" t="str">
            <v>BHC</v>
          </cell>
          <cell r="F644" t="str">
            <v>METLIFE</v>
          </cell>
          <cell r="G644">
            <v>2945824</v>
          </cell>
          <cell r="H644" t="str">
            <v>Projected</v>
          </cell>
          <cell r="I644">
            <v>40925</v>
          </cell>
          <cell r="J644">
            <v>40925.743506944447</v>
          </cell>
          <cell r="L644">
            <v>2</v>
          </cell>
          <cell r="M644">
            <v>0.2</v>
          </cell>
          <cell r="N644">
            <v>0</v>
          </cell>
          <cell r="O644">
            <v>0.2</v>
          </cell>
          <cell r="P644">
            <v>40</v>
          </cell>
          <cell r="Q644">
            <v>40</v>
          </cell>
          <cell r="R644">
            <v>0</v>
          </cell>
          <cell r="S644">
            <v>0</v>
          </cell>
          <cell r="T644">
            <v>30</v>
          </cell>
          <cell r="U644">
            <v>0</v>
          </cell>
          <cell r="V644">
            <v>0.2</v>
          </cell>
          <cell r="W644">
            <v>29.8</v>
          </cell>
          <cell r="X644">
            <v>0</v>
          </cell>
          <cell r="Y644">
            <v>0</v>
          </cell>
          <cell r="Z644">
            <v>0</v>
          </cell>
          <cell r="AA644">
            <v>0</v>
          </cell>
          <cell r="AB644">
            <v>0</v>
          </cell>
          <cell r="AC644">
            <v>4</v>
          </cell>
          <cell r="AD644">
            <v>0</v>
          </cell>
          <cell r="AE644">
            <v>0</v>
          </cell>
          <cell r="AF644">
            <v>0</v>
          </cell>
          <cell r="AG644">
            <v>0</v>
          </cell>
          <cell r="AH644">
            <v>4</v>
          </cell>
          <cell r="AI644">
            <v>76.2</v>
          </cell>
          <cell r="AJ644">
            <v>0</v>
          </cell>
          <cell r="AK644">
            <v>0</v>
          </cell>
          <cell r="AL644">
            <v>103.49</v>
          </cell>
          <cell r="AM644">
            <v>103.49</v>
          </cell>
          <cell r="AN644">
            <v>0</v>
          </cell>
          <cell r="AO644">
            <v>0</v>
          </cell>
          <cell r="AP644">
            <v>0</v>
          </cell>
          <cell r="AQ644">
            <v>0</v>
          </cell>
          <cell r="AR644">
            <v>0</v>
          </cell>
          <cell r="AS644">
            <v>187.44</v>
          </cell>
          <cell r="AT644">
            <v>367.13</v>
          </cell>
          <cell r="AU644">
            <v>503.6</v>
          </cell>
          <cell r="AV644">
            <v>6</v>
          </cell>
          <cell r="AW644">
            <v>76.2</v>
          </cell>
          <cell r="AX644">
            <v>40</v>
          </cell>
          <cell r="AY644">
            <v>473.4</v>
          </cell>
          <cell r="AZ644">
            <v>4542.22</v>
          </cell>
          <cell r="BA644">
            <v>11281.52</v>
          </cell>
          <cell r="BB644">
            <v>14333.17</v>
          </cell>
          <cell r="BC644">
            <v>1696.57</v>
          </cell>
          <cell r="BD644">
            <v>1696.57</v>
          </cell>
          <cell r="BE644">
            <v>6</v>
          </cell>
          <cell r="BF644">
            <v>0</v>
          </cell>
          <cell r="BG644">
            <v>187.44</v>
          </cell>
          <cell r="BH644">
            <v>0.23</v>
          </cell>
          <cell r="BI644">
            <v>0</v>
          </cell>
          <cell r="BJ644">
            <v>-179.69</v>
          </cell>
          <cell r="BK644">
            <v>0</v>
          </cell>
          <cell r="BL644">
            <v>1323.68</v>
          </cell>
          <cell r="BM644">
            <v>231</v>
          </cell>
          <cell r="BN644">
            <v>1092.68</v>
          </cell>
          <cell r="BO644">
            <v>-107</v>
          </cell>
          <cell r="BP644">
            <v>985.68</v>
          </cell>
          <cell r="BQ644">
            <v>0</v>
          </cell>
          <cell r="BR644">
            <v>985.68</v>
          </cell>
          <cell r="BS644">
            <v>17.451347999999999</v>
          </cell>
          <cell r="BT644">
            <v>62.6</v>
          </cell>
          <cell r="BU644">
            <v>8</v>
          </cell>
          <cell r="BV644">
            <v>3.94</v>
          </cell>
          <cell r="BW644">
            <v>66.66</v>
          </cell>
          <cell r="BX644" t="str">
            <v>Other Non-Interest Expense</v>
          </cell>
          <cell r="BY644">
            <v>0</v>
          </cell>
          <cell r="BZ644">
            <v>363095.52</v>
          </cell>
          <cell r="CA644">
            <v>363095.52</v>
          </cell>
          <cell r="CB644">
            <v>58787.97</v>
          </cell>
          <cell r="CC644">
            <v>5172.3599999999997</v>
          </cell>
          <cell r="CD644">
            <v>0</v>
          </cell>
          <cell r="CE644">
            <v>0</v>
          </cell>
          <cell r="CF644">
            <v>0</v>
          </cell>
          <cell r="CG644">
            <v>35608.6</v>
          </cell>
          <cell r="CH644">
            <v>17.489999999999998</v>
          </cell>
          <cell r="CI644">
            <v>3624.01</v>
          </cell>
          <cell r="CJ644">
            <v>31967.1</v>
          </cell>
          <cell r="CK644">
            <v>0.22</v>
          </cell>
          <cell r="CL644">
            <v>11266.49</v>
          </cell>
          <cell r="CM644">
            <v>6740.52</v>
          </cell>
          <cell r="CN644">
            <v>8188.47</v>
          </cell>
          <cell r="CO644">
            <v>8188.47</v>
          </cell>
          <cell r="CP644">
            <v>0</v>
          </cell>
          <cell r="CQ644">
            <v>0</v>
          </cell>
          <cell r="CR644">
            <v>0</v>
          </cell>
          <cell r="CS644">
            <v>0</v>
          </cell>
          <cell r="CT644">
            <v>0</v>
          </cell>
          <cell r="CU644">
            <v>0</v>
          </cell>
          <cell r="CV644">
            <v>0</v>
          </cell>
          <cell r="CW644">
            <v>14058.39</v>
          </cell>
          <cell r="CX644">
            <v>0</v>
          </cell>
          <cell r="CY644">
            <v>0</v>
          </cell>
          <cell r="CZ644">
            <v>0</v>
          </cell>
          <cell r="DA644">
            <v>334.44</v>
          </cell>
          <cell r="DB644">
            <v>13723.95</v>
          </cell>
          <cell r="DC644">
            <v>81034.83</v>
          </cell>
          <cell r="DD644">
            <v>0</v>
          </cell>
          <cell r="DE644">
            <v>473.4</v>
          </cell>
          <cell r="DF644">
            <v>80561.429999999993</v>
          </cell>
          <cell r="DG644">
            <v>19897.45</v>
          </cell>
          <cell r="DH644">
            <v>11897.34</v>
          </cell>
          <cell r="DI644">
            <v>792.5</v>
          </cell>
          <cell r="DJ644">
            <v>0</v>
          </cell>
          <cell r="DK644">
            <v>875.81</v>
          </cell>
          <cell r="DL644">
            <v>13565.64</v>
          </cell>
          <cell r="DM644">
            <v>326712.31</v>
          </cell>
          <cell r="DN644">
            <v>803832.36</v>
          </cell>
          <cell r="DO644">
            <v>10231.09</v>
          </cell>
          <cell r="DP644">
            <v>71.599999999999994</v>
          </cell>
          <cell r="DQ644">
            <v>0</v>
          </cell>
          <cell r="DR644">
            <v>736196.75</v>
          </cell>
          <cell r="DS644">
            <v>1.1599999999999999</v>
          </cell>
          <cell r="DT644">
            <v>746499.44</v>
          </cell>
          <cell r="DU644">
            <v>2043.17</v>
          </cell>
          <cell r="DV644">
            <v>4.24</v>
          </cell>
          <cell r="DW644">
            <v>23965.55</v>
          </cell>
          <cell r="DX644">
            <v>26137.09</v>
          </cell>
          <cell r="DY644">
            <v>4969.71</v>
          </cell>
          <cell r="DZ644">
            <v>-172</v>
          </cell>
          <cell r="EA644">
            <v>56947.75</v>
          </cell>
          <cell r="EB644">
            <v>385.17</v>
          </cell>
          <cell r="EC644">
            <v>57332.92</v>
          </cell>
          <cell r="ED644">
            <v>8276.92</v>
          </cell>
          <cell r="EE644">
            <v>60891.96</v>
          </cell>
          <cell r="EF644">
            <v>-2400</v>
          </cell>
          <cell r="EG644">
            <v>58491.96</v>
          </cell>
          <cell r="EH644">
            <v>985.68</v>
          </cell>
          <cell r="EI644">
            <v>0</v>
          </cell>
          <cell r="EJ644">
            <v>0</v>
          </cell>
          <cell r="EK644">
            <v>0</v>
          </cell>
          <cell r="EL644">
            <v>0</v>
          </cell>
          <cell r="EM644">
            <v>0</v>
          </cell>
          <cell r="EN644">
            <v>0</v>
          </cell>
          <cell r="EO644">
            <v>0</v>
          </cell>
          <cell r="EP644">
            <v>30.4</v>
          </cell>
          <cell r="EQ644">
            <v>0</v>
          </cell>
          <cell r="ER644">
            <v>-2559.37</v>
          </cell>
          <cell r="ES644">
            <v>0</v>
          </cell>
          <cell r="ET644">
            <v>59.88</v>
          </cell>
          <cell r="EU644">
            <v>56947.75</v>
          </cell>
          <cell r="EV644">
            <v>56947.75</v>
          </cell>
          <cell r="EW644">
            <v>6004.77</v>
          </cell>
          <cell r="EX644">
            <v>0</v>
          </cell>
          <cell r="EY644">
            <v>-1479.48</v>
          </cell>
          <cell r="EZ644">
            <v>0</v>
          </cell>
          <cell r="FA644">
            <v>0</v>
          </cell>
          <cell r="FB644">
            <v>385.17</v>
          </cell>
          <cell r="FC644">
            <v>0</v>
          </cell>
          <cell r="FD644">
            <v>12469.8</v>
          </cell>
          <cell r="FE644">
            <v>0</v>
          </cell>
          <cell r="FF644">
            <v>40337.82</v>
          </cell>
          <cell r="FG644">
            <v>79.25</v>
          </cell>
          <cell r="FH644">
            <v>0</v>
          </cell>
          <cell r="FI644">
            <v>0</v>
          </cell>
          <cell r="FJ644">
            <v>40258.57</v>
          </cell>
          <cell r="FK644">
            <v>433500.25</v>
          </cell>
          <cell r="FL644">
            <v>37830.239999999998</v>
          </cell>
          <cell r="FM644">
            <v>40258.57</v>
          </cell>
          <cell r="FN644">
            <v>41351.129999999997</v>
          </cell>
          <cell r="FO644">
            <v>433500.25</v>
          </cell>
          <cell r="FP644">
            <v>787641.33</v>
          </cell>
          <cell r="FQ644">
            <v>8.7266999999999992</v>
          </cell>
          <cell r="FR644">
            <v>9.2868999999999993</v>
          </cell>
          <cell r="FS644">
            <v>9.5388999999999999</v>
          </cell>
          <cell r="FT644">
            <v>5.1113</v>
          </cell>
          <cell r="FU644">
            <v>2043.17</v>
          </cell>
          <cell r="FV644">
            <v>0</v>
          </cell>
          <cell r="FW644">
            <v>0</v>
          </cell>
          <cell r="FX644">
            <v>0</v>
          </cell>
          <cell r="FY644">
            <v>172</v>
          </cell>
          <cell r="FZ644">
            <v>0</v>
          </cell>
          <cell r="GA644">
            <v>385.17</v>
          </cell>
          <cell r="GB644">
            <v>0</v>
          </cell>
          <cell r="GC644">
            <v>0</v>
          </cell>
          <cell r="GD644">
            <v>11594</v>
          </cell>
          <cell r="GE644">
            <v>0</v>
          </cell>
          <cell r="GF644">
            <v>6078.25</v>
          </cell>
          <cell r="GG644">
            <v>1058</v>
          </cell>
          <cell r="GH644">
            <v>0</v>
          </cell>
          <cell r="GI644">
            <v>0</v>
          </cell>
          <cell r="GJ644">
            <v>40337.82</v>
          </cell>
          <cell r="GK644">
            <v>4033.78</v>
          </cell>
          <cell r="GL644">
            <v>0</v>
          </cell>
          <cell r="GM644">
            <v>0</v>
          </cell>
          <cell r="GN644">
            <v>0</v>
          </cell>
          <cell r="GO644">
            <v>0</v>
          </cell>
          <cell r="GP644">
            <v>0</v>
          </cell>
          <cell r="GQ644">
            <v>0</v>
          </cell>
          <cell r="GR644">
            <v>0</v>
          </cell>
          <cell r="GS644">
            <v>0</v>
          </cell>
          <cell r="GT644">
            <v>0</v>
          </cell>
          <cell r="GU644">
            <v>0</v>
          </cell>
          <cell r="GV644">
            <v>1057.5999999999999</v>
          </cell>
          <cell r="GW644">
            <v>0</v>
          </cell>
          <cell r="GX644">
            <v>0</v>
          </cell>
          <cell r="GY644">
            <v>0</v>
          </cell>
          <cell r="GZ644">
            <v>0</v>
          </cell>
          <cell r="HA644">
            <v>0</v>
          </cell>
          <cell r="HB644">
            <v>0</v>
          </cell>
          <cell r="HC644">
            <v>0</v>
          </cell>
          <cell r="HF644">
            <v>0</v>
          </cell>
          <cell r="HG644">
            <v>0</v>
          </cell>
          <cell r="HH644">
            <v>0</v>
          </cell>
          <cell r="HI644">
            <v>168</v>
          </cell>
          <cell r="HJ644">
            <v>2702</v>
          </cell>
          <cell r="HL644">
            <v>1</v>
          </cell>
          <cell r="HM644">
            <v>2012</v>
          </cell>
          <cell r="HN644">
            <v>206</v>
          </cell>
          <cell r="HO644">
            <v>-179.69</v>
          </cell>
          <cell r="HR644">
            <v>19009</v>
          </cell>
        </row>
        <row r="645">
          <cell r="A645" t="str">
            <v>2945824Q2 2012BHC Baseline</v>
          </cell>
          <cell r="B645" t="str">
            <v>MetLife</v>
          </cell>
          <cell r="C645" t="str">
            <v>Q2 2012</v>
          </cell>
          <cell r="D645" t="str">
            <v>BHC Baseline</v>
          </cell>
          <cell r="E645" t="str">
            <v>BHC</v>
          </cell>
          <cell r="F645" t="str">
            <v>METLIFE</v>
          </cell>
          <cell r="G645">
            <v>2945824</v>
          </cell>
          <cell r="H645" t="str">
            <v>Projected</v>
          </cell>
          <cell r="I645">
            <v>40925</v>
          </cell>
          <cell r="J645">
            <v>40925.743506944447</v>
          </cell>
          <cell r="L645">
            <v>2</v>
          </cell>
          <cell r="M645">
            <v>0.2</v>
          </cell>
          <cell r="N645">
            <v>0</v>
          </cell>
          <cell r="O645">
            <v>0.2</v>
          </cell>
          <cell r="P645">
            <v>40</v>
          </cell>
          <cell r="Q645">
            <v>40</v>
          </cell>
          <cell r="R645">
            <v>0</v>
          </cell>
          <cell r="S645">
            <v>0</v>
          </cell>
          <cell r="T645">
            <v>30</v>
          </cell>
          <cell r="U645">
            <v>0</v>
          </cell>
          <cell r="V645">
            <v>0.2</v>
          </cell>
          <cell r="W645">
            <v>29.8</v>
          </cell>
          <cell r="X645">
            <v>0</v>
          </cell>
          <cell r="Y645">
            <v>0</v>
          </cell>
          <cell r="Z645">
            <v>0</v>
          </cell>
          <cell r="AA645">
            <v>0</v>
          </cell>
          <cell r="AB645">
            <v>0</v>
          </cell>
          <cell r="AC645">
            <v>4</v>
          </cell>
          <cell r="AD645">
            <v>0</v>
          </cell>
          <cell r="AE645">
            <v>0</v>
          </cell>
          <cell r="AF645">
            <v>0</v>
          </cell>
          <cell r="AG645">
            <v>0</v>
          </cell>
          <cell r="AH645">
            <v>4</v>
          </cell>
          <cell r="AI645">
            <v>76.2</v>
          </cell>
          <cell r="AJ645">
            <v>0</v>
          </cell>
          <cell r="AK645">
            <v>0</v>
          </cell>
          <cell r="AL645">
            <v>179.98</v>
          </cell>
          <cell r="AM645">
            <v>179.98</v>
          </cell>
          <cell r="AN645">
            <v>0</v>
          </cell>
          <cell r="AO645">
            <v>0</v>
          </cell>
          <cell r="AP645">
            <v>0</v>
          </cell>
          <cell r="AQ645">
            <v>0</v>
          </cell>
          <cell r="AR645">
            <v>0</v>
          </cell>
          <cell r="AS645">
            <v>187.35</v>
          </cell>
          <cell r="AT645">
            <v>443.53</v>
          </cell>
          <cell r="AU645">
            <v>473.4</v>
          </cell>
          <cell r="AV645">
            <v>-47</v>
          </cell>
          <cell r="AW645">
            <v>76.2</v>
          </cell>
          <cell r="AX645">
            <v>40</v>
          </cell>
          <cell r="AY645">
            <v>390.2</v>
          </cell>
          <cell r="AZ645">
            <v>4576.53</v>
          </cell>
          <cell r="BA645">
            <v>11949.09</v>
          </cell>
          <cell r="BB645">
            <v>14843.1</v>
          </cell>
          <cell r="BC645">
            <v>1805.52</v>
          </cell>
          <cell r="BD645">
            <v>1805.52</v>
          </cell>
          <cell r="BE645">
            <v>-47</v>
          </cell>
          <cell r="BF645">
            <v>0</v>
          </cell>
          <cell r="BG645">
            <v>187.35</v>
          </cell>
          <cell r="BH645">
            <v>-7.0000000000000007E-2</v>
          </cell>
          <cell r="BI645">
            <v>0</v>
          </cell>
          <cell r="BJ645">
            <v>-256.18</v>
          </cell>
          <cell r="BK645">
            <v>0</v>
          </cell>
          <cell r="BL645">
            <v>1408.93</v>
          </cell>
          <cell r="BM645">
            <v>320</v>
          </cell>
          <cell r="BN645">
            <v>1088.93</v>
          </cell>
          <cell r="BO645">
            <v>-90</v>
          </cell>
          <cell r="BP645">
            <v>998.93</v>
          </cell>
          <cell r="BQ645">
            <v>3</v>
          </cell>
          <cell r="BR645">
            <v>995.93</v>
          </cell>
          <cell r="BS645">
            <v>22.712271000000001</v>
          </cell>
          <cell r="BT645">
            <v>66.66</v>
          </cell>
          <cell r="BU645">
            <v>1</v>
          </cell>
          <cell r="BV645">
            <v>3.7</v>
          </cell>
          <cell r="BW645">
            <v>63.96</v>
          </cell>
          <cell r="BX645" t="str">
            <v>Other Non-Interest Expense</v>
          </cell>
          <cell r="BY645">
            <v>0</v>
          </cell>
          <cell r="BZ645">
            <v>357805.54</v>
          </cell>
          <cell r="CA645">
            <v>357805.54</v>
          </cell>
          <cell r="CB645">
            <v>55597.88</v>
          </cell>
          <cell r="CC645">
            <v>847.27</v>
          </cell>
          <cell r="CD645">
            <v>0</v>
          </cell>
          <cell r="CE645">
            <v>0</v>
          </cell>
          <cell r="CF645">
            <v>0</v>
          </cell>
          <cell r="CG645">
            <v>36362.400000000001</v>
          </cell>
          <cell r="CH645">
            <v>17.86</v>
          </cell>
          <cell r="CI645">
            <v>3700.72</v>
          </cell>
          <cell r="CJ645">
            <v>32643.82</v>
          </cell>
          <cell r="CK645">
            <v>0.22</v>
          </cell>
          <cell r="CL645">
            <v>11504.99</v>
          </cell>
          <cell r="CM645">
            <v>6883.21</v>
          </cell>
          <cell r="CN645">
            <v>7744.12</v>
          </cell>
          <cell r="CO645">
            <v>7744.12</v>
          </cell>
          <cell r="CP645">
            <v>0</v>
          </cell>
          <cell r="CQ645">
            <v>0</v>
          </cell>
          <cell r="CR645">
            <v>0</v>
          </cell>
          <cell r="CS645">
            <v>0</v>
          </cell>
          <cell r="CT645">
            <v>0</v>
          </cell>
          <cell r="CU645">
            <v>0</v>
          </cell>
          <cell r="CV645">
            <v>0</v>
          </cell>
          <cell r="CW645">
            <v>13295.52</v>
          </cell>
          <cell r="CX645">
            <v>0</v>
          </cell>
          <cell r="CY645">
            <v>0</v>
          </cell>
          <cell r="CZ645">
            <v>0</v>
          </cell>
          <cell r="DA645">
            <v>316.3</v>
          </cell>
          <cell r="DB645">
            <v>12979.23</v>
          </cell>
          <cell r="DC645">
            <v>76637.53</v>
          </cell>
          <cell r="DD645">
            <v>0</v>
          </cell>
          <cell r="DE645">
            <v>390.2</v>
          </cell>
          <cell r="DF645">
            <v>76247.33</v>
          </cell>
          <cell r="DG645">
            <v>20642.240000000002</v>
          </cell>
          <cell r="DH645">
            <v>11895.63</v>
          </cell>
          <cell r="DI645">
            <v>862.67</v>
          </cell>
          <cell r="DJ645">
            <v>0</v>
          </cell>
          <cell r="DK645">
            <v>875.81</v>
          </cell>
          <cell r="DL645">
            <v>13634.1</v>
          </cell>
          <cell r="DM645">
            <v>330023.95</v>
          </cell>
          <cell r="DN645">
            <v>798353.17</v>
          </cell>
          <cell r="DO645">
            <v>0</v>
          </cell>
          <cell r="DP645">
            <v>71.599999999999994</v>
          </cell>
          <cell r="DQ645">
            <v>0</v>
          </cell>
          <cell r="DR645">
            <v>743108.74</v>
          </cell>
          <cell r="DS645">
            <v>1.1599999999999999</v>
          </cell>
          <cell r="DT645">
            <v>743180.34</v>
          </cell>
          <cell r="DU645">
            <v>2043.17</v>
          </cell>
          <cell r="DV645">
            <v>4.24</v>
          </cell>
          <cell r="DW645">
            <v>23965.55</v>
          </cell>
          <cell r="DX645">
            <v>27164.82</v>
          </cell>
          <cell r="DY645">
            <v>2481.88</v>
          </cell>
          <cell r="DZ645">
            <v>-872</v>
          </cell>
          <cell r="EA645">
            <v>54787.66</v>
          </cell>
          <cell r="EB645">
            <v>385.17</v>
          </cell>
          <cell r="EC645">
            <v>55172.83</v>
          </cell>
          <cell r="ED645">
            <v>8276.92</v>
          </cell>
          <cell r="EE645">
            <v>56947.75</v>
          </cell>
          <cell r="EF645">
            <v>0</v>
          </cell>
          <cell r="EG645">
            <v>56947.75</v>
          </cell>
          <cell r="EH645">
            <v>995.93</v>
          </cell>
          <cell r="EI645">
            <v>0</v>
          </cell>
          <cell r="EJ645">
            <v>0</v>
          </cell>
          <cell r="EK645">
            <v>0</v>
          </cell>
          <cell r="EL645">
            <v>0</v>
          </cell>
          <cell r="EM645">
            <v>0</v>
          </cell>
          <cell r="EN645">
            <v>700</v>
          </cell>
          <cell r="EO645">
            <v>0</v>
          </cell>
          <cell r="EP645">
            <v>30.5</v>
          </cell>
          <cell r="EQ645">
            <v>0</v>
          </cell>
          <cell r="ER645">
            <v>-2487.83</v>
          </cell>
          <cell r="ES645">
            <v>0</v>
          </cell>
          <cell r="ET645">
            <v>62.31</v>
          </cell>
          <cell r="EU645">
            <v>54787.66</v>
          </cell>
          <cell r="EV645">
            <v>54787.66</v>
          </cell>
          <cell r="EW645">
            <v>3518.12</v>
          </cell>
          <cell r="EX645">
            <v>0</v>
          </cell>
          <cell r="EY645">
            <v>-1479.48</v>
          </cell>
          <cell r="EZ645">
            <v>0</v>
          </cell>
          <cell r="FA645">
            <v>0</v>
          </cell>
          <cell r="FB645">
            <v>385.17</v>
          </cell>
          <cell r="FC645">
            <v>0</v>
          </cell>
          <cell r="FD645">
            <v>12468.1</v>
          </cell>
          <cell r="FE645">
            <v>0</v>
          </cell>
          <cell r="FF645">
            <v>40666.089999999997</v>
          </cell>
          <cell r="FG645">
            <v>86.27</v>
          </cell>
          <cell r="FH645">
            <v>0</v>
          </cell>
          <cell r="FI645">
            <v>0</v>
          </cell>
          <cell r="FJ645">
            <v>40579.83</v>
          </cell>
          <cell r="FK645">
            <v>432291.75</v>
          </cell>
          <cell r="FL645">
            <v>38151.49</v>
          </cell>
          <cell r="FM645">
            <v>40579.83</v>
          </cell>
          <cell r="FN645">
            <v>41589.19</v>
          </cell>
          <cell r="FO645">
            <v>432291.75</v>
          </cell>
          <cell r="FP645">
            <v>785020.31</v>
          </cell>
          <cell r="FQ645">
            <v>8.8254000000000001</v>
          </cell>
          <cell r="FR645">
            <v>9.3871000000000002</v>
          </cell>
          <cell r="FS645">
            <v>9.6205999999999996</v>
          </cell>
          <cell r="FT645">
            <v>5.1692999999999998</v>
          </cell>
          <cell r="FU645">
            <v>2043.17</v>
          </cell>
          <cell r="FV645">
            <v>0</v>
          </cell>
          <cell r="FW645">
            <v>0</v>
          </cell>
          <cell r="FX645">
            <v>0</v>
          </cell>
          <cell r="FY645">
            <v>872</v>
          </cell>
          <cell r="FZ645">
            <v>0</v>
          </cell>
          <cell r="GA645">
            <v>385.17</v>
          </cell>
          <cell r="GB645">
            <v>0</v>
          </cell>
          <cell r="GC645">
            <v>0</v>
          </cell>
          <cell r="GD645">
            <v>11592.29</v>
          </cell>
          <cell r="GE645">
            <v>0</v>
          </cell>
          <cell r="GF645">
            <v>5134.99</v>
          </cell>
          <cell r="GG645">
            <v>1036</v>
          </cell>
          <cell r="GH645">
            <v>0</v>
          </cell>
          <cell r="GI645">
            <v>0</v>
          </cell>
          <cell r="GJ645">
            <v>40666.089999999997</v>
          </cell>
          <cell r="GK645">
            <v>4066.61</v>
          </cell>
          <cell r="GL645">
            <v>0</v>
          </cell>
          <cell r="GM645">
            <v>0</v>
          </cell>
          <cell r="GN645">
            <v>0</v>
          </cell>
          <cell r="GO645">
            <v>0</v>
          </cell>
          <cell r="GP645">
            <v>0</v>
          </cell>
          <cell r="GQ645">
            <v>0</v>
          </cell>
          <cell r="GR645">
            <v>0</v>
          </cell>
          <cell r="GS645">
            <v>0</v>
          </cell>
          <cell r="GT645">
            <v>0</v>
          </cell>
          <cell r="GU645">
            <v>0</v>
          </cell>
          <cell r="GV645">
            <v>1036</v>
          </cell>
          <cell r="GW645">
            <v>0</v>
          </cell>
          <cell r="GX645">
            <v>0</v>
          </cell>
          <cell r="GY645">
            <v>0</v>
          </cell>
          <cell r="GZ645">
            <v>0</v>
          </cell>
          <cell r="HA645">
            <v>0</v>
          </cell>
          <cell r="HB645">
            <v>700</v>
          </cell>
          <cell r="HC645">
            <v>700</v>
          </cell>
          <cell r="HF645">
            <v>0</v>
          </cell>
          <cell r="HG645">
            <v>0</v>
          </cell>
          <cell r="HH645">
            <v>0</v>
          </cell>
          <cell r="HI645">
            <v>168</v>
          </cell>
          <cell r="HJ645">
            <v>2702</v>
          </cell>
          <cell r="HL645">
            <v>2</v>
          </cell>
          <cell r="HM645">
            <v>2012</v>
          </cell>
          <cell r="HN645">
            <v>123</v>
          </cell>
          <cell r="HO645">
            <v>-256.18</v>
          </cell>
          <cell r="HR645">
            <v>19009</v>
          </cell>
        </row>
        <row r="646">
          <cell r="A646" t="str">
            <v>2945824Q3 2012BHC Baseline</v>
          </cell>
          <cell r="B646" t="str">
            <v>MetLife</v>
          </cell>
          <cell r="C646" t="str">
            <v>Q3 2012</v>
          </cell>
          <cell r="D646" t="str">
            <v>BHC Baseline</v>
          </cell>
          <cell r="E646" t="str">
            <v>BHC</v>
          </cell>
          <cell r="F646" t="str">
            <v>METLIFE</v>
          </cell>
          <cell r="G646">
            <v>2945824</v>
          </cell>
          <cell r="H646" t="str">
            <v>Projected</v>
          </cell>
          <cell r="I646">
            <v>40925</v>
          </cell>
          <cell r="J646">
            <v>40925.743506944447</v>
          </cell>
          <cell r="L646">
            <v>0</v>
          </cell>
          <cell r="M646">
            <v>0</v>
          </cell>
          <cell r="N646">
            <v>0</v>
          </cell>
          <cell r="O646">
            <v>0</v>
          </cell>
          <cell r="P646">
            <v>40</v>
          </cell>
          <cell r="Q646">
            <v>40</v>
          </cell>
          <cell r="R646">
            <v>0</v>
          </cell>
          <cell r="S646">
            <v>0</v>
          </cell>
          <cell r="T646">
            <v>34</v>
          </cell>
          <cell r="U646">
            <v>0</v>
          </cell>
          <cell r="V646">
            <v>0.2</v>
          </cell>
          <cell r="W646">
            <v>33.799999999999997</v>
          </cell>
          <cell r="X646">
            <v>0</v>
          </cell>
          <cell r="Y646">
            <v>0</v>
          </cell>
          <cell r="Z646">
            <v>0</v>
          </cell>
          <cell r="AA646">
            <v>0</v>
          </cell>
          <cell r="AB646">
            <v>0</v>
          </cell>
          <cell r="AC646">
            <v>5</v>
          </cell>
          <cell r="AD646">
            <v>0</v>
          </cell>
          <cell r="AE646">
            <v>0</v>
          </cell>
          <cell r="AF646">
            <v>0</v>
          </cell>
          <cell r="AG646">
            <v>0</v>
          </cell>
          <cell r="AH646">
            <v>5</v>
          </cell>
          <cell r="AI646">
            <v>79</v>
          </cell>
          <cell r="AJ646">
            <v>0</v>
          </cell>
          <cell r="AK646">
            <v>0</v>
          </cell>
          <cell r="AL646">
            <v>105.09</v>
          </cell>
          <cell r="AM646">
            <v>105.09</v>
          </cell>
          <cell r="AN646">
            <v>0</v>
          </cell>
          <cell r="AO646">
            <v>0</v>
          </cell>
          <cell r="AP646">
            <v>0</v>
          </cell>
          <cell r="AQ646">
            <v>0</v>
          </cell>
          <cell r="AR646">
            <v>0</v>
          </cell>
          <cell r="AS646">
            <v>38.659999999999997</v>
          </cell>
          <cell r="AT646">
            <v>222.76</v>
          </cell>
          <cell r="AU646">
            <v>390.2</v>
          </cell>
          <cell r="AV646">
            <v>2</v>
          </cell>
          <cell r="AW646">
            <v>79</v>
          </cell>
          <cell r="AX646">
            <v>40</v>
          </cell>
          <cell r="AY646">
            <v>353.2</v>
          </cell>
          <cell r="AZ646">
            <v>4558.72</v>
          </cell>
          <cell r="BA646">
            <v>11873.9</v>
          </cell>
          <cell r="BB646">
            <v>14642.42</v>
          </cell>
          <cell r="BC646">
            <v>1871.2</v>
          </cell>
          <cell r="BD646">
            <v>1871.2</v>
          </cell>
          <cell r="BE646">
            <v>2</v>
          </cell>
          <cell r="BF646">
            <v>0</v>
          </cell>
          <cell r="BG646">
            <v>38.659999999999997</v>
          </cell>
          <cell r="BH646">
            <v>0.05</v>
          </cell>
          <cell r="BI646">
            <v>0</v>
          </cell>
          <cell r="BJ646">
            <v>-184.09</v>
          </cell>
          <cell r="BK646">
            <v>0</v>
          </cell>
          <cell r="BL646">
            <v>1646.5</v>
          </cell>
          <cell r="BM646">
            <v>405</v>
          </cell>
          <cell r="BN646">
            <v>1241.5</v>
          </cell>
          <cell r="BO646">
            <v>-88</v>
          </cell>
          <cell r="BP646">
            <v>1153.5</v>
          </cell>
          <cell r="BQ646">
            <v>5</v>
          </cell>
          <cell r="BR646">
            <v>1148.5</v>
          </cell>
          <cell r="BS646">
            <v>24.597631</v>
          </cell>
          <cell r="BT646">
            <v>63.96</v>
          </cell>
          <cell r="BU646">
            <v>0</v>
          </cell>
          <cell r="BV646">
            <v>3.45</v>
          </cell>
          <cell r="BW646">
            <v>60.5</v>
          </cell>
          <cell r="BX646" t="str">
            <v>Other Non-Interest Expense</v>
          </cell>
          <cell r="BY646">
            <v>0</v>
          </cell>
          <cell r="BZ646">
            <v>356571.47</v>
          </cell>
          <cell r="CA646">
            <v>356571.47</v>
          </cell>
          <cell r="CB646">
            <v>56865.18</v>
          </cell>
          <cell r="CC646">
            <v>0</v>
          </cell>
          <cell r="CD646">
            <v>0</v>
          </cell>
          <cell r="CE646">
            <v>0</v>
          </cell>
          <cell r="CF646">
            <v>0</v>
          </cell>
          <cell r="CG646">
            <v>37766.78</v>
          </cell>
          <cell r="CH646">
            <v>18.55</v>
          </cell>
          <cell r="CI646">
            <v>3843.65</v>
          </cell>
          <cell r="CJ646">
            <v>33904.58</v>
          </cell>
          <cell r="CK646">
            <v>0.23</v>
          </cell>
          <cell r="CL646">
            <v>11949.34</v>
          </cell>
          <cell r="CM646">
            <v>7149.06</v>
          </cell>
          <cell r="CN646">
            <v>7920.64</v>
          </cell>
          <cell r="CO646">
            <v>7920.64</v>
          </cell>
          <cell r="CP646">
            <v>0</v>
          </cell>
          <cell r="CQ646">
            <v>0</v>
          </cell>
          <cell r="CR646">
            <v>0</v>
          </cell>
          <cell r="CS646">
            <v>0</v>
          </cell>
          <cell r="CT646">
            <v>0</v>
          </cell>
          <cell r="CU646">
            <v>0</v>
          </cell>
          <cell r="CV646">
            <v>0</v>
          </cell>
          <cell r="CW646">
            <v>13598.58</v>
          </cell>
          <cell r="CX646">
            <v>0</v>
          </cell>
          <cell r="CY646">
            <v>0</v>
          </cell>
          <cell r="CZ646">
            <v>0</v>
          </cell>
          <cell r="DA646">
            <v>323.51</v>
          </cell>
          <cell r="DB646">
            <v>13275.07</v>
          </cell>
          <cell r="DC646">
            <v>78384.399999999994</v>
          </cell>
          <cell r="DD646">
            <v>0</v>
          </cell>
          <cell r="DE646">
            <v>353.2</v>
          </cell>
          <cell r="DF646">
            <v>78031.199999999997</v>
          </cell>
          <cell r="DG646">
            <v>21350.080000000002</v>
          </cell>
          <cell r="DH646">
            <v>11893.92</v>
          </cell>
          <cell r="DI646">
            <v>850.22</v>
          </cell>
          <cell r="DJ646">
            <v>0</v>
          </cell>
          <cell r="DK646">
            <v>875.81</v>
          </cell>
          <cell r="DL646">
            <v>13619.95</v>
          </cell>
          <cell r="DM646">
            <v>334357.42</v>
          </cell>
          <cell r="DN646">
            <v>803930.12</v>
          </cell>
          <cell r="DO646">
            <v>0</v>
          </cell>
          <cell r="DP646">
            <v>71.599999999999994</v>
          </cell>
          <cell r="DQ646">
            <v>0</v>
          </cell>
          <cell r="DR646">
            <v>749550.24</v>
          </cell>
          <cell r="DS646">
            <v>1.1599999999999999</v>
          </cell>
          <cell r="DT646">
            <v>749621.84</v>
          </cell>
          <cell r="DU646">
            <v>2043.17</v>
          </cell>
          <cell r="DV646">
            <v>4.24</v>
          </cell>
          <cell r="DW646">
            <v>23847.31</v>
          </cell>
          <cell r="DX646">
            <v>28460.13</v>
          </cell>
          <cell r="DY646">
            <v>1140.26</v>
          </cell>
          <cell r="DZ646">
            <v>-1572</v>
          </cell>
          <cell r="EA646">
            <v>53923.11</v>
          </cell>
          <cell r="EB646">
            <v>385.17</v>
          </cell>
          <cell r="EC646">
            <v>54308.28</v>
          </cell>
          <cell r="ED646">
            <v>8276.92</v>
          </cell>
          <cell r="EE646">
            <v>54787.66</v>
          </cell>
          <cell r="EF646">
            <v>0</v>
          </cell>
          <cell r="EG646">
            <v>54787.66</v>
          </cell>
          <cell r="EH646">
            <v>1148.5</v>
          </cell>
          <cell r="EI646">
            <v>0</v>
          </cell>
          <cell r="EJ646">
            <v>0</v>
          </cell>
          <cell r="EK646">
            <v>0</v>
          </cell>
          <cell r="EL646">
            <v>0</v>
          </cell>
          <cell r="EM646">
            <v>0</v>
          </cell>
          <cell r="EN646">
            <v>700</v>
          </cell>
          <cell r="EO646">
            <v>0</v>
          </cell>
          <cell r="EP646">
            <v>30.5</v>
          </cell>
          <cell r="EQ646">
            <v>0</v>
          </cell>
          <cell r="ER646">
            <v>-1341.62</v>
          </cell>
          <cell r="ES646">
            <v>0</v>
          </cell>
          <cell r="ET646">
            <v>59.08</v>
          </cell>
          <cell r="EU646">
            <v>53923.11</v>
          </cell>
          <cell r="EV646">
            <v>53923.11</v>
          </cell>
          <cell r="EW646">
            <v>2193.83</v>
          </cell>
          <cell r="EX646">
            <v>0</v>
          </cell>
          <cell r="EY646">
            <v>-1479.48</v>
          </cell>
          <cell r="EZ646">
            <v>0</v>
          </cell>
          <cell r="FA646">
            <v>0</v>
          </cell>
          <cell r="FB646">
            <v>385.17</v>
          </cell>
          <cell r="FC646">
            <v>0</v>
          </cell>
          <cell r="FD646">
            <v>12466.39</v>
          </cell>
          <cell r="FE646">
            <v>0</v>
          </cell>
          <cell r="FF646">
            <v>41127.550000000003</v>
          </cell>
          <cell r="FG646">
            <v>85.02</v>
          </cell>
          <cell r="FH646">
            <v>0</v>
          </cell>
          <cell r="FI646">
            <v>0</v>
          </cell>
          <cell r="FJ646">
            <v>41042.53</v>
          </cell>
          <cell r="FK646">
            <v>434858.35</v>
          </cell>
          <cell r="FL646">
            <v>38614.19</v>
          </cell>
          <cell r="FM646">
            <v>41042.53</v>
          </cell>
          <cell r="FN646">
            <v>42014.89</v>
          </cell>
          <cell r="FO646">
            <v>434858.35</v>
          </cell>
          <cell r="FP646">
            <v>786396.42</v>
          </cell>
          <cell r="FQ646">
            <v>8.8796999999999997</v>
          </cell>
          <cell r="FR646">
            <v>9.4381000000000004</v>
          </cell>
          <cell r="FS646">
            <v>9.6616999999999997</v>
          </cell>
          <cell r="FT646">
            <v>5.2191000000000001</v>
          </cell>
          <cell r="FU646">
            <v>2043.17</v>
          </cell>
          <cell r="FV646">
            <v>0</v>
          </cell>
          <cell r="FW646">
            <v>0</v>
          </cell>
          <cell r="FX646">
            <v>0</v>
          </cell>
          <cell r="FY646">
            <v>1572</v>
          </cell>
          <cell r="FZ646">
            <v>0</v>
          </cell>
          <cell r="GA646">
            <v>385.17</v>
          </cell>
          <cell r="GB646">
            <v>0</v>
          </cell>
          <cell r="GC646">
            <v>0</v>
          </cell>
          <cell r="GD646">
            <v>11590.59</v>
          </cell>
          <cell r="GE646">
            <v>0</v>
          </cell>
          <cell r="GF646">
            <v>4638.5600000000004</v>
          </cell>
          <cell r="GG646">
            <v>1015</v>
          </cell>
          <cell r="GH646">
            <v>0</v>
          </cell>
          <cell r="GI646">
            <v>0</v>
          </cell>
          <cell r="GJ646">
            <v>41127.550000000003</v>
          </cell>
          <cell r="GK646">
            <v>4112.75</v>
          </cell>
          <cell r="GL646">
            <v>0</v>
          </cell>
          <cell r="GM646">
            <v>0</v>
          </cell>
          <cell r="GN646">
            <v>0</v>
          </cell>
          <cell r="GO646">
            <v>0</v>
          </cell>
          <cell r="GP646">
            <v>0</v>
          </cell>
          <cell r="GQ646">
            <v>0</v>
          </cell>
          <cell r="GR646">
            <v>0</v>
          </cell>
          <cell r="GS646">
            <v>0</v>
          </cell>
          <cell r="GT646">
            <v>0</v>
          </cell>
          <cell r="GU646">
            <v>0</v>
          </cell>
          <cell r="GV646">
            <v>1015</v>
          </cell>
          <cell r="GW646">
            <v>0</v>
          </cell>
          <cell r="GX646">
            <v>0</v>
          </cell>
          <cell r="GY646">
            <v>0</v>
          </cell>
          <cell r="GZ646">
            <v>0</v>
          </cell>
          <cell r="HA646">
            <v>0</v>
          </cell>
          <cell r="HB646">
            <v>700</v>
          </cell>
          <cell r="HC646">
            <v>700</v>
          </cell>
          <cell r="HF646">
            <v>0</v>
          </cell>
          <cell r="HG646">
            <v>0</v>
          </cell>
          <cell r="HH646">
            <v>0</v>
          </cell>
          <cell r="HI646">
            <v>168</v>
          </cell>
          <cell r="HJ646">
            <v>2702</v>
          </cell>
          <cell r="HL646">
            <v>3</v>
          </cell>
          <cell r="HM646">
            <v>2012</v>
          </cell>
          <cell r="HN646">
            <v>81</v>
          </cell>
          <cell r="HO646">
            <v>-184.09</v>
          </cell>
          <cell r="HR646">
            <v>19009</v>
          </cell>
        </row>
        <row r="647">
          <cell r="A647" t="str">
            <v>2945824Q4 2012BHC Baseline</v>
          </cell>
          <cell r="B647" t="str">
            <v>MetLife</v>
          </cell>
          <cell r="C647" t="str">
            <v>Q4 2012</v>
          </cell>
          <cell r="D647" t="str">
            <v>BHC Baseline</v>
          </cell>
          <cell r="E647" t="str">
            <v>BHC</v>
          </cell>
          <cell r="F647" t="str">
            <v>METLIFE</v>
          </cell>
          <cell r="G647">
            <v>2945824</v>
          </cell>
          <cell r="H647" t="str">
            <v>Projected</v>
          </cell>
          <cell r="I647">
            <v>40925</v>
          </cell>
          <cell r="J647">
            <v>40925.743506944447</v>
          </cell>
          <cell r="L647">
            <v>0</v>
          </cell>
          <cell r="M647">
            <v>0</v>
          </cell>
          <cell r="N647">
            <v>0</v>
          </cell>
          <cell r="O647">
            <v>0</v>
          </cell>
          <cell r="P647">
            <v>40</v>
          </cell>
          <cell r="Q647">
            <v>40</v>
          </cell>
          <cell r="R647">
            <v>0</v>
          </cell>
          <cell r="S647">
            <v>0</v>
          </cell>
          <cell r="T647">
            <v>22</v>
          </cell>
          <cell r="U647">
            <v>0</v>
          </cell>
          <cell r="V647">
            <v>0.2</v>
          </cell>
          <cell r="W647">
            <v>21.8</v>
          </cell>
          <cell r="X647">
            <v>0</v>
          </cell>
          <cell r="Y647">
            <v>0</v>
          </cell>
          <cell r="Z647">
            <v>0</v>
          </cell>
          <cell r="AA647">
            <v>0</v>
          </cell>
          <cell r="AB647">
            <v>0</v>
          </cell>
          <cell r="AC647">
            <v>4</v>
          </cell>
          <cell r="AD647">
            <v>0</v>
          </cell>
          <cell r="AE647">
            <v>0</v>
          </cell>
          <cell r="AF647">
            <v>0</v>
          </cell>
          <cell r="AG647">
            <v>0</v>
          </cell>
          <cell r="AH647">
            <v>4</v>
          </cell>
          <cell r="AI647">
            <v>66</v>
          </cell>
          <cell r="AJ647">
            <v>0</v>
          </cell>
          <cell r="AK647">
            <v>0</v>
          </cell>
          <cell r="AL647">
            <v>105.09</v>
          </cell>
          <cell r="AM647">
            <v>105.09</v>
          </cell>
          <cell r="AN647">
            <v>0</v>
          </cell>
          <cell r="AO647">
            <v>0</v>
          </cell>
          <cell r="AP647">
            <v>0</v>
          </cell>
          <cell r="AQ647">
            <v>0</v>
          </cell>
          <cell r="AR647">
            <v>0</v>
          </cell>
          <cell r="AS647">
            <v>27.64</v>
          </cell>
          <cell r="AT647">
            <v>198.74</v>
          </cell>
          <cell r="AU647">
            <v>353.2</v>
          </cell>
          <cell r="AV647">
            <v>2</v>
          </cell>
          <cell r="AW647">
            <v>66</v>
          </cell>
          <cell r="AX647">
            <v>40</v>
          </cell>
          <cell r="AY647">
            <v>329.2</v>
          </cell>
          <cell r="AZ647">
            <v>4630.74</v>
          </cell>
          <cell r="BA647">
            <v>12574.06</v>
          </cell>
          <cell r="BB647">
            <v>15323.54</v>
          </cell>
          <cell r="BC647">
            <v>1967.26</v>
          </cell>
          <cell r="BD647">
            <v>1967.26</v>
          </cell>
          <cell r="BE647">
            <v>2</v>
          </cell>
          <cell r="BF647">
            <v>0</v>
          </cell>
          <cell r="BG647">
            <v>27.64</v>
          </cell>
          <cell r="BH647">
            <v>0.42</v>
          </cell>
          <cell r="BI647">
            <v>0</v>
          </cell>
          <cell r="BJ647">
            <v>-171.09</v>
          </cell>
          <cell r="BK647">
            <v>0</v>
          </cell>
          <cell r="BL647">
            <v>1766.95</v>
          </cell>
          <cell r="BM647">
            <v>456</v>
          </cell>
          <cell r="BN647">
            <v>1310.95</v>
          </cell>
          <cell r="BO647">
            <v>-32</v>
          </cell>
          <cell r="BP647">
            <v>1278.95</v>
          </cell>
          <cell r="BQ647">
            <v>11</v>
          </cell>
          <cell r="BR647">
            <v>1267.95</v>
          </cell>
          <cell r="BS647">
            <v>25.807182000000001</v>
          </cell>
          <cell r="BT647">
            <v>60.5</v>
          </cell>
          <cell r="BU647">
            <v>0</v>
          </cell>
          <cell r="BV647">
            <v>3.2</v>
          </cell>
          <cell r="BW647">
            <v>57.3</v>
          </cell>
          <cell r="BX647" t="str">
            <v>Other Non-Interest Expense</v>
          </cell>
          <cell r="BY647">
            <v>0</v>
          </cell>
          <cell r="BZ647">
            <v>357370.31</v>
          </cell>
          <cell r="CA647">
            <v>357370.31</v>
          </cell>
          <cell r="CB647">
            <v>58337.74</v>
          </cell>
          <cell r="CC647">
            <v>0</v>
          </cell>
          <cell r="CD647">
            <v>0</v>
          </cell>
          <cell r="CE647">
            <v>0</v>
          </cell>
          <cell r="CF647">
            <v>0</v>
          </cell>
          <cell r="CG647">
            <v>38744.78</v>
          </cell>
          <cell r="CH647">
            <v>19.03</v>
          </cell>
          <cell r="CI647">
            <v>3943.19</v>
          </cell>
          <cell r="CJ647">
            <v>34782.559999999998</v>
          </cell>
          <cell r="CK647">
            <v>0.24</v>
          </cell>
          <cell r="CL647">
            <v>12258.77</v>
          </cell>
          <cell r="CM647">
            <v>7334.19</v>
          </cell>
          <cell r="CN647">
            <v>8125.75</v>
          </cell>
          <cell r="CO647">
            <v>8125.75</v>
          </cell>
          <cell r="CP647">
            <v>0</v>
          </cell>
          <cell r="CQ647">
            <v>0</v>
          </cell>
          <cell r="CR647">
            <v>0</v>
          </cell>
          <cell r="CS647">
            <v>0</v>
          </cell>
          <cell r="CT647">
            <v>0</v>
          </cell>
          <cell r="CU647">
            <v>0</v>
          </cell>
          <cell r="CV647">
            <v>0</v>
          </cell>
          <cell r="CW647">
            <v>13950.72</v>
          </cell>
          <cell r="CX647">
            <v>0</v>
          </cell>
          <cell r="CY647">
            <v>0</v>
          </cell>
          <cell r="CZ647">
            <v>0</v>
          </cell>
          <cell r="DA647">
            <v>331.88</v>
          </cell>
          <cell r="DB647">
            <v>13618.84</v>
          </cell>
          <cell r="DC647">
            <v>80414.22</v>
          </cell>
          <cell r="DD647">
            <v>0</v>
          </cell>
          <cell r="DE647">
            <v>329.2</v>
          </cell>
          <cell r="DF647">
            <v>80085.02</v>
          </cell>
          <cell r="DG647">
            <v>22229.19</v>
          </cell>
          <cell r="DH647">
            <v>11896.63</v>
          </cell>
          <cell r="DI647">
            <v>884.68</v>
          </cell>
          <cell r="DJ647">
            <v>0</v>
          </cell>
          <cell r="DK647">
            <v>875.81</v>
          </cell>
          <cell r="DL647">
            <v>13657.12</v>
          </cell>
          <cell r="DM647">
            <v>336339.38</v>
          </cell>
          <cell r="DN647">
            <v>809681.02</v>
          </cell>
          <cell r="DO647">
            <v>0</v>
          </cell>
          <cell r="DP647">
            <v>71.599999999999994</v>
          </cell>
          <cell r="DQ647">
            <v>0</v>
          </cell>
          <cell r="DR647">
            <v>756640.11</v>
          </cell>
          <cell r="DS647">
            <v>1.1599999999999999</v>
          </cell>
          <cell r="DT647">
            <v>756711.71</v>
          </cell>
          <cell r="DU647">
            <v>2043.17</v>
          </cell>
          <cell r="DV647">
            <v>4.24</v>
          </cell>
          <cell r="DW647">
            <v>24801.200000000001</v>
          </cell>
          <cell r="DX647">
            <v>28675.75</v>
          </cell>
          <cell r="DY647">
            <v>-768.21</v>
          </cell>
          <cell r="DZ647">
            <v>-2172</v>
          </cell>
          <cell r="EA647">
            <v>52584.14</v>
          </cell>
          <cell r="EB647">
            <v>385.17</v>
          </cell>
          <cell r="EC647">
            <v>52969.31</v>
          </cell>
          <cell r="ED647">
            <v>8276.92</v>
          </cell>
          <cell r="EE647">
            <v>53923.11</v>
          </cell>
          <cell r="EF647">
            <v>0</v>
          </cell>
          <cell r="EG647">
            <v>53923.11</v>
          </cell>
          <cell r="EH647">
            <v>1267.95</v>
          </cell>
          <cell r="EI647">
            <v>0</v>
          </cell>
          <cell r="EJ647">
            <v>0</v>
          </cell>
          <cell r="EK647">
            <v>1000</v>
          </cell>
          <cell r="EL647">
            <v>0</v>
          </cell>
          <cell r="EM647">
            <v>0</v>
          </cell>
          <cell r="EN647">
            <v>600</v>
          </cell>
          <cell r="EO647">
            <v>0</v>
          </cell>
          <cell r="EP647">
            <v>30.5</v>
          </cell>
          <cell r="EQ647">
            <v>1132.74</v>
          </cell>
          <cell r="ER647">
            <v>-1908.47</v>
          </cell>
          <cell r="ES647">
            <v>0</v>
          </cell>
          <cell r="ET647">
            <v>64.790000000000006</v>
          </cell>
          <cell r="EU647">
            <v>52584.14</v>
          </cell>
          <cell r="EV647">
            <v>52584.14</v>
          </cell>
          <cell r="EW647">
            <v>-100.57</v>
          </cell>
          <cell r="EX647">
            <v>0</v>
          </cell>
          <cell r="EY647">
            <v>-1054.25</v>
          </cell>
          <cell r="EZ647">
            <v>0</v>
          </cell>
          <cell r="FA647">
            <v>0</v>
          </cell>
          <cell r="FB647">
            <v>385.17</v>
          </cell>
          <cell r="FC647">
            <v>0</v>
          </cell>
          <cell r="FD647">
            <v>12469.1</v>
          </cell>
          <cell r="FE647">
            <v>0</v>
          </cell>
          <cell r="FF647">
            <v>41655.03</v>
          </cell>
          <cell r="FG647">
            <v>88.47</v>
          </cell>
          <cell r="FH647">
            <v>0</v>
          </cell>
          <cell r="FI647">
            <v>0</v>
          </cell>
          <cell r="FJ647">
            <v>41566.559999999998</v>
          </cell>
          <cell r="FK647">
            <v>442545.46</v>
          </cell>
          <cell r="FL647">
            <v>39138.22</v>
          </cell>
          <cell r="FM647">
            <v>41566.559999999998</v>
          </cell>
          <cell r="FN647">
            <v>42474.95</v>
          </cell>
          <cell r="FO647">
            <v>442545.46</v>
          </cell>
          <cell r="FP647">
            <v>794348.54</v>
          </cell>
          <cell r="FQ647">
            <v>8.8438999999999997</v>
          </cell>
          <cell r="FR647">
            <v>9.3925999999999998</v>
          </cell>
          <cell r="FS647">
            <v>9.5978999999999992</v>
          </cell>
          <cell r="FT647">
            <v>5.2328000000000001</v>
          </cell>
          <cell r="FU647">
            <v>2043.17</v>
          </cell>
          <cell r="FV647">
            <v>0</v>
          </cell>
          <cell r="FW647">
            <v>0</v>
          </cell>
          <cell r="FX647">
            <v>0</v>
          </cell>
          <cell r="FY647">
            <v>2172</v>
          </cell>
          <cell r="FZ647">
            <v>0</v>
          </cell>
          <cell r="GA647">
            <v>385.17</v>
          </cell>
          <cell r="GB647">
            <v>0</v>
          </cell>
          <cell r="GC647">
            <v>0</v>
          </cell>
          <cell r="GD647">
            <v>11593.3</v>
          </cell>
          <cell r="GE647">
            <v>0</v>
          </cell>
          <cell r="GF647">
            <v>3504.83</v>
          </cell>
          <cell r="GG647">
            <v>1027</v>
          </cell>
          <cell r="GH647">
            <v>0</v>
          </cell>
          <cell r="GI647">
            <v>0</v>
          </cell>
          <cell r="GJ647">
            <v>41655.03</v>
          </cell>
          <cell r="GK647">
            <v>4165.5</v>
          </cell>
          <cell r="GL647">
            <v>0</v>
          </cell>
          <cell r="GM647">
            <v>0</v>
          </cell>
          <cell r="GN647">
            <v>0</v>
          </cell>
          <cell r="GO647">
            <v>0</v>
          </cell>
          <cell r="GP647">
            <v>0</v>
          </cell>
          <cell r="GQ647">
            <v>0</v>
          </cell>
          <cell r="GR647">
            <v>0</v>
          </cell>
          <cell r="GS647">
            <v>0</v>
          </cell>
          <cell r="GT647">
            <v>0</v>
          </cell>
          <cell r="GU647">
            <v>1132.74</v>
          </cell>
          <cell r="GV647">
            <v>1027</v>
          </cell>
          <cell r="GW647">
            <v>1.1000000000000001</v>
          </cell>
          <cell r="GX647">
            <v>0</v>
          </cell>
          <cell r="GY647">
            <v>1000</v>
          </cell>
          <cell r="GZ647">
            <v>1000</v>
          </cell>
          <cell r="HA647">
            <v>0</v>
          </cell>
          <cell r="HB647">
            <v>600</v>
          </cell>
          <cell r="HC647">
            <v>600</v>
          </cell>
          <cell r="HF647">
            <v>0</v>
          </cell>
          <cell r="HG647">
            <v>0</v>
          </cell>
          <cell r="HH647">
            <v>0</v>
          </cell>
          <cell r="HI647">
            <v>168</v>
          </cell>
          <cell r="HJ647">
            <v>2702</v>
          </cell>
          <cell r="HL647">
            <v>4</v>
          </cell>
          <cell r="HM647">
            <v>2012</v>
          </cell>
          <cell r="HN647">
            <v>86</v>
          </cell>
          <cell r="HO647">
            <v>-171.09</v>
          </cell>
          <cell r="HR647">
            <v>19009</v>
          </cell>
        </row>
        <row r="648">
          <cell r="A648" t="str">
            <v>2945824Q1 2013BHC Baseline</v>
          </cell>
          <cell r="B648" t="str">
            <v>MetLife</v>
          </cell>
          <cell r="C648" t="str">
            <v>Q1 2013</v>
          </cell>
          <cell r="D648" t="str">
            <v>BHC Baseline</v>
          </cell>
          <cell r="E648" t="str">
            <v>BHC</v>
          </cell>
          <cell r="F648" t="str">
            <v>METLIFE</v>
          </cell>
          <cell r="G648">
            <v>2945824</v>
          </cell>
          <cell r="H648" t="str">
            <v>Projected</v>
          </cell>
          <cell r="I648">
            <v>40925</v>
          </cell>
          <cell r="J648">
            <v>40925.743506944447</v>
          </cell>
          <cell r="L648">
            <v>0</v>
          </cell>
          <cell r="M648">
            <v>0</v>
          </cell>
          <cell r="N648">
            <v>0</v>
          </cell>
          <cell r="O648">
            <v>0</v>
          </cell>
          <cell r="P648">
            <v>40</v>
          </cell>
          <cell r="Q648">
            <v>40</v>
          </cell>
          <cell r="R648">
            <v>0</v>
          </cell>
          <cell r="S648">
            <v>0</v>
          </cell>
          <cell r="T648">
            <v>22</v>
          </cell>
          <cell r="U648">
            <v>0</v>
          </cell>
          <cell r="V648">
            <v>0.2</v>
          </cell>
          <cell r="W648">
            <v>21.8</v>
          </cell>
          <cell r="X648">
            <v>0</v>
          </cell>
          <cell r="Y648">
            <v>0</v>
          </cell>
          <cell r="Z648">
            <v>0</v>
          </cell>
          <cell r="AA648">
            <v>0</v>
          </cell>
          <cell r="AB648">
            <v>0</v>
          </cell>
          <cell r="AC648">
            <v>4</v>
          </cell>
          <cell r="AD648">
            <v>0</v>
          </cell>
          <cell r="AE648">
            <v>0</v>
          </cell>
          <cell r="AF648">
            <v>0</v>
          </cell>
          <cell r="AG648">
            <v>0</v>
          </cell>
          <cell r="AH648">
            <v>4</v>
          </cell>
          <cell r="AI648">
            <v>66</v>
          </cell>
          <cell r="AJ648">
            <v>0</v>
          </cell>
          <cell r="AK648">
            <v>0</v>
          </cell>
          <cell r="AL648">
            <v>105.09</v>
          </cell>
          <cell r="AM648">
            <v>105.09</v>
          </cell>
          <cell r="AN648">
            <v>0</v>
          </cell>
          <cell r="AO648">
            <v>0</v>
          </cell>
          <cell r="AP648">
            <v>0</v>
          </cell>
          <cell r="AQ648">
            <v>0</v>
          </cell>
          <cell r="AR648">
            <v>0</v>
          </cell>
          <cell r="AS648">
            <v>199.84</v>
          </cell>
          <cell r="AT648">
            <v>370.93</v>
          </cell>
          <cell r="AU648">
            <v>329.2</v>
          </cell>
          <cell r="AV648">
            <v>2</v>
          </cell>
          <cell r="AW648">
            <v>66</v>
          </cell>
          <cell r="AX648">
            <v>40</v>
          </cell>
          <cell r="AY648">
            <v>305.2</v>
          </cell>
          <cell r="AZ648">
            <v>4593.75</v>
          </cell>
          <cell r="BA648">
            <v>12041.98</v>
          </cell>
          <cell r="BB648">
            <v>14813.64</v>
          </cell>
          <cell r="BC648">
            <v>1903.09</v>
          </cell>
          <cell r="BD648">
            <v>1903.09</v>
          </cell>
          <cell r="BE648">
            <v>2</v>
          </cell>
          <cell r="BF648">
            <v>0</v>
          </cell>
          <cell r="BG648">
            <v>199.84</v>
          </cell>
          <cell r="BH648">
            <v>-0.28000000000000003</v>
          </cell>
          <cell r="BI648">
            <v>0</v>
          </cell>
          <cell r="BJ648">
            <v>-171.09</v>
          </cell>
          <cell r="BK648">
            <v>0</v>
          </cell>
          <cell r="BL648">
            <v>1529.89</v>
          </cell>
          <cell r="BM648">
            <v>353</v>
          </cell>
          <cell r="BN648">
            <v>1176.8900000000001</v>
          </cell>
          <cell r="BO648">
            <v>-37</v>
          </cell>
          <cell r="BP648">
            <v>1139.8900000000001</v>
          </cell>
          <cell r="BQ648">
            <v>6</v>
          </cell>
          <cell r="BR648">
            <v>1133.8900000000001</v>
          </cell>
          <cell r="BS648">
            <v>23.073554000000001</v>
          </cell>
          <cell r="BT648">
            <v>57.3</v>
          </cell>
          <cell r="BU648">
            <v>0</v>
          </cell>
          <cell r="BV648">
            <v>2.95</v>
          </cell>
          <cell r="BW648">
            <v>54.35</v>
          </cell>
          <cell r="BX648" t="str">
            <v>Other Non-Interest Expense</v>
          </cell>
          <cell r="BY648">
            <v>0</v>
          </cell>
          <cell r="BZ648">
            <v>354735.47</v>
          </cell>
          <cell r="CA648">
            <v>354735.47</v>
          </cell>
          <cell r="CB648">
            <v>59355.85</v>
          </cell>
          <cell r="CC648">
            <v>0</v>
          </cell>
          <cell r="CD648">
            <v>0</v>
          </cell>
          <cell r="CE648">
            <v>0</v>
          </cell>
          <cell r="CF648">
            <v>0</v>
          </cell>
          <cell r="CG648">
            <v>39420.949999999997</v>
          </cell>
          <cell r="CH648">
            <v>19.37</v>
          </cell>
          <cell r="CI648">
            <v>4012</v>
          </cell>
          <cell r="CJ648">
            <v>35389.58</v>
          </cell>
          <cell r="CK648">
            <v>0.24</v>
          </cell>
          <cell r="CL648">
            <v>12472.71</v>
          </cell>
          <cell r="CM648">
            <v>7462.18</v>
          </cell>
          <cell r="CN648">
            <v>8267.56</v>
          </cell>
          <cell r="CO648">
            <v>8267.56</v>
          </cell>
          <cell r="CP648">
            <v>0</v>
          </cell>
          <cell r="CQ648">
            <v>0</v>
          </cell>
          <cell r="CR648">
            <v>0</v>
          </cell>
          <cell r="CS648">
            <v>0</v>
          </cell>
          <cell r="CT648">
            <v>0</v>
          </cell>
          <cell r="CU648">
            <v>0</v>
          </cell>
          <cell r="CV648">
            <v>0</v>
          </cell>
          <cell r="CW648">
            <v>14194.19</v>
          </cell>
          <cell r="CX648">
            <v>0</v>
          </cell>
          <cell r="CY648">
            <v>0</v>
          </cell>
          <cell r="CZ648">
            <v>0</v>
          </cell>
          <cell r="DA648">
            <v>337.68</v>
          </cell>
          <cell r="DB648">
            <v>13856.52</v>
          </cell>
          <cell r="DC648">
            <v>81817.600000000006</v>
          </cell>
          <cell r="DD648">
            <v>0</v>
          </cell>
          <cell r="DE648">
            <v>305.2</v>
          </cell>
          <cell r="DF648">
            <v>81512.399999999994</v>
          </cell>
          <cell r="DG648">
            <v>22703.64</v>
          </cell>
          <cell r="DH648">
            <v>11747.12</v>
          </cell>
          <cell r="DI648">
            <v>830</v>
          </cell>
          <cell r="DJ648">
            <v>0</v>
          </cell>
          <cell r="DK648">
            <v>874.66</v>
          </cell>
          <cell r="DL648">
            <v>13451.78</v>
          </cell>
          <cell r="DM648">
            <v>340423.3</v>
          </cell>
          <cell r="DN648">
            <v>812826.59</v>
          </cell>
          <cell r="DO648">
            <v>0</v>
          </cell>
          <cell r="DP648">
            <v>71.599999999999994</v>
          </cell>
          <cell r="DQ648">
            <v>0</v>
          </cell>
          <cell r="DR648">
            <v>760216.9</v>
          </cell>
          <cell r="DS648">
            <v>1.1599999999999999</v>
          </cell>
          <cell r="DT648">
            <v>760288.5</v>
          </cell>
          <cell r="DU648">
            <v>2043.17</v>
          </cell>
          <cell r="DV648">
            <v>4.24</v>
          </cell>
          <cell r="DW648">
            <v>24938.44</v>
          </cell>
          <cell r="DX648">
            <v>29701.93</v>
          </cell>
          <cell r="DY648">
            <v>-2112.85</v>
          </cell>
          <cell r="DZ648">
            <v>-2422</v>
          </cell>
          <cell r="EA648">
            <v>52152.92</v>
          </cell>
          <cell r="EB648">
            <v>385.17</v>
          </cell>
          <cell r="EC648">
            <v>52538.09</v>
          </cell>
          <cell r="ED648">
            <v>8276.92</v>
          </cell>
          <cell r="EE648">
            <v>52584.14</v>
          </cell>
          <cell r="EF648">
            <v>0</v>
          </cell>
          <cell r="EG648">
            <v>52584.14</v>
          </cell>
          <cell r="EH648">
            <v>1133.8900000000001</v>
          </cell>
          <cell r="EI648">
            <v>0</v>
          </cell>
          <cell r="EJ648">
            <v>0</v>
          </cell>
          <cell r="EK648">
            <v>0</v>
          </cell>
          <cell r="EL648">
            <v>0</v>
          </cell>
          <cell r="EM648">
            <v>0</v>
          </cell>
          <cell r="EN648">
            <v>250</v>
          </cell>
          <cell r="EO648">
            <v>0</v>
          </cell>
          <cell r="EP648">
            <v>30.4</v>
          </cell>
          <cell r="EQ648">
            <v>0</v>
          </cell>
          <cell r="ER648">
            <v>-1344.64</v>
          </cell>
          <cell r="ES648">
            <v>0</v>
          </cell>
          <cell r="ET648">
            <v>59.93</v>
          </cell>
          <cell r="EU648">
            <v>52152.92</v>
          </cell>
          <cell r="EV648">
            <v>52152.92</v>
          </cell>
          <cell r="EW648">
            <v>-1243.8599999999999</v>
          </cell>
          <cell r="EX648">
            <v>0</v>
          </cell>
          <cell r="EY648">
            <v>-1054.25</v>
          </cell>
          <cell r="EZ648">
            <v>0</v>
          </cell>
          <cell r="FA648">
            <v>0</v>
          </cell>
          <cell r="FB648">
            <v>385.17</v>
          </cell>
          <cell r="FC648">
            <v>0</v>
          </cell>
          <cell r="FD648">
            <v>12318.45</v>
          </cell>
          <cell r="FE648">
            <v>0</v>
          </cell>
          <cell r="FF648">
            <v>42517.75</v>
          </cell>
          <cell r="FG648">
            <v>83</v>
          </cell>
          <cell r="FH648">
            <v>0</v>
          </cell>
          <cell r="FI648">
            <v>0</v>
          </cell>
          <cell r="FJ648">
            <v>42434.75</v>
          </cell>
          <cell r="FK648">
            <v>445019.16</v>
          </cell>
          <cell r="FL648">
            <v>40006.410000000003</v>
          </cell>
          <cell r="FM648">
            <v>42434.75</v>
          </cell>
          <cell r="FN648">
            <v>43319.14</v>
          </cell>
          <cell r="FO648">
            <v>445019.16</v>
          </cell>
          <cell r="FP648">
            <v>800096.19</v>
          </cell>
          <cell r="FQ648">
            <v>8.9898000000000007</v>
          </cell>
          <cell r="FR648">
            <v>9.5355000000000008</v>
          </cell>
          <cell r="FS648">
            <v>9.7341999999999995</v>
          </cell>
          <cell r="FT648">
            <v>5.3037000000000001</v>
          </cell>
          <cell r="FU648">
            <v>2043.17</v>
          </cell>
          <cell r="FV648">
            <v>0</v>
          </cell>
          <cell r="FW648">
            <v>0</v>
          </cell>
          <cell r="FX648">
            <v>0</v>
          </cell>
          <cell r="FY648">
            <v>2422</v>
          </cell>
          <cell r="FZ648">
            <v>0</v>
          </cell>
          <cell r="GA648">
            <v>385.17</v>
          </cell>
          <cell r="GB648">
            <v>0</v>
          </cell>
          <cell r="GC648">
            <v>0</v>
          </cell>
          <cell r="GD648">
            <v>11443.78</v>
          </cell>
          <cell r="GE648">
            <v>0</v>
          </cell>
          <cell r="GF648">
            <v>3139.02</v>
          </cell>
          <cell r="GG648">
            <v>1020</v>
          </cell>
          <cell r="GH648">
            <v>0</v>
          </cell>
          <cell r="GI648">
            <v>0</v>
          </cell>
          <cell r="GJ648">
            <v>42517.75</v>
          </cell>
          <cell r="GK648">
            <v>4251.7700000000004</v>
          </cell>
          <cell r="GL648">
            <v>0</v>
          </cell>
          <cell r="GM648">
            <v>0</v>
          </cell>
          <cell r="GN648">
            <v>0</v>
          </cell>
          <cell r="GO648">
            <v>0</v>
          </cell>
          <cell r="GP648">
            <v>0</v>
          </cell>
          <cell r="GQ648">
            <v>0</v>
          </cell>
          <cell r="GR648">
            <v>0</v>
          </cell>
          <cell r="GS648">
            <v>0</v>
          </cell>
          <cell r="GT648">
            <v>0</v>
          </cell>
          <cell r="GU648">
            <v>0</v>
          </cell>
          <cell r="GV648">
            <v>1020</v>
          </cell>
          <cell r="GW648">
            <v>0</v>
          </cell>
          <cell r="GX648">
            <v>0</v>
          </cell>
          <cell r="GY648">
            <v>0</v>
          </cell>
          <cell r="GZ648">
            <v>0</v>
          </cell>
          <cell r="HA648">
            <v>0</v>
          </cell>
          <cell r="HB648">
            <v>250</v>
          </cell>
          <cell r="HC648">
            <v>250</v>
          </cell>
          <cell r="HF648">
            <v>0</v>
          </cell>
          <cell r="HG648">
            <v>0</v>
          </cell>
          <cell r="HH648">
            <v>0</v>
          </cell>
          <cell r="HI648">
            <v>168</v>
          </cell>
          <cell r="HJ648">
            <v>2702</v>
          </cell>
          <cell r="HL648">
            <v>1</v>
          </cell>
          <cell r="HM648">
            <v>2013</v>
          </cell>
          <cell r="HN648">
            <v>81</v>
          </cell>
          <cell r="HO648">
            <v>-171.09</v>
          </cell>
          <cell r="HR648">
            <v>19009</v>
          </cell>
        </row>
        <row r="649">
          <cell r="A649" t="str">
            <v>2945824Q2 2013BHC Baseline</v>
          </cell>
          <cell r="B649" t="str">
            <v>MetLife</v>
          </cell>
          <cell r="C649" t="str">
            <v>Q2 2013</v>
          </cell>
          <cell r="D649" t="str">
            <v>BHC Baseline</v>
          </cell>
          <cell r="E649" t="str">
            <v>BHC</v>
          </cell>
          <cell r="F649" t="str">
            <v>METLIFE</v>
          </cell>
          <cell r="G649">
            <v>2945824</v>
          </cell>
          <cell r="H649" t="str">
            <v>Projected</v>
          </cell>
          <cell r="I649">
            <v>40925</v>
          </cell>
          <cell r="J649">
            <v>40925.743506944447</v>
          </cell>
          <cell r="L649">
            <v>0</v>
          </cell>
          <cell r="M649">
            <v>0</v>
          </cell>
          <cell r="N649">
            <v>0</v>
          </cell>
          <cell r="O649">
            <v>0</v>
          </cell>
          <cell r="P649">
            <v>40</v>
          </cell>
          <cell r="Q649">
            <v>40</v>
          </cell>
          <cell r="R649">
            <v>0</v>
          </cell>
          <cell r="S649">
            <v>0</v>
          </cell>
          <cell r="T649">
            <v>22</v>
          </cell>
          <cell r="U649">
            <v>0</v>
          </cell>
          <cell r="V649">
            <v>0.2</v>
          </cell>
          <cell r="W649">
            <v>21.8</v>
          </cell>
          <cell r="X649">
            <v>0</v>
          </cell>
          <cell r="Y649">
            <v>0</v>
          </cell>
          <cell r="Z649">
            <v>0</v>
          </cell>
          <cell r="AA649">
            <v>0</v>
          </cell>
          <cell r="AB649">
            <v>0</v>
          </cell>
          <cell r="AC649">
            <v>4</v>
          </cell>
          <cell r="AD649">
            <v>0</v>
          </cell>
          <cell r="AE649">
            <v>0</v>
          </cell>
          <cell r="AF649">
            <v>0</v>
          </cell>
          <cell r="AG649">
            <v>0</v>
          </cell>
          <cell r="AH649">
            <v>4</v>
          </cell>
          <cell r="AI649">
            <v>66</v>
          </cell>
          <cell r="AJ649">
            <v>0</v>
          </cell>
          <cell r="AK649">
            <v>0</v>
          </cell>
          <cell r="AL649">
            <v>105.09</v>
          </cell>
          <cell r="AM649">
            <v>105.09</v>
          </cell>
          <cell r="AN649">
            <v>0</v>
          </cell>
          <cell r="AO649">
            <v>0</v>
          </cell>
          <cell r="AP649">
            <v>0</v>
          </cell>
          <cell r="AQ649">
            <v>0</v>
          </cell>
          <cell r="AR649">
            <v>0</v>
          </cell>
          <cell r="AS649">
            <v>-125.21</v>
          </cell>
          <cell r="AT649">
            <v>45.88</v>
          </cell>
          <cell r="AU649">
            <v>305.2</v>
          </cell>
          <cell r="AV649">
            <v>2</v>
          </cell>
          <cell r="AW649">
            <v>66</v>
          </cell>
          <cell r="AX649">
            <v>40</v>
          </cell>
          <cell r="AY649">
            <v>281.2</v>
          </cell>
          <cell r="AZ649">
            <v>4656.26</v>
          </cell>
          <cell r="BA649">
            <v>12627.12</v>
          </cell>
          <cell r="BB649">
            <v>15310.52</v>
          </cell>
          <cell r="BC649">
            <v>2042.86</v>
          </cell>
          <cell r="BD649">
            <v>2042.86</v>
          </cell>
          <cell r="BE649">
            <v>2</v>
          </cell>
          <cell r="BF649">
            <v>0</v>
          </cell>
          <cell r="BG649">
            <v>-125.21</v>
          </cell>
          <cell r="BH649">
            <v>0.37</v>
          </cell>
          <cell r="BI649">
            <v>0</v>
          </cell>
          <cell r="BJ649">
            <v>-171.09</v>
          </cell>
          <cell r="BK649">
            <v>0</v>
          </cell>
          <cell r="BL649">
            <v>1995.34</v>
          </cell>
          <cell r="BM649">
            <v>548</v>
          </cell>
          <cell r="BN649">
            <v>1447.34</v>
          </cell>
          <cell r="BO649">
            <v>8</v>
          </cell>
          <cell r="BP649">
            <v>1455.34</v>
          </cell>
          <cell r="BQ649">
            <v>6</v>
          </cell>
          <cell r="BR649">
            <v>1449.34</v>
          </cell>
          <cell r="BS649">
            <v>27.463991</v>
          </cell>
          <cell r="BT649">
            <v>54.35</v>
          </cell>
          <cell r="BU649">
            <v>0</v>
          </cell>
          <cell r="BV649">
            <v>2.72</v>
          </cell>
          <cell r="BW649">
            <v>51.63</v>
          </cell>
          <cell r="BX649" t="str">
            <v>Other Non-Interest Expense</v>
          </cell>
          <cell r="BY649">
            <v>0</v>
          </cell>
          <cell r="BZ649">
            <v>354812.31</v>
          </cell>
          <cell r="CA649">
            <v>354812.31</v>
          </cell>
          <cell r="CB649">
            <v>60519.76</v>
          </cell>
          <cell r="CC649">
            <v>0</v>
          </cell>
          <cell r="CD649">
            <v>0</v>
          </cell>
          <cell r="CE649">
            <v>0</v>
          </cell>
          <cell r="CF649">
            <v>0</v>
          </cell>
          <cell r="CG649">
            <v>40193.96</v>
          </cell>
          <cell r="CH649">
            <v>19.75</v>
          </cell>
          <cell r="CI649">
            <v>4090.67</v>
          </cell>
          <cell r="CJ649">
            <v>36083.54</v>
          </cell>
          <cell r="CK649">
            <v>0.25</v>
          </cell>
          <cell r="CL649">
            <v>12717.29</v>
          </cell>
          <cell r="CM649">
            <v>7608.51</v>
          </cell>
          <cell r="CN649">
            <v>8429.68</v>
          </cell>
          <cell r="CO649">
            <v>8429.68</v>
          </cell>
          <cell r="CP649">
            <v>0</v>
          </cell>
          <cell r="CQ649">
            <v>0</v>
          </cell>
          <cell r="CR649">
            <v>0</v>
          </cell>
          <cell r="CS649">
            <v>0</v>
          </cell>
          <cell r="CT649">
            <v>0</v>
          </cell>
          <cell r="CU649">
            <v>0</v>
          </cell>
          <cell r="CV649">
            <v>0</v>
          </cell>
          <cell r="CW649">
            <v>14472.53</v>
          </cell>
          <cell r="CX649">
            <v>0</v>
          </cell>
          <cell r="CY649">
            <v>0</v>
          </cell>
          <cell r="CZ649">
            <v>0</v>
          </cell>
          <cell r="DA649">
            <v>344.3</v>
          </cell>
          <cell r="DB649">
            <v>14128.23</v>
          </cell>
          <cell r="DC649">
            <v>83421.960000000006</v>
          </cell>
          <cell r="DD649">
            <v>0</v>
          </cell>
          <cell r="DE649">
            <v>281.2</v>
          </cell>
          <cell r="DF649">
            <v>83140.759999999995</v>
          </cell>
          <cell r="DG649">
            <v>23608.44</v>
          </cell>
          <cell r="DH649">
            <v>11745.33</v>
          </cell>
          <cell r="DI649">
            <v>796.33</v>
          </cell>
          <cell r="DJ649">
            <v>0</v>
          </cell>
          <cell r="DK649">
            <v>874.66</v>
          </cell>
          <cell r="DL649">
            <v>13416.32</v>
          </cell>
          <cell r="DM649">
            <v>344702.97</v>
          </cell>
          <cell r="DN649">
            <v>819680.8</v>
          </cell>
          <cell r="DO649">
            <v>0</v>
          </cell>
          <cell r="DP649">
            <v>71.599999999999994</v>
          </cell>
          <cell r="DQ649">
            <v>0</v>
          </cell>
          <cell r="DR649">
            <v>766100.29</v>
          </cell>
          <cell r="DS649">
            <v>1.1599999999999999</v>
          </cell>
          <cell r="DT649">
            <v>766171.89</v>
          </cell>
          <cell r="DU649">
            <v>2043.17</v>
          </cell>
          <cell r="DV649">
            <v>4.24</v>
          </cell>
          <cell r="DW649">
            <v>24927.65</v>
          </cell>
          <cell r="DX649">
            <v>31191.88</v>
          </cell>
          <cell r="DY649">
            <v>-2371.1999999999998</v>
          </cell>
          <cell r="DZ649">
            <v>-2672</v>
          </cell>
          <cell r="EA649">
            <v>53123.74</v>
          </cell>
          <cell r="EB649">
            <v>385.17</v>
          </cell>
          <cell r="EC649">
            <v>53508.91</v>
          </cell>
          <cell r="ED649">
            <v>8276.92</v>
          </cell>
          <cell r="EE649">
            <v>52152.92</v>
          </cell>
          <cell r="EF649">
            <v>0</v>
          </cell>
          <cell r="EG649">
            <v>52152.92</v>
          </cell>
          <cell r="EH649">
            <v>1449.34</v>
          </cell>
          <cell r="EI649">
            <v>0</v>
          </cell>
          <cell r="EJ649">
            <v>0</v>
          </cell>
          <cell r="EK649">
            <v>0</v>
          </cell>
          <cell r="EL649">
            <v>0</v>
          </cell>
          <cell r="EM649">
            <v>0</v>
          </cell>
          <cell r="EN649">
            <v>250</v>
          </cell>
          <cell r="EO649">
            <v>0</v>
          </cell>
          <cell r="EP649">
            <v>30.5</v>
          </cell>
          <cell r="EQ649">
            <v>0</v>
          </cell>
          <cell r="ER649">
            <v>-258.35000000000002</v>
          </cell>
          <cell r="ES649">
            <v>0</v>
          </cell>
          <cell r="ET649">
            <v>60.32</v>
          </cell>
          <cell r="EU649">
            <v>53123.74</v>
          </cell>
          <cell r="EV649">
            <v>53123.74</v>
          </cell>
          <cell r="EW649">
            <v>-1500.96</v>
          </cell>
          <cell r="EX649">
            <v>0</v>
          </cell>
          <cell r="EY649">
            <v>-1054.25</v>
          </cell>
          <cell r="EZ649">
            <v>0</v>
          </cell>
          <cell r="FA649">
            <v>0</v>
          </cell>
          <cell r="FB649">
            <v>385.17</v>
          </cell>
          <cell r="FC649">
            <v>0</v>
          </cell>
          <cell r="FD649">
            <v>12316.65</v>
          </cell>
          <cell r="FE649">
            <v>0</v>
          </cell>
          <cell r="FF649">
            <v>43747.46</v>
          </cell>
          <cell r="FG649">
            <v>79.63</v>
          </cell>
          <cell r="FH649">
            <v>0</v>
          </cell>
          <cell r="FI649">
            <v>0</v>
          </cell>
          <cell r="FJ649">
            <v>43667.83</v>
          </cell>
          <cell r="FK649">
            <v>449307.35</v>
          </cell>
          <cell r="FL649">
            <v>41239.49</v>
          </cell>
          <cell r="FM649">
            <v>43667.83</v>
          </cell>
          <cell r="FN649">
            <v>44528.22</v>
          </cell>
          <cell r="FO649">
            <v>449307.35</v>
          </cell>
          <cell r="FP649">
            <v>805358.35</v>
          </cell>
          <cell r="FQ649">
            <v>9.1784999999999997</v>
          </cell>
          <cell r="FR649">
            <v>9.7188999999999997</v>
          </cell>
          <cell r="FS649">
            <v>9.9103999999999992</v>
          </cell>
          <cell r="FT649">
            <v>5.4222000000000001</v>
          </cell>
          <cell r="FU649">
            <v>2043.17</v>
          </cell>
          <cell r="FV649">
            <v>0</v>
          </cell>
          <cell r="FW649">
            <v>0</v>
          </cell>
          <cell r="FX649">
            <v>0</v>
          </cell>
          <cell r="FY649">
            <v>2672</v>
          </cell>
          <cell r="FZ649">
            <v>0</v>
          </cell>
          <cell r="GA649">
            <v>385.17</v>
          </cell>
          <cell r="GB649">
            <v>0</v>
          </cell>
          <cell r="GC649">
            <v>0</v>
          </cell>
          <cell r="GD649">
            <v>11441.99</v>
          </cell>
          <cell r="GE649">
            <v>0</v>
          </cell>
          <cell r="GF649">
            <v>3282.49</v>
          </cell>
          <cell r="GG649">
            <v>1013</v>
          </cell>
          <cell r="GH649">
            <v>0</v>
          </cell>
          <cell r="GI649">
            <v>0</v>
          </cell>
          <cell r="GJ649">
            <v>43747.46</v>
          </cell>
          <cell r="GK649">
            <v>4374.75</v>
          </cell>
          <cell r="GL649">
            <v>0</v>
          </cell>
          <cell r="GM649">
            <v>0</v>
          </cell>
          <cell r="GN649">
            <v>0</v>
          </cell>
          <cell r="GO649">
            <v>0</v>
          </cell>
          <cell r="GP649">
            <v>0</v>
          </cell>
          <cell r="GQ649">
            <v>0</v>
          </cell>
          <cell r="GR649">
            <v>0</v>
          </cell>
          <cell r="GS649">
            <v>0</v>
          </cell>
          <cell r="GT649">
            <v>0</v>
          </cell>
          <cell r="GU649">
            <v>0</v>
          </cell>
          <cell r="GV649">
            <v>1013</v>
          </cell>
          <cell r="GW649">
            <v>0</v>
          </cell>
          <cell r="GX649">
            <v>0</v>
          </cell>
          <cell r="GY649">
            <v>0</v>
          </cell>
          <cell r="GZ649">
            <v>0</v>
          </cell>
          <cell r="HA649">
            <v>0</v>
          </cell>
          <cell r="HB649">
            <v>250</v>
          </cell>
          <cell r="HC649">
            <v>250</v>
          </cell>
          <cell r="HF649">
            <v>0</v>
          </cell>
          <cell r="HG649">
            <v>0</v>
          </cell>
          <cell r="HH649">
            <v>0</v>
          </cell>
          <cell r="HI649">
            <v>168</v>
          </cell>
          <cell r="HJ649">
            <v>2702</v>
          </cell>
          <cell r="HL649">
            <v>2</v>
          </cell>
          <cell r="HM649">
            <v>2013</v>
          </cell>
          <cell r="HN649">
            <v>70</v>
          </cell>
          <cell r="HO649">
            <v>-171.09</v>
          </cell>
          <cell r="HR649">
            <v>19009</v>
          </cell>
        </row>
        <row r="650">
          <cell r="A650" t="str">
            <v>2945824Q3 2013BHC Baseline</v>
          </cell>
          <cell r="B650" t="str">
            <v>MetLife</v>
          </cell>
          <cell r="C650" t="str">
            <v>Q3 2013</v>
          </cell>
          <cell r="D650" t="str">
            <v>BHC Baseline</v>
          </cell>
          <cell r="E650" t="str">
            <v>BHC</v>
          </cell>
          <cell r="F650" t="str">
            <v>METLIFE</v>
          </cell>
          <cell r="G650">
            <v>2945824</v>
          </cell>
          <cell r="H650" t="str">
            <v>Projected</v>
          </cell>
          <cell r="I650">
            <v>40925</v>
          </cell>
          <cell r="J650">
            <v>40925.743506944447</v>
          </cell>
          <cell r="L650">
            <v>0</v>
          </cell>
          <cell r="M650">
            <v>0</v>
          </cell>
          <cell r="N650">
            <v>0</v>
          </cell>
          <cell r="O650">
            <v>0</v>
          </cell>
          <cell r="P650">
            <v>40</v>
          </cell>
          <cell r="Q650">
            <v>40</v>
          </cell>
          <cell r="R650">
            <v>0</v>
          </cell>
          <cell r="S650">
            <v>0</v>
          </cell>
          <cell r="T650">
            <v>22</v>
          </cell>
          <cell r="U650">
            <v>0</v>
          </cell>
          <cell r="V650">
            <v>0.2</v>
          </cell>
          <cell r="W650">
            <v>21.8</v>
          </cell>
          <cell r="X650">
            <v>0</v>
          </cell>
          <cell r="Y650">
            <v>0</v>
          </cell>
          <cell r="Z650">
            <v>0</v>
          </cell>
          <cell r="AA650">
            <v>0</v>
          </cell>
          <cell r="AB650">
            <v>0</v>
          </cell>
          <cell r="AC650">
            <v>4</v>
          </cell>
          <cell r="AD650">
            <v>0</v>
          </cell>
          <cell r="AE650">
            <v>0</v>
          </cell>
          <cell r="AF650">
            <v>0</v>
          </cell>
          <cell r="AG650">
            <v>0</v>
          </cell>
          <cell r="AH650">
            <v>4</v>
          </cell>
          <cell r="AI650">
            <v>66</v>
          </cell>
          <cell r="AJ650">
            <v>0</v>
          </cell>
          <cell r="AK650">
            <v>0</v>
          </cell>
          <cell r="AL650">
            <v>104.39</v>
          </cell>
          <cell r="AM650">
            <v>104.39</v>
          </cell>
          <cell r="AN650">
            <v>0</v>
          </cell>
          <cell r="AO650">
            <v>0</v>
          </cell>
          <cell r="AP650">
            <v>0</v>
          </cell>
          <cell r="AQ650">
            <v>0</v>
          </cell>
          <cell r="AR650">
            <v>0</v>
          </cell>
          <cell r="AS650">
            <v>-130.55000000000001</v>
          </cell>
          <cell r="AT650">
            <v>39.840000000000003</v>
          </cell>
          <cell r="AU650">
            <v>281.2</v>
          </cell>
          <cell r="AV650">
            <v>2</v>
          </cell>
          <cell r="AW650">
            <v>66</v>
          </cell>
          <cell r="AX650">
            <v>40</v>
          </cell>
          <cell r="AY650">
            <v>257.2</v>
          </cell>
          <cell r="AZ650">
            <v>4646.1400000000003</v>
          </cell>
          <cell r="BA650">
            <v>12606.56</v>
          </cell>
          <cell r="BB650">
            <v>15264.34</v>
          </cell>
          <cell r="BC650">
            <v>2055.36</v>
          </cell>
          <cell r="BD650">
            <v>2055.36</v>
          </cell>
          <cell r="BE650">
            <v>2</v>
          </cell>
          <cell r="BF650">
            <v>0</v>
          </cell>
          <cell r="BG650">
            <v>-130.55000000000001</v>
          </cell>
          <cell r="BH650">
            <v>0.49</v>
          </cell>
          <cell r="BI650">
            <v>0</v>
          </cell>
          <cell r="BJ650">
            <v>-170.39</v>
          </cell>
          <cell r="BK650">
            <v>0</v>
          </cell>
          <cell r="BL650">
            <v>2014.01</v>
          </cell>
          <cell r="BM650">
            <v>556</v>
          </cell>
          <cell r="BN650">
            <v>1458.01</v>
          </cell>
          <cell r="BO650">
            <v>26</v>
          </cell>
          <cell r="BP650">
            <v>1484.01</v>
          </cell>
          <cell r="BQ650">
            <v>10</v>
          </cell>
          <cell r="BR650">
            <v>1474.01</v>
          </cell>
          <cell r="BS650">
            <v>27.606615999999999</v>
          </cell>
          <cell r="BT650">
            <v>51.63</v>
          </cell>
          <cell r="BU650">
            <v>0</v>
          </cell>
          <cell r="BV650">
            <v>2.5</v>
          </cell>
          <cell r="BW650">
            <v>49.14</v>
          </cell>
          <cell r="BX650" t="str">
            <v>Other Non-Interest Expense</v>
          </cell>
          <cell r="BY650">
            <v>0</v>
          </cell>
          <cell r="BZ650">
            <v>357459.68</v>
          </cell>
          <cell r="CA650">
            <v>357459.68</v>
          </cell>
          <cell r="CB650">
            <v>61603.15</v>
          </cell>
          <cell r="CC650">
            <v>0</v>
          </cell>
          <cell r="CD650">
            <v>0</v>
          </cell>
          <cell r="CE650">
            <v>0</v>
          </cell>
          <cell r="CF650">
            <v>0</v>
          </cell>
          <cell r="CG650">
            <v>40913.49</v>
          </cell>
          <cell r="CH650">
            <v>20.100000000000001</v>
          </cell>
          <cell r="CI650">
            <v>4163.8999999999996</v>
          </cell>
          <cell r="CJ650">
            <v>36729.49</v>
          </cell>
          <cell r="CK650">
            <v>0.25</v>
          </cell>
          <cell r="CL650">
            <v>12944.95</v>
          </cell>
          <cell r="CM650">
            <v>7744.71</v>
          </cell>
          <cell r="CN650">
            <v>8580.59</v>
          </cell>
          <cell r="CO650">
            <v>8580.59</v>
          </cell>
          <cell r="CP650">
            <v>0</v>
          </cell>
          <cell r="CQ650">
            <v>0</v>
          </cell>
          <cell r="CR650">
            <v>0</v>
          </cell>
          <cell r="CS650">
            <v>0</v>
          </cell>
          <cell r="CT650">
            <v>0</v>
          </cell>
          <cell r="CU650">
            <v>0</v>
          </cell>
          <cell r="CV650">
            <v>0</v>
          </cell>
          <cell r="CW650">
            <v>14731.61</v>
          </cell>
          <cell r="CX650">
            <v>0</v>
          </cell>
          <cell r="CY650">
            <v>0</v>
          </cell>
          <cell r="CZ650">
            <v>0</v>
          </cell>
          <cell r="DA650">
            <v>350.46</v>
          </cell>
          <cell r="DB650">
            <v>14381.15</v>
          </cell>
          <cell r="DC650">
            <v>84915.34</v>
          </cell>
          <cell r="DD650">
            <v>0</v>
          </cell>
          <cell r="DE650">
            <v>257.2</v>
          </cell>
          <cell r="DF650">
            <v>84658.14</v>
          </cell>
          <cell r="DG650">
            <v>24109.93</v>
          </cell>
          <cell r="DH650">
            <v>11743.53</v>
          </cell>
          <cell r="DI650">
            <v>760.25</v>
          </cell>
          <cell r="DJ650">
            <v>0</v>
          </cell>
          <cell r="DK650">
            <v>874.66</v>
          </cell>
          <cell r="DL650">
            <v>13378.45</v>
          </cell>
          <cell r="DM650">
            <v>349140.17</v>
          </cell>
          <cell r="DN650">
            <v>828746.37</v>
          </cell>
          <cell r="DO650">
            <v>0</v>
          </cell>
          <cell r="DP650">
            <v>71.599999999999994</v>
          </cell>
          <cell r="DQ650">
            <v>0</v>
          </cell>
          <cell r="DR650">
            <v>773194.03</v>
          </cell>
          <cell r="DS650">
            <v>1.1599999999999999</v>
          </cell>
          <cell r="DT650">
            <v>773265.63</v>
          </cell>
          <cell r="DU650">
            <v>2043.17</v>
          </cell>
          <cell r="DV650">
            <v>4.24</v>
          </cell>
          <cell r="DW650">
            <v>25914.32</v>
          </cell>
          <cell r="DX650">
            <v>32708.44</v>
          </cell>
          <cell r="DY650">
            <v>-2652.6</v>
          </cell>
          <cell r="DZ650">
            <v>-2922</v>
          </cell>
          <cell r="EA650">
            <v>55095.57</v>
          </cell>
          <cell r="EB650">
            <v>385.17</v>
          </cell>
          <cell r="EC650">
            <v>55480.74</v>
          </cell>
          <cell r="ED650">
            <v>8276.92</v>
          </cell>
          <cell r="EE650">
            <v>53123.74</v>
          </cell>
          <cell r="EF650">
            <v>0</v>
          </cell>
          <cell r="EG650">
            <v>53123.74</v>
          </cell>
          <cell r="EH650">
            <v>1474.01</v>
          </cell>
          <cell r="EI650">
            <v>0</v>
          </cell>
          <cell r="EJ650">
            <v>0</v>
          </cell>
          <cell r="EK650">
            <v>1000</v>
          </cell>
          <cell r="EL650">
            <v>0</v>
          </cell>
          <cell r="EM650">
            <v>0</v>
          </cell>
          <cell r="EN650">
            <v>250</v>
          </cell>
          <cell r="EO650">
            <v>0</v>
          </cell>
          <cell r="EP650">
            <v>30.5</v>
          </cell>
          <cell r="EQ650">
            <v>0</v>
          </cell>
          <cell r="ER650">
            <v>-281.39999999999998</v>
          </cell>
          <cell r="ES650">
            <v>0</v>
          </cell>
          <cell r="ET650">
            <v>59.73</v>
          </cell>
          <cell r="EU650">
            <v>55095.57</v>
          </cell>
          <cell r="EV650">
            <v>55095.57</v>
          </cell>
          <cell r="EW650">
            <v>-1774.03</v>
          </cell>
          <cell r="EX650">
            <v>0</v>
          </cell>
          <cell r="EY650">
            <v>-1054.25</v>
          </cell>
          <cell r="EZ650">
            <v>0</v>
          </cell>
          <cell r="FA650">
            <v>0</v>
          </cell>
          <cell r="FB650">
            <v>385.17</v>
          </cell>
          <cell r="FC650">
            <v>0</v>
          </cell>
          <cell r="FD650">
            <v>12314.86</v>
          </cell>
          <cell r="FE650">
            <v>0</v>
          </cell>
          <cell r="FF650">
            <v>45994.16</v>
          </cell>
          <cell r="FG650">
            <v>76.03</v>
          </cell>
          <cell r="FH650">
            <v>0</v>
          </cell>
          <cell r="FI650">
            <v>0</v>
          </cell>
          <cell r="FJ650">
            <v>45918.14</v>
          </cell>
          <cell r="FK650">
            <v>454865.05</v>
          </cell>
          <cell r="FL650">
            <v>43489.8</v>
          </cell>
          <cell r="FM650">
            <v>45918.14</v>
          </cell>
          <cell r="FN650">
            <v>46754.53</v>
          </cell>
          <cell r="FO650">
            <v>454865.05</v>
          </cell>
          <cell r="FP650">
            <v>813596.71</v>
          </cell>
          <cell r="FQ650">
            <v>9.5609999999999999</v>
          </cell>
          <cell r="FR650">
            <v>10.094900000000001</v>
          </cell>
          <cell r="FS650">
            <v>10.2788</v>
          </cell>
          <cell r="FT650">
            <v>5.6437999999999997</v>
          </cell>
          <cell r="FU650">
            <v>2043.17</v>
          </cell>
          <cell r="FV650">
            <v>0</v>
          </cell>
          <cell r="FW650">
            <v>0</v>
          </cell>
          <cell r="FX650">
            <v>0</v>
          </cell>
          <cell r="FY650">
            <v>2922</v>
          </cell>
          <cell r="FZ650">
            <v>0</v>
          </cell>
          <cell r="GA650">
            <v>385.17</v>
          </cell>
          <cell r="GB650">
            <v>0</v>
          </cell>
          <cell r="GC650">
            <v>0</v>
          </cell>
          <cell r="GD650">
            <v>11440.2</v>
          </cell>
          <cell r="GE650">
            <v>0</v>
          </cell>
          <cell r="GF650">
            <v>3410.36</v>
          </cell>
          <cell r="GG650">
            <v>1033</v>
          </cell>
          <cell r="GH650">
            <v>0</v>
          </cell>
          <cell r="GI650">
            <v>0</v>
          </cell>
          <cell r="GJ650">
            <v>45994.16</v>
          </cell>
          <cell r="GK650">
            <v>4599.42</v>
          </cell>
          <cell r="GL650">
            <v>0</v>
          </cell>
          <cell r="GM650">
            <v>0</v>
          </cell>
          <cell r="GN650">
            <v>0</v>
          </cell>
          <cell r="GO650">
            <v>0</v>
          </cell>
          <cell r="GP650">
            <v>0</v>
          </cell>
          <cell r="GQ650">
            <v>0</v>
          </cell>
          <cell r="GR650">
            <v>0</v>
          </cell>
          <cell r="GS650">
            <v>0</v>
          </cell>
          <cell r="GT650">
            <v>0</v>
          </cell>
          <cell r="GU650">
            <v>0</v>
          </cell>
          <cell r="GV650">
            <v>1033</v>
          </cell>
          <cell r="GW650">
            <v>0</v>
          </cell>
          <cell r="GX650">
            <v>0</v>
          </cell>
          <cell r="GY650">
            <v>1000</v>
          </cell>
          <cell r="GZ650">
            <v>1000</v>
          </cell>
          <cell r="HA650">
            <v>0</v>
          </cell>
          <cell r="HB650">
            <v>250</v>
          </cell>
          <cell r="HC650">
            <v>250</v>
          </cell>
          <cell r="HF650">
            <v>0</v>
          </cell>
          <cell r="HG650">
            <v>0</v>
          </cell>
          <cell r="HH650">
            <v>0</v>
          </cell>
          <cell r="HI650">
            <v>168</v>
          </cell>
          <cell r="HJ650">
            <v>2702</v>
          </cell>
          <cell r="HL650">
            <v>3</v>
          </cell>
          <cell r="HM650">
            <v>2013</v>
          </cell>
          <cell r="HN650">
            <v>67</v>
          </cell>
          <cell r="HO650">
            <v>-170.39</v>
          </cell>
          <cell r="HR650">
            <v>19009</v>
          </cell>
        </row>
        <row r="651">
          <cell r="A651" t="str">
            <v>2945824Q4 2013BHC Baseline</v>
          </cell>
          <cell r="B651" t="str">
            <v>MetLife</v>
          </cell>
          <cell r="C651" t="str">
            <v>Q4 2013</v>
          </cell>
          <cell r="D651" t="str">
            <v>BHC Baseline</v>
          </cell>
          <cell r="E651" t="str">
            <v>BHC</v>
          </cell>
          <cell r="F651" t="str">
            <v>METLIFE</v>
          </cell>
          <cell r="G651">
            <v>2945824</v>
          </cell>
          <cell r="H651" t="str">
            <v>Projected</v>
          </cell>
          <cell r="I651">
            <v>40925</v>
          </cell>
          <cell r="J651">
            <v>40925.743506944447</v>
          </cell>
          <cell r="L651">
            <v>0</v>
          </cell>
          <cell r="M651">
            <v>0</v>
          </cell>
          <cell r="N651">
            <v>0</v>
          </cell>
          <cell r="O651">
            <v>0</v>
          </cell>
          <cell r="P651">
            <v>40</v>
          </cell>
          <cell r="Q651">
            <v>40</v>
          </cell>
          <cell r="R651">
            <v>0</v>
          </cell>
          <cell r="S651">
            <v>0</v>
          </cell>
          <cell r="T651">
            <v>22</v>
          </cell>
          <cell r="U651">
            <v>0</v>
          </cell>
          <cell r="V651">
            <v>0.2</v>
          </cell>
          <cell r="W651">
            <v>21.8</v>
          </cell>
          <cell r="X651">
            <v>0</v>
          </cell>
          <cell r="Y651">
            <v>0</v>
          </cell>
          <cell r="Z651">
            <v>0</v>
          </cell>
          <cell r="AA651">
            <v>0</v>
          </cell>
          <cell r="AB651">
            <v>0</v>
          </cell>
          <cell r="AC651">
            <v>4</v>
          </cell>
          <cell r="AD651">
            <v>0</v>
          </cell>
          <cell r="AE651">
            <v>0</v>
          </cell>
          <cell r="AF651">
            <v>0</v>
          </cell>
          <cell r="AG651">
            <v>0</v>
          </cell>
          <cell r="AH651">
            <v>4</v>
          </cell>
          <cell r="AI651">
            <v>66</v>
          </cell>
          <cell r="AJ651">
            <v>0</v>
          </cell>
          <cell r="AK651">
            <v>0</v>
          </cell>
          <cell r="AL651">
            <v>104.09</v>
          </cell>
          <cell r="AM651">
            <v>104.09</v>
          </cell>
          <cell r="AN651">
            <v>0</v>
          </cell>
          <cell r="AO651">
            <v>0</v>
          </cell>
          <cell r="AP651">
            <v>0</v>
          </cell>
          <cell r="AQ651">
            <v>0</v>
          </cell>
          <cell r="AR651">
            <v>0</v>
          </cell>
          <cell r="AS651">
            <v>-134.38</v>
          </cell>
          <cell r="AT651">
            <v>35.72</v>
          </cell>
          <cell r="AU651">
            <v>257.2</v>
          </cell>
          <cell r="AV651">
            <v>2</v>
          </cell>
          <cell r="AW651">
            <v>66</v>
          </cell>
          <cell r="AX651">
            <v>40</v>
          </cell>
          <cell r="AY651">
            <v>233.2</v>
          </cell>
          <cell r="AZ651">
            <v>4699.78</v>
          </cell>
          <cell r="BA651">
            <v>13330.31</v>
          </cell>
          <cell r="BB651">
            <v>15984.51</v>
          </cell>
          <cell r="BC651">
            <v>2115.58</v>
          </cell>
          <cell r="BD651">
            <v>2115.58</v>
          </cell>
          <cell r="BE651">
            <v>2</v>
          </cell>
          <cell r="BF651">
            <v>0</v>
          </cell>
          <cell r="BG651">
            <v>-134.38</v>
          </cell>
          <cell r="BH651">
            <v>0.43</v>
          </cell>
          <cell r="BI651">
            <v>0</v>
          </cell>
          <cell r="BJ651">
            <v>-170.09</v>
          </cell>
          <cell r="BK651">
            <v>0</v>
          </cell>
          <cell r="BL651">
            <v>2078.3000000000002</v>
          </cell>
          <cell r="BM651">
            <v>574</v>
          </cell>
          <cell r="BN651">
            <v>1504.3</v>
          </cell>
          <cell r="BO651">
            <v>40</v>
          </cell>
          <cell r="BP651">
            <v>1544.3</v>
          </cell>
          <cell r="BQ651">
            <v>14</v>
          </cell>
          <cell r="BR651">
            <v>1530.3</v>
          </cell>
          <cell r="BS651">
            <v>27.618727</v>
          </cell>
          <cell r="BT651">
            <v>49.14</v>
          </cell>
          <cell r="BU651">
            <v>0</v>
          </cell>
          <cell r="BV651">
            <v>2.29</v>
          </cell>
          <cell r="BW651">
            <v>46.84</v>
          </cell>
          <cell r="BX651" t="str">
            <v>Other Non-Interest Expense</v>
          </cell>
          <cell r="BY651">
            <v>0</v>
          </cell>
          <cell r="BZ651">
            <v>356986.99</v>
          </cell>
          <cell r="CA651">
            <v>356986.99</v>
          </cell>
          <cell r="CB651">
            <v>63139.76</v>
          </cell>
          <cell r="CC651">
            <v>0</v>
          </cell>
          <cell r="CD651">
            <v>0</v>
          </cell>
          <cell r="CE651">
            <v>0</v>
          </cell>
          <cell r="CF651">
            <v>0</v>
          </cell>
          <cell r="CG651">
            <v>41934.03</v>
          </cell>
          <cell r="CH651">
            <v>20.6</v>
          </cell>
          <cell r="CI651">
            <v>4267.7700000000004</v>
          </cell>
          <cell r="CJ651">
            <v>37645.660000000003</v>
          </cell>
          <cell r="CK651">
            <v>0.26</v>
          </cell>
          <cell r="CL651">
            <v>13267.85</v>
          </cell>
          <cell r="CM651">
            <v>7937.89</v>
          </cell>
          <cell r="CN651">
            <v>8794.6200000000008</v>
          </cell>
          <cell r="CO651">
            <v>8794.6200000000008</v>
          </cell>
          <cell r="CP651">
            <v>0</v>
          </cell>
          <cell r="CQ651">
            <v>0</v>
          </cell>
          <cell r="CR651">
            <v>0</v>
          </cell>
          <cell r="CS651">
            <v>0</v>
          </cell>
          <cell r="CT651">
            <v>0</v>
          </cell>
          <cell r="CU651">
            <v>0</v>
          </cell>
          <cell r="CV651">
            <v>0</v>
          </cell>
          <cell r="CW651">
            <v>15099.07</v>
          </cell>
          <cell r="CX651">
            <v>0</v>
          </cell>
          <cell r="CY651">
            <v>0</v>
          </cell>
          <cell r="CZ651">
            <v>0</v>
          </cell>
          <cell r="DA651">
            <v>359.2</v>
          </cell>
          <cell r="DB651">
            <v>14739.86</v>
          </cell>
          <cell r="DC651">
            <v>87033.45</v>
          </cell>
          <cell r="DD651">
            <v>0</v>
          </cell>
          <cell r="DE651">
            <v>233.2</v>
          </cell>
          <cell r="DF651">
            <v>86800.25</v>
          </cell>
          <cell r="DG651">
            <v>25198.48</v>
          </cell>
          <cell r="DH651">
            <v>11741.74</v>
          </cell>
          <cell r="DI651">
            <v>732.13</v>
          </cell>
          <cell r="DJ651">
            <v>0</v>
          </cell>
          <cell r="DK651">
            <v>874.66</v>
          </cell>
          <cell r="DL651">
            <v>13348.54</v>
          </cell>
          <cell r="DM651">
            <v>352500.3</v>
          </cell>
          <cell r="DN651">
            <v>834834.56</v>
          </cell>
          <cell r="DO651">
            <v>0</v>
          </cell>
          <cell r="DP651">
            <v>71.599999999999994</v>
          </cell>
          <cell r="DQ651">
            <v>0</v>
          </cell>
          <cell r="DR651">
            <v>779060.66</v>
          </cell>
          <cell r="DS651">
            <v>1.1599999999999999</v>
          </cell>
          <cell r="DT651">
            <v>779132.26</v>
          </cell>
          <cell r="DU651">
            <v>2043.17</v>
          </cell>
          <cell r="DV651">
            <v>4.24</v>
          </cell>
          <cell r="DW651">
            <v>25839.119999999999</v>
          </cell>
          <cell r="DX651">
            <v>33107.410000000003</v>
          </cell>
          <cell r="DY651">
            <v>-2504.8200000000002</v>
          </cell>
          <cell r="DZ651">
            <v>-3172</v>
          </cell>
          <cell r="EA651">
            <v>55317.13</v>
          </cell>
          <cell r="EB651">
            <v>385.17</v>
          </cell>
          <cell r="EC651">
            <v>55702.29</v>
          </cell>
          <cell r="ED651">
            <v>8276.92</v>
          </cell>
          <cell r="EE651">
            <v>55095.57</v>
          </cell>
          <cell r="EF651">
            <v>0</v>
          </cell>
          <cell r="EG651">
            <v>55095.57</v>
          </cell>
          <cell r="EH651">
            <v>1530.3</v>
          </cell>
          <cell r="EI651">
            <v>0</v>
          </cell>
          <cell r="EJ651">
            <v>0</v>
          </cell>
          <cell r="EK651">
            <v>0</v>
          </cell>
          <cell r="EL651">
            <v>0</v>
          </cell>
          <cell r="EM651">
            <v>0</v>
          </cell>
          <cell r="EN651">
            <v>250</v>
          </cell>
          <cell r="EO651">
            <v>0</v>
          </cell>
          <cell r="EP651">
            <v>30.5</v>
          </cell>
          <cell r="EQ651">
            <v>1235.17</v>
          </cell>
          <cell r="ER651">
            <v>147.78</v>
          </cell>
          <cell r="ES651">
            <v>0</v>
          </cell>
          <cell r="ET651">
            <v>59.14</v>
          </cell>
          <cell r="EU651">
            <v>55317.13</v>
          </cell>
          <cell r="EV651">
            <v>55317.13</v>
          </cell>
          <cell r="EW651">
            <v>-1885.91</v>
          </cell>
          <cell r="EX651">
            <v>0</v>
          </cell>
          <cell r="EY651">
            <v>-673.77</v>
          </cell>
          <cell r="EZ651">
            <v>0</v>
          </cell>
          <cell r="FA651">
            <v>0</v>
          </cell>
          <cell r="FB651">
            <v>385.17</v>
          </cell>
          <cell r="FC651">
            <v>0</v>
          </cell>
          <cell r="FD651">
            <v>12313.07</v>
          </cell>
          <cell r="FE651">
            <v>0</v>
          </cell>
          <cell r="FF651">
            <v>45948.91</v>
          </cell>
          <cell r="FG651">
            <v>73.209999999999994</v>
          </cell>
          <cell r="FH651">
            <v>0</v>
          </cell>
          <cell r="FI651">
            <v>0</v>
          </cell>
          <cell r="FJ651">
            <v>45875.7</v>
          </cell>
          <cell r="FK651">
            <v>458906</v>
          </cell>
          <cell r="FL651">
            <v>43447.360000000001</v>
          </cell>
          <cell r="FM651">
            <v>45875.7</v>
          </cell>
          <cell r="FN651">
            <v>46648.12</v>
          </cell>
          <cell r="FO651">
            <v>458906</v>
          </cell>
          <cell r="FP651">
            <v>821290.07</v>
          </cell>
          <cell r="FQ651">
            <v>9.4675999999999991</v>
          </cell>
          <cell r="FR651">
            <v>9.9968000000000004</v>
          </cell>
          <cell r="FS651">
            <v>10.165100000000001</v>
          </cell>
          <cell r="FT651">
            <v>5.5857999999999999</v>
          </cell>
          <cell r="FU651">
            <v>2043.17</v>
          </cell>
          <cell r="FV651">
            <v>0</v>
          </cell>
          <cell r="FW651">
            <v>0</v>
          </cell>
          <cell r="FX651">
            <v>0</v>
          </cell>
          <cell r="FY651">
            <v>3172</v>
          </cell>
          <cell r="FZ651">
            <v>0</v>
          </cell>
          <cell r="GA651">
            <v>385.17</v>
          </cell>
          <cell r="GB651">
            <v>0</v>
          </cell>
          <cell r="GC651">
            <v>0</v>
          </cell>
          <cell r="GD651">
            <v>11438.41</v>
          </cell>
          <cell r="GE651">
            <v>0</v>
          </cell>
          <cell r="GF651">
            <v>3480.29</v>
          </cell>
          <cell r="GG651">
            <v>1026</v>
          </cell>
          <cell r="GH651">
            <v>0</v>
          </cell>
          <cell r="GI651">
            <v>0</v>
          </cell>
          <cell r="GJ651">
            <v>45948.91</v>
          </cell>
          <cell r="GK651">
            <v>4594.8900000000003</v>
          </cell>
          <cell r="GL651">
            <v>0</v>
          </cell>
          <cell r="GM651">
            <v>0</v>
          </cell>
          <cell r="GN651">
            <v>0</v>
          </cell>
          <cell r="GO651">
            <v>0</v>
          </cell>
          <cell r="GP651">
            <v>0</v>
          </cell>
          <cell r="GQ651">
            <v>0</v>
          </cell>
          <cell r="GR651">
            <v>0</v>
          </cell>
          <cell r="GS651">
            <v>0</v>
          </cell>
          <cell r="GT651">
            <v>0</v>
          </cell>
          <cell r="GU651">
            <v>1235.17</v>
          </cell>
          <cell r="GV651">
            <v>1026</v>
          </cell>
          <cell r="GW651">
            <v>1.2</v>
          </cell>
          <cell r="GX651">
            <v>0</v>
          </cell>
          <cell r="GY651">
            <v>0</v>
          </cell>
          <cell r="GZ651">
            <v>0</v>
          </cell>
          <cell r="HA651">
            <v>0</v>
          </cell>
          <cell r="HB651">
            <v>250</v>
          </cell>
          <cell r="HC651">
            <v>250</v>
          </cell>
          <cell r="HF651">
            <v>0</v>
          </cell>
          <cell r="HG651">
            <v>0</v>
          </cell>
          <cell r="HH651">
            <v>0</v>
          </cell>
          <cell r="HI651">
            <v>168</v>
          </cell>
          <cell r="HJ651">
            <v>2702</v>
          </cell>
          <cell r="HL651">
            <v>4</v>
          </cell>
          <cell r="HM651">
            <v>2013</v>
          </cell>
          <cell r="HN651">
            <v>70</v>
          </cell>
          <cell r="HO651">
            <v>-170.09</v>
          </cell>
          <cell r="HR651">
            <v>19009</v>
          </cell>
        </row>
        <row r="652">
          <cell r="A652" t="str">
            <v>2945824Q3 2011BHC Stress</v>
          </cell>
          <cell r="B652" t="str">
            <v>MetLife</v>
          </cell>
          <cell r="C652" t="str">
            <v>Q3 2011</v>
          </cell>
          <cell r="D652" t="str">
            <v>BHC Stress</v>
          </cell>
          <cell r="E652" t="str">
            <v>BHC</v>
          </cell>
          <cell r="F652" t="str">
            <v>METLIFE</v>
          </cell>
          <cell r="G652">
            <v>2945824</v>
          </cell>
          <cell r="H652" t="str">
            <v>Actual</v>
          </cell>
          <cell r="I652">
            <v>40925</v>
          </cell>
          <cell r="J652">
            <v>40925.745335648149</v>
          </cell>
          <cell r="L652">
            <v>0.4</v>
          </cell>
          <cell r="M652">
            <v>1</v>
          </cell>
          <cell r="N652">
            <v>0</v>
          </cell>
          <cell r="O652">
            <v>1</v>
          </cell>
          <cell r="P652">
            <v>1.7</v>
          </cell>
          <cell r="Q652">
            <v>1.7</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3.1</v>
          </cell>
          <cell r="AJ652">
            <v>0</v>
          </cell>
          <cell r="AK652">
            <v>0</v>
          </cell>
          <cell r="AL652">
            <v>178</v>
          </cell>
          <cell r="AM652">
            <v>178</v>
          </cell>
          <cell r="AN652">
            <v>0</v>
          </cell>
          <cell r="AO652">
            <v>0</v>
          </cell>
          <cell r="AP652">
            <v>0</v>
          </cell>
          <cell r="AQ652">
            <v>0</v>
          </cell>
          <cell r="AR652">
            <v>0</v>
          </cell>
          <cell r="AS652">
            <v>0</v>
          </cell>
          <cell r="AT652">
            <v>181.1</v>
          </cell>
          <cell r="AU652">
            <v>567</v>
          </cell>
          <cell r="AV652">
            <v>-35</v>
          </cell>
          <cell r="AW652">
            <v>3.1</v>
          </cell>
          <cell r="AX652">
            <v>0</v>
          </cell>
          <cell r="AY652">
            <v>528.9</v>
          </cell>
          <cell r="AZ652">
            <v>4715</v>
          </cell>
          <cell r="BA652">
            <v>15182</v>
          </cell>
          <cell r="BB652">
            <v>14687</v>
          </cell>
          <cell r="BC652">
            <v>5210</v>
          </cell>
          <cell r="BD652">
            <v>5210</v>
          </cell>
          <cell r="BE652">
            <v>-35</v>
          </cell>
          <cell r="BF652">
            <v>0</v>
          </cell>
          <cell r="BG652">
            <v>0</v>
          </cell>
          <cell r="BH652">
            <v>0</v>
          </cell>
          <cell r="BI652">
            <v>0</v>
          </cell>
          <cell r="BJ652">
            <v>-178.29</v>
          </cell>
          <cell r="BK652">
            <v>0</v>
          </cell>
          <cell r="BL652">
            <v>5066.71</v>
          </cell>
          <cell r="BM652">
            <v>1651.08</v>
          </cell>
          <cell r="BN652">
            <v>3415.64</v>
          </cell>
          <cell r="BO652">
            <v>5.95</v>
          </cell>
          <cell r="BP652">
            <v>3421.59</v>
          </cell>
          <cell r="BQ652">
            <v>-5.72</v>
          </cell>
          <cell r="BR652">
            <v>3427.31</v>
          </cell>
          <cell r="BS652">
            <v>32.586827</v>
          </cell>
          <cell r="BT652">
            <v>62</v>
          </cell>
          <cell r="BU652">
            <v>5</v>
          </cell>
          <cell r="BV652">
            <v>4</v>
          </cell>
          <cell r="BW652">
            <v>63</v>
          </cell>
          <cell r="BX652" t="str">
            <v>Other Non-Interest Expense</v>
          </cell>
          <cell r="BY652">
            <v>0</v>
          </cell>
          <cell r="BZ652">
            <v>370279.34</v>
          </cell>
          <cell r="CA652">
            <v>370279.34</v>
          </cell>
          <cell r="CB652">
            <v>61575.81</v>
          </cell>
          <cell r="CC652">
            <v>5882.09</v>
          </cell>
          <cell r="CD652">
            <v>269.87</v>
          </cell>
          <cell r="CE652">
            <v>0.5</v>
          </cell>
          <cell r="CF652">
            <v>269.37</v>
          </cell>
          <cell r="CG652">
            <v>40895.33</v>
          </cell>
          <cell r="CH652">
            <v>20.09</v>
          </cell>
          <cell r="CI652">
            <v>4162.0600000000004</v>
          </cell>
          <cell r="CJ652">
            <v>36713.19</v>
          </cell>
          <cell r="CK652">
            <v>0.25</v>
          </cell>
          <cell r="CL652">
            <v>12939.2</v>
          </cell>
          <cell r="CM652">
            <v>1589.31</v>
          </cell>
          <cell r="CN652">
            <v>17154</v>
          </cell>
          <cell r="CO652">
            <v>8577</v>
          </cell>
          <cell r="CP652">
            <v>8577</v>
          </cell>
          <cell r="CQ652">
            <v>0</v>
          </cell>
          <cell r="CR652">
            <v>0</v>
          </cell>
          <cell r="CS652">
            <v>0</v>
          </cell>
          <cell r="CT652">
            <v>0</v>
          </cell>
          <cell r="CU652">
            <v>0</v>
          </cell>
          <cell r="CV652">
            <v>0</v>
          </cell>
          <cell r="CW652">
            <v>14725.07</v>
          </cell>
          <cell r="CX652">
            <v>0</v>
          </cell>
          <cell r="CY652">
            <v>0</v>
          </cell>
          <cell r="CZ652">
            <v>0</v>
          </cell>
          <cell r="DA652">
            <v>350.31</v>
          </cell>
          <cell r="DB652">
            <v>14374.76</v>
          </cell>
          <cell r="DC652">
            <v>84877.66</v>
          </cell>
          <cell r="DD652">
            <v>0</v>
          </cell>
          <cell r="DE652">
            <v>528.95000000000005</v>
          </cell>
          <cell r="DF652">
            <v>84348.71</v>
          </cell>
          <cell r="DG652">
            <v>18719.64</v>
          </cell>
          <cell r="DH652">
            <v>12006.42</v>
          </cell>
          <cell r="DI652">
            <v>686.24</v>
          </cell>
          <cell r="DJ652">
            <v>0</v>
          </cell>
          <cell r="DK652">
            <v>1128.7</v>
          </cell>
          <cell r="DL652">
            <v>13821.36</v>
          </cell>
          <cell r="DM652">
            <v>298061.43</v>
          </cell>
          <cell r="DN652">
            <v>785230.48</v>
          </cell>
          <cell r="DO652">
            <v>10685.51</v>
          </cell>
          <cell r="DP652">
            <v>71.599999999999994</v>
          </cell>
          <cell r="DQ652">
            <v>0</v>
          </cell>
          <cell r="DR652">
            <v>713728.03</v>
          </cell>
          <cell r="DS652">
            <v>1.1599999999999999</v>
          </cell>
          <cell r="DT652">
            <v>724485.14</v>
          </cell>
          <cell r="DU652">
            <v>2043.17</v>
          </cell>
          <cell r="DV652">
            <v>10.6</v>
          </cell>
          <cell r="DW652">
            <v>24701.84</v>
          </cell>
          <cell r="DX652">
            <v>26765.54</v>
          </cell>
          <cell r="DY652">
            <v>6998.73</v>
          </cell>
          <cell r="DZ652">
            <v>-172</v>
          </cell>
          <cell r="EA652">
            <v>60347.87</v>
          </cell>
          <cell r="EB652">
            <v>397.46</v>
          </cell>
          <cell r="EC652">
            <v>60745.34</v>
          </cell>
          <cell r="ED652">
            <v>8276.92</v>
          </cell>
          <cell r="EE652">
            <v>53308.73</v>
          </cell>
          <cell r="EF652">
            <v>0</v>
          </cell>
          <cell r="EG652">
            <v>53308.73</v>
          </cell>
          <cell r="EH652">
            <v>3427.31</v>
          </cell>
          <cell r="EI652">
            <v>0</v>
          </cell>
          <cell r="EJ652">
            <v>7.0000000000000007E-2</v>
          </cell>
          <cell r="EK652">
            <v>3.9</v>
          </cell>
          <cell r="EL652">
            <v>26.04</v>
          </cell>
          <cell r="EM652">
            <v>0</v>
          </cell>
          <cell r="EN652">
            <v>0</v>
          </cell>
          <cell r="EO652">
            <v>0</v>
          </cell>
          <cell r="EP652">
            <v>30.51</v>
          </cell>
          <cell r="EQ652">
            <v>0</v>
          </cell>
          <cell r="ER652">
            <v>3611.82</v>
          </cell>
          <cell r="ES652">
            <v>0</v>
          </cell>
          <cell r="ET652">
            <v>-0.19</v>
          </cell>
          <cell r="EU652">
            <v>60347.87</v>
          </cell>
          <cell r="EV652">
            <v>60347.87</v>
          </cell>
          <cell r="EW652">
            <v>7615.32</v>
          </cell>
          <cell r="EX652">
            <v>63</v>
          </cell>
          <cell r="EY652">
            <v>-418.11</v>
          </cell>
          <cell r="EZ652">
            <v>0</v>
          </cell>
          <cell r="FA652">
            <v>0</v>
          </cell>
          <cell r="FB652">
            <v>397.46</v>
          </cell>
          <cell r="FC652">
            <v>0</v>
          </cell>
          <cell r="FD652">
            <v>12831.78</v>
          </cell>
          <cell r="FE652">
            <v>0</v>
          </cell>
          <cell r="FF652">
            <v>40653.35</v>
          </cell>
          <cell r="FG652">
            <v>68.62</v>
          </cell>
          <cell r="FH652">
            <v>0</v>
          </cell>
          <cell r="FI652">
            <v>0</v>
          </cell>
          <cell r="FJ652">
            <v>40584.720000000001</v>
          </cell>
          <cell r="FK652">
            <v>409627.59</v>
          </cell>
          <cell r="FL652">
            <v>38144.089999999997</v>
          </cell>
          <cell r="FM652">
            <v>40584.720000000001</v>
          </cell>
          <cell r="FN652">
            <v>41774.25</v>
          </cell>
          <cell r="FO652">
            <v>409627.59</v>
          </cell>
          <cell r="FP652">
            <v>751377.49</v>
          </cell>
          <cell r="FQ652">
            <v>9.3118999999999996</v>
          </cell>
          <cell r="FR652">
            <v>9.9077000000000002</v>
          </cell>
          <cell r="FS652">
            <v>10.1981</v>
          </cell>
          <cell r="FT652">
            <v>5.4013999999999998</v>
          </cell>
          <cell r="FU652">
            <v>2043.17</v>
          </cell>
          <cell r="FV652">
            <v>0</v>
          </cell>
          <cell r="FW652">
            <v>0</v>
          </cell>
          <cell r="FX652">
            <v>0</v>
          </cell>
          <cell r="FY652">
            <v>172</v>
          </cell>
          <cell r="FZ652">
            <v>0</v>
          </cell>
          <cell r="GA652">
            <v>397.46</v>
          </cell>
          <cell r="GB652">
            <v>0</v>
          </cell>
          <cell r="GC652">
            <v>0</v>
          </cell>
          <cell r="GD652">
            <v>11703.08</v>
          </cell>
          <cell r="GE652">
            <v>0</v>
          </cell>
          <cell r="GF652">
            <v>7214.34</v>
          </cell>
          <cell r="GG652">
            <v>1057.5999999999999</v>
          </cell>
          <cell r="GH652">
            <v>0</v>
          </cell>
          <cell r="GI652">
            <v>0</v>
          </cell>
          <cell r="GJ652">
            <v>40653.35</v>
          </cell>
          <cell r="GK652">
            <v>4065.33</v>
          </cell>
          <cell r="GL652">
            <v>0</v>
          </cell>
          <cell r="GM652">
            <v>0</v>
          </cell>
          <cell r="GN652">
            <v>0</v>
          </cell>
          <cell r="GO652">
            <v>0</v>
          </cell>
          <cell r="GP652">
            <v>0</v>
          </cell>
          <cell r="GQ652">
            <v>4065.33</v>
          </cell>
          <cell r="GR652">
            <v>0</v>
          </cell>
          <cell r="GS652">
            <v>0</v>
          </cell>
          <cell r="GT652">
            <v>0</v>
          </cell>
          <cell r="GU652">
            <v>0</v>
          </cell>
          <cell r="GV652">
            <v>1057.5999999999999</v>
          </cell>
          <cell r="GW652">
            <v>0</v>
          </cell>
          <cell r="GX652">
            <v>0</v>
          </cell>
          <cell r="GY652">
            <v>29.94</v>
          </cell>
          <cell r="GZ652">
            <v>0</v>
          </cell>
          <cell r="HA652">
            <v>0</v>
          </cell>
          <cell r="HB652">
            <v>0</v>
          </cell>
          <cell r="HC652">
            <v>0</v>
          </cell>
          <cell r="HF652">
            <v>0</v>
          </cell>
          <cell r="HG652">
            <v>0</v>
          </cell>
          <cell r="HH652">
            <v>0</v>
          </cell>
          <cell r="HI652">
            <v>168</v>
          </cell>
          <cell r="HJ652">
            <v>2702</v>
          </cell>
          <cell r="HL652">
            <v>3</v>
          </cell>
          <cell r="HM652">
            <v>2011</v>
          </cell>
          <cell r="HN652">
            <v>0</v>
          </cell>
          <cell r="HO652">
            <v>-178.29</v>
          </cell>
          <cell r="HR652">
            <v>19009</v>
          </cell>
        </row>
        <row r="653">
          <cell r="A653" t="str">
            <v>2945824Q4 2011BHC Stress</v>
          </cell>
          <cell r="B653" t="str">
            <v>MetLife</v>
          </cell>
          <cell r="C653" t="str">
            <v>Q4 2011</v>
          </cell>
          <cell r="D653" t="str">
            <v>BHC Stress</v>
          </cell>
          <cell r="E653" t="str">
            <v>BHC</v>
          </cell>
          <cell r="F653" t="str">
            <v>METLIFE</v>
          </cell>
          <cell r="G653">
            <v>2945824</v>
          </cell>
          <cell r="H653" t="str">
            <v>Projected</v>
          </cell>
          <cell r="I653">
            <v>40925</v>
          </cell>
          <cell r="J653">
            <v>40925.745335648149</v>
          </cell>
          <cell r="L653">
            <v>2.1</v>
          </cell>
          <cell r="M653">
            <v>0.2</v>
          </cell>
          <cell r="N653">
            <v>0</v>
          </cell>
          <cell r="O653">
            <v>0.2</v>
          </cell>
          <cell r="P653">
            <v>88</v>
          </cell>
          <cell r="Q653">
            <v>88</v>
          </cell>
          <cell r="R653">
            <v>0</v>
          </cell>
          <cell r="S653">
            <v>0</v>
          </cell>
          <cell r="T653">
            <v>89</v>
          </cell>
          <cell r="U653">
            <v>0</v>
          </cell>
          <cell r="V653">
            <v>6</v>
          </cell>
          <cell r="W653">
            <v>83</v>
          </cell>
          <cell r="X653">
            <v>0</v>
          </cell>
          <cell r="Y653">
            <v>0</v>
          </cell>
          <cell r="Z653">
            <v>0</v>
          </cell>
          <cell r="AA653">
            <v>0</v>
          </cell>
          <cell r="AB653">
            <v>0</v>
          </cell>
          <cell r="AC653">
            <v>6</v>
          </cell>
          <cell r="AD653">
            <v>0</v>
          </cell>
          <cell r="AE653">
            <v>0</v>
          </cell>
          <cell r="AF653">
            <v>0</v>
          </cell>
          <cell r="AG653">
            <v>0</v>
          </cell>
          <cell r="AH653">
            <v>6</v>
          </cell>
          <cell r="AI653">
            <v>185.3</v>
          </cell>
          <cell r="AJ653">
            <v>0</v>
          </cell>
          <cell r="AK653">
            <v>0</v>
          </cell>
          <cell r="AL653">
            <v>1005.49</v>
          </cell>
          <cell r="AM653">
            <v>1005.49</v>
          </cell>
          <cell r="AN653">
            <v>0</v>
          </cell>
          <cell r="AO653">
            <v>0</v>
          </cell>
          <cell r="AP653">
            <v>0</v>
          </cell>
          <cell r="AQ653">
            <v>0</v>
          </cell>
          <cell r="AR653">
            <v>0</v>
          </cell>
          <cell r="AS653">
            <v>-299</v>
          </cell>
          <cell r="AT653">
            <v>891.79</v>
          </cell>
          <cell r="AU653">
            <v>528.9</v>
          </cell>
          <cell r="AV653">
            <v>234</v>
          </cell>
          <cell r="AW653">
            <v>185.3</v>
          </cell>
          <cell r="AX653">
            <v>88</v>
          </cell>
          <cell r="AY653">
            <v>665.6</v>
          </cell>
          <cell r="AZ653">
            <v>4378.17</v>
          </cell>
          <cell r="BA653">
            <v>10615.31</v>
          </cell>
          <cell r="BB653">
            <v>14476.78</v>
          </cell>
          <cell r="BC653">
            <v>835.7</v>
          </cell>
          <cell r="BD653">
            <v>835.7</v>
          </cell>
          <cell r="BE653">
            <v>234</v>
          </cell>
          <cell r="BF653">
            <v>0</v>
          </cell>
          <cell r="BG653">
            <v>-299</v>
          </cell>
          <cell r="BH653">
            <v>0.04</v>
          </cell>
          <cell r="BI653">
            <v>0</v>
          </cell>
          <cell r="BJ653">
            <v>-1190.79</v>
          </cell>
          <cell r="BK653">
            <v>0</v>
          </cell>
          <cell r="BL653">
            <v>-290.05</v>
          </cell>
          <cell r="BM653">
            <v>-120</v>
          </cell>
          <cell r="BN653">
            <v>-170.05</v>
          </cell>
          <cell r="BO653">
            <v>150</v>
          </cell>
          <cell r="BP653">
            <v>-20.05</v>
          </cell>
          <cell r="BQ653">
            <v>4</v>
          </cell>
          <cell r="BR653">
            <v>-24.05</v>
          </cell>
          <cell r="BS653">
            <v>41.372177000000001</v>
          </cell>
          <cell r="BT653">
            <v>63</v>
          </cell>
          <cell r="BU653">
            <v>10</v>
          </cell>
          <cell r="BV653">
            <v>4.28</v>
          </cell>
          <cell r="BW653">
            <v>68.72</v>
          </cell>
          <cell r="BX653" t="str">
            <v>Other Non-Interest Expense</v>
          </cell>
          <cell r="BY653">
            <v>0</v>
          </cell>
          <cell r="BZ653">
            <v>357980.96</v>
          </cell>
          <cell r="CA653">
            <v>357980.96</v>
          </cell>
          <cell r="CB653">
            <v>57659.59</v>
          </cell>
          <cell r="CC653">
            <v>6648.94</v>
          </cell>
          <cell r="CD653">
            <v>0</v>
          </cell>
          <cell r="CE653">
            <v>0</v>
          </cell>
          <cell r="CF653">
            <v>0</v>
          </cell>
          <cell r="CG653">
            <v>33878.519999999997</v>
          </cell>
          <cell r="CH653">
            <v>16.64</v>
          </cell>
          <cell r="CI653">
            <v>3447.93</v>
          </cell>
          <cell r="CJ653">
            <v>30413.95</v>
          </cell>
          <cell r="CK653">
            <v>0.21</v>
          </cell>
          <cell r="CL653">
            <v>10719.1</v>
          </cell>
          <cell r="CM653">
            <v>6413.03</v>
          </cell>
          <cell r="CN653">
            <v>8031.29</v>
          </cell>
          <cell r="CO653">
            <v>8031.29</v>
          </cell>
          <cell r="CP653">
            <v>0</v>
          </cell>
          <cell r="CQ653">
            <v>0</v>
          </cell>
          <cell r="CR653">
            <v>0</v>
          </cell>
          <cell r="CS653">
            <v>0</v>
          </cell>
          <cell r="CT653">
            <v>0</v>
          </cell>
          <cell r="CU653">
            <v>0</v>
          </cell>
          <cell r="CV653">
            <v>0</v>
          </cell>
          <cell r="CW653">
            <v>13788.55</v>
          </cell>
          <cell r="CX653">
            <v>0</v>
          </cell>
          <cell r="CY653">
            <v>0</v>
          </cell>
          <cell r="CZ653">
            <v>0</v>
          </cell>
          <cell r="DA653">
            <v>328.03</v>
          </cell>
          <cell r="DB653">
            <v>13460.53</v>
          </cell>
          <cell r="DC653">
            <v>79479.44</v>
          </cell>
          <cell r="DD653">
            <v>0</v>
          </cell>
          <cell r="DE653">
            <v>665.6</v>
          </cell>
          <cell r="DF653">
            <v>78813.84</v>
          </cell>
          <cell r="DG653">
            <v>14769.26</v>
          </cell>
          <cell r="DH653">
            <v>11121.15</v>
          </cell>
          <cell r="DI653">
            <v>676.86</v>
          </cell>
          <cell r="DJ653">
            <v>0</v>
          </cell>
          <cell r="DK653">
            <v>870.12</v>
          </cell>
          <cell r="DL653">
            <v>12668.14</v>
          </cell>
          <cell r="DM653">
            <v>280862.89</v>
          </cell>
          <cell r="DN653">
            <v>745095.09</v>
          </cell>
          <cell r="DO653">
            <v>10347.18</v>
          </cell>
          <cell r="DP653">
            <v>71.599999999999994</v>
          </cell>
          <cell r="DQ653">
            <v>0</v>
          </cell>
          <cell r="DR653">
            <v>673392.32</v>
          </cell>
          <cell r="DS653">
            <v>1.1599999999999999</v>
          </cell>
          <cell r="DT653">
            <v>683811.09</v>
          </cell>
          <cell r="DU653">
            <v>2043.17</v>
          </cell>
          <cell r="DV653">
            <v>4.24</v>
          </cell>
          <cell r="DW653">
            <v>23965.54</v>
          </cell>
          <cell r="DX653">
            <v>26887.83</v>
          </cell>
          <cell r="DY653">
            <v>8170.04</v>
          </cell>
          <cell r="DZ653">
            <v>-172</v>
          </cell>
          <cell r="EA653">
            <v>60898.83</v>
          </cell>
          <cell r="EB653">
            <v>385.17</v>
          </cell>
          <cell r="EC653">
            <v>61284</v>
          </cell>
          <cell r="ED653">
            <v>8276.92</v>
          </cell>
          <cell r="EE653">
            <v>60347.87</v>
          </cell>
          <cell r="EF653">
            <v>0</v>
          </cell>
          <cell r="EG653">
            <v>60347.87</v>
          </cell>
          <cell r="EH653">
            <v>-24.05</v>
          </cell>
          <cell r="EI653">
            <v>0</v>
          </cell>
          <cell r="EJ653">
            <v>0</v>
          </cell>
          <cell r="EK653">
            <v>0</v>
          </cell>
          <cell r="EL653">
            <v>0</v>
          </cell>
          <cell r="EM653">
            <v>0</v>
          </cell>
          <cell r="EN653">
            <v>0</v>
          </cell>
          <cell r="EO653">
            <v>0</v>
          </cell>
          <cell r="EP653">
            <v>30.5</v>
          </cell>
          <cell r="EQ653">
            <v>782.62</v>
          </cell>
          <cell r="ER653">
            <v>1356.83</v>
          </cell>
          <cell r="ES653">
            <v>0</v>
          </cell>
          <cell r="ET653">
            <v>31.31</v>
          </cell>
          <cell r="EU653">
            <v>60898.83</v>
          </cell>
          <cell r="EV653">
            <v>60898.83</v>
          </cell>
          <cell r="EW653">
            <v>13222.83</v>
          </cell>
          <cell r="EX653">
            <v>0</v>
          </cell>
          <cell r="EY653">
            <v>-2337.52</v>
          </cell>
          <cell r="EZ653">
            <v>0</v>
          </cell>
          <cell r="FA653">
            <v>0</v>
          </cell>
          <cell r="FB653">
            <v>385.17</v>
          </cell>
          <cell r="FC653">
            <v>0</v>
          </cell>
          <cell r="FD653">
            <v>11687.94</v>
          </cell>
          <cell r="FE653">
            <v>0</v>
          </cell>
          <cell r="FF653">
            <v>38710.75</v>
          </cell>
          <cell r="FG653">
            <v>67.69</v>
          </cell>
          <cell r="FH653">
            <v>0</v>
          </cell>
          <cell r="FI653">
            <v>0</v>
          </cell>
          <cell r="FJ653">
            <v>38643.07</v>
          </cell>
          <cell r="FK653">
            <v>419538.42</v>
          </cell>
          <cell r="FL653">
            <v>36214.730000000003</v>
          </cell>
          <cell r="FM653">
            <v>38643.07</v>
          </cell>
          <cell r="FN653">
            <v>39927.83</v>
          </cell>
          <cell r="FO653">
            <v>419538.42</v>
          </cell>
          <cell r="FP653">
            <v>740183.82</v>
          </cell>
          <cell r="FQ653">
            <v>8.6319999999999997</v>
          </cell>
          <cell r="FR653">
            <v>9.2109000000000005</v>
          </cell>
          <cell r="FS653">
            <v>9.5170999999999992</v>
          </cell>
          <cell r="FT653">
            <v>5.2206999999999999</v>
          </cell>
          <cell r="FU653">
            <v>2043.17</v>
          </cell>
          <cell r="FV653">
            <v>0</v>
          </cell>
          <cell r="FW653">
            <v>0</v>
          </cell>
          <cell r="FX653">
            <v>0</v>
          </cell>
          <cell r="FY653">
            <v>172</v>
          </cell>
          <cell r="FZ653">
            <v>0</v>
          </cell>
          <cell r="GA653">
            <v>385.17</v>
          </cell>
          <cell r="GB653">
            <v>0</v>
          </cell>
          <cell r="GC653">
            <v>0</v>
          </cell>
          <cell r="GD653">
            <v>10817.82</v>
          </cell>
          <cell r="GE653">
            <v>0</v>
          </cell>
          <cell r="GF653">
            <v>10752.28</v>
          </cell>
          <cell r="GG653">
            <v>1057.5999999999999</v>
          </cell>
          <cell r="GH653">
            <v>0</v>
          </cell>
          <cell r="GI653">
            <v>0</v>
          </cell>
          <cell r="GJ653">
            <v>38710.75</v>
          </cell>
          <cell r="GK653">
            <v>3871.08</v>
          </cell>
          <cell r="GL653">
            <v>0</v>
          </cell>
          <cell r="GM653">
            <v>0</v>
          </cell>
          <cell r="GN653">
            <v>0</v>
          </cell>
          <cell r="GO653">
            <v>0</v>
          </cell>
          <cell r="GP653">
            <v>0</v>
          </cell>
          <cell r="GQ653">
            <v>0</v>
          </cell>
          <cell r="GR653">
            <v>0</v>
          </cell>
          <cell r="GS653">
            <v>0</v>
          </cell>
          <cell r="GT653">
            <v>0</v>
          </cell>
          <cell r="GU653">
            <v>782.62</v>
          </cell>
          <cell r="GV653">
            <v>1057.5999999999999</v>
          </cell>
          <cell r="GW653">
            <v>0.74</v>
          </cell>
          <cell r="GX653">
            <v>0</v>
          </cell>
          <cell r="GY653">
            <v>0</v>
          </cell>
          <cell r="GZ653">
            <v>0</v>
          </cell>
          <cell r="HA653">
            <v>0</v>
          </cell>
          <cell r="HB653">
            <v>0</v>
          </cell>
          <cell r="HC653">
            <v>0</v>
          </cell>
          <cell r="HF653">
            <v>0</v>
          </cell>
          <cell r="HG653">
            <v>0</v>
          </cell>
          <cell r="HH653">
            <v>0</v>
          </cell>
          <cell r="HI653">
            <v>168</v>
          </cell>
          <cell r="HJ653">
            <v>2702</v>
          </cell>
          <cell r="HL653">
            <v>4</v>
          </cell>
          <cell r="HM653">
            <v>2011</v>
          </cell>
          <cell r="HN653">
            <v>319</v>
          </cell>
          <cell r="HO653">
            <v>-1190.79</v>
          </cell>
          <cell r="HR653">
            <v>19009</v>
          </cell>
        </row>
        <row r="654">
          <cell r="A654" t="str">
            <v>2945824Q1 2012BHC Stress</v>
          </cell>
          <cell r="B654" t="str">
            <v>MetLife</v>
          </cell>
          <cell r="C654" t="str">
            <v>Q1 2012</v>
          </cell>
          <cell r="D654" t="str">
            <v>BHC Stress</v>
          </cell>
          <cell r="E654" t="str">
            <v>BHC</v>
          </cell>
          <cell r="F654" t="str">
            <v>METLIFE</v>
          </cell>
          <cell r="G654">
            <v>2945824</v>
          </cell>
          <cell r="H654" t="str">
            <v>Projected</v>
          </cell>
          <cell r="I654">
            <v>40925</v>
          </cell>
          <cell r="J654">
            <v>40925.745335648149</v>
          </cell>
          <cell r="L654">
            <v>2.1</v>
          </cell>
          <cell r="M654">
            <v>0.2</v>
          </cell>
          <cell r="N654">
            <v>0</v>
          </cell>
          <cell r="O654">
            <v>0.2</v>
          </cell>
          <cell r="P654">
            <v>88</v>
          </cell>
          <cell r="Q654">
            <v>88</v>
          </cell>
          <cell r="R654">
            <v>0</v>
          </cell>
          <cell r="S654">
            <v>0</v>
          </cell>
          <cell r="T654">
            <v>89</v>
          </cell>
          <cell r="U654">
            <v>0</v>
          </cell>
          <cell r="V654">
            <v>6</v>
          </cell>
          <cell r="W654">
            <v>83</v>
          </cell>
          <cell r="X654">
            <v>0</v>
          </cell>
          <cell r="Y654">
            <v>0</v>
          </cell>
          <cell r="Z654">
            <v>0</v>
          </cell>
          <cell r="AA654">
            <v>0</v>
          </cell>
          <cell r="AB654">
            <v>0</v>
          </cell>
          <cell r="AC654">
            <v>15</v>
          </cell>
          <cell r="AD654">
            <v>0</v>
          </cell>
          <cell r="AE654">
            <v>0</v>
          </cell>
          <cell r="AF654">
            <v>0</v>
          </cell>
          <cell r="AG654">
            <v>0</v>
          </cell>
          <cell r="AH654">
            <v>15</v>
          </cell>
          <cell r="AI654">
            <v>194.3</v>
          </cell>
          <cell r="AJ654">
            <v>0</v>
          </cell>
          <cell r="AK654">
            <v>0</v>
          </cell>
          <cell r="AL654">
            <v>1008.69</v>
          </cell>
          <cell r="AM654">
            <v>1008.69</v>
          </cell>
          <cell r="AN654">
            <v>0</v>
          </cell>
          <cell r="AO654">
            <v>0</v>
          </cell>
          <cell r="AP654">
            <v>0</v>
          </cell>
          <cell r="AQ654">
            <v>0</v>
          </cell>
          <cell r="AR654">
            <v>0</v>
          </cell>
          <cell r="AS654">
            <v>-395.58</v>
          </cell>
          <cell r="AT654">
            <v>807.41</v>
          </cell>
          <cell r="AU654">
            <v>665.6</v>
          </cell>
          <cell r="AV654">
            <v>139</v>
          </cell>
          <cell r="AW654">
            <v>194.3</v>
          </cell>
          <cell r="AX654">
            <v>88</v>
          </cell>
          <cell r="AY654">
            <v>698.3</v>
          </cell>
          <cell r="AZ654">
            <v>3503.88</v>
          </cell>
          <cell r="BA654">
            <v>10004.34</v>
          </cell>
          <cell r="BB654">
            <v>13337.92</v>
          </cell>
          <cell r="BC654">
            <v>375.3</v>
          </cell>
          <cell r="BD654">
            <v>375.3</v>
          </cell>
          <cell r="BE654">
            <v>139</v>
          </cell>
          <cell r="BF654">
            <v>0</v>
          </cell>
          <cell r="BG654">
            <v>-395.58</v>
          </cell>
          <cell r="BH654">
            <v>-0.33</v>
          </cell>
          <cell r="BI654">
            <v>0</v>
          </cell>
          <cell r="BJ654">
            <v>-1202.99</v>
          </cell>
          <cell r="BK654">
            <v>0</v>
          </cell>
          <cell r="BL654">
            <v>-571.44000000000005</v>
          </cell>
          <cell r="BM654">
            <v>-415</v>
          </cell>
          <cell r="BN654">
            <v>-156.44</v>
          </cell>
          <cell r="BO654">
            <v>-119</v>
          </cell>
          <cell r="BP654">
            <v>-275.44</v>
          </cell>
          <cell r="BQ654">
            <v>0</v>
          </cell>
          <cell r="BR654">
            <v>-275.44</v>
          </cell>
          <cell r="BS654">
            <v>72.623548</v>
          </cell>
          <cell r="BT654">
            <v>68.72</v>
          </cell>
          <cell r="BU654">
            <v>8</v>
          </cell>
          <cell r="BV654">
            <v>3.8</v>
          </cell>
          <cell r="BW654">
            <v>72.92</v>
          </cell>
          <cell r="BX654" t="str">
            <v>Other Non-Interest Expense</v>
          </cell>
          <cell r="BY654">
            <v>0</v>
          </cell>
          <cell r="BZ654">
            <v>334379.63</v>
          </cell>
          <cell r="CA654">
            <v>334379.63</v>
          </cell>
          <cell r="CB654">
            <v>56367.33</v>
          </cell>
          <cell r="CC654">
            <v>5209.16</v>
          </cell>
          <cell r="CD654">
            <v>0</v>
          </cell>
          <cell r="CE654">
            <v>0</v>
          </cell>
          <cell r="CF654">
            <v>0</v>
          </cell>
          <cell r="CG654">
            <v>33976.5</v>
          </cell>
          <cell r="CH654">
            <v>16.690000000000001</v>
          </cell>
          <cell r="CI654">
            <v>3457.9</v>
          </cell>
          <cell r="CJ654">
            <v>30501.91</v>
          </cell>
          <cell r="CK654">
            <v>0.21</v>
          </cell>
          <cell r="CL654">
            <v>10750.1</v>
          </cell>
          <cell r="CM654">
            <v>6431.57</v>
          </cell>
          <cell r="CN654">
            <v>7851.3</v>
          </cell>
          <cell r="CO654">
            <v>7851.3</v>
          </cell>
          <cell r="CP654">
            <v>0</v>
          </cell>
          <cell r="CQ654">
            <v>0</v>
          </cell>
          <cell r="CR654">
            <v>0</v>
          </cell>
          <cell r="CS654">
            <v>0</v>
          </cell>
          <cell r="CT654">
            <v>0</v>
          </cell>
          <cell r="CU654">
            <v>0</v>
          </cell>
          <cell r="CV654">
            <v>0</v>
          </cell>
          <cell r="CW654">
            <v>13479.53</v>
          </cell>
          <cell r="CX654">
            <v>0</v>
          </cell>
          <cell r="CY654">
            <v>0</v>
          </cell>
          <cell r="CZ654">
            <v>0</v>
          </cell>
          <cell r="DA654">
            <v>320.67</v>
          </cell>
          <cell r="DB654">
            <v>13158.85</v>
          </cell>
          <cell r="DC654">
            <v>77698.149999999994</v>
          </cell>
          <cell r="DD654">
            <v>0</v>
          </cell>
          <cell r="DE654">
            <v>698.3</v>
          </cell>
          <cell r="DF654">
            <v>76999.850000000006</v>
          </cell>
          <cell r="DG654">
            <v>15042.24</v>
          </cell>
          <cell r="DH654">
            <v>10985.92</v>
          </cell>
          <cell r="DI654">
            <v>798.47</v>
          </cell>
          <cell r="DJ654">
            <v>0</v>
          </cell>
          <cell r="DK654">
            <v>869.49</v>
          </cell>
          <cell r="DL654">
            <v>12653.88</v>
          </cell>
          <cell r="DM654">
            <v>274615.21999999997</v>
          </cell>
          <cell r="DN654">
            <v>713690.83</v>
          </cell>
          <cell r="DO654">
            <v>10231.09</v>
          </cell>
          <cell r="DP654">
            <v>71.599999999999994</v>
          </cell>
          <cell r="DQ654">
            <v>0</v>
          </cell>
          <cell r="DR654">
            <v>654012.06000000006</v>
          </cell>
          <cell r="DS654">
            <v>1.1599999999999999</v>
          </cell>
          <cell r="DT654">
            <v>664314.74</v>
          </cell>
          <cell r="DU654">
            <v>2043.17</v>
          </cell>
          <cell r="DV654">
            <v>4.24</v>
          </cell>
          <cell r="DW654">
            <v>23965.31</v>
          </cell>
          <cell r="DX654">
            <v>24243.59</v>
          </cell>
          <cell r="DY654">
            <v>-1093.3900000000001</v>
          </cell>
          <cell r="DZ654">
            <v>-172</v>
          </cell>
          <cell r="EA654">
            <v>48990.92</v>
          </cell>
          <cell r="EB654">
            <v>385.17</v>
          </cell>
          <cell r="EC654">
            <v>49376.08</v>
          </cell>
          <cell r="ED654">
            <v>8276.92</v>
          </cell>
          <cell r="EE654">
            <v>60898.83</v>
          </cell>
          <cell r="EF654">
            <v>-2400</v>
          </cell>
          <cell r="EG654">
            <v>58498.83</v>
          </cell>
          <cell r="EH654">
            <v>-275.44</v>
          </cell>
          <cell r="EI654">
            <v>0</v>
          </cell>
          <cell r="EJ654">
            <v>0</v>
          </cell>
          <cell r="EK654">
            <v>0</v>
          </cell>
          <cell r="EL654">
            <v>0</v>
          </cell>
          <cell r="EM654">
            <v>0</v>
          </cell>
          <cell r="EN654">
            <v>0</v>
          </cell>
          <cell r="EO654">
            <v>0</v>
          </cell>
          <cell r="EP654">
            <v>30.4</v>
          </cell>
          <cell r="EQ654">
            <v>0</v>
          </cell>
          <cell r="ER654">
            <v>-9263.43</v>
          </cell>
          <cell r="ES654">
            <v>0</v>
          </cell>
          <cell r="ET654">
            <v>61.36</v>
          </cell>
          <cell r="EU654">
            <v>48990.92</v>
          </cell>
          <cell r="EV654">
            <v>48990.92</v>
          </cell>
          <cell r="EW654">
            <v>4719.26</v>
          </cell>
          <cell r="EX654">
            <v>0</v>
          </cell>
          <cell r="EY654">
            <v>-2337.5300000000002</v>
          </cell>
          <cell r="EZ654">
            <v>0</v>
          </cell>
          <cell r="FA654">
            <v>0</v>
          </cell>
          <cell r="FB654">
            <v>385.17</v>
          </cell>
          <cell r="FC654">
            <v>0</v>
          </cell>
          <cell r="FD654">
            <v>11552.07</v>
          </cell>
          <cell r="FE654">
            <v>0</v>
          </cell>
          <cell r="FF654">
            <v>35442.28</v>
          </cell>
          <cell r="FG654">
            <v>79.849999999999994</v>
          </cell>
          <cell r="FH654">
            <v>0</v>
          </cell>
          <cell r="FI654">
            <v>0</v>
          </cell>
          <cell r="FJ654">
            <v>35362.43</v>
          </cell>
          <cell r="FK654">
            <v>405895.79</v>
          </cell>
          <cell r="FL654">
            <v>32934.1</v>
          </cell>
          <cell r="FM654">
            <v>35362.43</v>
          </cell>
          <cell r="FN654">
            <v>36679.9</v>
          </cell>
          <cell r="FO654">
            <v>405895.79</v>
          </cell>
          <cell r="FP654">
            <v>713040.72</v>
          </cell>
          <cell r="FQ654">
            <v>8.1138999999999992</v>
          </cell>
          <cell r="FR654">
            <v>8.7121999999999993</v>
          </cell>
          <cell r="FS654">
            <v>9.0367999999999995</v>
          </cell>
          <cell r="FT654">
            <v>4.9593999999999996</v>
          </cell>
          <cell r="FU654">
            <v>2043.17</v>
          </cell>
          <cell r="FV654">
            <v>0</v>
          </cell>
          <cell r="FW654">
            <v>0</v>
          </cell>
          <cell r="FX654">
            <v>0</v>
          </cell>
          <cell r="FY654">
            <v>172</v>
          </cell>
          <cell r="FZ654">
            <v>0</v>
          </cell>
          <cell r="GA654">
            <v>385.17</v>
          </cell>
          <cell r="GB654">
            <v>0</v>
          </cell>
          <cell r="GC654">
            <v>0</v>
          </cell>
          <cell r="GD654">
            <v>10682.59</v>
          </cell>
          <cell r="GE654">
            <v>0</v>
          </cell>
          <cell r="GF654">
            <v>4537.95</v>
          </cell>
          <cell r="GG654">
            <v>1057.5999999999999</v>
          </cell>
          <cell r="GH654">
            <v>0</v>
          </cell>
          <cell r="GI654">
            <v>0</v>
          </cell>
          <cell r="GJ654">
            <v>35442.28</v>
          </cell>
          <cell r="GK654">
            <v>3544.23</v>
          </cell>
          <cell r="GL654">
            <v>0</v>
          </cell>
          <cell r="GM654">
            <v>0</v>
          </cell>
          <cell r="GN654">
            <v>0</v>
          </cell>
          <cell r="GO654">
            <v>0</v>
          </cell>
          <cell r="GP654">
            <v>0</v>
          </cell>
          <cell r="GQ654">
            <v>0</v>
          </cell>
          <cell r="GR654">
            <v>0</v>
          </cell>
          <cell r="GS654">
            <v>0</v>
          </cell>
          <cell r="GT654">
            <v>0</v>
          </cell>
          <cell r="GU654">
            <v>0</v>
          </cell>
          <cell r="GV654">
            <v>1057.5999999999999</v>
          </cell>
          <cell r="GW654">
            <v>0</v>
          </cell>
          <cell r="GX654">
            <v>0</v>
          </cell>
          <cell r="GY654">
            <v>0</v>
          </cell>
          <cell r="GZ654">
            <v>0</v>
          </cell>
          <cell r="HA654">
            <v>0</v>
          </cell>
          <cell r="HB654">
            <v>0</v>
          </cell>
          <cell r="HC654">
            <v>0</v>
          </cell>
          <cell r="HF654">
            <v>0</v>
          </cell>
          <cell r="HG654">
            <v>0</v>
          </cell>
          <cell r="HH654">
            <v>0</v>
          </cell>
          <cell r="HI654">
            <v>168</v>
          </cell>
          <cell r="HJ654">
            <v>2702</v>
          </cell>
          <cell r="HL654">
            <v>1</v>
          </cell>
          <cell r="HM654">
            <v>2012</v>
          </cell>
          <cell r="HN654">
            <v>205</v>
          </cell>
          <cell r="HO654">
            <v>-1202.99</v>
          </cell>
          <cell r="HR654">
            <v>19009</v>
          </cell>
        </row>
        <row r="655">
          <cell r="A655" t="str">
            <v>2945824Q2 2012BHC Stress</v>
          </cell>
          <cell r="B655" t="str">
            <v>MetLife</v>
          </cell>
          <cell r="C655" t="str">
            <v>Q2 2012</v>
          </cell>
          <cell r="D655" t="str">
            <v>BHC Stress</v>
          </cell>
          <cell r="E655" t="str">
            <v>BHC</v>
          </cell>
          <cell r="F655" t="str">
            <v>METLIFE</v>
          </cell>
          <cell r="G655">
            <v>2945824</v>
          </cell>
          <cell r="H655" t="str">
            <v>Projected</v>
          </cell>
          <cell r="I655">
            <v>40925</v>
          </cell>
          <cell r="J655">
            <v>40925.745335648149</v>
          </cell>
          <cell r="L655">
            <v>2.2000000000000002</v>
          </cell>
          <cell r="M655">
            <v>0.2</v>
          </cell>
          <cell r="N655">
            <v>0</v>
          </cell>
          <cell r="O655">
            <v>0.2</v>
          </cell>
          <cell r="P655">
            <v>88</v>
          </cell>
          <cell r="Q655">
            <v>88</v>
          </cell>
          <cell r="R655">
            <v>0</v>
          </cell>
          <cell r="S655">
            <v>0</v>
          </cell>
          <cell r="T655">
            <v>88</v>
          </cell>
          <cell r="U655">
            <v>0</v>
          </cell>
          <cell r="V655">
            <v>6</v>
          </cell>
          <cell r="W655">
            <v>82</v>
          </cell>
          <cell r="X655">
            <v>0</v>
          </cell>
          <cell r="Y655">
            <v>0</v>
          </cell>
          <cell r="Z655">
            <v>0</v>
          </cell>
          <cell r="AA655">
            <v>0</v>
          </cell>
          <cell r="AB655">
            <v>0</v>
          </cell>
          <cell r="AC655">
            <v>30</v>
          </cell>
          <cell r="AD655">
            <v>0</v>
          </cell>
          <cell r="AE655">
            <v>0</v>
          </cell>
          <cell r="AF655">
            <v>0</v>
          </cell>
          <cell r="AG655">
            <v>0</v>
          </cell>
          <cell r="AH655">
            <v>30</v>
          </cell>
          <cell r="AI655">
            <v>208.4</v>
          </cell>
          <cell r="AJ655">
            <v>0</v>
          </cell>
          <cell r="AK655">
            <v>0</v>
          </cell>
          <cell r="AL655">
            <v>1115.5899999999999</v>
          </cell>
          <cell r="AM655">
            <v>1115.5899999999999</v>
          </cell>
          <cell r="AN655">
            <v>0</v>
          </cell>
          <cell r="AO655">
            <v>0</v>
          </cell>
          <cell r="AP655">
            <v>0</v>
          </cell>
          <cell r="AQ655">
            <v>0</v>
          </cell>
          <cell r="AR655">
            <v>0</v>
          </cell>
          <cell r="AS655">
            <v>-205.65</v>
          </cell>
          <cell r="AT655">
            <v>1118.3399999999999</v>
          </cell>
          <cell r="AU655">
            <v>698.3</v>
          </cell>
          <cell r="AV655">
            <v>-18</v>
          </cell>
          <cell r="AW655">
            <v>208.4</v>
          </cell>
          <cell r="AX655">
            <v>88</v>
          </cell>
          <cell r="AY655">
            <v>559.9</v>
          </cell>
          <cell r="AZ655">
            <v>4315.9799999999996</v>
          </cell>
          <cell r="BA655">
            <v>10395.18</v>
          </cell>
          <cell r="BB655">
            <v>13627.29</v>
          </cell>
          <cell r="BC655">
            <v>1157.8699999999999</v>
          </cell>
          <cell r="BD655">
            <v>1157.8699999999999</v>
          </cell>
          <cell r="BE655">
            <v>-18</v>
          </cell>
          <cell r="BF655">
            <v>0</v>
          </cell>
          <cell r="BG655">
            <v>-205.65</v>
          </cell>
          <cell r="BH655">
            <v>0.26</v>
          </cell>
          <cell r="BI655">
            <v>0</v>
          </cell>
          <cell r="BJ655">
            <v>-1323.99</v>
          </cell>
          <cell r="BK655">
            <v>0</v>
          </cell>
          <cell r="BL655">
            <v>57.78</v>
          </cell>
          <cell r="BM655">
            <v>-140</v>
          </cell>
          <cell r="BN655">
            <v>197.78</v>
          </cell>
          <cell r="BO655">
            <v>-64</v>
          </cell>
          <cell r="BP655">
            <v>133.78</v>
          </cell>
          <cell r="BQ655">
            <v>3</v>
          </cell>
          <cell r="BR655">
            <v>130.78</v>
          </cell>
          <cell r="BS655">
            <v>-242.29837000000001</v>
          </cell>
          <cell r="BT655">
            <v>72.92</v>
          </cell>
          <cell r="BU655">
            <v>1</v>
          </cell>
          <cell r="BV655">
            <v>3.58</v>
          </cell>
          <cell r="BW655">
            <v>70.34</v>
          </cell>
          <cell r="BX655" t="str">
            <v>Other Non-Interest Expense</v>
          </cell>
          <cell r="BY655">
            <v>0</v>
          </cell>
          <cell r="BZ655">
            <v>328948.81</v>
          </cell>
          <cell r="CA655">
            <v>328948.81</v>
          </cell>
          <cell r="CB655">
            <v>51823.44</v>
          </cell>
          <cell r="CC655">
            <v>847.27</v>
          </cell>
          <cell r="CD655">
            <v>0</v>
          </cell>
          <cell r="CE655">
            <v>0</v>
          </cell>
          <cell r="CF655">
            <v>0</v>
          </cell>
          <cell r="CG655">
            <v>33855.620000000003</v>
          </cell>
          <cell r="CH655">
            <v>16.63</v>
          </cell>
          <cell r="CI655">
            <v>3445.6</v>
          </cell>
          <cell r="CJ655">
            <v>30393.39</v>
          </cell>
          <cell r="CK655">
            <v>0.21</v>
          </cell>
          <cell r="CL655">
            <v>10711.85</v>
          </cell>
          <cell r="CM655">
            <v>6408.69</v>
          </cell>
          <cell r="CN655">
            <v>7218.39</v>
          </cell>
          <cell r="CO655">
            <v>7218.39</v>
          </cell>
          <cell r="CP655">
            <v>0</v>
          </cell>
          <cell r="CQ655">
            <v>0</v>
          </cell>
          <cell r="CR655">
            <v>0</v>
          </cell>
          <cell r="CS655">
            <v>0</v>
          </cell>
          <cell r="CT655">
            <v>0</v>
          </cell>
          <cell r="CU655">
            <v>0</v>
          </cell>
          <cell r="CV655">
            <v>0</v>
          </cell>
          <cell r="CW655">
            <v>12392.91</v>
          </cell>
          <cell r="CX655">
            <v>0</v>
          </cell>
          <cell r="CY655">
            <v>0</v>
          </cell>
          <cell r="CZ655">
            <v>0</v>
          </cell>
          <cell r="DA655">
            <v>294.82</v>
          </cell>
          <cell r="DB655">
            <v>12098.09</v>
          </cell>
          <cell r="DC655">
            <v>71434.75</v>
          </cell>
          <cell r="DD655">
            <v>0</v>
          </cell>
          <cell r="DE655">
            <v>559.9</v>
          </cell>
          <cell r="DF655">
            <v>70874.850000000006</v>
          </cell>
          <cell r="DG655">
            <v>15610.91</v>
          </cell>
          <cell r="DH655">
            <v>10964.67</v>
          </cell>
          <cell r="DI655">
            <v>814.14</v>
          </cell>
          <cell r="DJ655">
            <v>0</v>
          </cell>
          <cell r="DK655">
            <v>868.85</v>
          </cell>
          <cell r="DL655">
            <v>12647.67</v>
          </cell>
          <cell r="DM655">
            <v>276685.87</v>
          </cell>
          <cell r="DN655">
            <v>704768.1</v>
          </cell>
          <cell r="DO655">
            <v>0</v>
          </cell>
          <cell r="DP655">
            <v>71.599999999999994</v>
          </cell>
          <cell r="DQ655">
            <v>0</v>
          </cell>
          <cell r="DR655">
            <v>656469.31999999995</v>
          </cell>
          <cell r="DS655">
            <v>1.1599999999999999</v>
          </cell>
          <cell r="DT655">
            <v>656540.92000000004</v>
          </cell>
          <cell r="DU655">
            <v>2043.17</v>
          </cell>
          <cell r="DV655">
            <v>4.24</v>
          </cell>
          <cell r="DW655">
            <v>23965.31</v>
          </cell>
          <cell r="DX655">
            <v>24405.14</v>
          </cell>
          <cell r="DY655">
            <v>-1703.85</v>
          </cell>
          <cell r="DZ655">
            <v>-872</v>
          </cell>
          <cell r="EA655">
            <v>47842.01</v>
          </cell>
          <cell r="EB655">
            <v>385.17</v>
          </cell>
          <cell r="EC655">
            <v>48227.18</v>
          </cell>
          <cell r="ED655">
            <v>8276.92</v>
          </cell>
          <cell r="EE655">
            <v>48990.92</v>
          </cell>
          <cell r="EF655">
            <v>0</v>
          </cell>
          <cell r="EG655">
            <v>48990.92</v>
          </cell>
          <cell r="EH655">
            <v>130.78</v>
          </cell>
          <cell r="EI655">
            <v>0</v>
          </cell>
          <cell r="EJ655">
            <v>0</v>
          </cell>
          <cell r="EK655">
            <v>0</v>
          </cell>
          <cell r="EL655">
            <v>0</v>
          </cell>
          <cell r="EM655">
            <v>0</v>
          </cell>
          <cell r="EN655">
            <v>700</v>
          </cell>
          <cell r="EO655">
            <v>0</v>
          </cell>
          <cell r="EP655">
            <v>30.5</v>
          </cell>
          <cell r="EQ655">
            <v>0</v>
          </cell>
          <cell r="ER655">
            <v>-610.46</v>
          </cell>
          <cell r="ES655">
            <v>0</v>
          </cell>
          <cell r="ET655">
            <v>61.27</v>
          </cell>
          <cell r="EU655">
            <v>47842.01</v>
          </cell>
          <cell r="EV655">
            <v>47842.01</v>
          </cell>
          <cell r="EW655">
            <v>3880.61</v>
          </cell>
          <cell r="EX655">
            <v>0</v>
          </cell>
          <cell r="EY655">
            <v>-2337.5300000000002</v>
          </cell>
          <cell r="EZ655">
            <v>0</v>
          </cell>
          <cell r="FA655">
            <v>0</v>
          </cell>
          <cell r="FB655">
            <v>385.17</v>
          </cell>
          <cell r="FC655">
            <v>0</v>
          </cell>
          <cell r="FD655">
            <v>11530.19</v>
          </cell>
          <cell r="FE655">
            <v>0</v>
          </cell>
          <cell r="FF655">
            <v>35153.910000000003</v>
          </cell>
          <cell r="FG655">
            <v>81.41</v>
          </cell>
          <cell r="FH655">
            <v>0</v>
          </cell>
          <cell r="FI655">
            <v>0</v>
          </cell>
          <cell r="FJ655">
            <v>35072.5</v>
          </cell>
          <cell r="FK655">
            <v>397915.74</v>
          </cell>
          <cell r="FL655">
            <v>32644.16</v>
          </cell>
          <cell r="FM655">
            <v>35072.5</v>
          </cell>
          <cell r="FN655">
            <v>36251.56</v>
          </cell>
          <cell r="FO655">
            <v>397915.74</v>
          </cell>
          <cell r="FP655">
            <v>693736.17</v>
          </cell>
          <cell r="FQ655">
            <v>8.2037999999999993</v>
          </cell>
          <cell r="FR655">
            <v>8.8140999999999998</v>
          </cell>
          <cell r="FS655">
            <v>9.1104000000000003</v>
          </cell>
          <cell r="FT655">
            <v>5.0556000000000001</v>
          </cell>
          <cell r="FU655">
            <v>2043.17</v>
          </cell>
          <cell r="FV655">
            <v>0</v>
          </cell>
          <cell r="FW655">
            <v>0</v>
          </cell>
          <cell r="FX655">
            <v>0</v>
          </cell>
          <cell r="FY655">
            <v>872</v>
          </cell>
          <cell r="FZ655">
            <v>0</v>
          </cell>
          <cell r="GA655">
            <v>385.17</v>
          </cell>
          <cell r="GB655">
            <v>0</v>
          </cell>
          <cell r="GC655">
            <v>0</v>
          </cell>
          <cell r="GD655">
            <v>10661.34</v>
          </cell>
          <cell r="GE655">
            <v>0</v>
          </cell>
          <cell r="GF655">
            <v>3914.47</v>
          </cell>
          <cell r="GG655">
            <v>1036</v>
          </cell>
          <cell r="GH655">
            <v>0</v>
          </cell>
          <cell r="GI655">
            <v>0</v>
          </cell>
          <cell r="GJ655">
            <v>35153.910000000003</v>
          </cell>
          <cell r="GK655">
            <v>3515.39</v>
          </cell>
          <cell r="GL655">
            <v>0</v>
          </cell>
          <cell r="GM655">
            <v>0</v>
          </cell>
          <cell r="GN655">
            <v>0</v>
          </cell>
          <cell r="GO655">
            <v>0</v>
          </cell>
          <cell r="GP655">
            <v>0</v>
          </cell>
          <cell r="GQ655">
            <v>0</v>
          </cell>
          <cell r="GR655">
            <v>0</v>
          </cell>
          <cell r="GS655">
            <v>0</v>
          </cell>
          <cell r="GT655">
            <v>0</v>
          </cell>
          <cell r="GU655">
            <v>0</v>
          </cell>
          <cell r="GV655">
            <v>1036</v>
          </cell>
          <cell r="GW655">
            <v>0</v>
          </cell>
          <cell r="GX655">
            <v>0</v>
          </cell>
          <cell r="GY655">
            <v>0</v>
          </cell>
          <cell r="GZ655">
            <v>0</v>
          </cell>
          <cell r="HA655">
            <v>0</v>
          </cell>
          <cell r="HB655">
            <v>700</v>
          </cell>
          <cell r="HC655">
            <v>700</v>
          </cell>
          <cell r="HF655">
            <v>0</v>
          </cell>
          <cell r="HG655">
            <v>0</v>
          </cell>
          <cell r="HH655">
            <v>0</v>
          </cell>
          <cell r="HI655">
            <v>168</v>
          </cell>
          <cell r="HJ655">
            <v>2702</v>
          </cell>
          <cell r="HL655">
            <v>2</v>
          </cell>
          <cell r="HM655">
            <v>2012</v>
          </cell>
          <cell r="HN655">
            <v>74</v>
          </cell>
          <cell r="HO655">
            <v>-1323.99</v>
          </cell>
          <cell r="HR655">
            <v>19009</v>
          </cell>
        </row>
        <row r="656">
          <cell r="A656" t="str">
            <v>2945824Q3 2012BHC Stress</v>
          </cell>
          <cell r="B656" t="str">
            <v>MetLife</v>
          </cell>
          <cell r="C656" t="str">
            <v>Q3 2012</v>
          </cell>
          <cell r="D656" t="str">
            <v>BHC Stress</v>
          </cell>
          <cell r="E656" t="str">
            <v>BHC</v>
          </cell>
          <cell r="F656" t="str">
            <v>METLIFE</v>
          </cell>
          <cell r="G656">
            <v>2945824</v>
          </cell>
          <cell r="H656" t="str">
            <v>Projected</v>
          </cell>
          <cell r="I656">
            <v>40925</v>
          </cell>
          <cell r="J656">
            <v>40925.745335648149</v>
          </cell>
          <cell r="L656">
            <v>0</v>
          </cell>
          <cell r="M656">
            <v>0</v>
          </cell>
          <cell r="N656">
            <v>0</v>
          </cell>
          <cell r="O656">
            <v>0</v>
          </cell>
          <cell r="P656">
            <v>88</v>
          </cell>
          <cell r="Q656">
            <v>88</v>
          </cell>
          <cell r="R656">
            <v>0</v>
          </cell>
          <cell r="S656">
            <v>0</v>
          </cell>
          <cell r="T656">
            <v>96</v>
          </cell>
          <cell r="U656">
            <v>0</v>
          </cell>
          <cell r="V656">
            <v>6</v>
          </cell>
          <cell r="W656">
            <v>90</v>
          </cell>
          <cell r="X656">
            <v>0</v>
          </cell>
          <cell r="Y656">
            <v>0</v>
          </cell>
          <cell r="Z656">
            <v>0</v>
          </cell>
          <cell r="AA656">
            <v>0</v>
          </cell>
          <cell r="AB656">
            <v>0</v>
          </cell>
          <cell r="AC656">
            <v>34</v>
          </cell>
          <cell r="AD656">
            <v>0</v>
          </cell>
          <cell r="AE656">
            <v>0</v>
          </cell>
          <cell r="AF656">
            <v>0</v>
          </cell>
          <cell r="AG656">
            <v>0</v>
          </cell>
          <cell r="AH656">
            <v>34</v>
          </cell>
          <cell r="AI656">
            <v>218</v>
          </cell>
          <cell r="AJ656">
            <v>0</v>
          </cell>
          <cell r="AK656">
            <v>0</v>
          </cell>
          <cell r="AL656">
            <v>1027.79</v>
          </cell>
          <cell r="AM656">
            <v>1027.79</v>
          </cell>
          <cell r="AN656">
            <v>0</v>
          </cell>
          <cell r="AO656">
            <v>0</v>
          </cell>
          <cell r="AP656">
            <v>0</v>
          </cell>
          <cell r="AQ656">
            <v>0</v>
          </cell>
          <cell r="AR656">
            <v>0</v>
          </cell>
          <cell r="AS656">
            <v>-103.78</v>
          </cell>
          <cell r="AT656">
            <v>1142.01</v>
          </cell>
          <cell r="AU656">
            <v>559.9</v>
          </cell>
          <cell r="AV656">
            <v>119</v>
          </cell>
          <cell r="AW656">
            <v>218</v>
          </cell>
          <cell r="AX656">
            <v>88</v>
          </cell>
          <cell r="AY656">
            <v>548.9</v>
          </cell>
          <cell r="AZ656">
            <v>4274.8900000000003</v>
          </cell>
          <cell r="BA656">
            <v>10431.530000000001</v>
          </cell>
          <cell r="BB656">
            <v>13532.72</v>
          </cell>
          <cell r="BC656">
            <v>1253.7</v>
          </cell>
          <cell r="BD656">
            <v>1253.7</v>
          </cell>
          <cell r="BE656">
            <v>119</v>
          </cell>
          <cell r="BF656">
            <v>0</v>
          </cell>
          <cell r="BG656">
            <v>-103.78</v>
          </cell>
          <cell r="BH656">
            <v>-0.43</v>
          </cell>
          <cell r="BI656">
            <v>0</v>
          </cell>
          <cell r="BJ656">
            <v>-1245.79</v>
          </cell>
          <cell r="BK656">
            <v>0</v>
          </cell>
          <cell r="BL656">
            <v>-7.73</v>
          </cell>
          <cell r="BM656">
            <v>-138</v>
          </cell>
          <cell r="BN656">
            <v>130.27000000000001</v>
          </cell>
          <cell r="BO656">
            <v>-13</v>
          </cell>
          <cell r="BP656">
            <v>117.27</v>
          </cell>
          <cell r="BQ656">
            <v>5</v>
          </cell>
          <cell r="BR656">
            <v>112.27</v>
          </cell>
          <cell r="BS656">
            <v>1785.2523000000001</v>
          </cell>
          <cell r="BT656">
            <v>70.34</v>
          </cell>
          <cell r="BU656">
            <v>0</v>
          </cell>
          <cell r="BV656">
            <v>3.34</v>
          </cell>
          <cell r="BW656">
            <v>67.010000000000005</v>
          </cell>
          <cell r="BX656" t="str">
            <v>Other Non-Interest Expense</v>
          </cell>
          <cell r="BY656">
            <v>0</v>
          </cell>
          <cell r="BZ656">
            <v>330435.62</v>
          </cell>
          <cell r="CA656">
            <v>330435.62</v>
          </cell>
          <cell r="CB656">
            <v>51753.8</v>
          </cell>
          <cell r="CC656">
            <v>0</v>
          </cell>
          <cell r="CD656">
            <v>0</v>
          </cell>
          <cell r="CE656">
            <v>0</v>
          </cell>
          <cell r="CF656">
            <v>0</v>
          </cell>
          <cell r="CG656">
            <v>34372.089999999997</v>
          </cell>
          <cell r="CH656">
            <v>16.89</v>
          </cell>
          <cell r="CI656">
            <v>3498.16</v>
          </cell>
          <cell r="CJ656">
            <v>30857.040000000001</v>
          </cell>
          <cell r="CK656">
            <v>0.21</v>
          </cell>
          <cell r="CL656">
            <v>10875.26</v>
          </cell>
          <cell r="CM656">
            <v>6506.46</v>
          </cell>
          <cell r="CN656">
            <v>7208.69</v>
          </cell>
          <cell r="CO656">
            <v>7208.69</v>
          </cell>
          <cell r="CP656">
            <v>0</v>
          </cell>
          <cell r="CQ656">
            <v>0</v>
          </cell>
          <cell r="CR656">
            <v>0</v>
          </cell>
          <cell r="CS656">
            <v>0</v>
          </cell>
          <cell r="CT656">
            <v>0</v>
          </cell>
          <cell r="CU656">
            <v>0</v>
          </cell>
          <cell r="CV656">
            <v>0</v>
          </cell>
          <cell r="CW656">
            <v>12376.26</v>
          </cell>
          <cell r="CX656">
            <v>0</v>
          </cell>
          <cell r="CY656">
            <v>0</v>
          </cell>
          <cell r="CZ656">
            <v>0</v>
          </cell>
          <cell r="DA656">
            <v>294.43</v>
          </cell>
          <cell r="DB656">
            <v>12081.83</v>
          </cell>
          <cell r="DC656">
            <v>71338.75</v>
          </cell>
          <cell r="DD656">
            <v>0</v>
          </cell>
          <cell r="DE656">
            <v>548.9</v>
          </cell>
          <cell r="DF656">
            <v>70789.850000000006</v>
          </cell>
          <cell r="DG656">
            <v>16229.31</v>
          </cell>
          <cell r="DH656">
            <v>10974.1</v>
          </cell>
          <cell r="DI656">
            <v>791.3</v>
          </cell>
          <cell r="DJ656">
            <v>0</v>
          </cell>
          <cell r="DK656">
            <v>868.54</v>
          </cell>
          <cell r="DL656">
            <v>12633.94</v>
          </cell>
          <cell r="DM656">
            <v>279554.96000000002</v>
          </cell>
          <cell r="DN656">
            <v>709643.7</v>
          </cell>
          <cell r="DO656">
            <v>0</v>
          </cell>
          <cell r="DP656">
            <v>71.599999999999994</v>
          </cell>
          <cell r="DQ656">
            <v>0</v>
          </cell>
          <cell r="DR656">
            <v>660916.97</v>
          </cell>
          <cell r="DS656">
            <v>1.1599999999999999</v>
          </cell>
          <cell r="DT656">
            <v>660988.56999999995</v>
          </cell>
          <cell r="DU656">
            <v>2043.17</v>
          </cell>
          <cell r="DV656">
            <v>4.24</v>
          </cell>
          <cell r="DW656">
            <v>23965.31</v>
          </cell>
          <cell r="DX656">
            <v>24546.639999999999</v>
          </cell>
          <cell r="DY656">
            <v>-717.4</v>
          </cell>
          <cell r="DZ656">
            <v>-1572</v>
          </cell>
          <cell r="EA656">
            <v>48269.95</v>
          </cell>
          <cell r="EB656">
            <v>385.17</v>
          </cell>
          <cell r="EC656">
            <v>48655.12</v>
          </cell>
          <cell r="ED656">
            <v>8276.92</v>
          </cell>
          <cell r="EE656">
            <v>47842.01</v>
          </cell>
          <cell r="EF656">
            <v>0</v>
          </cell>
          <cell r="EG656">
            <v>47842.01</v>
          </cell>
          <cell r="EH656">
            <v>112.27</v>
          </cell>
          <cell r="EI656">
            <v>0</v>
          </cell>
          <cell r="EJ656">
            <v>0</v>
          </cell>
          <cell r="EK656">
            <v>0</v>
          </cell>
          <cell r="EL656">
            <v>0</v>
          </cell>
          <cell r="EM656">
            <v>0</v>
          </cell>
          <cell r="EN656">
            <v>700</v>
          </cell>
          <cell r="EO656">
            <v>0</v>
          </cell>
          <cell r="EP656">
            <v>30.5</v>
          </cell>
          <cell r="EQ656">
            <v>0</v>
          </cell>
          <cell r="ER656">
            <v>986.44</v>
          </cell>
          <cell r="ES656">
            <v>0</v>
          </cell>
          <cell r="ET656">
            <v>59.73</v>
          </cell>
          <cell r="EU656">
            <v>48269.95</v>
          </cell>
          <cell r="EV656">
            <v>48269.95</v>
          </cell>
          <cell r="EW656">
            <v>4770.91</v>
          </cell>
          <cell r="EX656">
            <v>0</v>
          </cell>
          <cell r="EY656">
            <v>-2337.52</v>
          </cell>
          <cell r="EZ656">
            <v>0</v>
          </cell>
          <cell r="FA656">
            <v>0</v>
          </cell>
          <cell r="FB656">
            <v>385.17</v>
          </cell>
          <cell r="FC656">
            <v>0</v>
          </cell>
          <cell r="FD656">
            <v>11539.3</v>
          </cell>
          <cell r="FE656">
            <v>0</v>
          </cell>
          <cell r="FF656">
            <v>34682.43</v>
          </cell>
          <cell r="FG656">
            <v>79.13</v>
          </cell>
          <cell r="FH656">
            <v>0</v>
          </cell>
          <cell r="FI656">
            <v>0</v>
          </cell>
          <cell r="FJ656">
            <v>34603.300000000003</v>
          </cell>
          <cell r="FK656">
            <v>399126.81</v>
          </cell>
          <cell r="FL656">
            <v>32174.959999999999</v>
          </cell>
          <cell r="FM656">
            <v>34603.300000000003</v>
          </cell>
          <cell r="FN656">
            <v>35771.360000000001</v>
          </cell>
          <cell r="FO656">
            <v>399126.81</v>
          </cell>
          <cell r="FP656">
            <v>690815.48</v>
          </cell>
          <cell r="FQ656">
            <v>8.0612999999999992</v>
          </cell>
          <cell r="FR656">
            <v>8.6698000000000004</v>
          </cell>
          <cell r="FS656">
            <v>8.9624000000000006</v>
          </cell>
          <cell r="FT656">
            <v>5.0091000000000001</v>
          </cell>
          <cell r="FU656">
            <v>2043.17</v>
          </cell>
          <cell r="FV656">
            <v>0</v>
          </cell>
          <cell r="FW656">
            <v>0</v>
          </cell>
          <cell r="FX656">
            <v>0</v>
          </cell>
          <cell r="FY656">
            <v>1572</v>
          </cell>
          <cell r="FZ656">
            <v>0</v>
          </cell>
          <cell r="GA656">
            <v>385.17</v>
          </cell>
          <cell r="GB656">
            <v>0</v>
          </cell>
          <cell r="GC656">
            <v>0</v>
          </cell>
          <cell r="GD656">
            <v>10670.76</v>
          </cell>
          <cell r="GE656">
            <v>0</v>
          </cell>
          <cell r="GF656">
            <v>3644.25</v>
          </cell>
          <cell r="GG656">
            <v>1015</v>
          </cell>
          <cell r="GH656">
            <v>0</v>
          </cell>
          <cell r="GI656">
            <v>0</v>
          </cell>
          <cell r="GJ656">
            <v>34682.43</v>
          </cell>
          <cell r="GK656">
            <v>3468.24</v>
          </cell>
          <cell r="GL656">
            <v>0</v>
          </cell>
          <cell r="GM656">
            <v>0</v>
          </cell>
          <cell r="GN656">
            <v>0</v>
          </cell>
          <cell r="GO656">
            <v>0</v>
          </cell>
          <cell r="GP656">
            <v>0</v>
          </cell>
          <cell r="GQ656">
            <v>0</v>
          </cell>
          <cell r="GR656">
            <v>0</v>
          </cell>
          <cell r="GS656">
            <v>0</v>
          </cell>
          <cell r="GT656">
            <v>0</v>
          </cell>
          <cell r="GU656">
            <v>0</v>
          </cell>
          <cell r="GV656">
            <v>1015</v>
          </cell>
          <cell r="GW656">
            <v>0</v>
          </cell>
          <cell r="GX656">
            <v>0</v>
          </cell>
          <cell r="GY656">
            <v>0</v>
          </cell>
          <cell r="GZ656">
            <v>0</v>
          </cell>
          <cell r="HA656">
            <v>0</v>
          </cell>
          <cell r="HB656">
            <v>700</v>
          </cell>
          <cell r="HC656">
            <v>700</v>
          </cell>
          <cell r="HF656">
            <v>0</v>
          </cell>
          <cell r="HG656">
            <v>0</v>
          </cell>
          <cell r="HH656">
            <v>0</v>
          </cell>
          <cell r="HI656">
            <v>168</v>
          </cell>
          <cell r="HJ656">
            <v>2702</v>
          </cell>
          <cell r="HL656">
            <v>3</v>
          </cell>
          <cell r="HM656">
            <v>2012</v>
          </cell>
          <cell r="HN656">
            <v>80</v>
          </cell>
          <cell r="HO656">
            <v>-1245.79</v>
          </cell>
          <cell r="HR656">
            <v>19009</v>
          </cell>
        </row>
        <row r="657">
          <cell r="A657" t="str">
            <v>2945824Q4 2012BHC Stress</v>
          </cell>
          <cell r="B657" t="str">
            <v>MetLife</v>
          </cell>
          <cell r="C657" t="str">
            <v>Q4 2012</v>
          </cell>
          <cell r="D657" t="str">
            <v>BHC Stress</v>
          </cell>
          <cell r="E657" t="str">
            <v>BHC</v>
          </cell>
          <cell r="F657" t="str">
            <v>METLIFE</v>
          </cell>
          <cell r="G657">
            <v>2945824</v>
          </cell>
          <cell r="H657" t="str">
            <v>Projected</v>
          </cell>
          <cell r="I657">
            <v>40925</v>
          </cell>
          <cell r="J657">
            <v>40925.745335648149</v>
          </cell>
          <cell r="L657">
            <v>0</v>
          </cell>
          <cell r="M657">
            <v>0</v>
          </cell>
          <cell r="N657">
            <v>0</v>
          </cell>
          <cell r="O657">
            <v>0</v>
          </cell>
          <cell r="P657">
            <v>88</v>
          </cell>
          <cell r="Q657">
            <v>88</v>
          </cell>
          <cell r="R657">
            <v>0</v>
          </cell>
          <cell r="S657">
            <v>0</v>
          </cell>
          <cell r="T657">
            <v>124</v>
          </cell>
          <cell r="U657">
            <v>0</v>
          </cell>
          <cell r="V657">
            <v>8</v>
          </cell>
          <cell r="W657">
            <v>116</v>
          </cell>
          <cell r="X657">
            <v>0</v>
          </cell>
          <cell r="Y657">
            <v>0</v>
          </cell>
          <cell r="Z657">
            <v>0</v>
          </cell>
          <cell r="AA657">
            <v>0</v>
          </cell>
          <cell r="AB657">
            <v>0</v>
          </cell>
          <cell r="AC657">
            <v>43</v>
          </cell>
          <cell r="AD657">
            <v>0</v>
          </cell>
          <cell r="AE657">
            <v>0</v>
          </cell>
          <cell r="AF657">
            <v>0</v>
          </cell>
          <cell r="AG657">
            <v>0</v>
          </cell>
          <cell r="AH657">
            <v>43</v>
          </cell>
          <cell r="AI657">
            <v>255</v>
          </cell>
          <cell r="AJ657">
            <v>0</v>
          </cell>
          <cell r="AK657">
            <v>0</v>
          </cell>
          <cell r="AL657">
            <v>1027.79</v>
          </cell>
          <cell r="AM657">
            <v>1027.79</v>
          </cell>
          <cell r="AN657">
            <v>0</v>
          </cell>
          <cell r="AO657">
            <v>0</v>
          </cell>
          <cell r="AP657">
            <v>0</v>
          </cell>
          <cell r="AQ657">
            <v>0</v>
          </cell>
          <cell r="AR657">
            <v>0</v>
          </cell>
          <cell r="AS657">
            <v>3003.28</v>
          </cell>
          <cell r="AT657">
            <v>4286.07</v>
          </cell>
          <cell r="AU657">
            <v>548.9</v>
          </cell>
          <cell r="AV657">
            <v>132</v>
          </cell>
          <cell r="AW657">
            <v>255</v>
          </cell>
          <cell r="AX657">
            <v>88</v>
          </cell>
          <cell r="AY657">
            <v>513.9</v>
          </cell>
          <cell r="AZ657">
            <v>4274.88</v>
          </cell>
          <cell r="BA657">
            <v>10645.75</v>
          </cell>
          <cell r="BB657">
            <v>13752.86</v>
          </cell>
          <cell r="BC657">
            <v>1273.77</v>
          </cell>
          <cell r="BD657">
            <v>1273.77</v>
          </cell>
          <cell r="BE657">
            <v>132</v>
          </cell>
          <cell r="BF657">
            <v>0</v>
          </cell>
          <cell r="BG657">
            <v>3003.28</v>
          </cell>
          <cell r="BH657">
            <v>0.04</v>
          </cell>
          <cell r="BI657">
            <v>0</v>
          </cell>
          <cell r="BJ657">
            <v>-1282.79</v>
          </cell>
          <cell r="BK657">
            <v>0</v>
          </cell>
          <cell r="BL657">
            <v>-3144.26</v>
          </cell>
          <cell r="BM657">
            <v>-1264</v>
          </cell>
          <cell r="BN657">
            <v>-1880.26</v>
          </cell>
          <cell r="BO657">
            <v>-140</v>
          </cell>
          <cell r="BP657">
            <v>-2020.26</v>
          </cell>
          <cell r="BQ657">
            <v>11</v>
          </cell>
          <cell r="BR657">
            <v>-2031.26</v>
          </cell>
          <cell r="BS657">
            <v>40.200237999999999</v>
          </cell>
          <cell r="BT657">
            <v>67.010000000000005</v>
          </cell>
          <cell r="BU657">
            <v>0</v>
          </cell>
          <cell r="BV657">
            <v>3.09</v>
          </cell>
          <cell r="BW657">
            <v>63.91</v>
          </cell>
          <cell r="BX657" t="str">
            <v>Other Non-Interest Expense</v>
          </cell>
          <cell r="BY657">
            <v>0</v>
          </cell>
          <cell r="BZ657">
            <v>332582.76</v>
          </cell>
          <cell r="CA657">
            <v>332582.76</v>
          </cell>
          <cell r="CB657">
            <v>51452.38</v>
          </cell>
          <cell r="CC657">
            <v>0</v>
          </cell>
          <cell r="CD657">
            <v>0</v>
          </cell>
          <cell r="CE657">
            <v>0</v>
          </cell>
          <cell r="CF657">
            <v>0</v>
          </cell>
          <cell r="CG657">
            <v>34171.89</v>
          </cell>
          <cell r="CH657">
            <v>16.79</v>
          </cell>
          <cell r="CI657">
            <v>3477.79</v>
          </cell>
          <cell r="CJ657">
            <v>30677.32</v>
          </cell>
          <cell r="CK657">
            <v>0.21</v>
          </cell>
          <cell r="CL657">
            <v>10811.92</v>
          </cell>
          <cell r="CM657">
            <v>6468.56</v>
          </cell>
          <cell r="CN657">
            <v>7166.7</v>
          </cell>
          <cell r="CO657">
            <v>7166.7</v>
          </cell>
          <cell r="CP657">
            <v>0</v>
          </cell>
          <cell r="CQ657">
            <v>0</v>
          </cell>
          <cell r="CR657">
            <v>0</v>
          </cell>
          <cell r="CS657">
            <v>0</v>
          </cell>
          <cell r="CT657">
            <v>0</v>
          </cell>
          <cell r="CU657">
            <v>0</v>
          </cell>
          <cell r="CV657">
            <v>0</v>
          </cell>
          <cell r="CW657">
            <v>12304.18</v>
          </cell>
          <cell r="CX657">
            <v>0</v>
          </cell>
          <cell r="CY657">
            <v>0</v>
          </cell>
          <cell r="CZ657">
            <v>0</v>
          </cell>
          <cell r="DA657">
            <v>292.70999999999998</v>
          </cell>
          <cell r="DB657">
            <v>12011.46</v>
          </cell>
          <cell r="DC657">
            <v>70923.259999999995</v>
          </cell>
          <cell r="DD657">
            <v>0</v>
          </cell>
          <cell r="DE657">
            <v>513.9</v>
          </cell>
          <cell r="DF657">
            <v>70409.36</v>
          </cell>
          <cell r="DG657">
            <v>16764.400000000001</v>
          </cell>
          <cell r="DH657">
            <v>7617.92</v>
          </cell>
          <cell r="DI657">
            <v>768.61</v>
          </cell>
          <cell r="DJ657">
            <v>0</v>
          </cell>
          <cell r="DK657">
            <v>865.86</v>
          </cell>
          <cell r="DL657">
            <v>9252.39</v>
          </cell>
          <cell r="DM657">
            <v>280323.03000000003</v>
          </cell>
          <cell r="DN657">
            <v>709331.94</v>
          </cell>
          <cell r="DO657">
            <v>0</v>
          </cell>
          <cell r="DP657">
            <v>71.599999999999994</v>
          </cell>
          <cell r="DQ657">
            <v>0</v>
          </cell>
          <cell r="DR657">
            <v>662063.71</v>
          </cell>
          <cell r="DS657">
            <v>1.1599999999999999</v>
          </cell>
          <cell r="DT657">
            <v>662135.31000000006</v>
          </cell>
          <cell r="DU657">
            <v>2043.17</v>
          </cell>
          <cell r="DV657">
            <v>4.24</v>
          </cell>
          <cell r="DW657">
            <v>24929.3</v>
          </cell>
          <cell r="DX657">
            <v>21452.880000000001</v>
          </cell>
          <cell r="DY657">
            <v>553.86</v>
          </cell>
          <cell r="DZ657">
            <v>-2172</v>
          </cell>
          <cell r="EA657">
            <v>46811.45</v>
          </cell>
          <cell r="EB657">
            <v>385.17</v>
          </cell>
          <cell r="EC657">
            <v>47196.62</v>
          </cell>
          <cell r="ED657">
            <v>8276.92</v>
          </cell>
          <cell r="EE657">
            <v>48269.95</v>
          </cell>
          <cell r="EF657">
            <v>0</v>
          </cell>
          <cell r="EG657">
            <v>48269.95</v>
          </cell>
          <cell r="EH657">
            <v>-2031.26</v>
          </cell>
          <cell r="EI657">
            <v>0</v>
          </cell>
          <cell r="EJ657">
            <v>0</v>
          </cell>
          <cell r="EK657">
            <v>1000</v>
          </cell>
          <cell r="EL657">
            <v>0</v>
          </cell>
          <cell r="EM657">
            <v>0</v>
          </cell>
          <cell r="EN657">
            <v>600</v>
          </cell>
          <cell r="EO657">
            <v>0</v>
          </cell>
          <cell r="EP657">
            <v>30.5</v>
          </cell>
          <cell r="EQ657">
            <v>1133.22</v>
          </cell>
          <cell r="ER657">
            <v>1271.27</v>
          </cell>
          <cell r="ES657">
            <v>0</v>
          </cell>
          <cell r="ET657">
            <v>65.209999999999994</v>
          </cell>
          <cell r="EU657">
            <v>46811.45</v>
          </cell>
          <cell r="EV657">
            <v>46811.45</v>
          </cell>
          <cell r="EW657">
            <v>6618.62</v>
          </cell>
          <cell r="EX657">
            <v>0</v>
          </cell>
          <cell r="EY657">
            <v>-2575.9699999999998</v>
          </cell>
          <cell r="EZ657">
            <v>0</v>
          </cell>
          <cell r="FA657">
            <v>0</v>
          </cell>
          <cell r="FB657">
            <v>385.17</v>
          </cell>
          <cell r="FC657">
            <v>0</v>
          </cell>
          <cell r="FD657">
            <v>8180.45</v>
          </cell>
          <cell r="FE657">
            <v>0</v>
          </cell>
          <cell r="FF657">
            <v>34973.53</v>
          </cell>
          <cell r="FG657">
            <v>76.86</v>
          </cell>
          <cell r="FH657">
            <v>0</v>
          </cell>
          <cell r="FI657">
            <v>0</v>
          </cell>
          <cell r="FJ657">
            <v>34896.67</v>
          </cell>
          <cell r="FK657">
            <v>398548.28</v>
          </cell>
          <cell r="FL657">
            <v>32468.33</v>
          </cell>
          <cell r="FM657">
            <v>34896.67</v>
          </cell>
          <cell r="FN657">
            <v>35989.760000000002</v>
          </cell>
          <cell r="FO657">
            <v>398548.28</v>
          </cell>
          <cell r="FP657">
            <v>694610.81</v>
          </cell>
          <cell r="FQ657">
            <v>8.1465999999999994</v>
          </cell>
          <cell r="FR657">
            <v>8.7559000000000005</v>
          </cell>
          <cell r="FS657">
            <v>9.0302000000000007</v>
          </cell>
          <cell r="FT657">
            <v>5.0239000000000003</v>
          </cell>
          <cell r="FU657">
            <v>2043.17</v>
          </cell>
          <cell r="FV657">
            <v>0</v>
          </cell>
          <cell r="FW657">
            <v>0</v>
          </cell>
          <cell r="FX657">
            <v>0</v>
          </cell>
          <cell r="FY657">
            <v>2172</v>
          </cell>
          <cell r="FZ657">
            <v>0</v>
          </cell>
          <cell r="GA657">
            <v>385.17</v>
          </cell>
          <cell r="GB657">
            <v>0</v>
          </cell>
          <cell r="GC657">
            <v>0</v>
          </cell>
          <cell r="GD657">
            <v>7314.58</v>
          </cell>
          <cell r="GE657">
            <v>0</v>
          </cell>
          <cell r="GF657">
            <v>3406.49</v>
          </cell>
          <cell r="GG657">
            <v>1027</v>
          </cell>
          <cell r="GH657">
            <v>0</v>
          </cell>
          <cell r="GI657">
            <v>0</v>
          </cell>
          <cell r="GJ657">
            <v>34973.53</v>
          </cell>
          <cell r="GK657">
            <v>3497.35</v>
          </cell>
          <cell r="GL657">
            <v>0</v>
          </cell>
          <cell r="GM657">
            <v>0</v>
          </cell>
          <cell r="GN657">
            <v>0</v>
          </cell>
          <cell r="GO657">
            <v>0</v>
          </cell>
          <cell r="GP657">
            <v>0</v>
          </cell>
          <cell r="GQ657">
            <v>0</v>
          </cell>
          <cell r="GR657">
            <v>0</v>
          </cell>
          <cell r="GS657">
            <v>0</v>
          </cell>
          <cell r="GT657">
            <v>0</v>
          </cell>
          <cell r="GU657">
            <v>1133.22</v>
          </cell>
          <cell r="GV657">
            <v>1027</v>
          </cell>
          <cell r="GW657">
            <v>1.1000000000000001</v>
          </cell>
          <cell r="GX657">
            <v>0</v>
          </cell>
          <cell r="GY657">
            <v>1000</v>
          </cell>
          <cell r="GZ657">
            <v>1000</v>
          </cell>
          <cell r="HA657">
            <v>0</v>
          </cell>
          <cell r="HB657">
            <v>600</v>
          </cell>
          <cell r="HC657">
            <v>600</v>
          </cell>
          <cell r="HF657">
            <v>0</v>
          </cell>
          <cell r="HG657">
            <v>0</v>
          </cell>
          <cell r="HH657">
            <v>0</v>
          </cell>
          <cell r="HI657">
            <v>168</v>
          </cell>
          <cell r="HJ657">
            <v>2702</v>
          </cell>
          <cell r="HL657">
            <v>4</v>
          </cell>
          <cell r="HM657">
            <v>2012</v>
          </cell>
          <cell r="HN657">
            <v>106</v>
          </cell>
          <cell r="HO657">
            <v>-1282.79</v>
          </cell>
          <cell r="HR657">
            <v>19009</v>
          </cell>
        </row>
        <row r="658">
          <cell r="A658" t="str">
            <v>2945824Q1 2013BHC Stress</v>
          </cell>
          <cell r="B658" t="str">
            <v>MetLife</v>
          </cell>
          <cell r="C658" t="str">
            <v>Q1 2013</v>
          </cell>
          <cell r="D658" t="str">
            <v>BHC Stress</v>
          </cell>
          <cell r="E658" t="str">
            <v>BHC</v>
          </cell>
          <cell r="F658" t="str">
            <v>METLIFE</v>
          </cell>
          <cell r="G658">
            <v>2945824</v>
          </cell>
          <cell r="H658" t="str">
            <v>Projected</v>
          </cell>
          <cell r="I658">
            <v>40925</v>
          </cell>
          <cell r="J658">
            <v>40925.745335648149</v>
          </cell>
          <cell r="L658">
            <v>0</v>
          </cell>
          <cell r="M658">
            <v>0</v>
          </cell>
          <cell r="N658">
            <v>0</v>
          </cell>
          <cell r="O658">
            <v>0</v>
          </cell>
          <cell r="P658">
            <v>88</v>
          </cell>
          <cell r="Q658">
            <v>88</v>
          </cell>
          <cell r="R658">
            <v>0</v>
          </cell>
          <cell r="S658">
            <v>0</v>
          </cell>
          <cell r="T658">
            <v>124</v>
          </cell>
          <cell r="U658">
            <v>0</v>
          </cell>
          <cell r="V658">
            <v>8</v>
          </cell>
          <cell r="W658">
            <v>116</v>
          </cell>
          <cell r="X658">
            <v>0</v>
          </cell>
          <cell r="Y658">
            <v>0</v>
          </cell>
          <cell r="Z658">
            <v>0</v>
          </cell>
          <cell r="AA658">
            <v>0</v>
          </cell>
          <cell r="AB658">
            <v>0</v>
          </cell>
          <cell r="AC658">
            <v>44</v>
          </cell>
          <cell r="AD658">
            <v>0</v>
          </cell>
          <cell r="AE658">
            <v>0</v>
          </cell>
          <cell r="AF658">
            <v>0</v>
          </cell>
          <cell r="AG658">
            <v>0</v>
          </cell>
          <cell r="AH658">
            <v>44</v>
          </cell>
          <cell r="AI658">
            <v>256</v>
          </cell>
          <cell r="AJ658">
            <v>0</v>
          </cell>
          <cell r="AK658">
            <v>0</v>
          </cell>
          <cell r="AL658">
            <v>1026.79</v>
          </cell>
          <cell r="AM658">
            <v>1026.79</v>
          </cell>
          <cell r="AN658">
            <v>0</v>
          </cell>
          <cell r="AO658">
            <v>0</v>
          </cell>
          <cell r="AP658">
            <v>0</v>
          </cell>
          <cell r="AQ658">
            <v>0</v>
          </cell>
          <cell r="AR658">
            <v>0</v>
          </cell>
          <cell r="AS658">
            <v>-334.71</v>
          </cell>
          <cell r="AT658">
            <v>948.09</v>
          </cell>
          <cell r="AU658">
            <v>513.9</v>
          </cell>
          <cell r="AV658">
            <v>132</v>
          </cell>
          <cell r="AW658">
            <v>256</v>
          </cell>
          <cell r="AX658">
            <v>88</v>
          </cell>
          <cell r="AY658">
            <v>477.9</v>
          </cell>
          <cell r="AZ658">
            <v>4206.97</v>
          </cell>
          <cell r="BA658">
            <v>10314.09</v>
          </cell>
          <cell r="BB658">
            <v>13371.55</v>
          </cell>
          <cell r="BC658">
            <v>1237.51</v>
          </cell>
          <cell r="BD658">
            <v>1237.51</v>
          </cell>
          <cell r="BE658">
            <v>132</v>
          </cell>
          <cell r="BF658">
            <v>0</v>
          </cell>
          <cell r="BG658">
            <v>-334.71</v>
          </cell>
          <cell r="BH658">
            <v>-0.31</v>
          </cell>
          <cell r="BI658">
            <v>0</v>
          </cell>
          <cell r="BJ658">
            <v>-1282.79</v>
          </cell>
          <cell r="BK658">
            <v>0</v>
          </cell>
          <cell r="BL658">
            <v>157.11000000000001</v>
          </cell>
          <cell r="BM658">
            <v>-60</v>
          </cell>
          <cell r="BN658">
            <v>217.11</v>
          </cell>
          <cell r="BO658">
            <v>75</v>
          </cell>
          <cell r="BP658">
            <v>292.11</v>
          </cell>
          <cell r="BQ658">
            <v>6</v>
          </cell>
          <cell r="BR658">
            <v>286.11</v>
          </cell>
          <cell r="BS658">
            <v>-38.189802999999998</v>
          </cell>
          <cell r="BT658">
            <v>63.91</v>
          </cell>
          <cell r="BU658">
            <v>0</v>
          </cell>
          <cell r="BV658">
            <v>2.86</v>
          </cell>
          <cell r="BW658">
            <v>61.06</v>
          </cell>
          <cell r="BX658" t="str">
            <v>Other Non-Interest Expense</v>
          </cell>
          <cell r="BY658">
            <v>0</v>
          </cell>
          <cell r="BZ658">
            <v>333498.8</v>
          </cell>
          <cell r="CA658">
            <v>333498.8</v>
          </cell>
          <cell r="CB658">
            <v>51128.67</v>
          </cell>
          <cell r="CC658">
            <v>0</v>
          </cell>
          <cell r="CD658">
            <v>0</v>
          </cell>
          <cell r="CE658">
            <v>0</v>
          </cell>
          <cell r="CF658">
            <v>0</v>
          </cell>
          <cell r="CG658">
            <v>33956.9</v>
          </cell>
          <cell r="CH658">
            <v>16.68</v>
          </cell>
          <cell r="CI658">
            <v>3455.91</v>
          </cell>
          <cell r="CJ658">
            <v>30484.31</v>
          </cell>
          <cell r="CK658">
            <v>0.21</v>
          </cell>
          <cell r="CL658">
            <v>10743.9</v>
          </cell>
          <cell r="CM658">
            <v>6427.87</v>
          </cell>
          <cell r="CN658">
            <v>7121.61</v>
          </cell>
          <cell r="CO658">
            <v>7121.61</v>
          </cell>
          <cell r="CP658">
            <v>0</v>
          </cell>
          <cell r="CQ658">
            <v>0</v>
          </cell>
          <cell r="CR658">
            <v>0</v>
          </cell>
          <cell r="CS658">
            <v>0</v>
          </cell>
          <cell r="CT658">
            <v>0</v>
          </cell>
          <cell r="CU658">
            <v>0</v>
          </cell>
          <cell r="CV658">
            <v>0</v>
          </cell>
          <cell r="CW658">
            <v>12226.77</v>
          </cell>
          <cell r="CX658">
            <v>0</v>
          </cell>
          <cell r="CY658">
            <v>0</v>
          </cell>
          <cell r="CZ658">
            <v>0</v>
          </cell>
          <cell r="DA658">
            <v>290.87</v>
          </cell>
          <cell r="DB658">
            <v>11935.9</v>
          </cell>
          <cell r="DC658">
            <v>70477.05</v>
          </cell>
          <cell r="DD658">
            <v>0</v>
          </cell>
          <cell r="DE658">
            <v>477.9</v>
          </cell>
          <cell r="DF658">
            <v>69999.149999999994</v>
          </cell>
          <cell r="DG658">
            <v>17573.27</v>
          </cell>
          <cell r="DH658">
            <v>7573.41</v>
          </cell>
          <cell r="DI658">
            <v>743.7</v>
          </cell>
          <cell r="DJ658">
            <v>0</v>
          </cell>
          <cell r="DK658">
            <v>865.7</v>
          </cell>
          <cell r="DL658">
            <v>9182.81</v>
          </cell>
          <cell r="DM658">
            <v>283210.34000000003</v>
          </cell>
          <cell r="DN658">
            <v>713464.37</v>
          </cell>
          <cell r="DO658">
            <v>0</v>
          </cell>
          <cell r="DP658">
            <v>71.599999999999994</v>
          </cell>
          <cell r="DQ658">
            <v>0</v>
          </cell>
          <cell r="DR658">
            <v>665122.99</v>
          </cell>
          <cell r="DS658">
            <v>1.1599999999999999</v>
          </cell>
          <cell r="DT658">
            <v>665194.59</v>
          </cell>
          <cell r="DU658">
            <v>2043.17</v>
          </cell>
          <cell r="DV658">
            <v>4.24</v>
          </cell>
          <cell r="DW658">
            <v>24929.3</v>
          </cell>
          <cell r="DX658">
            <v>21768.89</v>
          </cell>
          <cell r="DY658">
            <v>1561.01</v>
          </cell>
          <cell r="DZ658">
            <v>-2422</v>
          </cell>
          <cell r="EA658">
            <v>47884.61</v>
          </cell>
          <cell r="EB658">
            <v>385.17</v>
          </cell>
          <cell r="EC658">
            <v>48269.78</v>
          </cell>
          <cell r="ED658">
            <v>8276.92</v>
          </cell>
          <cell r="EE658">
            <v>46811.45</v>
          </cell>
          <cell r="EF658">
            <v>0</v>
          </cell>
          <cell r="EG658">
            <v>46811.45</v>
          </cell>
          <cell r="EH658">
            <v>286.11</v>
          </cell>
          <cell r="EI658">
            <v>0</v>
          </cell>
          <cell r="EJ658">
            <v>0</v>
          </cell>
          <cell r="EK658">
            <v>0</v>
          </cell>
          <cell r="EL658">
            <v>0</v>
          </cell>
          <cell r="EM658">
            <v>0</v>
          </cell>
          <cell r="EN658">
            <v>250</v>
          </cell>
          <cell r="EO658">
            <v>0</v>
          </cell>
          <cell r="EP658">
            <v>30.4</v>
          </cell>
          <cell r="EQ658">
            <v>0</v>
          </cell>
          <cell r="ER658">
            <v>1007.14</v>
          </cell>
          <cell r="ES658">
            <v>0</v>
          </cell>
          <cell r="ET658">
            <v>60.3</v>
          </cell>
          <cell r="EU658">
            <v>47884.61</v>
          </cell>
          <cell r="EV658">
            <v>47884.61</v>
          </cell>
          <cell r="EW658">
            <v>7846.88</v>
          </cell>
          <cell r="EX658">
            <v>0</v>
          </cell>
          <cell r="EY658">
            <v>-2575.9699999999998</v>
          </cell>
          <cell r="EZ658">
            <v>0</v>
          </cell>
          <cell r="FA658">
            <v>0</v>
          </cell>
          <cell r="FB658">
            <v>385.17</v>
          </cell>
          <cell r="FC658">
            <v>0</v>
          </cell>
          <cell r="FD658">
            <v>8135.78</v>
          </cell>
          <cell r="FE658">
            <v>0</v>
          </cell>
          <cell r="FF658">
            <v>34863.089999999997</v>
          </cell>
          <cell r="FG658">
            <v>74.37</v>
          </cell>
          <cell r="FH658">
            <v>0</v>
          </cell>
          <cell r="FI658">
            <v>0</v>
          </cell>
          <cell r="FJ658">
            <v>34788.720000000001</v>
          </cell>
          <cell r="FK658">
            <v>399309.46</v>
          </cell>
          <cell r="FL658">
            <v>32360.38</v>
          </cell>
          <cell r="FM658">
            <v>34788.720000000001</v>
          </cell>
          <cell r="FN658">
            <v>35845.81</v>
          </cell>
          <cell r="FO658">
            <v>399309.46</v>
          </cell>
          <cell r="FP658">
            <v>695340.06</v>
          </cell>
          <cell r="FQ658">
            <v>8.1041000000000007</v>
          </cell>
          <cell r="FR658">
            <v>8.7121999999999993</v>
          </cell>
          <cell r="FS658">
            <v>8.9770000000000003</v>
          </cell>
          <cell r="FT658">
            <v>5.0030999999999999</v>
          </cell>
          <cell r="FU658">
            <v>2043.17</v>
          </cell>
          <cell r="FV658">
            <v>0</v>
          </cell>
          <cell r="FW658">
            <v>0</v>
          </cell>
          <cell r="FX658">
            <v>0</v>
          </cell>
          <cell r="FY658">
            <v>2422</v>
          </cell>
          <cell r="FZ658">
            <v>0</v>
          </cell>
          <cell r="GA658">
            <v>385.17</v>
          </cell>
          <cell r="GB658">
            <v>0</v>
          </cell>
          <cell r="GC658">
            <v>0</v>
          </cell>
          <cell r="GD658">
            <v>7270.08</v>
          </cell>
          <cell r="GE658">
            <v>0</v>
          </cell>
          <cell r="GF658">
            <v>3844.92</v>
          </cell>
          <cell r="GG658">
            <v>1020</v>
          </cell>
          <cell r="GH658">
            <v>0</v>
          </cell>
          <cell r="GI658">
            <v>0</v>
          </cell>
          <cell r="GJ658">
            <v>34863.089999999997</v>
          </cell>
          <cell r="GK658">
            <v>3486.31</v>
          </cell>
          <cell r="GL658">
            <v>0</v>
          </cell>
          <cell r="GM658">
            <v>0</v>
          </cell>
          <cell r="GN658">
            <v>0</v>
          </cell>
          <cell r="GO658">
            <v>0</v>
          </cell>
          <cell r="GP658">
            <v>0</v>
          </cell>
          <cell r="GQ658">
            <v>0</v>
          </cell>
          <cell r="GR658">
            <v>0</v>
          </cell>
          <cell r="GS658">
            <v>0</v>
          </cell>
          <cell r="GT658">
            <v>0</v>
          </cell>
          <cell r="GU658">
            <v>0</v>
          </cell>
          <cell r="GV658">
            <v>1020</v>
          </cell>
          <cell r="GW658">
            <v>0</v>
          </cell>
          <cell r="GX658">
            <v>0</v>
          </cell>
          <cell r="GY658">
            <v>0</v>
          </cell>
          <cell r="GZ658">
            <v>0</v>
          </cell>
          <cell r="HA658">
            <v>0</v>
          </cell>
          <cell r="HB658">
            <v>250</v>
          </cell>
          <cell r="HC658">
            <v>250</v>
          </cell>
          <cell r="HF658">
            <v>0</v>
          </cell>
          <cell r="HG658">
            <v>0</v>
          </cell>
          <cell r="HH658">
            <v>0</v>
          </cell>
          <cell r="HI658">
            <v>168</v>
          </cell>
          <cell r="HJ658">
            <v>2702</v>
          </cell>
          <cell r="HL658">
            <v>1</v>
          </cell>
          <cell r="HM658">
            <v>2013</v>
          </cell>
          <cell r="HN658">
            <v>88</v>
          </cell>
          <cell r="HO658">
            <v>-1282.79</v>
          </cell>
          <cell r="HR658">
            <v>19009</v>
          </cell>
        </row>
        <row r="659">
          <cell r="A659" t="str">
            <v>2945824Q2 2013BHC Stress</v>
          </cell>
          <cell r="B659" t="str">
            <v>MetLife</v>
          </cell>
          <cell r="C659" t="str">
            <v>Q2 2013</v>
          </cell>
          <cell r="D659" t="str">
            <v>BHC Stress</v>
          </cell>
          <cell r="E659" t="str">
            <v>BHC</v>
          </cell>
          <cell r="F659" t="str">
            <v>METLIFE</v>
          </cell>
          <cell r="G659">
            <v>2945824</v>
          </cell>
          <cell r="H659" t="str">
            <v>Projected</v>
          </cell>
          <cell r="I659">
            <v>40925</v>
          </cell>
          <cell r="J659">
            <v>40925.745335648149</v>
          </cell>
          <cell r="L659">
            <v>0</v>
          </cell>
          <cell r="M659">
            <v>0</v>
          </cell>
          <cell r="N659">
            <v>0</v>
          </cell>
          <cell r="O659">
            <v>0</v>
          </cell>
          <cell r="P659">
            <v>88</v>
          </cell>
          <cell r="Q659">
            <v>88</v>
          </cell>
          <cell r="R659">
            <v>0</v>
          </cell>
          <cell r="S659">
            <v>0</v>
          </cell>
          <cell r="T659">
            <v>124</v>
          </cell>
          <cell r="U659">
            <v>0</v>
          </cell>
          <cell r="V659">
            <v>8</v>
          </cell>
          <cell r="W659">
            <v>116</v>
          </cell>
          <cell r="X659">
            <v>0</v>
          </cell>
          <cell r="Y659">
            <v>0</v>
          </cell>
          <cell r="Z659">
            <v>0</v>
          </cell>
          <cell r="AA659">
            <v>0</v>
          </cell>
          <cell r="AB659">
            <v>0</v>
          </cell>
          <cell r="AC659">
            <v>40</v>
          </cell>
          <cell r="AD659">
            <v>0</v>
          </cell>
          <cell r="AE659">
            <v>0</v>
          </cell>
          <cell r="AF659">
            <v>0</v>
          </cell>
          <cell r="AG659">
            <v>0</v>
          </cell>
          <cell r="AH659">
            <v>40</v>
          </cell>
          <cell r="AI659">
            <v>252</v>
          </cell>
          <cell r="AJ659">
            <v>0</v>
          </cell>
          <cell r="AK659">
            <v>0</v>
          </cell>
          <cell r="AL659">
            <v>1026.79</v>
          </cell>
          <cell r="AM659">
            <v>1026.79</v>
          </cell>
          <cell r="AN659">
            <v>0</v>
          </cell>
          <cell r="AO659">
            <v>0</v>
          </cell>
          <cell r="AP659">
            <v>0</v>
          </cell>
          <cell r="AQ659">
            <v>0</v>
          </cell>
          <cell r="AR659">
            <v>0</v>
          </cell>
          <cell r="AS659">
            <v>-331.17</v>
          </cell>
          <cell r="AT659">
            <v>947.62</v>
          </cell>
          <cell r="AU659">
            <v>477.9</v>
          </cell>
          <cell r="AV659">
            <v>132</v>
          </cell>
          <cell r="AW659">
            <v>252</v>
          </cell>
          <cell r="AX659">
            <v>88</v>
          </cell>
          <cell r="AY659">
            <v>445.9</v>
          </cell>
          <cell r="AZ659">
            <v>4210.1499999999996</v>
          </cell>
          <cell r="BA659">
            <v>10635.11</v>
          </cell>
          <cell r="BB659">
            <v>13617.09</v>
          </cell>
          <cell r="BC659">
            <v>1295.17</v>
          </cell>
          <cell r="BD659">
            <v>1295.17</v>
          </cell>
          <cell r="BE659">
            <v>132</v>
          </cell>
          <cell r="BF659">
            <v>0</v>
          </cell>
          <cell r="BG659">
            <v>-331.17</v>
          </cell>
          <cell r="BH659">
            <v>0.37</v>
          </cell>
          <cell r="BI659">
            <v>0</v>
          </cell>
          <cell r="BJ659">
            <v>-1278.79</v>
          </cell>
          <cell r="BK659">
            <v>0</v>
          </cell>
          <cell r="BL659">
            <v>215.93</v>
          </cell>
          <cell r="BM659">
            <v>-17</v>
          </cell>
          <cell r="BN659">
            <v>232.93</v>
          </cell>
          <cell r="BO659">
            <v>115</v>
          </cell>
          <cell r="BP659">
            <v>347.93</v>
          </cell>
          <cell r="BQ659">
            <v>6</v>
          </cell>
          <cell r="BR659">
            <v>341.93</v>
          </cell>
          <cell r="BS659">
            <v>-7.8729218000000003</v>
          </cell>
          <cell r="BT659">
            <v>61.06</v>
          </cell>
          <cell r="BU659">
            <v>0</v>
          </cell>
          <cell r="BV659">
            <v>2.63</v>
          </cell>
          <cell r="BW659">
            <v>58.43</v>
          </cell>
          <cell r="BX659" t="str">
            <v>Other Non-Interest Expense</v>
          </cell>
          <cell r="BY659">
            <v>0</v>
          </cell>
          <cell r="BZ659">
            <v>333306.09000000003</v>
          </cell>
          <cell r="CA659">
            <v>333306.09000000003</v>
          </cell>
          <cell r="CB659">
            <v>50875.54</v>
          </cell>
          <cell r="CC659">
            <v>0</v>
          </cell>
          <cell r="CD659">
            <v>0</v>
          </cell>
          <cell r="CE659">
            <v>0</v>
          </cell>
          <cell r="CF659">
            <v>0</v>
          </cell>
          <cell r="CG659">
            <v>33788.79</v>
          </cell>
          <cell r="CH659">
            <v>16.600000000000001</v>
          </cell>
          <cell r="CI659">
            <v>3438.8</v>
          </cell>
          <cell r="CJ659">
            <v>30333.39</v>
          </cell>
          <cell r="CK659">
            <v>0.21</v>
          </cell>
          <cell r="CL659">
            <v>10690.71</v>
          </cell>
          <cell r="CM659">
            <v>6396.04</v>
          </cell>
          <cell r="CN659">
            <v>7086.36</v>
          </cell>
          <cell r="CO659">
            <v>7086.36</v>
          </cell>
          <cell r="CP659">
            <v>0</v>
          </cell>
          <cell r="CQ659">
            <v>0</v>
          </cell>
          <cell r="CR659">
            <v>0</v>
          </cell>
          <cell r="CS659">
            <v>0</v>
          </cell>
          <cell r="CT659">
            <v>0</v>
          </cell>
          <cell r="CU659">
            <v>0</v>
          </cell>
          <cell r="CV659">
            <v>0</v>
          </cell>
          <cell r="CW659">
            <v>12166.24</v>
          </cell>
          <cell r="CX659">
            <v>0</v>
          </cell>
          <cell r="CY659">
            <v>0</v>
          </cell>
          <cell r="CZ659">
            <v>0</v>
          </cell>
          <cell r="DA659">
            <v>289.43</v>
          </cell>
          <cell r="DB659">
            <v>11876.8</v>
          </cell>
          <cell r="DC659">
            <v>70128.14</v>
          </cell>
          <cell r="DD659">
            <v>0</v>
          </cell>
          <cell r="DE659">
            <v>445.9</v>
          </cell>
          <cell r="DF659">
            <v>69682.240000000005</v>
          </cell>
          <cell r="DG659">
            <v>18293.88</v>
          </cell>
          <cell r="DH659">
            <v>7559.16</v>
          </cell>
          <cell r="DI659">
            <v>713.91</v>
          </cell>
          <cell r="DJ659">
            <v>0</v>
          </cell>
          <cell r="DK659">
            <v>865.56</v>
          </cell>
          <cell r="DL659">
            <v>9138.6299999999992</v>
          </cell>
          <cell r="DM659">
            <v>285252.53000000003</v>
          </cell>
          <cell r="DN659">
            <v>715673.37</v>
          </cell>
          <cell r="DO659">
            <v>0</v>
          </cell>
          <cell r="DP659">
            <v>71.599999999999994</v>
          </cell>
          <cell r="DQ659">
            <v>0</v>
          </cell>
          <cell r="DR659">
            <v>666034.77</v>
          </cell>
          <cell r="DS659">
            <v>1.1599999999999999</v>
          </cell>
          <cell r="DT659">
            <v>666106.37</v>
          </cell>
          <cell r="DU659">
            <v>2043.17</v>
          </cell>
          <cell r="DV659">
            <v>4.24</v>
          </cell>
          <cell r="DW659">
            <v>24929.3</v>
          </cell>
          <cell r="DX659">
            <v>22140.92</v>
          </cell>
          <cell r="DY659">
            <v>2736.2</v>
          </cell>
          <cell r="DZ659">
            <v>-2672</v>
          </cell>
          <cell r="EA659">
            <v>49181.83</v>
          </cell>
          <cell r="EB659">
            <v>385.17</v>
          </cell>
          <cell r="EC659">
            <v>49567</v>
          </cell>
          <cell r="ED659">
            <v>8276.92</v>
          </cell>
          <cell r="EE659">
            <v>47884.61</v>
          </cell>
          <cell r="EF659">
            <v>0</v>
          </cell>
          <cell r="EG659">
            <v>47884.61</v>
          </cell>
          <cell r="EH659">
            <v>341.93</v>
          </cell>
          <cell r="EI659">
            <v>0</v>
          </cell>
          <cell r="EJ659">
            <v>0</v>
          </cell>
          <cell r="EK659">
            <v>0</v>
          </cell>
          <cell r="EL659">
            <v>0</v>
          </cell>
          <cell r="EM659">
            <v>0</v>
          </cell>
          <cell r="EN659">
            <v>250</v>
          </cell>
          <cell r="EO659">
            <v>0</v>
          </cell>
          <cell r="EP659">
            <v>30.5</v>
          </cell>
          <cell r="EQ659">
            <v>0</v>
          </cell>
          <cell r="ER659">
            <v>1175.19</v>
          </cell>
          <cell r="ES659">
            <v>0</v>
          </cell>
          <cell r="ET659">
            <v>60.6</v>
          </cell>
          <cell r="EU659">
            <v>49181.83</v>
          </cell>
          <cell r="EV659">
            <v>49181.83</v>
          </cell>
          <cell r="EW659">
            <v>8937.5400000000009</v>
          </cell>
          <cell r="EX659">
            <v>0</v>
          </cell>
          <cell r="EY659">
            <v>-2575.9699999999998</v>
          </cell>
          <cell r="EZ659">
            <v>0</v>
          </cell>
          <cell r="FA659">
            <v>0</v>
          </cell>
          <cell r="FB659">
            <v>385.17</v>
          </cell>
          <cell r="FC659">
            <v>0</v>
          </cell>
          <cell r="FD659">
            <v>8121.39</v>
          </cell>
          <cell r="FE659">
            <v>0</v>
          </cell>
          <cell r="FF659">
            <v>35084.050000000003</v>
          </cell>
          <cell r="FG659">
            <v>71.39</v>
          </cell>
          <cell r="FH659">
            <v>0</v>
          </cell>
          <cell r="FI659">
            <v>0</v>
          </cell>
          <cell r="FJ659">
            <v>35012.65</v>
          </cell>
          <cell r="FK659">
            <v>398860.58</v>
          </cell>
          <cell r="FL659">
            <v>32584.32</v>
          </cell>
          <cell r="FM659">
            <v>35012.65</v>
          </cell>
          <cell r="FN659">
            <v>36037.75</v>
          </cell>
          <cell r="FO659">
            <v>398860.58</v>
          </cell>
          <cell r="FP659">
            <v>697437.5</v>
          </cell>
          <cell r="FQ659">
            <v>8.1693999999999996</v>
          </cell>
          <cell r="FR659">
            <v>8.7782</v>
          </cell>
          <cell r="FS659">
            <v>9.0351999999999997</v>
          </cell>
          <cell r="FT659">
            <v>5.0202</v>
          </cell>
          <cell r="FU659">
            <v>2043.17</v>
          </cell>
          <cell r="FV659">
            <v>0</v>
          </cell>
          <cell r="FW659">
            <v>0</v>
          </cell>
          <cell r="FX659">
            <v>0</v>
          </cell>
          <cell r="FY659">
            <v>2672</v>
          </cell>
          <cell r="FZ659">
            <v>0</v>
          </cell>
          <cell r="GA659">
            <v>385.17</v>
          </cell>
          <cell r="GB659">
            <v>0</v>
          </cell>
          <cell r="GC659">
            <v>0</v>
          </cell>
          <cell r="GD659">
            <v>7255.82</v>
          </cell>
          <cell r="GE659">
            <v>0</v>
          </cell>
          <cell r="GF659">
            <v>4199.1899999999996</v>
          </cell>
          <cell r="GG659">
            <v>1013</v>
          </cell>
          <cell r="GH659">
            <v>0</v>
          </cell>
          <cell r="GI659">
            <v>0</v>
          </cell>
          <cell r="GJ659">
            <v>35084.050000000003</v>
          </cell>
          <cell r="GK659">
            <v>3508.4</v>
          </cell>
          <cell r="GL659">
            <v>0</v>
          </cell>
          <cell r="GM659">
            <v>0</v>
          </cell>
          <cell r="GN659">
            <v>0</v>
          </cell>
          <cell r="GO659">
            <v>0</v>
          </cell>
          <cell r="GP659">
            <v>0</v>
          </cell>
          <cell r="GQ659">
            <v>0</v>
          </cell>
          <cell r="GR659">
            <v>0</v>
          </cell>
          <cell r="GS659">
            <v>0</v>
          </cell>
          <cell r="GT659">
            <v>0</v>
          </cell>
          <cell r="GU659">
            <v>0</v>
          </cell>
          <cell r="GV659">
            <v>1013</v>
          </cell>
          <cell r="GW659">
            <v>0</v>
          </cell>
          <cell r="GX659">
            <v>0</v>
          </cell>
          <cell r="GY659">
            <v>0</v>
          </cell>
          <cell r="GZ659">
            <v>0</v>
          </cell>
          <cell r="HA659">
            <v>0</v>
          </cell>
          <cell r="HB659">
            <v>250</v>
          </cell>
          <cell r="HC659">
            <v>250</v>
          </cell>
          <cell r="HF659">
            <v>0</v>
          </cell>
          <cell r="HG659">
            <v>0</v>
          </cell>
          <cell r="HH659">
            <v>0</v>
          </cell>
          <cell r="HI659">
            <v>168</v>
          </cell>
          <cell r="HJ659">
            <v>2702</v>
          </cell>
          <cell r="HL659">
            <v>2</v>
          </cell>
          <cell r="HM659">
            <v>2013</v>
          </cell>
          <cell r="HN659">
            <v>67</v>
          </cell>
          <cell r="HO659">
            <v>-1278.79</v>
          </cell>
          <cell r="HR659">
            <v>19009</v>
          </cell>
        </row>
        <row r="660">
          <cell r="A660" t="str">
            <v>2945824Q3 2013BHC Stress</v>
          </cell>
          <cell r="B660" t="str">
            <v>MetLife</v>
          </cell>
          <cell r="C660" t="str">
            <v>Q3 2013</v>
          </cell>
          <cell r="D660" t="str">
            <v>BHC Stress</v>
          </cell>
          <cell r="E660" t="str">
            <v>BHC</v>
          </cell>
          <cell r="F660" t="str">
            <v>METLIFE</v>
          </cell>
          <cell r="G660">
            <v>2945824</v>
          </cell>
          <cell r="H660" t="str">
            <v>Projected</v>
          </cell>
          <cell r="I660">
            <v>40925</v>
          </cell>
          <cell r="J660">
            <v>40925.745335648149</v>
          </cell>
          <cell r="L660">
            <v>0</v>
          </cell>
          <cell r="M660">
            <v>0</v>
          </cell>
          <cell r="N660">
            <v>0</v>
          </cell>
          <cell r="O660">
            <v>0</v>
          </cell>
          <cell r="P660">
            <v>88</v>
          </cell>
          <cell r="Q660">
            <v>88</v>
          </cell>
          <cell r="R660">
            <v>0</v>
          </cell>
          <cell r="S660">
            <v>0</v>
          </cell>
          <cell r="T660">
            <v>124</v>
          </cell>
          <cell r="U660">
            <v>0</v>
          </cell>
          <cell r="V660">
            <v>8</v>
          </cell>
          <cell r="W660">
            <v>116</v>
          </cell>
          <cell r="X660">
            <v>0</v>
          </cell>
          <cell r="Y660">
            <v>0</v>
          </cell>
          <cell r="Z660">
            <v>0</v>
          </cell>
          <cell r="AA660">
            <v>0</v>
          </cell>
          <cell r="AB660">
            <v>0</v>
          </cell>
          <cell r="AC660">
            <v>33</v>
          </cell>
          <cell r="AD660">
            <v>0</v>
          </cell>
          <cell r="AE660">
            <v>0</v>
          </cell>
          <cell r="AF660">
            <v>0</v>
          </cell>
          <cell r="AG660">
            <v>0</v>
          </cell>
          <cell r="AH660">
            <v>33</v>
          </cell>
          <cell r="AI660">
            <v>245</v>
          </cell>
          <cell r="AJ660">
            <v>0</v>
          </cell>
          <cell r="AK660">
            <v>0</v>
          </cell>
          <cell r="AL660">
            <v>1026.79</v>
          </cell>
          <cell r="AM660">
            <v>1026.79</v>
          </cell>
          <cell r="AN660">
            <v>0</v>
          </cell>
          <cell r="AO660">
            <v>0</v>
          </cell>
          <cell r="AP660">
            <v>0</v>
          </cell>
          <cell r="AQ660">
            <v>0</v>
          </cell>
          <cell r="AR660">
            <v>0</v>
          </cell>
          <cell r="AS660">
            <v>-307.94</v>
          </cell>
          <cell r="AT660">
            <v>963.85</v>
          </cell>
          <cell r="AU660">
            <v>445.9</v>
          </cell>
          <cell r="AV660">
            <v>132</v>
          </cell>
          <cell r="AW660">
            <v>245</v>
          </cell>
          <cell r="AX660">
            <v>88</v>
          </cell>
          <cell r="AY660">
            <v>420.9</v>
          </cell>
          <cell r="AZ660">
            <v>4147.75</v>
          </cell>
          <cell r="BA660">
            <v>10694.67</v>
          </cell>
          <cell r="BB660">
            <v>13650.9</v>
          </cell>
          <cell r="BC660">
            <v>1250.52</v>
          </cell>
          <cell r="BD660">
            <v>1250.52</v>
          </cell>
          <cell r="BE660">
            <v>132</v>
          </cell>
          <cell r="BF660">
            <v>0</v>
          </cell>
          <cell r="BG660">
            <v>-307.94</v>
          </cell>
          <cell r="BH660">
            <v>-0.1</v>
          </cell>
          <cell r="BI660">
            <v>0</v>
          </cell>
          <cell r="BJ660">
            <v>-1271.79</v>
          </cell>
          <cell r="BK660">
            <v>0</v>
          </cell>
          <cell r="BL660">
            <v>154.57</v>
          </cell>
          <cell r="BM660">
            <v>-29</v>
          </cell>
          <cell r="BN660">
            <v>183.57</v>
          </cell>
          <cell r="BO660">
            <v>140</v>
          </cell>
          <cell r="BP660">
            <v>323.57</v>
          </cell>
          <cell r="BQ660">
            <v>10</v>
          </cell>
          <cell r="BR660">
            <v>313.57</v>
          </cell>
          <cell r="BS660">
            <v>-18.761725999999999</v>
          </cell>
          <cell r="BT660">
            <v>58.43</v>
          </cell>
          <cell r="BU660">
            <v>0</v>
          </cell>
          <cell r="BV660">
            <v>2.41</v>
          </cell>
          <cell r="BW660">
            <v>56.02</v>
          </cell>
          <cell r="BX660" t="str">
            <v>Other Non-Interest Expense</v>
          </cell>
          <cell r="BY660">
            <v>0</v>
          </cell>
          <cell r="BZ660">
            <v>335003.96000000002</v>
          </cell>
          <cell r="CA660">
            <v>335003.96000000002</v>
          </cell>
          <cell r="CB660">
            <v>50523.74</v>
          </cell>
          <cell r="CC660">
            <v>0</v>
          </cell>
          <cell r="CD660">
            <v>0</v>
          </cell>
          <cell r="CE660">
            <v>0</v>
          </cell>
          <cell r="CF660">
            <v>0</v>
          </cell>
          <cell r="CG660">
            <v>33555.14</v>
          </cell>
          <cell r="CH660">
            <v>16.48</v>
          </cell>
          <cell r="CI660">
            <v>3415.02</v>
          </cell>
          <cell r="CJ660">
            <v>30123.64</v>
          </cell>
          <cell r="CK660">
            <v>0.21</v>
          </cell>
          <cell r="CL660">
            <v>10616.78</v>
          </cell>
          <cell r="CM660">
            <v>6351.81</v>
          </cell>
          <cell r="CN660">
            <v>7037.36</v>
          </cell>
          <cell r="CO660">
            <v>7037.36</v>
          </cell>
          <cell r="CP660">
            <v>0</v>
          </cell>
          <cell r="CQ660">
            <v>0</v>
          </cell>
          <cell r="CR660">
            <v>0</v>
          </cell>
          <cell r="CS660">
            <v>0</v>
          </cell>
          <cell r="CT660">
            <v>0</v>
          </cell>
          <cell r="CU660">
            <v>0</v>
          </cell>
          <cell r="CV660">
            <v>0</v>
          </cell>
          <cell r="CW660">
            <v>12082.11</v>
          </cell>
          <cell r="CX660">
            <v>0</v>
          </cell>
          <cell r="CY660">
            <v>0</v>
          </cell>
          <cell r="CZ660">
            <v>0</v>
          </cell>
          <cell r="DA660">
            <v>287.43</v>
          </cell>
          <cell r="DB660">
            <v>11794.68</v>
          </cell>
          <cell r="DC660">
            <v>69643.199999999997</v>
          </cell>
          <cell r="DD660">
            <v>0</v>
          </cell>
          <cell r="DE660">
            <v>420.9</v>
          </cell>
          <cell r="DF660">
            <v>69222.3</v>
          </cell>
          <cell r="DG660">
            <v>18601.560000000001</v>
          </cell>
          <cell r="DH660">
            <v>7549.18</v>
          </cell>
          <cell r="DI660">
            <v>682.01</v>
          </cell>
          <cell r="DJ660">
            <v>0</v>
          </cell>
          <cell r="DK660">
            <v>865.47</v>
          </cell>
          <cell r="DL660">
            <v>9096.66</v>
          </cell>
          <cell r="DM660">
            <v>288214.36</v>
          </cell>
          <cell r="DN660">
            <v>720138.83</v>
          </cell>
          <cell r="DO660">
            <v>0</v>
          </cell>
          <cell r="DP660">
            <v>71.599999999999994</v>
          </cell>
          <cell r="DQ660">
            <v>0</v>
          </cell>
          <cell r="DR660">
            <v>669050.49</v>
          </cell>
          <cell r="DS660">
            <v>1.1599999999999999</v>
          </cell>
          <cell r="DT660">
            <v>669122.09</v>
          </cell>
          <cell r="DU660">
            <v>2043.17</v>
          </cell>
          <cell r="DV660">
            <v>4.24</v>
          </cell>
          <cell r="DW660">
            <v>25929.33</v>
          </cell>
          <cell r="DX660">
            <v>22485.72</v>
          </cell>
          <cell r="DY660">
            <v>3091.11</v>
          </cell>
          <cell r="DZ660">
            <v>-2922</v>
          </cell>
          <cell r="EA660">
            <v>50631.57</v>
          </cell>
          <cell r="EB660">
            <v>385.17</v>
          </cell>
          <cell r="EC660">
            <v>51016.74</v>
          </cell>
          <cell r="ED660">
            <v>8276.92</v>
          </cell>
          <cell r="EE660">
            <v>49181.83</v>
          </cell>
          <cell r="EF660">
            <v>0</v>
          </cell>
          <cell r="EG660">
            <v>49181.83</v>
          </cell>
          <cell r="EH660">
            <v>313.57</v>
          </cell>
          <cell r="EI660">
            <v>0</v>
          </cell>
          <cell r="EJ660">
            <v>0</v>
          </cell>
          <cell r="EK660">
            <v>1000</v>
          </cell>
          <cell r="EL660">
            <v>0</v>
          </cell>
          <cell r="EM660">
            <v>0</v>
          </cell>
          <cell r="EN660">
            <v>250</v>
          </cell>
          <cell r="EO660">
            <v>0</v>
          </cell>
          <cell r="EP660">
            <v>30.5</v>
          </cell>
          <cell r="EQ660">
            <v>0</v>
          </cell>
          <cell r="ER660">
            <v>354.91</v>
          </cell>
          <cell r="ES660">
            <v>0</v>
          </cell>
          <cell r="ET660">
            <v>61.76</v>
          </cell>
          <cell r="EU660">
            <v>50631.57</v>
          </cell>
          <cell r="EV660">
            <v>50631.57</v>
          </cell>
          <cell r="EW660">
            <v>9299.77</v>
          </cell>
          <cell r="EX660">
            <v>0</v>
          </cell>
          <cell r="EY660">
            <v>-2575.9699999999998</v>
          </cell>
          <cell r="EZ660">
            <v>0</v>
          </cell>
          <cell r="FA660">
            <v>0</v>
          </cell>
          <cell r="FB660">
            <v>385.17</v>
          </cell>
          <cell r="FC660">
            <v>0</v>
          </cell>
          <cell r="FD660">
            <v>8111.32</v>
          </cell>
          <cell r="FE660">
            <v>0</v>
          </cell>
          <cell r="FF660">
            <v>36181.620000000003</v>
          </cell>
          <cell r="FG660">
            <v>68.2</v>
          </cell>
          <cell r="FH660">
            <v>0</v>
          </cell>
          <cell r="FI660">
            <v>0</v>
          </cell>
          <cell r="FJ660">
            <v>36113.42</v>
          </cell>
          <cell r="FK660">
            <v>400274.48</v>
          </cell>
          <cell r="FL660">
            <v>33685.089999999997</v>
          </cell>
          <cell r="FM660">
            <v>36113.42</v>
          </cell>
          <cell r="FN660">
            <v>37113.51</v>
          </cell>
          <cell r="FO660">
            <v>400274.48</v>
          </cell>
          <cell r="FP660">
            <v>700425.76</v>
          </cell>
          <cell r="FQ660">
            <v>8.4154999999999998</v>
          </cell>
          <cell r="FR660">
            <v>9.0221999999999998</v>
          </cell>
          <cell r="FS660">
            <v>9.2720000000000002</v>
          </cell>
          <cell r="FT660">
            <v>5.1558999999999999</v>
          </cell>
          <cell r="FU660">
            <v>2043.17</v>
          </cell>
          <cell r="FV660">
            <v>0</v>
          </cell>
          <cell r="FW660">
            <v>0</v>
          </cell>
          <cell r="FX660">
            <v>0</v>
          </cell>
          <cell r="FY660">
            <v>2922</v>
          </cell>
          <cell r="FZ660">
            <v>0</v>
          </cell>
          <cell r="GA660">
            <v>385.17</v>
          </cell>
          <cell r="GB660">
            <v>0</v>
          </cell>
          <cell r="GC660">
            <v>0</v>
          </cell>
          <cell r="GD660">
            <v>7245.85</v>
          </cell>
          <cell r="GE660">
            <v>0</v>
          </cell>
          <cell r="GF660">
            <v>4148.72</v>
          </cell>
          <cell r="GG660">
            <v>1033</v>
          </cell>
          <cell r="GH660">
            <v>0</v>
          </cell>
          <cell r="GI660">
            <v>0</v>
          </cell>
          <cell r="GJ660">
            <v>36181.620000000003</v>
          </cell>
          <cell r="GK660">
            <v>3618.16</v>
          </cell>
          <cell r="GL660">
            <v>0</v>
          </cell>
          <cell r="GM660">
            <v>0</v>
          </cell>
          <cell r="GN660">
            <v>0</v>
          </cell>
          <cell r="GO660">
            <v>0</v>
          </cell>
          <cell r="GP660">
            <v>0</v>
          </cell>
          <cell r="GQ660">
            <v>0</v>
          </cell>
          <cell r="GR660">
            <v>0</v>
          </cell>
          <cell r="GS660">
            <v>0</v>
          </cell>
          <cell r="GT660">
            <v>0</v>
          </cell>
          <cell r="GU660">
            <v>0</v>
          </cell>
          <cell r="GV660">
            <v>1033</v>
          </cell>
          <cell r="GW660">
            <v>0</v>
          </cell>
          <cell r="GX660">
            <v>0</v>
          </cell>
          <cell r="GY660">
            <v>1000</v>
          </cell>
          <cell r="GZ660">
            <v>1000</v>
          </cell>
          <cell r="HA660">
            <v>0</v>
          </cell>
          <cell r="HB660">
            <v>250</v>
          </cell>
          <cell r="HC660">
            <v>250</v>
          </cell>
          <cell r="HF660">
            <v>0</v>
          </cell>
          <cell r="HG660">
            <v>0</v>
          </cell>
          <cell r="HH660">
            <v>0</v>
          </cell>
          <cell r="HI660">
            <v>168</v>
          </cell>
          <cell r="HJ660">
            <v>2702</v>
          </cell>
          <cell r="HL660">
            <v>3</v>
          </cell>
          <cell r="HM660">
            <v>2013</v>
          </cell>
          <cell r="HN660">
            <v>59</v>
          </cell>
          <cell r="HO660">
            <v>-1271.79</v>
          </cell>
          <cell r="HR660">
            <v>19009</v>
          </cell>
        </row>
        <row r="661">
          <cell r="A661" t="str">
            <v>2945824Q4 2013BHC Stress</v>
          </cell>
          <cell r="B661" t="str">
            <v>MetLife</v>
          </cell>
          <cell r="C661" t="str">
            <v>Q4 2013</v>
          </cell>
          <cell r="D661" t="str">
            <v>BHC Stress</v>
          </cell>
          <cell r="E661" t="str">
            <v>BHC</v>
          </cell>
          <cell r="F661" t="str">
            <v>METLIFE</v>
          </cell>
          <cell r="G661">
            <v>2945824</v>
          </cell>
          <cell r="H661" t="str">
            <v>Projected</v>
          </cell>
          <cell r="I661">
            <v>40925</v>
          </cell>
          <cell r="J661">
            <v>40925.745335648149</v>
          </cell>
          <cell r="L661">
            <v>0</v>
          </cell>
          <cell r="M661">
            <v>0</v>
          </cell>
          <cell r="N661">
            <v>0</v>
          </cell>
          <cell r="O661">
            <v>0</v>
          </cell>
          <cell r="P661">
            <v>88</v>
          </cell>
          <cell r="Q661">
            <v>88</v>
          </cell>
          <cell r="R661">
            <v>0</v>
          </cell>
          <cell r="S661">
            <v>0</v>
          </cell>
          <cell r="T661">
            <v>124</v>
          </cell>
          <cell r="U661">
            <v>0</v>
          </cell>
          <cell r="V661">
            <v>8</v>
          </cell>
          <cell r="W661">
            <v>116</v>
          </cell>
          <cell r="X661">
            <v>0</v>
          </cell>
          <cell r="Y661">
            <v>0</v>
          </cell>
          <cell r="Z661">
            <v>0</v>
          </cell>
          <cell r="AA661">
            <v>0</v>
          </cell>
          <cell r="AB661">
            <v>0</v>
          </cell>
          <cell r="AC661">
            <v>33</v>
          </cell>
          <cell r="AD661">
            <v>0</v>
          </cell>
          <cell r="AE661">
            <v>0</v>
          </cell>
          <cell r="AF661">
            <v>0</v>
          </cell>
          <cell r="AG661">
            <v>0</v>
          </cell>
          <cell r="AH661">
            <v>33</v>
          </cell>
          <cell r="AI661">
            <v>245</v>
          </cell>
          <cell r="AJ661">
            <v>0</v>
          </cell>
          <cell r="AK661">
            <v>0</v>
          </cell>
          <cell r="AL661">
            <v>1026.79</v>
          </cell>
          <cell r="AM661">
            <v>1026.79</v>
          </cell>
          <cell r="AN661">
            <v>0</v>
          </cell>
          <cell r="AO661">
            <v>0</v>
          </cell>
          <cell r="AP661">
            <v>0</v>
          </cell>
          <cell r="AQ661">
            <v>0</v>
          </cell>
          <cell r="AR661">
            <v>0</v>
          </cell>
          <cell r="AS661">
            <v>-289.92</v>
          </cell>
          <cell r="AT661">
            <v>981.87</v>
          </cell>
          <cell r="AU661">
            <v>420.9</v>
          </cell>
          <cell r="AV661">
            <v>132</v>
          </cell>
          <cell r="AW661">
            <v>245</v>
          </cell>
          <cell r="AX661">
            <v>88</v>
          </cell>
          <cell r="AY661">
            <v>395.9</v>
          </cell>
          <cell r="AZ661">
            <v>4156.4799999999996</v>
          </cell>
          <cell r="BA661">
            <v>11139.31</v>
          </cell>
          <cell r="BB661">
            <v>13969.97</v>
          </cell>
          <cell r="BC661">
            <v>1387.82</v>
          </cell>
          <cell r="BD661">
            <v>1387.82</v>
          </cell>
          <cell r="BE661">
            <v>132</v>
          </cell>
          <cell r="BF661">
            <v>0</v>
          </cell>
          <cell r="BG661">
            <v>-289.92</v>
          </cell>
          <cell r="BH661">
            <v>-7.0000000000000007E-2</v>
          </cell>
          <cell r="BI661">
            <v>0</v>
          </cell>
          <cell r="BJ661">
            <v>-1271.79</v>
          </cell>
          <cell r="BK661">
            <v>0</v>
          </cell>
          <cell r="BL661">
            <v>273.88</v>
          </cell>
          <cell r="BM661">
            <v>38</v>
          </cell>
          <cell r="BN661">
            <v>235.88</v>
          </cell>
          <cell r="BO661">
            <v>224</v>
          </cell>
          <cell r="BP661">
            <v>459.88</v>
          </cell>
          <cell r="BQ661">
            <v>14</v>
          </cell>
          <cell r="BR661">
            <v>445.88</v>
          </cell>
          <cell r="BS661">
            <v>13.874689999999999</v>
          </cell>
          <cell r="BT661">
            <v>56.02</v>
          </cell>
          <cell r="BU661">
            <v>0</v>
          </cell>
          <cell r="BV661">
            <v>2.2200000000000002</v>
          </cell>
          <cell r="BW661">
            <v>53.8</v>
          </cell>
          <cell r="BX661" t="str">
            <v>Other Non-Interest Expense</v>
          </cell>
          <cell r="BY661">
            <v>0</v>
          </cell>
          <cell r="BZ661">
            <v>333779.31</v>
          </cell>
          <cell r="CA661">
            <v>333779.31</v>
          </cell>
          <cell r="CB661">
            <v>50835.18</v>
          </cell>
          <cell r="CC661">
            <v>0</v>
          </cell>
          <cell r="CD661">
            <v>0</v>
          </cell>
          <cell r="CE661">
            <v>0</v>
          </cell>
          <cell r="CF661">
            <v>0</v>
          </cell>
          <cell r="CG661">
            <v>33761.980000000003</v>
          </cell>
          <cell r="CH661">
            <v>16.59</v>
          </cell>
          <cell r="CI661">
            <v>3436.07</v>
          </cell>
          <cell r="CJ661">
            <v>30309.33</v>
          </cell>
          <cell r="CK661">
            <v>0.21</v>
          </cell>
          <cell r="CL661">
            <v>10682.23</v>
          </cell>
          <cell r="CM661">
            <v>6390.97</v>
          </cell>
          <cell r="CN661">
            <v>7080.74</v>
          </cell>
          <cell r="CO661">
            <v>7080.74</v>
          </cell>
          <cell r="CP661">
            <v>0</v>
          </cell>
          <cell r="CQ661">
            <v>0</v>
          </cell>
          <cell r="CR661">
            <v>0</v>
          </cell>
          <cell r="CS661">
            <v>0</v>
          </cell>
          <cell r="CT661">
            <v>0</v>
          </cell>
          <cell r="CU661">
            <v>0</v>
          </cell>
          <cell r="CV661">
            <v>0</v>
          </cell>
          <cell r="CW661">
            <v>12156.58</v>
          </cell>
          <cell r="CX661">
            <v>0</v>
          </cell>
          <cell r="CY661">
            <v>0</v>
          </cell>
          <cell r="CZ661">
            <v>0</v>
          </cell>
          <cell r="DA661">
            <v>289.2</v>
          </cell>
          <cell r="DB661">
            <v>11867.38</v>
          </cell>
          <cell r="DC661">
            <v>70072.490000000005</v>
          </cell>
          <cell r="DD661">
            <v>0</v>
          </cell>
          <cell r="DE661">
            <v>395.9</v>
          </cell>
          <cell r="DF661">
            <v>69676.59</v>
          </cell>
          <cell r="DG661">
            <v>19491.490000000002</v>
          </cell>
          <cell r="DH661">
            <v>7548.25</v>
          </cell>
          <cell r="DI661">
            <v>657.1</v>
          </cell>
          <cell r="DJ661">
            <v>0</v>
          </cell>
          <cell r="DK661">
            <v>865.49</v>
          </cell>
          <cell r="DL661">
            <v>9070.84</v>
          </cell>
          <cell r="DM661">
            <v>289960.36</v>
          </cell>
          <cell r="DN661">
            <v>721978.59</v>
          </cell>
          <cell r="DO661">
            <v>0</v>
          </cell>
          <cell r="DP661">
            <v>71.599999999999994</v>
          </cell>
          <cell r="DQ661">
            <v>0</v>
          </cell>
          <cell r="DR661">
            <v>671954.39</v>
          </cell>
          <cell r="DS661">
            <v>1.1599999999999999</v>
          </cell>
          <cell r="DT661">
            <v>672025.99</v>
          </cell>
          <cell r="DU661">
            <v>2043.17</v>
          </cell>
          <cell r="DV661">
            <v>4.24</v>
          </cell>
          <cell r="DW661">
            <v>25877.17</v>
          </cell>
          <cell r="DX661">
            <v>21779.74</v>
          </cell>
          <cell r="DY661">
            <v>3035.11</v>
          </cell>
          <cell r="DZ661">
            <v>-3172</v>
          </cell>
          <cell r="EA661">
            <v>49567.43</v>
          </cell>
          <cell r="EB661">
            <v>385.17</v>
          </cell>
          <cell r="EC661">
            <v>49952.6</v>
          </cell>
          <cell r="ED661">
            <v>8276.92</v>
          </cell>
          <cell r="EE661">
            <v>50631.57</v>
          </cell>
          <cell r="EF661">
            <v>0</v>
          </cell>
          <cell r="EG661">
            <v>50631.57</v>
          </cell>
          <cell r="EH661">
            <v>445.88</v>
          </cell>
          <cell r="EI661">
            <v>0</v>
          </cell>
          <cell r="EJ661">
            <v>0</v>
          </cell>
          <cell r="EK661">
            <v>0</v>
          </cell>
          <cell r="EL661">
            <v>0</v>
          </cell>
          <cell r="EM661">
            <v>0</v>
          </cell>
          <cell r="EN661">
            <v>250</v>
          </cell>
          <cell r="EO661">
            <v>0</v>
          </cell>
          <cell r="EP661">
            <v>30.5</v>
          </cell>
          <cell r="EQ661">
            <v>1234.92</v>
          </cell>
          <cell r="ER661">
            <v>-56</v>
          </cell>
          <cell r="ES661">
            <v>0</v>
          </cell>
          <cell r="ET661">
            <v>61.4</v>
          </cell>
          <cell r="EU661">
            <v>49567.43</v>
          </cell>
          <cell r="EV661">
            <v>49567.43</v>
          </cell>
          <cell r="EW661">
            <v>9206.64</v>
          </cell>
          <cell r="EX661">
            <v>0</v>
          </cell>
          <cell r="EY661">
            <v>-2613.17</v>
          </cell>
          <cell r="EZ661">
            <v>0</v>
          </cell>
          <cell r="FA661">
            <v>0</v>
          </cell>
          <cell r="FB661">
            <v>385.17</v>
          </cell>
          <cell r="FC661">
            <v>0</v>
          </cell>
          <cell r="FD661">
            <v>8110.4</v>
          </cell>
          <cell r="FE661">
            <v>0</v>
          </cell>
          <cell r="FF661">
            <v>35248.730000000003</v>
          </cell>
          <cell r="FG661">
            <v>65.709999999999994</v>
          </cell>
          <cell r="FH661">
            <v>0</v>
          </cell>
          <cell r="FI661">
            <v>0</v>
          </cell>
          <cell r="FJ661">
            <v>35183.019999999997</v>
          </cell>
          <cell r="FK661">
            <v>401337.47</v>
          </cell>
          <cell r="FL661">
            <v>32754.68</v>
          </cell>
          <cell r="FM661">
            <v>35183.019999999997</v>
          </cell>
          <cell r="FN661">
            <v>36118.14</v>
          </cell>
          <cell r="FO661">
            <v>401337.47</v>
          </cell>
          <cell r="FP661">
            <v>703674.93</v>
          </cell>
          <cell r="FQ661">
            <v>8.1614000000000004</v>
          </cell>
          <cell r="FR661">
            <v>8.7664000000000009</v>
          </cell>
          <cell r="FS661">
            <v>8.9993999999999996</v>
          </cell>
          <cell r="FT661">
            <v>4.9999000000000002</v>
          </cell>
          <cell r="FU661">
            <v>2043.17</v>
          </cell>
          <cell r="FV661">
            <v>0</v>
          </cell>
          <cell r="FW661">
            <v>0</v>
          </cell>
          <cell r="FX661">
            <v>0</v>
          </cell>
          <cell r="FY661">
            <v>3172</v>
          </cell>
          <cell r="FZ661">
            <v>0</v>
          </cell>
          <cell r="GA661">
            <v>385.17</v>
          </cell>
          <cell r="GB661">
            <v>0</v>
          </cell>
          <cell r="GC661">
            <v>0</v>
          </cell>
          <cell r="GD661">
            <v>7244.91</v>
          </cell>
          <cell r="GE661">
            <v>0</v>
          </cell>
          <cell r="GF661">
            <v>4032.22</v>
          </cell>
          <cell r="GG661">
            <v>1026</v>
          </cell>
          <cell r="GH661">
            <v>0</v>
          </cell>
          <cell r="GI661">
            <v>0</v>
          </cell>
          <cell r="GJ661">
            <v>35248.730000000003</v>
          </cell>
          <cell r="GK661">
            <v>3524.87</v>
          </cell>
          <cell r="GL661">
            <v>0</v>
          </cell>
          <cell r="GM661">
            <v>0</v>
          </cell>
          <cell r="GN661">
            <v>0</v>
          </cell>
          <cell r="GO661">
            <v>0</v>
          </cell>
          <cell r="GP661">
            <v>0</v>
          </cell>
          <cell r="GQ661">
            <v>0</v>
          </cell>
          <cell r="GR661">
            <v>0</v>
          </cell>
          <cell r="GS661">
            <v>0</v>
          </cell>
          <cell r="GT661">
            <v>0</v>
          </cell>
          <cell r="GU661">
            <v>1234.92</v>
          </cell>
          <cell r="GV661">
            <v>1026</v>
          </cell>
          <cell r="GW661">
            <v>1.2</v>
          </cell>
          <cell r="GX661">
            <v>0</v>
          </cell>
          <cell r="GY661">
            <v>0</v>
          </cell>
          <cell r="GZ661">
            <v>0</v>
          </cell>
          <cell r="HA661">
            <v>0</v>
          </cell>
          <cell r="HB661">
            <v>250</v>
          </cell>
          <cell r="HC661">
            <v>250</v>
          </cell>
          <cell r="HF661">
            <v>0</v>
          </cell>
          <cell r="HG661">
            <v>0</v>
          </cell>
          <cell r="HH661">
            <v>0</v>
          </cell>
          <cell r="HI661">
            <v>168</v>
          </cell>
          <cell r="HJ661">
            <v>2702</v>
          </cell>
          <cell r="HL661">
            <v>4</v>
          </cell>
          <cell r="HM661">
            <v>2013</v>
          </cell>
          <cell r="HN661">
            <v>62</v>
          </cell>
          <cell r="HO661">
            <v>-1271.79</v>
          </cell>
          <cell r="HR661">
            <v>19009</v>
          </cell>
        </row>
        <row r="662">
          <cell r="A662" t="str">
            <v>2945824Q3 2011Supervisory Baseline</v>
          </cell>
          <cell r="B662" t="str">
            <v>MetLife</v>
          </cell>
          <cell r="C662" t="str">
            <v>Q3 2011</v>
          </cell>
          <cell r="D662" t="str">
            <v>Supervisory Baseline</v>
          </cell>
          <cell r="E662" t="str">
            <v>BHC</v>
          </cell>
          <cell r="F662" t="str">
            <v>METLIFE</v>
          </cell>
          <cell r="G662">
            <v>2945824</v>
          </cell>
          <cell r="H662" t="str">
            <v>Actual</v>
          </cell>
          <cell r="I662">
            <v>40925</v>
          </cell>
          <cell r="J662">
            <v>40925.744363425925</v>
          </cell>
          <cell r="L662">
            <v>0.4</v>
          </cell>
          <cell r="M662">
            <v>1</v>
          </cell>
          <cell r="N662">
            <v>0</v>
          </cell>
          <cell r="O662">
            <v>1</v>
          </cell>
          <cell r="P662">
            <v>1.7</v>
          </cell>
          <cell r="Q662">
            <v>1.7</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3.1</v>
          </cell>
          <cell r="AJ662">
            <v>0</v>
          </cell>
          <cell r="AK662">
            <v>0</v>
          </cell>
          <cell r="AL662">
            <v>178</v>
          </cell>
          <cell r="AM662">
            <v>178</v>
          </cell>
          <cell r="AN662">
            <v>0</v>
          </cell>
          <cell r="AO662">
            <v>0</v>
          </cell>
          <cell r="AP662">
            <v>0</v>
          </cell>
          <cell r="AQ662">
            <v>0</v>
          </cell>
          <cell r="AR662">
            <v>0</v>
          </cell>
          <cell r="AS662">
            <v>0</v>
          </cell>
          <cell r="AT662">
            <v>181.1</v>
          </cell>
          <cell r="AU662">
            <v>567</v>
          </cell>
          <cell r="AV662">
            <v>-35</v>
          </cell>
          <cell r="AW662">
            <v>3.1</v>
          </cell>
          <cell r="AX662">
            <v>0</v>
          </cell>
          <cell r="AY662">
            <v>528.9</v>
          </cell>
          <cell r="AZ662">
            <v>4715</v>
          </cell>
          <cell r="BA662">
            <v>15182</v>
          </cell>
          <cell r="BB662">
            <v>14687</v>
          </cell>
          <cell r="BC662">
            <v>5210</v>
          </cell>
          <cell r="BD662">
            <v>5210</v>
          </cell>
          <cell r="BE662">
            <v>-35</v>
          </cell>
          <cell r="BF662">
            <v>0</v>
          </cell>
          <cell r="BG662">
            <v>0</v>
          </cell>
          <cell r="BH662">
            <v>0</v>
          </cell>
          <cell r="BI662">
            <v>0</v>
          </cell>
          <cell r="BJ662">
            <v>-178.29</v>
          </cell>
          <cell r="BK662">
            <v>-3</v>
          </cell>
          <cell r="BL662">
            <v>5066.71</v>
          </cell>
          <cell r="BM662">
            <v>1651.08</v>
          </cell>
          <cell r="BN662">
            <v>3415.64</v>
          </cell>
          <cell r="BO662">
            <v>5.7</v>
          </cell>
          <cell r="BP662">
            <v>3421.34</v>
          </cell>
          <cell r="BQ662">
            <v>-5.72</v>
          </cell>
          <cell r="BR662">
            <v>3427.06</v>
          </cell>
          <cell r="BS662">
            <v>32.586827</v>
          </cell>
          <cell r="BT662">
            <v>62</v>
          </cell>
          <cell r="BU662">
            <v>5</v>
          </cell>
          <cell r="BV662">
            <v>4</v>
          </cell>
          <cell r="BW662">
            <v>63</v>
          </cell>
          <cell r="BX662" t="str">
            <v>Other Non-Interest Expense</v>
          </cell>
          <cell r="BY662">
            <v>0</v>
          </cell>
          <cell r="BZ662">
            <v>370279.34</v>
          </cell>
          <cell r="CA662">
            <v>370279.34</v>
          </cell>
          <cell r="CB662">
            <v>61575.81</v>
          </cell>
          <cell r="CC662">
            <v>5882.09</v>
          </cell>
          <cell r="CD662">
            <v>269.87</v>
          </cell>
          <cell r="CE662">
            <v>0.5</v>
          </cell>
          <cell r="CF662">
            <v>269.37</v>
          </cell>
          <cell r="CG662">
            <v>40895.33</v>
          </cell>
          <cell r="CH662">
            <v>20.09</v>
          </cell>
          <cell r="CI662">
            <v>4162.0600000000004</v>
          </cell>
          <cell r="CJ662">
            <v>36713.19</v>
          </cell>
          <cell r="CK662">
            <v>0.25</v>
          </cell>
          <cell r="CL662">
            <v>12939.2</v>
          </cell>
          <cell r="CM662">
            <v>1589.31</v>
          </cell>
          <cell r="CN662">
            <v>8577</v>
          </cell>
          <cell r="CO662">
            <v>8577</v>
          </cell>
          <cell r="CP662">
            <v>0</v>
          </cell>
          <cell r="CQ662">
            <v>0</v>
          </cell>
          <cell r="CR662">
            <v>0</v>
          </cell>
          <cell r="CS662">
            <v>0</v>
          </cell>
          <cell r="CT662">
            <v>0</v>
          </cell>
          <cell r="CU662">
            <v>0</v>
          </cell>
          <cell r="CV662">
            <v>0</v>
          </cell>
          <cell r="CW662">
            <v>14725.07</v>
          </cell>
          <cell r="CX662">
            <v>0</v>
          </cell>
          <cell r="CY662">
            <v>0</v>
          </cell>
          <cell r="CZ662">
            <v>0</v>
          </cell>
          <cell r="DA662">
            <v>350.31</v>
          </cell>
          <cell r="DB662">
            <v>14374.76</v>
          </cell>
          <cell r="DC662">
            <v>84877.66</v>
          </cell>
          <cell r="DD662">
            <v>0</v>
          </cell>
          <cell r="DE662">
            <v>528.95000000000005</v>
          </cell>
          <cell r="DF662">
            <v>84348.71</v>
          </cell>
          <cell r="DG662">
            <v>18719.64</v>
          </cell>
          <cell r="DH662">
            <v>12006.42</v>
          </cell>
          <cell r="DI662">
            <v>686.24</v>
          </cell>
          <cell r="DJ662">
            <v>0</v>
          </cell>
          <cell r="DK662">
            <v>1128.7</v>
          </cell>
          <cell r="DL662">
            <v>13821.36</v>
          </cell>
          <cell r="DM662">
            <v>298061.43</v>
          </cell>
          <cell r="DN662">
            <v>785230.48</v>
          </cell>
          <cell r="DO662">
            <v>10685.51</v>
          </cell>
          <cell r="DP662">
            <v>71.599999999999994</v>
          </cell>
          <cell r="DQ662">
            <v>0</v>
          </cell>
          <cell r="DR662">
            <v>713728.03</v>
          </cell>
          <cell r="DS662">
            <v>1.1599999999999999</v>
          </cell>
          <cell r="DT662">
            <v>724485.14</v>
          </cell>
          <cell r="DU662">
            <v>2043.17</v>
          </cell>
          <cell r="DV662">
            <v>10.6</v>
          </cell>
          <cell r="DW662">
            <v>24701.84</v>
          </cell>
          <cell r="DX662">
            <v>26765.54</v>
          </cell>
          <cell r="DY662">
            <v>6998.73</v>
          </cell>
          <cell r="DZ662">
            <v>-172</v>
          </cell>
          <cell r="EA662">
            <v>60347.87</v>
          </cell>
          <cell r="EB662">
            <v>397.46</v>
          </cell>
          <cell r="EC662">
            <v>60745.34</v>
          </cell>
          <cell r="ED662">
            <v>8276.92</v>
          </cell>
          <cell r="EE662">
            <v>53308.73</v>
          </cell>
          <cell r="EF662">
            <v>0</v>
          </cell>
          <cell r="EG662">
            <v>53308.73</v>
          </cell>
          <cell r="EH662">
            <v>3427.06</v>
          </cell>
          <cell r="EI662">
            <v>0</v>
          </cell>
          <cell r="EJ662">
            <v>7.0000000000000007E-2</v>
          </cell>
          <cell r="EK662">
            <v>3.9</v>
          </cell>
          <cell r="EL662">
            <v>26.04</v>
          </cell>
          <cell r="EM662">
            <v>0</v>
          </cell>
          <cell r="EN662">
            <v>0</v>
          </cell>
          <cell r="EO662">
            <v>0</v>
          </cell>
          <cell r="EP662">
            <v>30.51</v>
          </cell>
          <cell r="EQ662">
            <v>0</v>
          </cell>
          <cell r="ER662">
            <v>3611.82</v>
          </cell>
          <cell r="ES662">
            <v>0</v>
          </cell>
          <cell r="ET662">
            <v>-0.19</v>
          </cell>
          <cell r="EU662">
            <v>60347.87</v>
          </cell>
          <cell r="EV662">
            <v>60347.87</v>
          </cell>
          <cell r="EW662">
            <v>7615.32</v>
          </cell>
          <cell r="EX662">
            <v>63</v>
          </cell>
          <cell r="EY662">
            <v>-418.11</v>
          </cell>
          <cell r="EZ662">
            <v>0</v>
          </cell>
          <cell r="FA662">
            <v>0</v>
          </cell>
          <cell r="FB662">
            <v>397.46</v>
          </cell>
          <cell r="FC662">
            <v>0</v>
          </cell>
          <cell r="FD662">
            <v>12831.78</v>
          </cell>
          <cell r="FE662">
            <v>0</v>
          </cell>
          <cell r="FF662">
            <v>40653.35</v>
          </cell>
          <cell r="FG662">
            <v>68.62</v>
          </cell>
          <cell r="FH662">
            <v>0</v>
          </cell>
          <cell r="FI662">
            <v>0</v>
          </cell>
          <cell r="FJ662">
            <v>40584.720000000001</v>
          </cell>
          <cell r="FK662">
            <v>409627.59</v>
          </cell>
          <cell r="FL662">
            <v>38144.089999999997</v>
          </cell>
          <cell r="FM662">
            <v>40584.720000000001</v>
          </cell>
          <cell r="FN662">
            <v>41774.25</v>
          </cell>
          <cell r="FO662">
            <v>409627.59</v>
          </cell>
          <cell r="FP662">
            <v>751377.49</v>
          </cell>
          <cell r="FQ662">
            <v>9.3118999999999996</v>
          </cell>
          <cell r="FR662">
            <v>9.9077000000000002</v>
          </cell>
          <cell r="FS662">
            <v>10.1981</v>
          </cell>
          <cell r="FT662">
            <v>5.4013999999999998</v>
          </cell>
          <cell r="FU662">
            <v>2043.17</v>
          </cell>
          <cell r="FV662">
            <v>0</v>
          </cell>
          <cell r="FW662">
            <v>0</v>
          </cell>
          <cell r="FX662">
            <v>0</v>
          </cell>
          <cell r="FY662">
            <v>172</v>
          </cell>
          <cell r="FZ662">
            <v>0</v>
          </cell>
          <cell r="GA662">
            <v>397.46</v>
          </cell>
          <cell r="GB662">
            <v>0</v>
          </cell>
          <cell r="GC662">
            <v>0</v>
          </cell>
          <cell r="GD662">
            <v>11703.08</v>
          </cell>
          <cell r="GE662">
            <v>0</v>
          </cell>
          <cell r="GF662">
            <v>7214.34</v>
          </cell>
          <cell r="GG662">
            <v>1057.5999999999999</v>
          </cell>
          <cell r="GH662">
            <v>0</v>
          </cell>
          <cell r="GI662">
            <v>0</v>
          </cell>
          <cell r="GJ662">
            <v>40653.35</v>
          </cell>
          <cell r="GK662">
            <v>4065.33</v>
          </cell>
          <cell r="GL662">
            <v>0</v>
          </cell>
          <cell r="GM662">
            <v>0</v>
          </cell>
          <cell r="GN662">
            <v>0</v>
          </cell>
          <cell r="GO662">
            <v>0</v>
          </cell>
          <cell r="GP662">
            <v>0</v>
          </cell>
          <cell r="GQ662">
            <v>4065.33</v>
          </cell>
          <cell r="GR662">
            <v>0</v>
          </cell>
          <cell r="GS662">
            <v>0</v>
          </cell>
          <cell r="GT662">
            <v>0</v>
          </cell>
          <cell r="GU662">
            <v>0</v>
          </cell>
          <cell r="GV662">
            <v>1057.5999999999999</v>
          </cell>
          <cell r="GW662">
            <v>0</v>
          </cell>
          <cell r="GX662">
            <v>0</v>
          </cell>
          <cell r="GY662">
            <v>29.94</v>
          </cell>
          <cell r="GZ662">
            <v>0</v>
          </cell>
          <cell r="HA662">
            <v>0</v>
          </cell>
          <cell r="HB662">
            <v>0</v>
          </cell>
          <cell r="HC662">
            <v>0</v>
          </cell>
          <cell r="HF662">
            <v>0</v>
          </cell>
          <cell r="HG662">
            <v>0</v>
          </cell>
          <cell r="HH662">
            <v>0</v>
          </cell>
          <cell r="HI662">
            <v>168</v>
          </cell>
          <cell r="HJ662">
            <v>2702</v>
          </cell>
          <cell r="HL662">
            <v>3</v>
          </cell>
          <cell r="HM662">
            <v>2011</v>
          </cell>
          <cell r="HN662">
            <v>0</v>
          </cell>
          <cell r="HO662">
            <v>-178.29</v>
          </cell>
          <cell r="HR662">
            <v>19009</v>
          </cell>
        </row>
        <row r="663">
          <cell r="A663" t="str">
            <v>2945824Q4 2011Supervisory Baseline</v>
          </cell>
          <cell r="B663" t="str">
            <v>MetLife</v>
          </cell>
          <cell r="C663" t="str">
            <v>Q4 2011</v>
          </cell>
          <cell r="D663" t="str">
            <v>Supervisory Baseline</v>
          </cell>
          <cell r="E663" t="str">
            <v>BHC</v>
          </cell>
          <cell r="F663" t="str">
            <v>METLIFE</v>
          </cell>
          <cell r="G663">
            <v>2945824</v>
          </cell>
          <cell r="H663" t="str">
            <v>Projected</v>
          </cell>
          <cell r="I663">
            <v>40925</v>
          </cell>
          <cell r="J663">
            <v>40925.744363425925</v>
          </cell>
          <cell r="L663">
            <v>1.1599999999999999</v>
          </cell>
          <cell r="M663">
            <v>0.18</v>
          </cell>
          <cell r="N663">
            <v>0</v>
          </cell>
          <cell r="O663">
            <v>0.18</v>
          </cell>
          <cell r="P663">
            <v>52</v>
          </cell>
          <cell r="Q663">
            <v>52</v>
          </cell>
          <cell r="R663">
            <v>0</v>
          </cell>
          <cell r="S663">
            <v>0</v>
          </cell>
          <cell r="T663">
            <v>15</v>
          </cell>
          <cell r="U663">
            <v>0</v>
          </cell>
          <cell r="V663">
            <v>0</v>
          </cell>
          <cell r="W663">
            <v>15</v>
          </cell>
          <cell r="X663">
            <v>0</v>
          </cell>
          <cell r="Y663">
            <v>0</v>
          </cell>
          <cell r="Z663">
            <v>0</v>
          </cell>
          <cell r="AA663">
            <v>0</v>
          </cell>
          <cell r="AB663">
            <v>0</v>
          </cell>
          <cell r="AC663">
            <v>2</v>
          </cell>
          <cell r="AD663">
            <v>0</v>
          </cell>
          <cell r="AE663">
            <v>0</v>
          </cell>
          <cell r="AF663">
            <v>0</v>
          </cell>
          <cell r="AG663">
            <v>0</v>
          </cell>
          <cell r="AH663">
            <v>2</v>
          </cell>
          <cell r="AI663">
            <v>70.33</v>
          </cell>
          <cell r="AJ663">
            <v>0</v>
          </cell>
          <cell r="AK663">
            <v>0</v>
          </cell>
          <cell r="AL663">
            <v>773.67</v>
          </cell>
          <cell r="AM663">
            <v>773.67</v>
          </cell>
          <cell r="AN663">
            <v>0</v>
          </cell>
          <cell r="AO663">
            <v>0</v>
          </cell>
          <cell r="AP663">
            <v>0</v>
          </cell>
          <cell r="AQ663">
            <v>0</v>
          </cell>
          <cell r="AR663">
            <v>0</v>
          </cell>
          <cell r="AS663">
            <v>744</v>
          </cell>
          <cell r="AT663">
            <v>1588</v>
          </cell>
          <cell r="AU663">
            <v>528.9</v>
          </cell>
          <cell r="AV663">
            <v>90</v>
          </cell>
          <cell r="AW663">
            <v>70.33</v>
          </cell>
          <cell r="AX663">
            <v>52</v>
          </cell>
          <cell r="AY663">
            <v>600.57000000000005</v>
          </cell>
          <cell r="AZ663">
            <v>4453.93</v>
          </cell>
          <cell r="BA663">
            <v>11460.78</v>
          </cell>
          <cell r="BB663">
            <v>14444.8</v>
          </cell>
          <cell r="BC663">
            <v>1801.91</v>
          </cell>
          <cell r="BD663">
            <v>1801.91</v>
          </cell>
          <cell r="BE663">
            <v>90</v>
          </cell>
          <cell r="BF663">
            <v>0</v>
          </cell>
          <cell r="BG663">
            <v>744</v>
          </cell>
          <cell r="BH663">
            <v>-0.45</v>
          </cell>
          <cell r="BI663">
            <v>0</v>
          </cell>
          <cell r="BJ663">
            <v>-844</v>
          </cell>
          <cell r="BK663">
            <v>0</v>
          </cell>
          <cell r="BL663">
            <v>123.46</v>
          </cell>
          <cell r="BM663">
            <v>-69</v>
          </cell>
          <cell r="BN663">
            <v>192.46</v>
          </cell>
          <cell r="BO663">
            <v>-136</v>
          </cell>
          <cell r="BP663">
            <v>56.46</v>
          </cell>
          <cell r="BQ663">
            <v>4</v>
          </cell>
          <cell r="BR663">
            <v>52.46</v>
          </cell>
          <cell r="BS663">
            <v>-55.888547000000003</v>
          </cell>
          <cell r="BT663">
            <v>63</v>
          </cell>
          <cell r="BU663">
            <v>10</v>
          </cell>
          <cell r="BV663">
            <v>10.4</v>
          </cell>
          <cell r="BW663">
            <v>62.6</v>
          </cell>
          <cell r="BX663" t="str">
            <v>Other Non-Interest Expense</v>
          </cell>
          <cell r="BY663">
            <v>0</v>
          </cell>
          <cell r="BZ663">
            <v>354420.04</v>
          </cell>
          <cell r="CA663">
            <v>354420.04</v>
          </cell>
          <cell r="CB663">
            <v>59031.63</v>
          </cell>
          <cell r="CC663">
            <v>6687.28</v>
          </cell>
          <cell r="CD663">
            <v>0</v>
          </cell>
          <cell r="CE663">
            <v>0</v>
          </cell>
          <cell r="CF663">
            <v>0</v>
          </cell>
          <cell r="CG663">
            <v>34764.29</v>
          </cell>
          <cell r="CH663">
            <v>17.079999999999998</v>
          </cell>
          <cell r="CI663">
            <v>3538.08</v>
          </cell>
          <cell r="CJ663">
            <v>31209.13</v>
          </cell>
          <cell r="CK663">
            <v>0.21</v>
          </cell>
          <cell r="CL663">
            <v>10999.35</v>
          </cell>
          <cell r="CM663">
            <v>6580.7</v>
          </cell>
          <cell r="CN663">
            <v>8222.4</v>
          </cell>
          <cell r="CO663">
            <v>8222.4</v>
          </cell>
          <cell r="CP663">
            <v>0</v>
          </cell>
          <cell r="CQ663">
            <v>0</v>
          </cell>
          <cell r="CR663">
            <v>0</v>
          </cell>
          <cell r="CS663">
            <v>0</v>
          </cell>
          <cell r="CT663">
            <v>0</v>
          </cell>
          <cell r="CU663">
            <v>0</v>
          </cell>
          <cell r="CV663">
            <v>0</v>
          </cell>
          <cell r="CW663">
            <v>14116.66</v>
          </cell>
          <cell r="CX663">
            <v>0</v>
          </cell>
          <cell r="CY663">
            <v>0</v>
          </cell>
          <cell r="CZ663">
            <v>0</v>
          </cell>
          <cell r="DA663">
            <v>335.83</v>
          </cell>
          <cell r="DB663">
            <v>13780.83</v>
          </cell>
          <cell r="DC663">
            <v>81370.69</v>
          </cell>
          <cell r="DD663">
            <v>0</v>
          </cell>
          <cell r="DE663">
            <v>600.57000000000005</v>
          </cell>
          <cell r="DF663">
            <v>80770.12</v>
          </cell>
          <cell r="DG663">
            <v>18944.23</v>
          </cell>
          <cell r="DH663">
            <v>11854.52</v>
          </cell>
          <cell r="DI663">
            <v>670.43</v>
          </cell>
          <cell r="DJ663">
            <v>0</v>
          </cell>
          <cell r="DK663">
            <v>875.63</v>
          </cell>
          <cell r="DL663">
            <v>13400.58</v>
          </cell>
          <cell r="DM663">
            <v>319916.65999999997</v>
          </cell>
          <cell r="DN663">
            <v>787451.63</v>
          </cell>
          <cell r="DO663">
            <v>10347.18</v>
          </cell>
          <cell r="DP663">
            <v>71.599999999999994</v>
          </cell>
          <cell r="DQ663">
            <v>0</v>
          </cell>
          <cell r="DR663">
            <v>721545.66</v>
          </cell>
          <cell r="DS663">
            <v>1.1599999999999999</v>
          </cell>
          <cell r="DT663">
            <v>731964.43</v>
          </cell>
          <cell r="DU663">
            <v>2043.17</v>
          </cell>
          <cell r="DV663">
            <v>4.24</v>
          </cell>
          <cell r="DW663">
            <v>23965.55</v>
          </cell>
          <cell r="DX663">
            <v>26964.83</v>
          </cell>
          <cell r="DY663">
            <v>2295.88</v>
          </cell>
          <cell r="DZ663">
            <v>-172</v>
          </cell>
          <cell r="EA663">
            <v>55101.67</v>
          </cell>
          <cell r="EB663">
            <v>385.53</v>
          </cell>
          <cell r="EC663">
            <v>55487.199999999997</v>
          </cell>
          <cell r="ED663">
            <v>8276.92</v>
          </cell>
          <cell r="EE663">
            <v>60347.87</v>
          </cell>
          <cell r="EF663">
            <v>0</v>
          </cell>
          <cell r="EG663">
            <v>60347.87</v>
          </cell>
          <cell r="EH663">
            <v>52.46</v>
          </cell>
          <cell r="EI663">
            <v>0</v>
          </cell>
          <cell r="EJ663">
            <v>0</v>
          </cell>
          <cell r="EK663">
            <v>0</v>
          </cell>
          <cell r="EL663">
            <v>0</v>
          </cell>
          <cell r="EM663">
            <v>0</v>
          </cell>
          <cell r="EN663">
            <v>0</v>
          </cell>
          <cell r="EO663">
            <v>0</v>
          </cell>
          <cell r="EP663">
            <v>30.5</v>
          </cell>
          <cell r="EQ663">
            <v>782.62</v>
          </cell>
          <cell r="ER663">
            <v>-4517.33</v>
          </cell>
          <cell r="ES663">
            <v>0</v>
          </cell>
          <cell r="ET663">
            <v>31.79</v>
          </cell>
          <cell r="EU663">
            <v>55101.67</v>
          </cell>
          <cell r="EV663">
            <v>55101.67</v>
          </cell>
          <cell r="EW663">
            <v>3374.58</v>
          </cell>
          <cell r="EX663">
            <v>0</v>
          </cell>
          <cell r="EY663">
            <v>-1337.15</v>
          </cell>
          <cell r="EZ663">
            <v>0</v>
          </cell>
          <cell r="FA663">
            <v>0</v>
          </cell>
          <cell r="FB663">
            <v>385.53</v>
          </cell>
          <cell r="FC663">
            <v>0</v>
          </cell>
          <cell r="FD663">
            <v>12426.81</v>
          </cell>
          <cell r="FE663">
            <v>0</v>
          </cell>
          <cell r="FF663">
            <v>41022.959999999999</v>
          </cell>
          <cell r="FG663">
            <v>67.040000000000006</v>
          </cell>
          <cell r="FH663">
            <v>0</v>
          </cell>
          <cell r="FI663">
            <v>0</v>
          </cell>
          <cell r="FJ663">
            <v>40955.919999999998</v>
          </cell>
          <cell r="FK663">
            <v>432614.19</v>
          </cell>
          <cell r="FL663">
            <v>38527.21</v>
          </cell>
          <cell r="FM663">
            <v>40955.919999999998</v>
          </cell>
          <cell r="FN663">
            <v>42175.64</v>
          </cell>
          <cell r="FO663">
            <v>432614.19</v>
          </cell>
          <cell r="FP663">
            <v>770370.58</v>
          </cell>
          <cell r="FQ663">
            <v>8.9056999999999995</v>
          </cell>
          <cell r="FR663">
            <v>9.4671000000000003</v>
          </cell>
          <cell r="FS663">
            <v>9.7490000000000006</v>
          </cell>
          <cell r="FT663">
            <v>5.3163999999999998</v>
          </cell>
          <cell r="FU663">
            <v>2043.17</v>
          </cell>
          <cell r="FV663">
            <v>0</v>
          </cell>
          <cell r="FW663">
            <v>0</v>
          </cell>
          <cell r="FX663">
            <v>0</v>
          </cell>
          <cell r="FY663">
            <v>172</v>
          </cell>
          <cell r="FZ663">
            <v>0</v>
          </cell>
          <cell r="GA663">
            <v>385.53</v>
          </cell>
          <cell r="GB663">
            <v>0</v>
          </cell>
          <cell r="GC663">
            <v>0</v>
          </cell>
          <cell r="GD663">
            <v>11551.18</v>
          </cell>
          <cell r="GE663">
            <v>0</v>
          </cell>
          <cell r="GF663">
            <v>5995.51</v>
          </cell>
          <cell r="GG663">
            <v>1057.5999999999999</v>
          </cell>
          <cell r="GH663">
            <v>0</v>
          </cell>
          <cell r="GI663">
            <v>0</v>
          </cell>
          <cell r="GJ663">
            <v>41022.959999999999</v>
          </cell>
          <cell r="GK663">
            <v>4102.3</v>
          </cell>
          <cell r="GL663">
            <v>0</v>
          </cell>
          <cell r="GM663">
            <v>0</v>
          </cell>
          <cell r="GN663">
            <v>0</v>
          </cell>
          <cell r="GO663">
            <v>0</v>
          </cell>
          <cell r="GP663">
            <v>0</v>
          </cell>
          <cell r="GQ663">
            <v>0</v>
          </cell>
          <cell r="GR663">
            <v>0</v>
          </cell>
          <cell r="GS663">
            <v>0</v>
          </cell>
          <cell r="GT663">
            <v>0</v>
          </cell>
          <cell r="GU663">
            <v>782.62</v>
          </cell>
          <cell r="GV663">
            <v>1057.5999999999999</v>
          </cell>
          <cell r="GW663">
            <v>0.74</v>
          </cell>
          <cell r="GX663">
            <v>0</v>
          </cell>
          <cell r="GY663">
            <v>0</v>
          </cell>
          <cell r="GZ663">
            <v>0</v>
          </cell>
          <cell r="HA663">
            <v>0</v>
          </cell>
          <cell r="HB663">
            <v>0</v>
          </cell>
          <cell r="HC663">
            <v>0</v>
          </cell>
          <cell r="HF663">
            <v>0</v>
          </cell>
          <cell r="HG663">
            <v>0</v>
          </cell>
          <cell r="HH663">
            <v>0</v>
          </cell>
          <cell r="HI663">
            <v>168</v>
          </cell>
          <cell r="HJ663">
            <v>2702</v>
          </cell>
          <cell r="HL663">
            <v>4</v>
          </cell>
          <cell r="HM663">
            <v>2011</v>
          </cell>
          <cell r="HN663">
            <v>332</v>
          </cell>
          <cell r="HO663">
            <v>-844</v>
          </cell>
          <cell r="HR663">
            <v>19009</v>
          </cell>
        </row>
        <row r="664">
          <cell r="A664" t="str">
            <v>2945824Q1 2012Supervisory Baseline</v>
          </cell>
          <cell r="B664" t="str">
            <v>MetLife</v>
          </cell>
          <cell r="C664" t="str">
            <v>Q1 2012</v>
          </cell>
          <cell r="D664" t="str">
            <v>Supervisory Baseline</v>
          </cell>
          <cell r="E664" t="str">
            <v>BHC</v>
          </cell>
          <cell r="F664" t="str">
            <v>METLIFE</v>
          </cell>
          <cell r="G664">
            <v>2945824</v>
          </cell>
          <cell r="H664" t="str">
            <v>Projected</v>
          </cell>
          <cell r="I664">
            <v>40925</v>
          </cell>
          <cell r="J664">
            <v>40925.744363425925</v>
          </cell>
          <cell r="L664">
            <v>1.21</v>
          </cell>
          <cell r="M664">
            <v>0.19</v>
          </cell>
          <cell r="N664">
            <v>0</v>
          </cell>
          <cell r="O664">
            <v>0.19</v>
          </cell>
          <cell r="P664">
            <v>52</v>
          </cell>
          <cell r="Q664">
            <v>52</v>
          </cell>
          <cell r="R664">
            <v>0</v>
          </cell>
          <cell r="S664">
            <v>0</v>
          </cell>
          <cell r="T664">
            <v>25</v>
          </cell>
          <cell r="U664">
            <v>0</v>
          </cell>
          <cell r="V664">
            <v>0.2</v>
          </cell>
          <cell r="W664">
            <v>24.8</v>
          </cell>
          <cell r="X664">
            <v>0</v>
          </cell>
          <cell r="Y664">
            <v>0</v>
          </cell>
          <cell r="Z664">
            <v>0</v>
          </cell>
          <cell r="AA664">
            <v>0</v>
          </cell>
          <cell r="AB664">
            <v>0</v>
          </cell>
          <cell r="AC664">
            <v>4</v>
          </cell>
          <cell r="AD664">
            <v>0</v>
          </cell>
          <cell r="AE664">
            <v>0</v>
          </cell>
          <cell r="AF664">
            <v>0</v>
          </cell>
          <cell r="AG664">
            <v>0</v>
          </cell>
          <cell r="AH664">
            <v>4</v>
          </cell>
          <cell r="AI664">
            <v>82.4</v>
          </cell>
          <cell r="AJ664">
            <v>0</v>
          </cell>
          <cell r="AK664">
            <v>0</v>
          </cell>
          <cell r="AL664">
            <v>565.87</v>
          </cell>
          <cell r="AM664">
            <v>565.87</v>
          </cell>
          <cell r="AN664">
            <v>0</v>
          </cell>
          <cell r="AO664">
            <v>0</v>
          </cell>
          <cell r="AP664">
            <v>0</v>
          </cell>
          <cell r="AQ664">
            <v>0</v>
          </cell>
          <cell r="AR664">
            <v>0</v>
          </cell>
          <cell r="AS664">
            <v>-276</v>
          </cell>
          <cell r="AT664">
            <v>372.27</v>
          </cell>
          <cell r="AU664">
            <v>600.57000000000005</v>
          </cell>
          <cell r="AV664">
            <v>24</v>
          </cell>
          <cell r="AW664">
            <v>82.4</v>
          </cell>
          <cell r="AX664">
            <v>52</v>
          </cell>
          <cell r="AY664">
            <v>594.16999999999996</v>
          </cell>
          <cell r="AZ664">
            <v>4534.8599999999997</v>
          </cell>
          <cell r="BA664">
            <v>11177.39</v>
          </cell>
          <cell r="BB664">
            <v>14271.11</v>
          </cell>
          <cell r="BC664">
            <v>1671.14</v>
          </cell>
          <cell r="BD664">
            <v>1671.14</v>
          </cell>
          <cell r="BE664">
            <v>24</v>
          </cell>
          <cell r="BF664">
            <v>0</v>
          </cell>
          <cell r="BG664">
            <v>-276</v>
          </cell>
          <cell r="BH664">
            <v>-0.27</v>
          </cell>
          <cell r="BI664">
            <v>0</v>
          </cell>
          <cell r="BJ664">
            <v>-648.27</v>
          </cell>
          <cell r="BK664">
            <v>0</v>
          </cell>
          <cell r="BL664">
            <v>1274.5999999999999</v>
          </cell>
          <cell r="BM664">
            <v>200.83</v>
          </cell>
          <cell r="BN664">
            <v>1073.77</v>
          </cell>
          <cell r="BO664">
            <v>-165</v>
          </cell>
          <cell r="BP664">
            <v>908.77</v>
          </cell>
          <cell r="BQ664">
            <v>0</v>
          </cell>
          <cell r="BR664">
            <v>908.77</v>
          </cell>
          <cell r="BS664">
            <v>15.756316</v>
          </cell>
          <cell r="BT664">
            <v>62.6</v>
          </cell>
          <cell r="BU664">
            <v>8</v>
          </cell>
          <cell r="BV664">
            <v>3.94</v>
          </cell>
          <cell r="BW664">
            <v>66.66</v>
          </cell>
          <cell r="BX664" t="str">
            <v>Other Non-Interest Expense</v>
          </cell>
          <cell r="BY664">
            <v>0</v>
          </cell>
          <cell r="BZ664">
            <v>356450.34</v>
          </cell>
          <cell r="CA664">
            <v>356450.34</v>
          </cell>
          <cell r="CB664">
            <v>59153.85</v>
          </cell>
          <cell r="CC664">
            <v>5210.9799999999996</v>
          </cell>
          <cell r="CD664">
            <v>0</v>
          </cell>
          <cell r="CE664">
            <v>0</v>
          </cell>
          <cell r="CF664">
            <v>0</v>
          </cell>
          <cell r="CG664">
            <v>35825.94</v>
          </cell>
          <cell r="CH664">
            <v>17.600000000000001</v>
          </cell>
          <cell r="CI664">
            <v>3646.13</v>
          </cell>
          <cell r="CJ664">
            <v>32162.22</v>
          </cell>
          <cell r="CK664">
            <v>0.22</v>
          </cell>
          <cell r="CL664">
            <v>11335.26</v>
          </cell>
          <cell r="CM664">
            <v>6781.66</v>
          </cell>
          <cell r="CN664">
            <v>8239.43</v>
          </cell>
          <cell r="CO664">
            <v>8239.43</v>
          </cell>
          <cell r="CP664">
            <v>0</v>
          </cell>
          <cell r="CQ664">
            <v>0</v>
          </cell>
          <cell r="CR664">
            <v>0</v>
          </cell>
          <cell r="CS664">
            <v>0</v>
          </cell>
          <cell r="CT664">
            <v>0</v>
          </cell>
          <cell r="CU664">
            <v>0</v>
          </cell>
          <cell r="CV664">
            <v>0</v>
          </cell>
          <cell r="CW664">
            <v>14145.89</v>
          </cell>
          <cell r="CX664">
            <v>0</v>
          </cell>
          <cell r="CY664">
            <v>0</v>
          </cell>
          <cell r="CZ664">
            <v>0</v>
          </cell>
          <cell r="DA664">
            <v>336.53</v>
          </cell>
          <cell r="DB664">
            <v>13809.36</v>
          </cell>
          <cell r="DC664">
            <v>81539.16</v>
          </cell>
          <cell r="DD664">
            <v>0</v>
          </cell>
          <cell r="DE664">
            <v>594.16999999999996</v>
          </cell>
          <cell r="DF664">
            <v>80945</v>
          </cell>
          <cell r="DG664">
            <v>19578.810000000001</v>
          </cell>
          <cell r="DH664">
            <v>11822.22</v>
          </cell>
          <cell r="DI664">
            <v>797.35</v>
          </cell>
          <cell r="DJ664">
            <v>0</v>
          </cell>
          <cell r="DK664">
            <v>875.4</v>
          </cell>
          <cell r="DL664">
            <v>13494.97</v>
          </cell>
          <cell r="DM664">
            <v>321735.86</v>
          </cell>
          <cell r="DN664">
            <v>792204.98</v>
          </cell>
          <cell r="DO664">
            <v>10231.09</v>
          </cell>
          <cell r="DP664">
            <v>71.599999999999994</v>
          </cell>
          <cell r="DQ664">
            <v>0</v>
          </cell>
          <cell r="DR664">
            <v>726503.83</v>
          </cell>
          <cell r="DS664">
            <v>1.1599999999999999</v>
          </cell>
          <cell r="DT664">
            <v>736806.51</v>
          </cell>
          <cell r="DU664">
            <v>2043.17</v>
          </cell>
          <cell r="DV664">
            <v>4.24</v>
          </cell>
          <cell r="DW664">
            <v>23965.56</v>
          </cell>
          <cell r="DX664">
            <v>25504.83</v>
          </cell>
          <cell r="DY664">
            <v>3667.14</v>
          </cell>
          <cell r="DZ664">
            <v>-172</v>
          </cell>
          <cell r="EA664">
            <v>55012.94</v>
          </cell>
          <cell r="EB664">
            <v>385.53</v>
          </cell>
          <cell r="EC664">
            <v>55398.47</v>
          </cell>
          <cell r="ED664">
            <v>8276.92</v>
          </cell>
          <cell r="EE664">
            <v>55101.67</v>
          </cell>
          <cell r="EF664">
            <v>-2400</v>
          </cell>
          <cell r="EG664">
            <v>52701.67</v>
          </cell>
          <cell r="EH664">
            <v>908.77</v>
          </cell>
          <cell r="EI664">
            <v>0</v>
          </cell>
          <cell r="EJ664">
            <v>0</v>
          </cell>
          <cell r="EK664">
            <v>0</v>
          </cell>
          <cell r="EL664">
            <v>0</v>
          </cell>
          <cell r="EM664">
            <v>0</v>
          </cell>
          <cell r="EN664">
            <v>0</v>
          </cell>
          <cell r="EO664">
            <v>0</v>
          </cell>
          <cell r="EP664">
            <v>30.4</v>
          </cell>
          <cell r="EQ664">
            <v>0</v>
          </cell>
          <cell r="ER664">
            <v>1371.26</v>
          </cell>
          <cell r="ES664">
            <v>0</v>
          </cell>
          <cell r="ET664">
            <v>61.64</v>
          </cell>
          <cell r="EU664">
            <v>55012.94</v>
          </cell>
          <cell r="EV664">
            <v>55012.94</v>
          </cell>
          <cell r="EW664">
            <v>5011.3100000000004</v>
          </cell>
          <cell r="EX664">
            <v>0</v>
          </cell>
          <cell r="EY664">
            <v>-1337.14</v>
          </cell>
          <cell r="EZ664">
            <v>0</v>
          </cell>
          <cell r="FA664">
            <v>0</v>
          </cell>
          <cell r="FB664">
            <v>385.53</v>
          </cell>
          <cell r="FC664">
            <v>0</v>
          </cell>
          <cell r="FD664">
            <v>12394.28</v>
          </cell>
          <cell r="FE664">
            <v>0</v>
          </cell>
          <cell r="FF664">
            <v>39330.019999999997</v>
          </cell>
          <cell r="FG664">
            <v>79.739999999999995</v>
          </cell>
          <cell r="FH664">
            <v>0</v>
          </cell>
          <cell r="FI664">
            <v>0</v>
          </cell>
          <cell r="FJ664">
            <v>39250.28</v>
          </cell>
          <cell r="FK664">
            <v>430175.97</v>
          </cell>
          <cell r="FL664">
            <v>36821.58</v>
          </cell>
          <cell r="FM664">
            <v>39250.28</v>
          </cell>
          <cell r="FN664">
            <v>40463.61</v>
          </cell>
          <cell r="FO664">
            <v>430175.97</v>
          </cell>
          <cell r="FP664">
            <v>772604.34</v>
          </cell>
          <cell r="FQ664">
            <v>8.5596999999999994</v>
          </cell>
          <cell r="FR664">
            <v>9.1242000000000001</v>
          </cell>
          <cell r="FS664">
            <v>9.4062999999999999</v>
          </cell>
          <cell r="FT664">
            <v>5.0803000000000003</v>
          </cell>
          <cell r="FU664">
            <v>2043.17</v>
          </cell>
          <cell r="FV664">
            <v>0</v>
          </cell>
          <cell r="FW664">
            <v>0</v>
          </cell>
          <cell r="FX664">
            <v>0</v>
          </cell>
          <cell r="FY664">
            <v>172</v>
          </cell>
          <cell r="FZ664">
            <v>0</v>
          </cell>
          <cell r="GA664">
            <v>385.53</v>
          </cell>
          <cell r="GB664">
            <v>0</v>
          </cell>
          <cell r="GC664">
            <v>0</v>
          </cell>
          <cell r="GD664">
            <v>11518.89</v>
          </cell>
          <cell r="GE664">
            <v>0</v>
          </cell>
          <cell r="GF664">
            <v>5703.13</v>
          </cell>
          <cell r="GG664">
            <v>1057.5999999999999</v>
          </cell>
          <cell r="GH664">
            <v>0</v>
          </cell>
          <cell r="GI664">
            <v>0</v>
          </cell>
          <cell r="GJ664">
            <v>39330.019999999997</v>
          </cell>
          <cell r="GK664">
            <v>3933</v>
          </cell>
          <cell r="GL664">
            <v>0</v>
          </cell>
          <cell r="GM664">
            <v>0</v>
          </cell>
          <cell r="GN664">
            <v>0</v>
          </cell>
          <cell r="GO664">
            <v>0</v>
          </cell>
          <cell r="GP664">
            <v>0</v>
          </cell>
          <cell r="GQ664">
            <v>0</v>
          </cell>
          <cell r="GR664">
            <v>0</v>
          </cell>
          <cell r="GS664">
            <v>0</v>
          </cell>
          <cell r="GT664">
            <v>0</v>
          </cell>
          <cell r="GU664">
            <v>0</v>
          </cell>
          <cell r="GV664">
            <v>1057.5999999999999</v>
          </cell>
          <cell r="GW664">
            <v>0</v>
          </cell>
          <cell r="GX664">
            <v>0</v>
          </cell>
          <cell r="GY664">
            <v>0</v>
          </cell>
          <cell r="GZ664">
            <v>0</v>
          </cell>
          <cell r="HA664">
            <v>0</v>
          </cell>
          <cell r="HB664">
            <v>0</v>
          </cell>
          <cell r="HC664">
            <v>0</v>
          </cell>
          <cell r="HF664">
            <v>0</v>
          </cell>
          <cell r="HG664">
            <v>0</v>
          </cell>
          <cell r="HH664">
            <v>0</v>
          </cell>
          <cell r="HI664">
            <v>168</v>
          </cell>
          <cell r="HJ664">
            <v>2702</v>
          </cell>
          <cell r="HL664">
            <v>1</v>
          </cell>
          <cell r="HM664">
            <v>2012</v>
          </cell>
          <cell r="HN664">
            <v>230</v>
          </cell>
          <cell r="HO664">
            <v>-648.27</v>
          </cell>
          <cell r="HR664">
            <v>19009</v>
          </cell>
        </row>
        <row r="665">
          <cell r="A665" t="str">
            <v>2945824Q2 2012Supervisory Baseline</v>
          </cell>
          <cell r="B665" t="str">
            <v>MetLife</v>
          </cell>
          <cell r="C665" t="str">
            <v>Q2 2012</v>
          </cell>
          <cell r="D665" t="str">
            <v>Supervisory Baseline</v>
          </cell>
          <cell r="E665" t="str">
            <v>BHC</v>
          </cell>
          <cell r="F665" t="str">
            <v>METLIFE</v>
          </cell>
          <cell r="G665">
            <v>2945824</v>
          </cell>
          <cell r="H665" t="str">
            <v>Projected</v>
          </cell>
          <cell r="I665">
            <v>40925</v>
          </cell>
          <cell r="J665">
            <v>40925.744363425925</v>
          </cell>
          <cell r="L665">
            <v>1.21</v>
          </cell>
          <cell r="M665">
            <v>0.23</v>
          </cell>
          <cell r="N665">
            <v>0</v>
          </cell>
          <cell r="O665">
            <v>0.23</v>
          </cell>
          <cell r="P665">
            <v>52</v>
          </cell>
          <cell r="Q665">
            <v>52</v>
          </cell>
          <cell r="R665">
            <v>0</v>
          </cell>
          <cell r="S665">
            <v>0</v>
          </cell>
          <cell r="T665">
            <v>26</v>
          </cell>
          <cell r="U665">
            <v>0</v>
          </cell>
          <cell r="V665">
            <v>0.2</v>
          </cell>
          <cell r="W665">
            <v>25.8</v>
          </cell>
          <cell r="X665">
            <v>0</v>
          </cell>
          <cell r="Y665">
            <v>0</v>
          </cell>
          <cell r="Z665">
            <v>0</v>
          </cell>
          <cell r="AA665">
            <v>0</v>
          </cell>
          <cell r="AB665">
            <v>0</v>
          </cell>
          <cell r="AC665">
            <v>4</v>
          </cell>
          <cell r="AD665">
            <v>0</v>
          </cell>
          <cell r="AE665">
            <v>0</v>
          </cell>
          <cell r="AF665">
            <v>0</v>
          </cell>
          <cell r="AG665">
            <v>0</v>
          </cell>
          <cell r="AH665">
            <v>4</v>
          </cell>
          <cell r="AI665">
            <v>83.44</v>
          </cell>
          <cell r="AJ665">
            <v>0</v>
          </cell>
          <cell r="AK665">
            <v>0</v>
          </cell>
          <cell r="AL665">
            <v>114.87</v>
          </cell>
          <cell r="AM665">
            <v>114.87</v>
          </cell>
          <cell r="AN665">
            <v>0</v>
          </cell>
          <cell r="AO665">
            <v>0</v>
          </cell>
          <cell r="AP665">
            <v>0</v>
          </cell>
          <cell r="AQ665">
            <v>0</v>
          </cell>
          <cell r="AR665">
            <v>0</v>
          </cell>
          <cell r="AS665">
            <v>194</v>
          </cell>
          <cell r="AT665">
            <v>392.31</v>
          </cell>
          <cell r="AU665">
            <v>594.16999999999996</v>
          </cell>
          <cell r="AV665">
            <v>-70</v>
          </cell>
          <cell r="AW665">
            <v>83.44</v>
          </cell>
          <cell r="AX665">
            <v>52</v>
          </cell>
          <cell r="AY665">
            <v>492.72</v>
          </cell>
          <cell r="AZ665">
            <v>4583.0200000000004</v>
          </cell>
          <cell r="BA665">
            <v>11847.26</v>
          </cell>
          <cell r="BB665">
            <v>14774.73</v>
          </cell>
          <cell r="BC665">
            <v>1780.55</v>
          </cell>
          <cell r="BD665">
            <v>1780.55</v>
          </cell>
          <cell r="BE665">
            <v>-70</v>
          </cell>
          <cell r="BF665">
            <v>0</v>
          </cell>
          <cell r="BG665">
            <v>194</v>
          </cell>
          <cell r="BH665">
            <v>-0.02</v>
          </cell>
          <cell r="BI665">
            <v>0</v>
          </cell>
          <cell r="BJ665">
            <v>-198.31</v>
          </cell>
          <cell r="BK665">
            <v>0</v>
          </cell>
          <cell r="BL665">
            <v>1458.22</v>
          </cell>
          <cell r="BM665">
            <v>355.79</v>
          </cell>
          <cell r="BN665">
            <v>1102.43</v>
          </cell>
          <cell r="BO665">
            <v>-39</v>
          </cell>
          <cell r="BP665">
            <v>1063.43</v>
          </cell>
          <cell r="BQ665">
            <v>3</v>
          </cell>
          <cell r="BR665">
            <v>1060.43</v>
          </cell>
          <cell r="BS665">
            <v>24.398924999999998</v>
          </cell>
          <cell r="BT665">
            <v>66.66</v>
          </cell>
          <cell r="BU665">
            <v>1</v>
          </cell>
          <cell r="BV665">
            <v>3.7</v>
          </cell>
          <cell r="BW665">
            <v>63.96</v>
          </cell>
          <cell r="BX665" t="str">
            <v>Other Non-Interest Expense</v>
          </cell>
          <cell r="BY665">
            <v>0</v>
          </cell>
          <cell r="BZ665">
            <v>351879.31</v>
          </cell>
          <cell r="CA665">
            <v>351879.31</v>
          </cell>
          <cell r="CB665">
            <v>55858.63</v>
          </cell>
          <cell r="CC665">
            <v>807.12</v>
          </cell>
          <cell r="CD665">
            <v>0</v>
          </cell>
          <cell r="CE665">
            <v>0</v>
          </cell>
          <cell r="CF665">
            <v>0</v>
          </cell>
          <cell r="CG665">
            <v>36562.239999999998</v>
          </cell>
          <cell r="CH665">
            <v>17.96</v>
          </cell>
          <cell r="CI665">
            <v>3721.06</v>
          </cell>
          <cell r="CJ665">
            <v>32823.22</v>
          </cell>
          <cell r="CK665">
            <v>0.23</v>
          </cell>
          <cell r="CL665">
            <v>11568.22</v>
          </cell>
          <cell r="CM665">
            <v>6921.04</v>
          </cell>
          <cell r="CN665">
            <v>7780.44</v>
          </cell>
          <cell r="CO665">
            <v>7780.44</v>
          </cell>
          <cell r="CP665">
            <v>0</v>
          </cell>
          <cell r="CQ665">
            <v>0</v>
          </cell>
          <cell r="CR665">
            <v>0</v>
          </cell>
          <cell r="CS665">
            <v>0</v>
          </cell>
          <cell r="CT665">
            <v>0</v>
          </cell>
          <cell r="CU665">
            <v>0</v>
          </cell>
          <cell r="CV665">
            <v>0</v>
          </cell>
          <cell r="CW665">
            <v>13357.88</v>
          </cell>
          <cell r="CX665">
            <v>0</v>
          </cell>
          <cell r="CY665">
            <v>0</v>
          </cell>
          <cell r="CZ665">
            <v>0</v>
          </cell>
          <cell r="DA665">
            <v>317.77999999999997</v>
          </cell>
          <cell r="DB665">
            <v>13040.1</v>
          </cell>
          <cell r="DC665">
            <v>76996.95</v>
          </cell>
          <cell r="DD665">
            <v>0</v>
          </cell>
          <cell r="DE665">
            <v>492.72</v>
          </cell>
          <cell r="DF665">
            <v>76504.22</v>
          </cell>
          <cell r="DG665">
            <v>20235.22</v>
          </cell>
          <cell r="DH665">
            <v>11809.51</v>
          </cell>
          <cell r="DI665">
            <v>810.77</v>
          </cell>
          <cell r="DJ665">
            <v>0</v>
          </cell>
          <cell r="DK665">
            <v>875.25</v>
          </cell>
          <cell r="DL665">
            <v>13495.53</v>
          </cell>
          <cell r="DM665">
            <v>325260.87</v>
          </cell>
          <cell r="DN665">
            <v>787375.16</v>
          </cell>
          <cell r="DO665">
            <v>0</v>
          </cell>
          <cell r="DP665">
            <v>71.599999999999994</v>
          </cell>
          <cell r="DQ665">
            <v>0</v>
          </cell>
          <cell r="DR665">
            <v>733357.95</v>
          </cell>
          <cell r="DS665">
            <v>1.1599999999999999</v>
          </cell>
          <cell r="DT665">
            <v>733429.55</v>
          </cell>
          <cell r="DU665">
            <v>2043.17</v>
          </cell>
          <cell r="DV665">
            <v>4.24</v>
          </cell>
          <cell r="DW665">
            <v>23965.56</v>
          </cell>
          <cell r="DX665">
            <v>26594.75</v>
          </cell>
          <cell r="DY665">
            <v>1824.37</v>
          </cell>
          <cell r="DZ665">
            <v>-872</v>
          </cell>
          <cell r="EA665">
            <v>53560.08</v>
          </cell>
          <cell r="EB665">
            <v>385.53</v>
          </cell>
          <cell r="EC665">
            <v>53945.62</v>
          </cell>
          <cell r="ED665">
            <v>8276.92</v>
          </cell>
          <cell r="EE665">
            <v>55012.94</v>
          </cell>
          <cell r="EF665">
            <v>0</v>
          </cell>
          <cell r="EG665">
            <v>55012.94</v>
          </cell>
          <cell r="EH665">
            <v>1060.43</v>
          </cell>
          <cell r="EI665">
            <v>0</v>
          </cell>
          <cell r="EJ665">
            <v>0</v>
          </cell>
          <cell r="EK665">
            <v>0</v>
          </cell>
          <cell r="EL665">
            <v>0</v>
          </cell>
          <cell r="EM665">
            <v>0</v>
          </cell>
          <cell r="EN665">
            <v>700</v>
          </cell>
          <cell r="EO665">
            <v>0</v>
          </cell>
          <cell r="EP665">
            <v>30.5</v>
          </cell>
          <cell r="EQ665">
            <v>0</v>
          </cell>
          <cell r="ER665">
            <v>-1842.78</v>
          </cell>
          <cell r="ES665">
            <v>0</v>
          </cell>
          <cell r="ET665">
            <v>59.99</v>
          </cell>
          <cell r="EU665">
            <v>53560.08</v>
          </cell>
          <cell r="EV665">
            <v>53560.08</v>
          </cell>
          <cell r="EW665">
            <v>3159.73</v>
          </cell>
          <cell r="EX665">
            <v>0</v>
          </cell>
          <cell r="EY665">
            <v>-1337.14</v>
          </cell>
          <cell r="EZ665">
            <v>0</v>
          </cell>
          <cell r="FA665">
            <v>0</v>
          </cell>
          <cell r="FB665">
            <v>385.53</v>
          </cell>
          <cell r="FC665">
            <v>0</v>
          </cell>
          <cell r="FD665">
            <v>12381.42</v>
          </cell>
          <cell r="FE665">
            <v>0</v>
          </cell>
          <cell r="FF665">
            <v>39741.599999999999</v>
          </cell>
          <cell r="FG665">
            <v>81.08</v>
          </cell>
          <cell r="FH665">
            <v>0</v>
          </cell>
          <cell r="FI665">
            <v>0</v>
          </cell>
          <cell r="FJ665">
            <v>39660.519999999997</v>
          </cell>
          <cell r="FK665">
            <v>428595.9</v>
          </cell>
          <cell r="FL665">
            <v>37231.82</v>
          </cell>
          <cell r="FM665">
            <v>39660.519999999997</v>
          </cell>
          <cell r="FN665">
            <v>40772.410000000003</v>
          </cell>
          <cell r="FO665">
            <v>428595.9</v>
          </cell>
          <cell r="FP665">
            <v>774319.64</v>
          </cell>
          <cell r="FQ665">
            <v>8.6868999999999996</v>
          </cell>
          <cell r="FR665">
            <v>9.2536000000000005</v>
          </cell>
          <cell r="FS665">
            <v>9.5129999999999999</v>
          </cell>
          <cell r="FT665">
            <v>5.1219999999999999</v>
          </cell>
          <cell r="FU665">
            <v>2043.17</v>
          </cell>
          <cell r="FV665">
            <v>0</v>
          </cell>
          <cell r="FW665">
            <v>0</v>
          </cell>
          <cell r="FX665">
            <v>0</v>
          </cell>
          <cell r="FY665">
            <v>872</v>
          </cell>
          <cell r="FZ665">
            <v>0</v>
          </cell>
          <cell r="GA665">
            <v>385.53</v>
          </cell>
          <cell r="GB665">
            <v>0</v>
          </cell>
          <cell r="GC665">
            <v>0</v>
          </cell>
          <cell r="GD665">
            <v>11506.17</v>
          </cell>
          <cell r="GE665">
            <v>0</v>
          </cell>
          <cell r="GF665">
            <v>5108.28</v>
          </cell>
          <cell r="GG665">
            <v>1036</v>
          </cell>
          <cell r="GH665">
            <v>0</v>
          </cell>
          <cell r="GI665">
            <v>0</v>
          </cell>
          <cell r="GJ665">
            <v>39741.599999999999</v>
          </cell>
          <cell r="GK665">
            <v>3974.16</v>
          </cell>
          <cell r="GL665">
            <v>0</v>
          </cell>
          <cell r="GM665">
            <v>0</v>
          </cell>
          <cell r="GN665">
            <v>0</v>
          </cell>
          <cell r="GO665">
            <v>0</v>
          </cell>
          <cell r="GP665">
            <v>0</v>
          </cell>
          <cell r="GQ665">
            <v>0</v>
          </cell>
          <cell r="GR665">
            <v>0</v>
          </cell>
          <cell r="GS665">
            <v>0</v>
          </cell>
          <cell r="GT665">
            <v>0</v>
          </cell>
          <cell r="GU665">
            <v>0</v>
          </cell>
          <cell r="GV665">
            <v>1036</v>
          </cell>
          <cell r="GW665">
            <v>0</v>
          </cell>
          <cell r="GX665">
            <v>0</v>
          </cell>
          <cell r="GY665">
            <v>0</v>
          </cell>
          <cell r="GZ665">
            <v>0</v>
          </cell>
          <cell r="HA665">
            <v>0</v>
          </cell>
          <cell r="HB665">
            <v>700</v>
          </cell>
          <cell r="HC665">
            <v>700</v>
          </cell>
          <cell r="HF665">
            <v>0</v>
          </cell>
          <cell r="HG665">
            <v>0</v>
          </cell>
          <cell r="HH665">
            <v>0</v>
          </cell>
          <cell r="HI665">
            <v>168</v>
          </cell>
          <cell r="HJ665">
            <v>2702</v>
          </cell>
          <cell r="HL665">
            <v>2</v>
          </cell>
          <cell r="HM665">
            <v>2012</v>
          </cell>
          <cell r="HN665">
            <v>125</v>
          </cell>
          <cell r="HO665">
            <v>-198.31</v>
          </cell>
          <cell r="HR665">
            <v>19009</v>
          </cell>
        </row>
        <row r="666">
          <cell r="A666" t="str">
            <v>2945824Q3 2012Supervisory Baseline</v>
          </cell>
          <cell r="B666" t="str">
            <v>MetLife</v>
          </cell>
          <cell r="C666" t="str">
            <v>Q3 2012</v>
          </cell>
          <cell r="D666" t="str">
            <v>Supervisory Baseline</v>
          </cell>
          <cell r="E666" t="str">
            <v>BHC</v>
          </cell>
          <cell r="F666" t="str">
            <v>METLIFE</v>
          </cell>
          <cell r="G666">
            <v>2945824</v>
          </cell>
          <cell r="H666" t="str">
            <v>Projected</v>
          </cell>
          <cell r="I666">
            <v>40925</v>
          </cell>
          <cell r="J666">
            <v>40925.744363425925</v>
          </cell>
          <cell r="L666">
            <v>0</v>
          </cell>
          <cell r="M666">
            <v>0</v>
          </cell>
          <cell r="N666">
            <v>0</v>
          </cell>
          <cell r="O666">
            <v>0</v>
          </cell>
          <cell r="P666">
            <v>52</v>
          </cell>
          <cell r="Q666">
            <v>52</v>
          </cell>
          <cell r="R666">
            <v>0</v>
          </cell>
          <cell r="S666">
            <v>0</v>
          </cell>
          <cell r="T666">
            <v>27</v>
          </cell>
          <cell r="U666">
            <v>0</v>
          </cell>
          <cell r="V666">
            <v>0.2</v>
          </cell>
          <cell r="W666">
            <v>26.8</v>
          </cell>
          <cell r="X666">
            <v>0</v>
          </cell>
          <cell r="Y666">
            <v>0</v>
          </cell>
          <cell r="Z666">
            <v>0</v>
          </cell>
          <cell r="AA666">
            <v>0</v>
          </cell>
          <cell r="AB666">
            <v>0</v>
          </cell>
          <cell r="AC666">
            <v>5</v>
          </cell>
          <cell r="AD666">
            <v>0</v>
          </cell>
          <cell r="AE666">
            <v>0</v>
          </cell>
          <cell r="AF666">
            <v>0</v>
          </cell>
          <cell r="AG666">
            <v>0</v>
          </cell>
          <cell r="AH666">
            <v>5</v>
          </cell>
          <cell r="AI666">
            <v>84</v>
          </cell>
          <cell r="AJ666">
            <v>0</v>
          </cell>
          <cell r="AK666">
            <v>0</v>
          </cell>
          <cell r="AL666">
            <v>71.37</v>
          </cell>
          <cell r="AM666">
            <v>71.37</v>
          </cell>
          <cell r="AN666">
            <v>0</v>
          </cell>
          <cell r="AO666">
            <v>0</v>
          </cell>
          <cell r="AP666">
            <v>0</v>
          </cell>
          <cell r="AQ666">
            <v>0</v>
          </cell>
          <cell r="AR666">
            <v>0</v>
          </cell>
          <cell r="AS666">
            <v>225</v>
          </cell>
          <cell r="AT666">
            <v>380.37</v>
          </cell>
          <cell r="AU666">
            <v>492.72</v>
          </cell>
          <cell r="AV666">
            <v>10</v>
          </cell>
          <cell r="AW666">
            <v>84</v>
          </cell>
          <cell r="AX666">
            <v>52</v>
          </cell>
          <cell r="AY666">
            <v>470.72</v>
          </cell>
          <cell r="AZ666">
            <v>4570.57</v>
          </cell>
          <cell r="BA666">
            <v>11772.09</v>
          </cell>
          <cell r="BB666">
            <v>14577.32</v>
          </cell>
          <cell r="BC666">
            <v>1825.34</v>
          </cell>
          <cell r="BD666">
            <v>1825.34</v>
          </cell>
          <cell r="BE666">
            <v>10</v>
          </cell>
          <cell r="BF666">
            <v>0</v>
          </cell>
          <cell r="BG666">
            <v>225</v>
          </cell>
          <cell r="BH666">
            <v>0.23</v>
          </cell>
          <cell r="BI666">
            <v>0</v>
          </cell>
          <cell r="BJ666">
            <v>-155.37</v>
          </cell>
          <cell r="BK666">
            <v>0</v>
          </cell>
          <cell r="BL666">
            <v>1435.2</v>
          </cell>
          <cell r="BM666">
            <v>360.16</v>
          </cell>
          <cell r="BN666">
            <v>1075.04</v>
          </cell>
          <cell r="BO666">
            <v>-10</v>
          </cell>
          <cell r="BP666">
            <v>1065.04</v>
          </cell>
          <cell r="BQ666">
            <v>5</v>
          </cell>
          <cell r="BR666">
            <v>1060.04</v>
          </cell>
          <cell r="BS666">
            <v>25.094760000000001</v>
          </cell>
          <cell r="BT666">
            <v>63.96</v>
          </cell>
          <cell r="BU666">
            <v>0</v>
          </cell>
          <cell r="BV666">
            <v>3.45</v>
          </cell>
          <cell r="BW666">
            <v>60.5</v>
          </cell>
          <cell r="BX666" t="str">
            <v>Other Non-Interest Expense</v>
          </cell>
          <cell r="BY666">
            <v>0</v>
          </cell>
          <cell r="BZ666">
            <v>348685.39</v>
          </cell>
          <cell r="CA666">
            <v>348685.39</v>
          </cell>
          <cell r="CB666">
            <v>57074.98</v>
          </cell>
          <cell r="CC666">
            <v>0</v>
          </cell>
          <cell r="CD666">
            <v>0</v>
          </cell>
          <cell r="CE666">
            <v>0</v>
          </cell>
          <cell r="CF666">
            <v>0</v>
          </cell>
          <cell r="CG666">
            <v>37906.120000000003</v>
          </cell>
          <cell r="CH666">
            <v>18.62</v>
          </cell>
          <cell r="CI666">
            <v>3857.83</v>
          </cell>
          <cell r="CJ666">
            <v>34029.67</v>
          </cell>
          <cell r="CK666">
            <v>0.23</v>
          </cell>
          <cell r="CL666">
            <v>11993.42</v>
          </cell>
          <cell r="CM666">
            <v>7175.43</v>
          </cell>
          <cell r="CN666">
            <v>7949.87</v>
          </cell>
          <cell r="CO666">
            <v>7949.87</v>
          </cell>
          <cell r="CP666">
            <v>0</v>
          </cell>
          <cell r="CQ666">
            <v>0</v>
          </cell>
          <cell r="CR666">
            <v>0</v>
          </cell>
          <cell r="CS666">
            <v>0</v>
          </cell>
          <cell r="CT666">
            <v>0</v>
          </cell>
          <cell r="CU666">
            <v>0</v>
          </cell>
          <cell r="CV666">
            <v>0</v>
          </cell>
          <cell r="CW666">
            <v>13648.75</v>
          </cell>
          <cell r="CX666">
            <v>0</v>
          </cell>
          <cell r="CY666">
            <v>0</v>
          </cell>
          <cell r="CZ666">
            <v>0</v>
          </cell>
          <cell r="DA666">
            <v>324.7</v>
          </cell>
          <cell r="DB666">
            <v>13324.05</v>
          </cell>
          <cell r="DC666">
            <v>78673.600000000006</v>
          </cell>
          <cell r="DD666">
            <v>0</v>
          </cell>
          <cell r="DE666">
            <v>470.72</v>
          </cell>
          <cell r="DF666">
            <v>78202.87</v>
          </cell>
          <cell r="DG666">
            <v>20880.169999999998</v>
          </cell>
          <cell r="DH666">
            <v>11801.29</v>
          </cell>
          <cell r="DI666">
            <v>825.09</v>
          </cell>
          <cell r="DJ666">
            <v>0</v>
          </cell>
          <cell r="DK666">
            <v>875.17</v>
          </cell>
          <cell r="DL666">
            <v>13501.55</v>
          </cell>
          <cell r="DM666">
            <v>328600.73</v>
          </cell>
          <cell r="DN666">
            <v>789870.71</v>
          </cell>
          <cell r="DO666">
            <v>0</v>
          </cell>
          <cell r="DP666">
            <v>71.599999999999994</v>
          </cell>
          <cell r="DQ666">
            <v>0</v>
          </cell>
          <cell r="DR666">
            <v>738104.86</v>
          </cell>
          <cell r="DS666">
            <v>1.1599999999999999</v>
          </cell>
          <cell r="DT666">
            <v>738176.46</v>
          </cell>
          <cell r="DU666">
            <v>2043.17</v>
          </cell>
          <cell r="DV666">
            <v>4.24</v>
          </cell>
          <cell r="DW666">
            <v>23965.56</v>
          </cell>
          <cell r="DX666">
            <v>27683.08</v>
          </cell>
          <cell r="DY666">
            <v>-815.33</v>
          </cell>
          <cell r="DZ666">
            <v>-1572</v>
          </cell>
          <cell r="EA666">
            <v>51308.72</v>
          </cell>
          <cell r="EB666">
            <v>385.53</v>
          </cell>
          <cell r="EC666">
            <v>51694.25</v>
          </cell>
          <cell r="ED666">
            <v>8276.92</v>
          </cell>
          <cell r="EE666">
            <v>53560.08</v>
          </cell>
          <cell r="EF666">
            <v>0</v>
          </cell>
          <cell r="EG666">
            <v>53560.08</v>
          </cell>
          <cell r="EH666">
            <v>1060.04</v>
          </cell>
          <cell r="EI666">
            <v>0</v>
          </cell>
          <cell r="EJ666">
            <v>0</v>
          </cell>
          <cell r="EK666">
            <v>0</v>
          </cell>
          <cell r="EL666">
            <v>0</v>
          </cell>
          <cell r="EM666">
            <v>0</v>
          </cell>
          <cell r="EN666">
            <v>700</v>
          </cell>
          <cell r="EO666">
            <v>0</v>
          </cell>
          <cell r="EP666">
            <v>30.5</v>
          </cell>
          <cell r="EQ666">
            <v>0</v>
          </cell>
          <cell r="ER666">
            <v>-2639.69</v>
          </cell>
          <cell r="ES666">
            <v>0</v>
          </cell>
          <cell r="ET666">
            <v>58.79</v>
          </cell>
          <cell r="EU666">
            <v>51308.72</v>
          </cell>
          <cell r="EV666">
            <v>51308.72</v>
          </cell>
          <cell r="EW666">
            <v>557.03</v>
          </cell>
          <cell r="EX666">
            <v>0</v>
          </cell>
          <cell r="EY666">
            <v>-1337.14</v>
          </cell>
          <cell r="EZ666">
            <v>0</v>
          </cell>
          <cell r="FA666">
            <v>0</v>
          </cell>
          <cell r="FB666">
            <v>385.53</v>
          </cell>
          <cell r="FC666">
            <v>0</v>
          </cell>
          <cell r="FD666">
            <v>12373.12</v>
          </cell>
          <cell r="FE666">
            <v>0</v>
          </cell>
          <cell r="FF666">
            <v>40101.24</v>
          </cell>
          <cell r="FG666">
            <v>82.51</v>
          </cell>
          <cell r="FH666">
            <v>0</v>
          </cell>
          <cell r="FI666">
            <v>0</v>
          </cell>
          <cell r="FJ666">
            <v>40018.730000000003</v>
          </cell>
          <cell r="FK666">
            <v>430471.88</v>
          </cell>
          <cell r="FL666">
            <v>37590.03</v>
          </cell>
          <cell r="FM666">
            <v>40018.730000000003</v>
          </cell>
          <cell r="FN666">
            <v>41108.61</v>
          </cell>
          <cell r="FO666">
            <v>430471.88</v>
          </cell>
          <cell r="FP666">
            <v>775827.38</v>
          </cell>
          <cell r="FQ666">
            <v>8.7323000000000004</v>
          </cell>
          <cell r="FR666">
            <v>9.2965</v>
          </cell>
          <cell r="FS666">
            <v>9.5496999999999996</v>
          </cell>
          <cell r="FT666">
            <v>5.1581999999999999</v>
          </cell>
          <cell r="FU666">
            <v>2043.17</v>
          </cell>
          <cell r="FV666">
            <v>0</v>
          </cell>
          <cell r="FW666">
            <v>0</v>
          </cell>
          <cell r="FX666">
            <v>0</v>
          </cell>
          <cell r="FY666">
            <v>1572</v>
          </cell>
          <cell r="FZ666">
            <v>0</v>
          </cell>
          <cell r="GA666">
            <v>385.53</v>
          </cell>
          <cell r="GB666">
            <v>0</v>
          </cell>
          <cell r="GC666">
            <v>0</v>
          </cell>
          <cell r="GD666">
            <v>11497.95</v>
          </cell>
          <cell r="GE666">
            <v>0</v>
          </cell>
          <cell r="GF666">
            <v>3940.61</v>
          </cell>
          <cell r="GG666">
            <v>1015</v>
          </cell>
          <cell r="GH666">
            <v>0</v>
          </cell>
          <cell r="GI666">
            <v>0</v>
          </cell>
          <cell r="GJ666">
            <v>40101.24</v>
          </cell>
          <cell r="GK666">
            <v>4010.12</v>
          </cell>
          <cell r="GL666">
            <v>0</v>
          </cell>
          <cell r="GM666">
            <v>0</v>
          </cell>
          <cell r="GN666">
            <v>0</v>
          </cell>
          <cell r="GO666">
            <v>0</v>
          </cell>
          <cell r="GP666">
            <v>0</v>
          </cell>
          <cell r="GQ666">
            <v>0</v>
          </cell>
          <cell r="GR666">
            <v>0</v>
          </cell>
          <cell r="GS666">
            <v>0</v>
          </cell>
          <cell r="GT666">
            <v>0</v>
          </cell>
          <cell r="GU666">
            <v>0</v>
          </cell>
          <cell r="GV666">
            <v>1015</v>
          </cell>
          <cell r="GW666">
            <v>0</v>
          </cell>
          <cell r="GX666">
            <v>0</v>
          </cell>
          <cell r="GY666">
            <v>0</v>
          </cell>
          <cell r="GZ666">
            <v>0</v>
          </cell>
          <cell r="HA666">
            <v>0</v>
          </cell>
          <cell r="HB666">
            <v>700</v>
          </cell>
          <cell r="HC666">
            <v>700</v>
          </cell>
          <cell r="HF666">
            <v>0</v>
          </cell>
          <cell r="HG666">
            <v>0</v>
          </cell>
          <cell r="HH666">
            <v>0</v>
          </cell>
          <cell r="HI666">
            <v>168</v>
          </cell>
          <cell r="HJ666">
            <v>2702</v>
          </cell>
          <cell r="HL666">
            <v>3</v>
          </cell>
          <cell r="HM666">
            <v>2012</v>
          </cell>
          <cell r="HN666">
            <v>60</v>
          </cell>
          <cell r="HO666">
            <v>-155.37</v>
          </cell>
          <cell r="HR666">
            <v>19009</v>
          </cell>
        </row>
        <row r="667">
          <cell r="A667" t="str">
            <v>2945824Q4 2012Supervisory Baseline</v>
          </cell>
          <cell r="B667" t="str">
            <v>MetLife</v>
          </cell>
          <cell r="C667" t="str">
            <v>Q4 2012</v>
          </cell>
          <cell r="D667" t="str">
            <v>Supervisory Baseline</v>
          </cell>
          <cell r="E667" t="str">
            <v>BHC</v>
          </cell>
          <cell r="F667" t="str">
            <v>METLIFE</v>
          </cell>
          <cell r="G667">
            <v>2945824</v>
          </cell>
          <cell r="H667" t="str">
            <v>Projected</v>
          </cell>
          <cell r="I667">
            <v>40925</v>
          </cell>
          <cell r="J667">
            <v>40925.744363425925</v>
          </cell>
          <cell r="L667">
            <v>0</v>
          </cell>
          <cell r="M667">
            <v>0</v>
          </cell>
          <cell r="N667">
            <v>0</v>
          </cell>
          <cell r="O667">
            <v>0</v>
          </cell>
          <cell r="P667">
            <v>52</v>
          </cell>
          <cell r="Q667">
            <v>52</v>
          </cell>
          <cell r="R667">
            <v>0</v>
          </cell>
          <cell r="S667">
            <v>0</v>
          </cell>
          <cell r="T667">
            <v>27</v>
          </cell>
          <cell r="U667">
            <v>0</v>
          </cell>
          <cell r="V667">
            <v>0.2</v>
          </cell>
          <cell r="W667">
            <v>26.8</v>
          </cell>
          <cell r="X667">
            <v>0</v>
          </cell>
          <cell r="Y667">
            <v>0</v>
          </cell>
          <cell r="Z667">
            <v>0</v>
          </cell>
          <cell r="AA667">
            <v>0</v>
          </cell>
          <cell r="AB667">
            <v>0</v>
          </cell>
          <cell r="AC667">
            <v>4</v>
          </cell>
          <cell r="AD667">
            <v>0</v>
          </cell>
          <cell r="AE667">
            <v>0</v>
          </cell>
          <cell r="AF667">
            <v>0</v>
          </cell>
          <cell r="AG667">
            <v>0</v>
          </cell>
          <cell r="AH667">
            <v>4</v>
          </cell>
          <cell r="AI667">
            <v>83</v>
          </cell>
          <cell r="AJ667">
            <v>0</v>
          </cell>
          <cell r="AK667">
            <v>0</v>
          </cell>
          <cell r="AL667">
            <v>72.37</v>
          </cell>
          <cell r="AM667">
            <v>72.37</v>
          </cell>
          <cell r="AN667">
            <v>0</v>
          </cell>
          <cell r="AO667">
            <v>0</v>
          </cell>
          <cell r="AP667">
            <v>0</v>
          </cell>
          <cell r="AQ667">
            <v>0</v>
          </cell>
          <cell r="AR667">
            <v>0</v>
          </cell>
          <cell r="AS667">
            <v>244</v>
          </cell>
          <cell r="AT667">
            <v>399.37</v>
          </cell>
          <cell r="AU667">
            <v>470.72</v>
          </cell>
          <cell r="AV667">
            <v>11</v>
          </cell>
          <cell r="AW667">
            <v>83</v>
          </cell>
          <cell r="AX667">
            <v>52</v>
          </cell>
          <cell r="AY667">
            <v>450.72</v>
          </cell>
          <cell r="AZ667">
            <v>4645.9399999999996</v>
          </cell>
          <cell r="BA667">
            <v>12460.18</v>
          </cell>
          <cell r="BB667">
            <v>15251.99</v>
          </cell>
          <cell r="BC667">
            <v>1916.13</v>
          </cell>
          <cell r="BD667">
            <v>1916.13</v>
          </cell>
          <cell r="BE667">
            <v>11</v>
          </cell>
          <cell r="BF667">
            <v>0</v>
          </cell>
          <cell r="BG667">
            <v>244</v>
          </cell>
          <cell r="BH667">
            <v>0.03</v>
          </cell>
          <cell r="BI667">
            <v>0</v>
          </cell>
          <cell r="BJ667">
            <v>-155.37</v>
          </cell>
          <cell r="BK667">
            <v>0</v>
          </cell>
          <cell r="BL667">
            <v>1505.79</v>
          </cell>
          <cell r="BM667">
            <v>391.55</v>
          </cell>
          <cell r="BN667">
            <v>1114.25</v>
          </cell>
          <cell r="BO667">
            <v>40</v>
          </cell>
          <cell r="BP667">
            <v>1154.25</v>
          </cell>
          <cell r="BQ667">
            <v>11</v>
          </cell>
          <cell r="BR667">
            <v>1143.25</v>
          </cell>
          <cell r="BS667">
            <v>26.002962</v>
          </cell>
          <cell r="BT667">
            <v>60.5</v>
          </cell>
          <cell r="BU667">
            <v>0</v>
          </cell>
          <cell r="BV667">
            <v>3.2</v>
          </cell>
          <cell r="BW667">
            <v>57.3</v>
          </cell>
          <cell r="BX667" t="str">
            <v>Other Non-Interest Expense</v>
          </cell>
          <cell r="BY667">
            <v>0</v>
          </cell>
          <cell r="BZ667">
            <v>346712.62</v>
          </cell>
          <cell r="CA667">
            <v>346712.62</v>
          </cell>
          <cell r="CB667">
            <v>58521.15</v>
          </cell>
          <cell r="CC667">
            <v>0</v>
          </cell>
          <cell r="CD667">
            <v>0</v>
          </cell>
          <cell r="CE667">
            <v>0</v>
          </cell>
          <cell r="CF667">
            <v>0</v>
          </cell>
          <cell r="CG667">
            <v>38866.589999999997</v>
          </cell>
          <cell r="CH667">
            <v>19.09</v>
          </cell>
          <cell r="CI667">
            <v>3955.58</v>
          </cell>
          <cell r="CJ667">
            <v>34891.919999999998</v>
          </cell>
          <cell r="CK667">
            <v>0.24</v>
          </cell>
          <cell r="CL667">
            <v>12297.32</v>
          </cell>
          <cell r="CM667">
            <v>7357.24</v>
          </cell>
          <cell r="CN667">
            <v>8151.3</v>
          </cell>
          <cell r="CO667">
            <v>8151.3</v>
          </cell>
          <cell r="CP667">
            <v>0</v>
          </cell>
          <cell r="CQ667">
            <v>0</v>
          </cell>
          <cell r="CR667">
            <v>0</v>
          </cell>
          <cell r="CS667">
            <v>0</v>
          </cell>
          <cell r="CT667">
            <v>0</v>
          </cell>
          <cell r="CU667">
            <v>0</v>
          </cell>
          <cell r="CV667">
            <v>0</v>
          </cell>
          <cell r="CW667">
            <v>13994.59</v>
          </cell>
          <cell r="CX667">
            <v>0</v>
          </cell>
          <cell r="CY667">
            <v>0</v>
          </cell>
          <cell r="CZ667">
            <v>0</v>
          </cell>
          <cell r="DA667">
            <v>332.93</v>
          </cell>
          <cell r="DB667">
            <v>13661.66</v>
          </cell>
          <cell r="DC667">
            <v>80667.039999999994</v>
          </cell>
          <cell r="DD667">
            <v>0</v>
          </cell>
          <cell r="DE667">
            <v>450.72</v>
          </cell>
          <cell r="DF667">
            <v>80216.31</v>
          </cell>
          <cell r="DG667">
            <v>21621.09</v>
          </cell>
          <cell r="DH667">
            <v>10539.22</v>
          </cell>
          <cell r="DI667">
            <v>862.85</v>
          </cell>
          <cell r="DJ667">
            <v>0</v>
          </cell>
          <cell r="DK667">
            <v>875.13</v>
          </cell>
          <cell r="DL667">
            <v>12277.2</v>
          </cell>
          <cell r="DM667">
            <v>332216.71999999997</v>
          </cell>
          <cell r="DN667">
            <v>793043.94</v>
          </cell>
          <cell r="DO667">
            <v>0</v>
          </cell>
          <cell r="DP667">
            <v>71.599999999999994</v>
          </cell>
          <cell r="DQ667">
            <v>0</v>
          </cell>
          <cell r="DR667">
            <v>743825.54</v>
          </cell>
          <cell r="DS667">
            <v>1.1599999999999999</v>
          </cell>
          <cell r="DT667">
            <v>743897.14</v>
          </cell>
          <cell r="DU667">
            <v>2043.17</v>
          </cell>
          <cell r="DV667">
            <v>4.24</v>
          </cell>
          <cell r="DW667">
            <v>24929.56</v>
          </cell>
          <cell r="DX667">
            <v>27763.49</v>
          </cell>
          <cell r="DY667">
            <v>-3807.2</v>
          </cell>
          <cell r="DZ667">
            <v>-2172</v>
          </cell>
          <cell r="EA667">
            <v>48761.26</v>
          </cell>
          <cell r="EB667">
            <v>385.53</v>
          </cell>
          <cell r="EC667">
            <v>49146.8</v>
          </cell>
          <cell r="ED667">
            <v>8276.92</v>
          </cell>
          <cell r="EE667">
            <v>51308.72</v>
          </cell>
          <cell r="EF667">
            <v>0</v>
          </cell>
          <cell r="EG667">
            <v>51308.72</v>
          </cell>
          <cell r="EH667">
            <v>1143.25</v>
          </cell>
          <cell r="EI667">
            <v>0</v>
          </cell>
          <cell r="EJ667">
            <v>0</v>
          </cell>
          <cell r="EK667">
            <v>1000</v>
          </cell>
          <cell r="EL667">
            <v>0</v>
          </cell>
          <cell r="EM667">
            <v>0</v>
          </cell>
          <cell r="EN667">
            <v>600</v>
          </cell>
          <cell r="EO667">
            <v>0</v>
          </cell>
          <cell r="EP667">
            <v>30.5</v>
          </cell>
          <cell r="EQ667">
            <v>1133.22</v>
          </cell>
          <cell r="ER667">
            <v>-2991.87</v>
          </cell>
          <cell r="ES667">
            <v>0</v>
          </cell>
          <cell r="ET667">
            <v>64.89</v>
          </cell>
          <cell r="EU667">
            <v>48761.26</v>
          </cell>
          <cell r="EV667">
            <v>48761.26</v>
          </cell>
          <cell r="EW667">
            <v>-3018.83</v>
          </cell>
          <cell r="EX667">
            <v>0</v>
          </cell>
          <cell r="EY667">
            <v>-722.78</v>
          </cell>
          <cell r="EZ667">
            <v>0</v>
          </cell>
          <cell r="FA667">
            <v>0</v>
          </cell>
          <cell r="FB667">
            <v>385.53</v>
          </cell>
          <cell r="FC667">
            <v>0</v>
          </cell>
          <cell r="FD667">
            <v>11111.02</v>
          </cell>
          <cell r="FE667">
            <v>0</v>
          </cell>
          <cell r="FF667">
            <v>41777.39</v>
          </cell>
          <cell r="FG667">
            <v>86.28</v>
          </cell>
          <cell r="FH667">
            <v>0</v>
          </cell>
          <cell r="FI667">
            <v>0</v>
          </cell>
          <cell r="FJ667">
            <v>41691.1</v>
          </cell>
          <cell r="FK667">
            <v>438548.5</v>
          </cell>
          <cell r="FL667">
            <v>39262.400000000001</v>
          </cell>
          <cell r="FM667">
            <v>41691.1</v>
          </cell>
          <cell r="FN667">
            <v>42721.02</v>
          </cell>
          <cell r="FO667">
            <v>438548.5</v>
          </cell>
          <cell r="FP667">
            <v>783581.91</v>
          </cell>
          <cell r="FQ667">
            <v>8.9527999999999999</v>
          </cell>
          <cell r="FR667">
            <v>9.5066000000000006</v>
          </cell>
          <cell r="FS667">
            <v>9.7415000000000003</v>
          </cell>
          <cell r="FT667">
            <v>5.3205999999999998</v>
          </cell>
          <cell r="FU667">
            <v>2043.17</v>
          </cell>
          <cell r="FV667">
            <v>0</v>
          </cell>
          <cell r="FW667">
            <v>0</v>
          </cell>
          <cell r="FX667">
            <v>0</v>
          </cell>
          <cell r="FY667">
            <v>2172</v>
          </cell>
          <cell r="FZ667">
            <v>0</v>
          </cell>
          <cell r="GA667">
            <v>385.53</v>
          </cell>
          <cell r="GB667">
            <v>0</v>
          </cell>
          <cell r="GC667">
            <v>0</v>
          </cell>
          <cell r="GD667">
            <v>10235.89</v>
          </cell>
          <cell r="GE667">
            <v>0</v>
          </cell>
          <cell r="GF667">
            <v>2042.71</v>
          </cell>
          <cell r="GG667">
            <v>1027</v>
          </cell>
          <cell r="GH667">
            <v>0</v>
          </cell>
          <cell r="GI667">
            <v>0</v>
          </cell>
          <cell r="GJ667">
            <v>41777.39</v>
          </cell>
          <cell r="GK667">
            <v>4177.74</v>
          </cell>
          <cell r="GL667">
            <v>0</v>
          </cell>
          <cell r="GM667">
            <v>0</v>
          </cell>
          <cell r="GN667">
            <v>0</v>
          </cell>
          <cell r="GO667">
            <v>0</v>
          </cell>
          <cell r="GP667">
            <v>0</v>
          </cell>
          <cell r="GQ667">
            <v>0</v>
          </cell>
          <cell r="GR667">
            <v>0</v>
          </cell>
          <cell r="GS667">
            <v>0</v>
          </cell>
          <cell r="GT667">
            <v>0</v>
          </cell>
          <cell r="GU667">
            <v>1133.22</v>
          </cell>
          <cell r="GV667">
            <v>1027</v>
          </cell>
          <cell r="GW667">
            <v>1.1000000000000001</v>
          </cell>
          <cell r="GX667">
            <v>0</v>
          </cell>
          <cell r="GY667">
            <v>1000</v>
          </cell>
          <cell r="GZ667">
            <v>1000</v>
          </cell>
          <cell r="HA667">
            <v>0</v>
          </cell>
          <cell r="HB667">
            <v>600</v>
          </cell>
          <cell r="HC667">
            <v>600</v>
          </cell>
          <cell r="HF667">
            <v>0</v>
          </cell>
          <cell r="HG667">
            <v>0</v>
          </cell>
          <cell r="HH667">
            <v>0</v>
          </cell>
          <cell r="HI667">
            <v>168</v>
          </cell>
          <cell r="HJ667">
            <v>2702</v>
          </cell>
          <cell r="HL667">
            <v>4</v>
          </cell>
          <cell r="HM667">
            <v>2012</v>
          </cell>
          <cell r="HN667">
            <v>62</v>
          </cell>
          <cell r="HO667">
            <v>-155.37</v>
          </cell>
          <cell r="HR667">
            <v>19009</v>
          </cell>
        </row>
        <row r="668">
          <cell r="A668" t="str">
            <v>2945824Q1 2013Supervisory Baseline</v>
          </cell>
          <cell r="B668" t="str">
            <v>MetLife</v>
          </cell>
          <cell r="C668" t="str">
            <v>Q1 2013</v>
          </cell>
          <cell r="D668" t="str">
            <v>Supervisory Baseline</v>
          </cell>
          <cell r="E668" t="str">
            <v>BHC</v>
          </cell>
          <cell r="F668" t="str">
            <v>METLIFE</v>
          </cell>
          <cell r="G668">
            <v>2945824</v>
          </cell>
          <cell r="H668" t="str">
            <v>Projected</v>
          </cell>
          <cell r="I668">
            <v>40925</v>
          </cell>
          <cell r="J668">
            <v>40925.744363425925</v>
          </cell>
          <cell r="L668">
            <v>0</v>
          </cell>
          <cell r="M668">
            <v>0</v>
          </cell>
          <cell r="N668">
            <v>0</v>
          </cell>
          <cell r="O668">
            <v>0</v>
          </cell>
          <cell r="P668">
            <v>52</v>
          </cell>
          <cell r="Q668">
            <v>52</v>
          </cell>
          <cell r="R668">
            <v>0</v>
          </cell>
          <cell r="S668">
            <v>0</v>
          </cell>
          <cell r="T668">
            <v>21</v>
          </cell>
          <cell r="U668">
            <v>0</v>
          </cell>
          <cell r="V668">
            <v>0.2</v>
          </cell>
          <cell r="W668">
            <v>20.8</v>
          </cell>
          <cell r="X668">
            <v>0</v>
          </cell>
          <cell r="Y668">
            <v>0</v>
          </cell>
          <cell r="Z668">
            <v>0</v>
          </cell>
          <cell r="AA668">
            <v>0</v>
          </cell>
          <cell r="AB668">
            <v>0</v>
          </cell>
          <cell r="AC668">
            <v>4</v>
          </cell>
          <cell r="AD668">
            <v>0</v>
          </cell>
          <cell r="AE668">
            <v>0</v>
          </cell>
          <cell r="AF668">
            <v>0</v>
          </cell>
          <cell r="AG668">
            <v>0</v>
          </cell>
          <cell r="AH668">
            <v>4</v>
          </cell>
          <cell r="AI668">
            <v>77</v>
          </cell>
          <cell r="AJ668">
            <v>0</v>
          </cell>
          <cell r="AK668">
            <v>0</v>
          </cell>
          <cell r="AL668">
            <v>255.37</v>
          </cell>
          <cell r="AM668">
            <v>255.37</v>
          </cell>
          <cell r="AN668">
            <v>0</v>
          </cell>
          <cell r="AO668">
            <v>0</v>
          </cell>
          <cell r="AP668">
            <v>0</v>
          </cell>
          <cell r="AQ668">
            <v>0</v>
          </cell>
          <cell r="AR668">
            <v>0</v>
          </cell>
          <cell r="AS668">
            <v>243</v>
          </cell>
          <cell r="AT668">
            <v>575.37</v>
          </cell>
          <cell r="AU668">
            <v>450.72</v>
          </cell>
          <cell r="AV668">
            <v>11</v>
          </cell>
          <cell r="AW668">
            <v>77</v>
          </cell>
          <cell r="AX668">
            <v>52</v>
          </cell>
          <cell r="AY668">
            <v>436.72</v>
          </cell>
          <cell r="AZ668">
            <v>4619.9799999999996</v>
          </cell>
          <cell r="BA668">
            <v>12007.51</v>
          </cell>
          <cell r="BB668">
            <v>14833.16</v>
          </cell>
          <cell r="BC668">
            <v>1861.33</v>
          </cell>
          <cell r="BD668">
            <v>1861.33</v>
          </cell>
          <cell r="BE668">
            <v>11</v>
          </cell>
          <cell r="BF668">
            <v>0</v>
          </cell>
          <cell r="BG668">
            <v>243</v>
          </cell>
          <cell r="BH668">
            <v>-0.4</v>
          </cell>
          <cell r="BI668">
            <v>0</v>
          </cell>
          <cell r="BJ668">
            <v>-332.37</v>
          </cell>
          <cell r="BK668">
            <v>0</v>
          </cell>
          <cell r="BL668">
            <v>1274.57</v>
          </cell>
          <cell r="BM668">
            <v>303.77</v>
          </cell>
          <cell r="BN668">
            <v>970.79</v>
          </cell>
          <cell r="BO668">
            <v>74</v>
          </cell>
          <cell r="BP668">
            <v>1044.79</v>
          </cell>
          <cell r="BQ668">
            <v>6</v>
          </cell>
          <cell r="BR668">
            <v>1038.79</v>
          </cell>
          <cell r="BS668">
            <v>23.833136</v>
          </cell>
          <cell r="BT668">
            <v>57.3</v>
          </cell>
          <cell r="BU668">
            <v>0</v>
          </cell>
          <cell r="BV668">
            <v>2.95</v>
          </cell>
          <cell r="BW668">
            <v>54.35</v>
          </cell>
          <cell r="BX668" t="str">
            <v>Other Non-Interest Expense</v>
          </cell>
          <cell r="BY668">
            <v>0</v>
          </cell>
          <cell r="BZ668">
            <v>341393.03</v>
          </cell>
          <cell r="CA668">
            <v>341393.03</v>
          </cell>
          <cell r="CB668">
            <v>59675.89</v>
          </cell>
          <cell r="CC668">
            <v>0</v>
          </cell>
          <cell r="CD668">
            <v>0</v>
          </cell>
          <cell r="CE668">
            <v>0</v>
          </cell>
          <cell r="CF668">
            <v>0</v>
          </cell>
          <cell r="CG668">
            <v>39633.51</v>
          </cell>
          <cell r="CH668">
            <v>19.47</v>
          </cell>
          <cell r="CI668">
            <v>4033.63</v>
          </cell>
          <cell r="CJ668">
            <v>35580.400000000001</v>
          </cell>
          <cell r="CK668">
            <v>0.24</v>
          </cell>
          <cell r="CL668">
            <v>12539.97</v>
          </cell>
          <cell r="CM668">
            <v>7502.42</v>
          </cell>
          <cell r="CN668">
            <v>8312.14</v>
          </cell>
          <cell r="CO668">
            <v>8312.14</v>
          </cell>
          <cell r="CP668">
            <v>0</v>
          </cell>
          <cell r="CQ668">
            <v>0</v>
          </cell>
          <cell r="CR668">
            <v>0</v>
          </cell>
          <cell r="CS668">
            <v>0</v>
          </cell>
          <cell r="CT668">
            <v>0</v>
          </cell>
          <cell r="CU668">
            <v>0</v>
          </cell>
          <cell r="CV668">
            <v>0</v>
          </cell>
          <cell r="CW668">
            <v>14270.73</v>
          </cell>
          <cell r="CX668">
            <v>0</v>
          </cell>
          <cell r="CY668">
            <v>0</v>
          </cell>
          <cell r="CZ668">
            <v>0</v>
          </cell>
          <cell r="DA668">
            <v>339.5</v>
          </cell>
          <cell r="DB668">
            <v>13931.23</v>
          </cell>
          <cell r="DC668">
            <v>82258.759999999995</v>
          </cell>
          <cell r="DD668">
            <v>0</v>
          </cell>
          <cell r="DE668">
            <v>436.72</v>
          </cell>
          <cell r="DF668">
            <v>81822.03</v>
          </cell>
          <cell r="DG668">
            <v>22339.22</v>
          </cell>
          <cell r="DH668">
            <v>10530.47</v>
          </cell>
          <cell r="DI668">
            <v>896.75</v>
          </cell>
          <cell r="DJ668">
            <v>0</v>
          </cell>
          <cell r="DK668">
            <v>875.12</v>
          </cell>
          <cell r="DL668">
            <v>12302.34</v>
          </cell>
          <cell r="DM668">
            <v>335794.66</v>
          </cell>
          <cell r="DN668">
            <v>793651.27</v>
          </cell>
          <cell r="DO668">
            <v>0</v>
          </cell>
          <cell r="DP668">
            <v>71.599999999999994</v>
          </cell>
          <cell r="DQ668">
            <v>0</v>
          </cell>
          <cell r="DR668">
            <v>747865.86</v>
          </cell>
          <cell r="DS668">
            <v>1.1599999999999999</v>
          </cell>
          <cell r="DT668">
            <v>747937.46</v>
          </cell>
          <cell r="DU668">
            <v>2043.17</v>
          </cell>
          <cell r="DV668">
            <v>4.24</v>
          </cell>
          <cell r="DW668">
            <v>24929.53</v>
          </cell>
          <cell r="DX668">
            <v>28831.24</v>
          </cell>
          <cell r="DY668">
            <v>-8057.91</v>
          </cell>
          <cell r="DZ668">
            <v>-2422</v>
          </cell>
          <cell r="EA668">
            <v>45328.28</v>
          </cell>
          <cell r="EB668">
            <v>385.53</v>
          </cell>
          <cell r="EC668">
            <v>45713.81</v>
          </cell>
          <cell r="ED668">
            <v>8276.92</v>
          </cell>
          <cell r="EE668">
            <v>48761.26</v>
          </cell>
          <cell r="EF668">
            <v>0</v>
          </cell>
          <cell r="EG668">
            <v>48761.26</v>
          </cell>
          <cell r="EH668">
            <v>1038.79</v>
          </cell>
          <cell r="EI668">
            <v>0</v>
          </cell>
          <cell r="EJ668">
            <v>0</v>
          </cell>
          <cell r="EK668">
            <v>0</v>
          </cell>
          <cell r="EL668">
            <v>0</v>
          </cell>
          <cell r="EM668">
            <v>0</v>
          </cell>
          <cell r="EN668">
            <v>250</v>
          </cell>
          <cell r="EO668">
            <v>0</v>
          </cell>
          <cell r="EP668">
            <v>30.4</v>
          </cell>
          <cell r="EQ668">
            <v>0</v>
          </cell>
          <cell r="ER668">
            <v>-4250.71</v>
          </cell>
          <cell r="ES668">
            <v>0</v>
          </cell>
          <cell r="ET668">
            <v>59.33</v>
          </cell>
          <cell r="EU668">
            <v>45328.28</v>
          </cell>
          <cell r="EV668">
            <v>45328.28</v>
          </cell>
          <cell r="EW668">
            <v>-7007.7</v>
          </cell>
          <cell r="EX668">
            <v>0</v>
          </cell>
          <cell r="EY668">
            <v>-722.79</v>
          </cell>
          <cell r="EZ668">
            <v>0</v>
          </cell>
          <cell r="FA668">
            <v>0</v>
          </cell>
          <cell r="FB668">
            <v>385.53</v>
          </cell>
          <cell r="FC668">
            <v>0</v>
          </cell>
          <cell r="FD668">
            <v>11102.26</v>
          </cell>
          <cell r="FE668">
            <v>0</v>
          </cell>
          <cell r="FF668">
            <v>42342.04</v>
          </cell>
          <cell r="FG668">
            <v>89.67</v>
          </cell>
          <cell r="FH668">
            <v>0</v>
          </cell>
          <cell r="FI668">
            <v>0</v>
          </cell>
          <cell r="FJ668">
            <v>42252.36</v>
          </cell>
          <cell r="FK668">
            <v>442960.46</v>
          </cell>
          <cell r="FL668">
            <v>39823.660000000003</v>
          </cell>
          <cell r="FM668">
            <v>42252.36</v>
          </cell>
          <cell r="FN668">
            <v>43268.28</v>
          </cell>
          <cell r="FO668">
            <v>442960.46</v>
          </cell>
          <cell r="FP668">
            <v>789573.04</v>
          </cell>
          <cell r="FQ668">
            <v>8.9902999999999995</v>
          </cell>
          <cell r="FR668">
            <v>9.5386000000000006</v>
          </cell>
          <cell r="FS668">
            <v>9.7680000000000007</v>
          </cell>
          <cell r="FT668">
            <v>5.3513000000000002</v>
          </cell>
          <cell r="FU668">
            <v>2043.17</v>
          </cell>
          <cell r="FV668">
            <v>0</v>
          </cell>
          <cell r="FW668">
            <v>0</v>
          </cell>
          <cell r="FX668">
            <v>0</v>
          </cell>
          <cell r="FY668">
            <v>2422</v>
          </cell>
          <cell r="FZ668">
            <v>0</v>
          </cell>
          <cell r="GA668">
            <v>385.53</v>
          </cell>
          <cell r="GB668">
            <v>0</v>
          </cell>
          <cell r="GC668">
            <v>0</v>
          </cell>
          <cell r="GD668">
            <v>10227.14</v>
          </cell>
          <cell r="GE668">
            <v>0</v>
          </cell>
          <cell r="GF668">
            <v>186.99</v>
          </cell>
          <cell r="GG668">
            <v>1020</v>
          </cell>
          <cell r="GH668">
            <v>0</v>
          </cell>
          <cell r="GI668">
            <v>0</v>
          </cell>
          <cell r="GJ668">
            <v>42342.04</v>
          </cell>
          <cell r="GK668">
            <v>4234.2</v>
          </cell>
          <cell r="GL668">
            <v>0</v>
          </cell>
          <cell r="GM668">
            <v>0</v>
          </cell>
          <cell r="GN668">
            <v>0</v>
          </cell>
          <cell r="GO668">
            <v>0</v>
          </cell>
          <cell r="GP668">
            <v>0</v>
          </cell>
          <cell r="GQ668">
            <v>0</v>
          </cell>
          <cell r="GR668">
            <v>0</v>
          </cell>
          <cell r="GS668">
            <v>0</v>
          </cell>
          <cell r="GT668">
            <v>0</v>
          </cell>
          <cell r="GU668">
            <v>0</v>
          </cell>
          <cell r="GV668">
            <v>1020</v>
          </cell>
          <cell r="GW668">
            <v>0</v>
          </cell>
          <cell r="GX668">
            <v>0</v>
          </cell>
          <cell r="GY668">
            <v>0</v>
          </cell>
          <cell r="GZ668">
            <v>0</v>
          </cell>
          <cell r="HA668">
            <v>0</v>
          </cell>
          <cell r="HB668">
            <v>250</v>
          </cell>
          <cell r="HC668">
            <v>250</v>
          </cell>
          <cell r="HF668">
            <v>0</v>
          </cell>
          <cell r="HG668">
            <v>0</v>
          </cell>
          <cell r="HH668">
            <v>0</v>
          </cell>
          <cell r="HI668">
            <v>168</v>
          </cell>
          <cell r="HJ668">
            <v>2702</v>
          </cell>
          <cell r="HL668">
            <v>1</v>
          </cell>
          <cell r="HM668">
            <v>2013</v>
          </cell>
          <cell r="HN668">
            <v>67</v>
          </cell>
          <cell r="HO668">
            <v>-332.37</v>
          </cell>
          <cell r="HR668">
            <v>19009</v>
          </cell>
        </row>
        <row r="669">
          <cell r="A669" t="str">
            <v>2945824Q2 2013Supervisory Baseline</v>
          </cell>
          <cell r="B669" t="str">
            <v>MetLife</v>
          </cell>
          <cell r="C669" t="str">
            <v>Q2 2013</v>
          </cell>
          <cell r="D669" t="str">
            <v>Supervisory Baseline</v>
          </cell>
          <cell r="E669" t="str">
            <v>BHC</v>
          </cell>
          <cell r="F669" t="str">
            <v>METLIFE</v>
          </cell>
          <cell r="G669">
            <v>2945824</v>
          </cell>
          <cell r="H669" t="str">
            <v>Projected</v>
          </cell>
          <cell r="I669">
            <v>40925</v>
          </cell>
          <cell r="J669">
            <v>40925.744363425925</v>
          </cell>
          <cell r="L669">
            <v>0</v>
          </cell>
          <cell r="M669">
            <v>0</v>
          </cell>
          <cell r="N669">
            <v>0</v>
          </cell>
          <cell r="O669">
            <v>0</v>
          </cell>
          <cell r="P669">
            <v>52</v>
          </cell>
          <cell r="Q669">
            <v>52</v>
          </cell>
          <cell r="R669">
            <v>0</v>
          </cell>
          <cell r="S669">
            <v>0</v>
          </cell>
          <cell r="T669">
            <v>21</v>
          </cell>
          <cell r="U669">
            <v>0</v>
          </cell>
          <cell r="V669">
            <v>0.2</v>
          </cell>
          <cell r="W669">
            <v>20.8</v>
          </cell>
          <cell r="X669">
            <v>0</v>
          </cell>
          <cell r="Y669">
            <v>0</v>
          </cell>
          <cell r="Z669">
            <v>0</v>
          </cell>
          <cell r="AA669">
            <v>0</v>
          </cell>
          <cell r="AB669">
            <v>0</v>
          </cell>
          <cell r="AC669">
            <v>4</v>
          </cell>
          <cell r="AD669">
            <v>0</v>
          </cell>
          <cell r="AE669">
            <v>0</v>
          </cell>
          <cell r="AF669">
            <v>0</v>
          </cell>
          <cell r="AG669">
            <v>0</v>
          </cell>
          <cell r="AH669">
            <v>4</v>
          </cell>
          <cell r="AI669">
            <v>77</v>
          </cell>
          <cell r="AJ669">
            <v>0</v>
          </cell>
          <cell r="AK669">
            <v>0</v>
          </cell>
          <cell r="AL669">
            <v>255.37</v>
          </cell>
          <cell r="AM669">
            <v>255.37</v>
          </cell>
          <cell r="AN669">
            <v>0</v>
          </cell>
          <cell r="AO669">
            <v>0</v>
          </cell>
          <cell r="AP669">
            <v>0</v>
          </cell>
          <cell r="AQ669">
            <v>0</v>
          </cell>
          <cell r="AR669">
            <v>0</v>
          </cell>
          <cell r="AS669">
            <v>18</v>
          </cell>
          <cell r="AT669">
            <v>350.37</v>
          </cell>
          <cell r="AU669">
            <v>436.72</v>
          </cell>
          <cell r="AV669">
            <v>10</v>
          </cell>
          <cell r="AW669">
            <v>77</v>
          </cell>
          <cell r="AX669">
            <v>52</v>
          </cell>
          <cell r="AY669">
            <v>421.72</v>
          </cell>
          <cell r="AZ669">
            <v>4686.84</v>
          </cell>
          <cell r="BA669">
            <v>12603.52</v>
          </cell>
          <cell r="BB669">
            <v>15336.77</v>
          </cell>
          <cell r="BC669">
            <v>2023.59</v>
          </cell>
          <cell r="BD669">
            <v>2023.59</v>
          </cell>
          <cell r="BE669">
            <v>10</v>
          </cell>
          <cell r="BF669">
            <v>0</v>
          </cell>
          <cell r="BG669">
            <v>18</v>
          </cell>
          <cell r="BH669">
            <v>-0.39</v>
          </cell>
          <cell r="BI669">
            <v>0</v>
          </cell>
          <cell r="BJ669">
            <v>-332.37</v>
          </cell>
          <cell r="BK669">
            <v>0</v>
          </cell>
          <cell r="BL669">
            <v>1662.83</v>
          </cell>
          <cell r="BM669">
            <v>452</v>
          </cell>
          <cell r="BN669">
            <v>1210.83</v>
          </cell>
          <cell r="BO669">
            <v>56</v>
          </cell>
          <cell r="BP669">
            <v>1266.83</v>
          </cell>
          <cell r="BQ669">
            <v>6</v>
          </cell>
          <cell r="BR669">
            <v>1260.83</v>
          </cell>
          <cell r="BS669">
            <v>27.182573999999999</v>
          </cell>
          <cell r="BT669">
            <v>54.35</v>
          </cell>
          <cell r="BU669">
            <v>0</v>
          </cell>
          <cell r="BV669">
            <v>2.72</v>
          </cell>
          <cell r="BW669">
            <v>51.63</v>
          </cell>
          <cell r="BX669" t="str">
            <v>Other Non-Interest Expense</v>
          </cell>
          <cell r="BY669">
            <v>0</v>
          </cell>
          <cell r="BZ669">
            <v>338335.68</v>
          </cell>
          <cell r="CA669">
            <v>338335.68</v>
          </cell>
          <cell r="CB669">
            <v>60791.76</v>
          </cell>
          <cell r="CC669">
            <v>0</v>
          </cell>
          <cell r="CD669">
            <v>0</v>
          </cell>
          <cell r="CE669">
            <v>0</v>
          </cell>
          <cell r="CF669">
            <v>0</v>
          </cell>
          <cell r="CG669">
            <v>40374.61</v>
          </cell>
          <cell r="CH669">
            <v>19.84</v>
          </cell>
          <cell r="CI669">
            <v>4109.0600000000004</v>
          </cell>
          <cell r="CJ669">
            <v>36245.71</v>
          </cell>
          <cell r="CK669">
            <v>0.25</v>
          </cell>
          <cell r="CL669">
            <v>12774.45</v>
          </cell>
          <cell r="CM669">
            <v>7642.7</v>
          </cell>
          <cell r="CN669">
            <v>8467.57</v>
          </cell>
          <cell r="CO669">
            <v>8467.57</v>
          </cell>
          <cell r="CP669">
            <v>0</v>
          </cell>
          <cell r="CQ669">
            <v>0</v>
          </cell>
          <cell r="CR669">
            <v>0</v>
          </cell>
          <cell r="CS669">
            <v>0</v>
          </cell>
          <cell r="CT669">
            <v>0</v>
          </cell>
          <cell r="CU669">
            <v>0</v>
          </cell>
          <cell r="CV669">
            <v>0</v>
          </cell>
          <cell r="CW669">
            <v>14537.57</v>
          </cell>
          <cell r="CX669">
            <v>0</v>
          </cell>
          <cell r="CY669">
            <v>0</v>
          </cell>
          <cell r="CZ669">
            <v>0</v>
          </cell>
          <cell r="DA669">
            <v>345.84</v>
          </cell>
          <cell r="DB669">
            <v>14191.73</v>
          </cell>
          <cell r="DC669">
            <v>83796.899999999994</v>
          </cell>
          <cell r="DD669">
            <v>0</v>
          </cell>
          <cell r="DE669">
            <v>421.72</v>
          </cell>
          <cell r="DF669">
            <v>83375.179999999993</v>
          </cell>
          <cell r="DG669">
            <v>23156.83</v>
          </cell>
          <cell r="DH669">
            <v>10535.43</v>
          </cell>
          <cell r="DI669">
            <v>902.03</v>
          </cell>
          <cell r="DJ669">
            <v>0</v>
          </cell>
          <cell r="DK669">
            <v>875.13</v>
          </cell>
          <cell r="DL669">
            <v>12312.59</v>
          </cell>
          <cell r="DM669">
            <v>339736.59</v>
          </cell>
          <cell r="DN669">
            <v>796916.87</v>
          </cell>
          <cell r="DO669">
            <v>0</v>
          </cell>
          <cell r="DP669">
            <v>71.599999999999994</v>
          </cell>
          <cell r="DQ669">
            <v>0</v>
          </cell>
          <cell r="DR669">
            <v>752471.66</v>
          </cell>
          <cell r="DS669">
            <v>1.1599999999999999</v>
          </cell>
          <cell r="DT669">
            <v>752543.26</v>
          </cell>
          <cell r="DU669">
            <v>2043.17</v>
          </cell>
          <cell r="DV669">
            <v>4.24</v>
          </cell>
          <cell r="DW669">
            <v>24929.53</v>
          </cell>
          <cell r="DX669">
            <v>30121.59</v>
          </cell>
          <cell r="DY669">
            <v>-10438.459999999999</v>
          </cell>
          <cell r="DZ669">
            <v>-2672</v>
          </cell>
          <cell r="EA669">
            <v>43988.08</v>
          </cell>
          <cell r="EB669">
            <v>385.53</v>
          </cell>
          <cell r="EC669">
            <v>44373.61</v>
          </cell>
          <cell r="ED669">
            <v>8276.92</v>
          </cell>
          <cell r="EE669">
            <v>45328.28</v>
          </cell>
          <cell r="EF669">
            <v>0</v>
          </cell>
          <cell r="EG669">
            <v>45328.28</v>
          </cell>
          <cell r="EH669">
            <v>1260.83</v>
          </cell>
          <cell r="EI669">
            <v>0</v>
          </cell>
          <cell r="EJ669">
            <v>0</v>
          </cell>
          <cell r="EK669">
            <v>0</v>
          </cell>
          <cell r="EL669">
            <v>0</v>
          </cell>
          <cell r="EM669">
            <v>0</v>
          </cell>
          <cell r="EN669">
            <v>250</v>
          </cell>
          <cell r="EO669">
            <v>0</v>
          </cell>
          <cell r="EP669">
            <v>30.5</v>
          </cell>
          <cell r="EQ669">
            <v>0</v>
          </cell>
          <cell r="ER669">
            <v>-2380.5500000000002</v>
          </cell>
          <cell r="ES669">
            <v>0</v>
          </cell>
          <cell r="ET669">
            <v>60.02</v>
          </cell>
          <cell r="EU669">
            <v>43988.08</v>
          </cell>
          <cell r="EV669">
            <v>43988.08</v>
          </cell>
          <cell r="EW669">
            <v>-9375.82</v>
          </cell>
          <cell r="EX669">
            <v>0</v>
          </cell>
          <cell r="EY669">
            <v>-722.78</v>
          </cell>
          <cell r="EZ669">
            <v>0</v>
          </cell>
          <cell r="FA669">
            <v>0</v>
          </cell>
          <cell r="FB669">
            <v>385.53</v>
          </cell>
          <cell r="FC669">
            <v>0</v>
          </cell>
          <cell r="FD669">
            <v>11107.22</v>
          </cell>
          <cell r="FE669">
            <v>0</v>
          </cell>
          <cell r="FF669">
            <v>43364.99</v>
          </cell>
          <cell r="FG669">
            <v>90.2</v>
          </cell>
          <cell r="FH669">
            <v>0</v>
          </cell>
          <cell r="FI669">
            <v>0</v>
          </cell>
          <cell r="FJ669">
            <v>43274.79</v>
          </cell>
          <cell r="FK669">
            <v>447891.31</v>
          </cell>
          <cell r="FL669">
            <v>40846.089999999997</v>
          </cell>
          <cell r="FM669">
            <v>43274.79</v>
          </cell>
          <cell r="FN669">
            <v>44275.7</v>
          </cell>
          <cell r="FO669">
            <v>447891.31</v>
          </cell>
          <cell r="FP669">
            <v>794020.91</v>
          </cell>
          <cell r="FQ669">
            <v>9.1196000000000002</v>
          </cell>
          <cell r="FR669">
            <v>9.6618999999999993</v>
          </cell>
          <cell r="FS669">
            <v>9.8854000000000006</v>
          </cell>
          <cell r="FT669">
            <v>5.4500999999999999</v>
          </cell>
          <cell r="FU669">
            <v>2043.17</v>
          </cell>
          <cell r="FV669">
            <v>0</v>
          </cell>
          <cell r="FW669">
            <v>0</v>
          </cell>
          <cell r="FX669">
            <v>0</v>
          </cell>
          <cell r="FY669">
            <v>2672</v>
          </cell>
          <cell r="FZ669">
            <v>0</v>
          </cell>
          <cell r="GA669">
            <v>385.53</v>
          </cell>
          <cell r="GB669">
            <v>0</v>
          </cell>
          <cell r="GC669">
            <v>0</v>
          </cell>
          <cell r="GD669">
            <v>10232.09</v>
          </cell>
          <cell r="GE669">
            <v>802.65</v>
          </cell>
          <cell r="GF669">
            <v>0</v>
          </cell>
          <cell r="GG669">
            <v>1013</v>
          </cell>
          <cell r="GH669">
            <v>0</v>
          </cell>
          <cell r="GI669">
            <v>0</v>
          </cell>
          <cell r="GJ669">
            <v>43364.99</v>
          </cell>
          <cell r="GK669">
            <v>4336.5</v>
          </cell>
          <cell r="GL669">
            <v>0</v>
          </cell>
          <cell r="GM669">
            <v>802.65</v>
          </cell>
          <cell r="GN669">
            <v>0</v>
          </cell>
          <cell r="GO669">
            <v>0</v>
          </cell>
          <cell r="GP669">
            <v>0</v>
          </cell>
          <cell r="GQ669">
            <v>0</v>
          </cell>
          <cell r="GR669">
            <v>0</v>
          </cell>
          <cell r="GS669">
            <v>0</v>
          </cell>
          <cell r="GT669">
            <v>0</v>
          </cell>
          <cell r="GU669">
            <v>0</v>
          </cell>
          <cell r="GV669">
            <v>1013</v>
          </cell>
          <cell r="GW669">
            <v>0</v>
          </cell>
          <cell r="GX669">
            <v>0</v>
          </cell>
          <cell r="GY669">
            <v>0</v>
          </cell>
          <cell r="GZ669">
            <v>0</v>
          </cell>
          <cell r="HA669">
            <v>0</v>
          </cell>
          <cell r="HB669">
            <v>250</v>
          </cell>
          <cell r="HC669">
            <v>250</v>
          </cell>
          <cell r="HF669">
            <v>0</v>
          </cell>
          <cell r="HG669">
            <v>0</v>
          </cell>
          <cell r="HH669">
            <v>0</v>
          </cell>
          <cell r="HI669">
            <v>168</v>
          </cell>
          <cell r="HJ669">
            <v>2702</v>
          </cell>
          <cell r="HL669">
            <v>2</v>
          </cell>
          <cell r="HM669">
            <v>2013</v>
          </cell>
          <cell r="HN669">
            <v>70</v>
          </cell>
          <cell r="HO669">
            <v>-332.37</v>
          </cell>
          <cell r="HR669">
            <v>19009</v>
          </cell>
        </row>
        <row r="670">
          <cell r="A670" t="str">
            <v>2945824Q3 2013Supervisory Baseline</v>
          </cell>
          <cell r="B670" t="str">
            <v>MetLife</v>
          </cell>
          <cell r="C670" t="str">
            <v>Q3 2013</v>
          </cell>
          <cell r="D670" t="str">
            <v>Supervisory Baseline</v>
          </cell>
          <cell r="E670" t="str">
            <v>BHC</v>
          </cell>
          <cell r="F670" t="str">
            <v>METLIFE</v>
          </cell>
          <cell r="G670">
            <v>2945824</v>
          </cell>
          <cell r="H670" t="str">
            <v>Projected</v>
          </cell>
          <cell r="I670">
            <v>40925</v>
          </cell>
          <cell r="J670">
            <v>40925.744363425925</v>
          </cell>
          <cell r="L670">
            <v>0</v>
          </cell>
          <cell r="M670">
            <v>0</v>
          </cell>
          <cell r="N670">
            <v>0</v>
          </cell>
          <cell r="O670">
            <v>0</v>
          </cell>
          <cell r="P670">
            <v>52</v>
          </cell>
          <cell r="Q670">
            <v>52</v>
          </cell>
          <cell r="R670">
            <v>0</v>
          </cell>
          <cell r="S670">
            <v>0</v>
          </cell>
          <cell r="T670">
            <v>21</v>
          </cell>
          <cell r="U670">
            <v>0</v>
          </cell>
          <cell r="V670">
            <v>0.2</v>
          </cell>
          <cell r="W670">
            <v>20.8</v>
          </cell>
          <cell r="X670">
            <v>0</v>
          </cell>
          <cell r="Y670">
            <v>0</v>
          </cell>
          <cell r="Z670">
            <v>0</v>
          </cell>
          <cell r="AA670">
            <v>0</v>
          </cell>
          <cell r="AB670">
            <v>0</v>
          </cell>
          <cell r="AC670">
            <v>4</v>
          </cell>
          <cell r="AD670">
            <v>0</v>
          </cell>
          <cell r="AE670">
            <v>0</v>
          </cell>
          <cell r="AF670">
            <v>0</v>
          </cell>
          <cell r="AG670">
            <v>0</v>
          </cell>
          <cell r="AH670">
            <v>4</v>
          </cell>
          <cell r="AI670">
            <v>77</v>
          </cell>
          <cell r="AJ670">
            <v>0</v>
          </cell>
          <cell r="AK670">
            <v>0</v>
          </cell>
          <cell r="AL670">
            <v>255.37</v>
          </cell>
          <cell r="AM670">
            <v>255.37</v>
          </cell>
          <cell r="AN670">
            <v>0</v>
          </cell>
          <cell r="AO670">
            <v>0</v>
          </cell>
          <cell r="AP670">
            <v>0</v>
          </cell>
          <cell r="AQ670">
            <v>0</v>
          </cell>
          <cell r="AR670">
            <v>0</v>
          </cell>
          <cell r="AS670">
            <v>18</v>
          </cell>
          <cell r="AT670">
            <v>350.37</v>
          </cell>
          <cell r="AU670">
            <v>421.72</v>
          </cell>
          <cell r="AV670">
            <v>10</v>
          </cell>
          <cell r="AW670">
            <v>77</v>
          </cell>
          <cell r="AX670">
            <v>52</v>
          </cell>
          <cell r="AY670">
            <v>406.72</v>
          </cell>
          <cell r="AZ670">
            <v>4690.95</v>
          </cell>
          <cell r="BA670">
            <v>12584.43</v>
          </cell>
          <cell r="BB670">
            <v>15304.08</v>
          </cell>
          <cell r="BC670">
            <v>2040.3</v>
          </cell>
          <cell r="BD670">
            <v>2040.3</v>
          </cell>
          <cell r="BE670">
            <v>10</v>
          </cell>
          <cell r="BF670">
            <v>0</v>
          </cell>
          <cell r="BG670">
            <v>18</v>
          </cell>
          <cell r="BH670">
            <v>0.03</v>
          </cell>
          <cell r="BI670">
            <v>0</v>
          </cell>
          <cell r="BJ670">
            <v>-332.37</v>
          </cell>
          <cell r="BK670">
            <v>0</v>
          </cell>
          <cell r="BL670">
            <v>1679.95</v>
          </cell>
          <cell r="BM670">
            <v>460</v>
          </cell>
          <cell r="BN670">
            <v>1219.95</v>
          </cell>
          <cell r="BO670">
            <v>79</v>
          </cell>
          <cell r="BP670">
            <v>1298.95</v>
          </cell>
          <cell r="BQ670">
            <v>10</v>
          </cell>
          <cell r="BR670">
            <v>1288.95</v>
          </cell>
          <cell r="BS670">
            <v>27.381767</v>
          </cell>
          <cell r="BT670">
            <v>51.63</v>
          </cell>
          <cell r="BU670">
            <v>0</v>
          </cell>
          <cell r="BV670">
            <v>2.5</v>
          </cell>
          <cell r="BW670">
            <v>49.14</v>
          </cell>
          <cell r="BX670" t="str">
            <v>Other Non-Interest Expense</v>
          </cell>
          <cell r="BY670">
            <v>0</v>
          </cell>
          <cell r="BZ670">
            <v>337463.33</v>
          </cell>
          <cell r="CA670">
            <v>337463.33</v>
          </cell>
          <cell r="CB670">
            <v>61840.89</v>
          </cell>
          <cell r="CC670">
            <v>0</v>
          </cell>
          <cell r="CD670">
            <v>0</v>
          </cell>
          <cell r="CE670">
            <v>0</v>
          </cell>
          <cell r="CF670">
            <v>0</v>
          </cell>
          <cell r="CG670">
            <v>41071.39</v>
          </cell>
          <cell r="CH670">
            <v>20.18</v>
          </cell>
          <cell r="CI670">
            <v>4179.97</v>
          </cell>
          <cell r="CJ670">
            <v>36871.24</v>
          </cell>
          <cell r="CK670">
            <v>0.25</v>
          </cell>
          <cell r="CL670">
            <v>12994.91</v>
          </cell>
          <cell r="CM670">
            <v>7774.6</v>
          </cell>
          <cell r="CN670">
            <v>8613.7000000000007</v>
          </cell>
          <cell r="CO670">
            <v>8613.7000000000007</v>
          </cell>
          <cell r="CP670">
            <v>0</v>
          </cell>
          <cell r="CQ670">
            <v>0</v>
          </cell>
          <cell r="CR670">
            <v>0</v>
          </cell>
          <cell r="CS670">
            <v>0</v>
          </cell>
          <cell r="CT670">
            <v>0</v>
          </cell>
          <cell r="CU670">
            <v>0</v>
          </cell>
          <cell r="CV670">
            <v>0</v>
          </cell>
          <cell r="CW670">
            <v>14788.46</v>
          </cell>
          <cell r="CX670">
            <v>0</v>
          </cell>
          <cell r="CY670">
            <v>0</v>
          </cell>
          <cell r="CZ670">
            <v>0</v>
          </cell>
          <cell r="DA670">
            <v>351.81</v>
          </cell>
          <cell r="DB670">
            <v>14436.65</v>
          </cell>
          <cell r="DC670">
            <v>85243.05</v>
          </cell>
          <cell r="DD670">
            <v>0</v>
          </cell>
          <cell r="DE670">
            <v>406.72</v>
          </cell>
          <cell r="DF670">
            <v>84836.33</v>
          </cell>
          <cell r="DG670">
            <v>24014.560000000001</v>
          </cell>
          <cell r="DH670">
            <v>10542.61</v>
          </cell>
          <cell r="DI670">
            <v>913.52</v>
          </cell>
          <cell r="DJ670">
            <v>0</v>
          </cell>
          <cell r="DK670">
            <v>875.14</v>
          </cell>
          <cell r="DL670">
            <v>12331.26</v>
          </cell>
          <cell r="DM670">
            <v>343110.56</v>
          </cell>
          <cell r="DN670">
            <v>801756.04</v>
          </cell>
          <cell r="DO670">
            <v>0</v>
          </cell>
          <cell r="DP670">
            <v>71.599999999999994</v>
          </cell>
          <cell r="DQ670">
            <v>0</v>
          </cell>
          <cell r="DR670">
            <v>758074.22</v>
          </cell>
          <cell r="DS670">
            <v>1.1599999999999999</v>
          </cell>
          <cell r="DT670">
            <v>758145.82</v>
          </cell>
          <cell r="DU670">
            <v>2043.17</v>
          </cell>
          <cell r="DV670">
            <v>4.24</v>
          </cell>
          <cell r="DW670">
            <v>25929.53</v>
          </cell>
          <cell r="DX670">
            <v>31438.07</v>
          </cell>
          <cell r="DY670">
            <v>-13268.32</v>
          </cell>
          <cell r="DZ670">
            <v>-2922</v>
          </cell>
          <cell r="EA670">
            <v>43224.69</v>
          </cell>
          <cell r="EB670">
            <v>385.53</v>
          </cell>
          <cell r="EC670">
            <v>43610.22</v>
          </cell>
          <cell r="ED670">
            <v>8276.92</v>
          </cell>
          <cell r="EE670">
            <v>43988.08</v>
          </cell>
          <cell r="EF670">
            <v>0</v>
          </cell>
          <cell r="EG670">
            <v>43988.08</v>
          </cell>
          <cell r="EH670">
            <v>1288.95</v>
          </cell>
          <cell r="EI670">
            <v>0</v>
          </cell>
          <cell r="EJ670">
            <v>0</v>
          </cell>
          <cell r="EK670">
            <v>1000</v>
          </cell>
          <cell r="EL670">
            <v>0</v>
          </cell>
          <cell r="EM670">
            <v>0</v>
          </cell>
          <cell r="EN670">
            <v>250</v>
          </cell>
          <cell r="EO670">
            <v>0</v>
          </cell>
          <cell r="EP670">
            <v>30.5</v>
          </cell>
          <cell r="EQ670">
            <v>0</v>
          </cell>
          <cell r="ER670">
            <v>-2829.86</v>
          </cell>
          <cell r="ES670">
            <v>0</v>
          </cell>
          <cell r="ET670">
            <v>58.03</v>
          </cell>
          <cell r="EU670">
            <v>43224.69</v>
          </cell>
          <cell r="EV670">
            <v>43224.69</v>
          </cell>
          <cell r="EW670">
            <v>-12195.83</v>
          </cell>
          <cell r="EX670">
            <v>0</v>
          </cell>
          <cell r="EY670">
            <v>-722.78</v>
          </cell>
          <cell r="EZ670">
            <v>0</v>
          </cell>
          <cell r="FA670">
            <v>0</v>
          </cell>
          <cell r="FB670">
            <v>385.53</v>
          </cell>
          <cell r="FC670">
            <v>0</v>
          </cell>
          <cell r="FD670">
            <v>11114.41</v>
          </cell>
          <cell r="FE670">
            <v>0</v>
          </cell>
          <cell r="FF670">
            <v>45414.42</v>
          </cell>
          <cell r="FG670">
            <v>91.35</v>
          </cell>
          <cell r="FH670">
            <v>0</v>
          </cell>
          <cell r="FI670">
            <v>0</v>
          </cell>
          <cell r="FJ670">
            <v>45323.07</v>
          </cell>
          <cell r="FK670">
            <v>454752.9</v>
          </cell>
          <cell r="FL670">
            <v>42894.37</v>
          </cell>
          <cell r="FM670">
            <v>45323.07</v>
          </cell>
          <cell r="FN670">
            <v>46308.99</v>
          </cell>
          <cell r="FO670">
            <v>454752.9</v>
          </cell>
          <cell r="FP670">
            <v>800948.22</v>
          </cell>
          <cell r="FQ670">
            <v>9.4324999999999992</v>
          </cell>
          <cell r="FR670">
            <v>9.9664999999999999</v>
          </cell>
          <cell r="FS670">
            <v>10.183299999999999</v>
          </cell>
          <cell r="FT670">
            <v>5.6586999999999996</v>
          </cell>
          <cell r="FU670">
            <v>2043.17</v>
          </cell>
          <cell r="FV670">
            <v>0</v>
          </cell>
          <cell r="FW670">
            <v>0</v>
          </cell>
          <cell r="FX670">
            <v>0</v>
          </cell>
          <cell r="FY670">
            <v>2922</v>
          </cell>
          <cell r="FZ670">
            <v>0</v>
          </cell>
          <cell r="GA670">
            <v>385.53</v>
          </cell>
          <cell r="GB670">
            <v>0</v>
          </cell>
          <cell r="GC670">
            <v>0</v>
          </cell>
          <cell r="GD670">
            <v>10239.27</v>
          </cell>
          <cell r="GE670">
            <v>2041.81</v>
          </cell>
          <cell r="GF670">
            <v>0</v>
          </cell>
          <cell r="GG670">
            <v>1033</v>
          </cell>
          <cell r="GH670">
            <v>0</v>
          </cell>
          <cell r="GI670">
            <v>0</v>
          </cell>
          <cell r="GJ670">
            <v>45414.42</v>
          </cell>
          <cell r="GK670">
            <v>4541.4399999999996</v>
          </cell>
          <cell r="GL670">
            <v>0</v>
          </cell>
          <cell r="GM670">
            <v>2041.81</v>
          </cell>
          <cell r="GN670">
            <v>0</v>
          </cell>
          <cell r="GO670">
            <v>0</v>
          </cell>
          <cell r="GP670">
            <v>0</v>
          </cell>
          <cell r="GQ670">
            <v>0</v>
          </cell>
          <cell r="GR670">
            <v>0</v>
          </cell>
          <cell r="GS670">
            <v>0</v>
          </cell>
          <cell r="GT670">
            <v>0</v>
          </cell>
          <cell r="GU670">
            <v>0</v>
          </cell>
          <cell r="GV670">
            <v>1033</v>
          </cell>
          <cell r="GW670">
            <v>0</v>
          </cell>
          <cell r="GX670">
            <v>0</v>
          </cell>
          <cell r="GY670">
            <v>1000</v>
          </cell>
          <cell r="GZ670">
            <v>1000</v>
          </cell>
          <cell r="HA670">
            <v>0</v>
          </cell>
          <cell r="HB670">
            <v>250</v>
          </cell>
          <cell r="HC670">
            <v>250</v>
          </cell>
          <cell r="HF670">
            <v>0</v>
          </cell>
          <cell r="HG670">
            <v>0</v>
          </cell>
          <cell r="HH670">
            <v>0</v>
          </cell>
          <cell r="HI670">
            <v>168</v>
          </cell>
          <cell r="HJ670">
            <v>2702</v>
          </cell>
          <cell r="HL670">
            <v>3</v>
          </cell>
          <cell r="HM670">
            <v>2013</v>
          </cell>
          <cell r="HN670">
            <v>69</v>
          </cell>
          <cell r="HO670">
            <v>-332.37</v>
          </cell>
          <cell r="HR670">
            <v>19009</v>
          </cell>
        </row>
        <row r="671">
          <cell r="A671" t="str">
            <v>2945824Q4 2013Supervisory Baseline</v>
          </cell>
          <cell r="B671" t="str">
            <v>MetLife</v>
          </cell>
          <cell r="C671" t="str">
            <v>Q4 2013</v>
          </cell>
          <cell r="D671" t="str">
            <v>Supervisory Baseline</v>
          </cell>
          <cell r="E671" t="str">
            <v>BHC</v>
          </cell>
          <cell r="F671" t="str">
            <v>METLIFE</v>
          </cell>
          <cell r="G671">
            <v>2945824</v>
          </cell>
          <cell r="H671" t="str">
            <v>Projected</v>
          </cell>
          <cell r="I671">
            <v>40925</v>
          </cell>
          <cell r="J671">
            <v>40925.744363425925</v>
          </cell>
          <cell r="L671">
            <v>0</v>
          </cell>
          <cell r="M671">
            <v>0</v>
          </cell>
          <cell r="N671">
            <v>0</v>
          </cell>
          <cell r="O671">
            <v>0</v>
          </cell>
          <cell r="P671">
            <v>52</v>
          </cell>
          <cell r="Q671">
            <v>52</v>
          </cell>
          <cell r="R671">
            <v>0</v>
          </cell>
          <cell r="S671">
            <v>0</v>
          </cell>
          <cell r="T671">
            <v>21</v>
          </cell>
          <cell r="U671">
            <v>0</v>
          </cell>
          <cell r="V671">
            <v>0.2</v>
          </cell>
          <cell r="W671">
            <v>20.8</v>
          </cell>
          <cell r="X671">
            <v>0</v>
          </cell>
          <cell r="Y671">
            <v>0</v>
          </cell>
          <cell r="Z671">
            <v>0</v>
          </cell>
          <cell r="AA671">
            <v>0</v>
          </cell>
          <cell r="AB671">
            <v>0</v>
          </cell>
          <cell r="AC671">
            <v>4</v>
          </cell>
          <cell r="AD671">
            <v>0</v>
          </cell>
          <cell r="AE671">
            <v>0</v>
          </cell>
          <cell r="AF671">
            <v>0</v>
          </cell>
          <cell r="AG671">
            <v>0</v>
          </cell>
          <cell r="AH671">
            <v>4</v>
          </cell>
          <cell r="AI671">
            <v>77</v>
          </cell>
          <cell r="AJ671">
            <v>0</v>
          </cell>
          <cell r="AK671">
            <v>0</v>
          </cell>
          <cell r="AL671">
            <v>255.37</v>
          </cell>
          <cell r="AM671">
            <v>255.37</v>
          </cell>
          <cell r="AN671">
            <v>0</v>
          </cell>
          <cell r="AO671">
            <v>0</v>
          </cell>
          <cell r="AP671">
            <v>0</v>
          </cell>
          <cell r="AQ671">
            <v>0</v>
          </cell>
          <cell r="AR671">
            <v>0</v>
          </cell>
          <cell r="AS671">
            <v>-35</v>
          </cell>
          <cell r="AT671">
            <v>297.37</v>
          </cell>
          <cell r="AU671">
            <v>406.72</v>
          </cell>
          <cell r="AV671">
            <v>11</v>
          </cell>
          <cell r="AW671">
            <v>77</v>
          </cell>
          <cell r="AX671">
            <v>52</v>
          </cell>
          <cell r="AY671">
            <v>392.72</v>
          </cell>
          <cell r="AZ671">
            <v>4746.6000000000004</v>
          </cell>
          <cell r="BA671">
            <v>13323.65</v>
          </cell>
          <cell r="BB671">
            <v>16052.09</v>
          </cell>
          <cell r="BC671">
            <v>2086.16</v>
          </cell>
          <cell r="BD671">
            <v>2086.16</v>
          </cell>
          <cell r="BE671">
            <v>11</v>
          </cell>
          <cell r="BF671">
            <v>0</v>
          </cell>
          <cell r="BG671">
            <v>-35</v>
          </cell>
          <cell r="BH671">
            <v>-0.32</v>
          </cell>
          <cell r="BI671">
            <v>0</v>
          </cell>
          <cell r="BJ671">
            <v>-332.37</v>
          </cell>
          <cell r="BK671">
            <v>0</v>
          </cell>
          <cell r="BL671">
            <v>1777.47</v>
          </cell>
          <cell r="BM671">
            <v>486</v>
          </cell>
          <cell r="BN671">
            <v>1291.47</v>
          </cell>
          <cell r="BO671">
            <v>79</v>
          </cell>
          <cell r="BP671">
            <v>1370.47</v>
          </cell>
          <cell r="BQ671">
            <v>14</v>
          </cell>
          <cell r="BR671">
            <v>1356.47</v>
          </cell>
          <cell r="BS671">
            <v>27.342234000000001</v>
          </cell>
          <cell r="BT671">
            <v>49.14</v>
          </cell>
          <cell r="BU671">
            <v>0</v>
          </cell>
          <cell r="BV671">
            <v>2.29</v>
          </cell>
          <cell r="BW671">
            <v>46.84</v>
          </cell>
          <cell r="BX671" t="str">
            <v>Other Non-Interest Expense</v>
          </cell>
          <cell r="BY671">
            <v>0</v>
          </cell>
          <cell r="BZ671">
            <v>334379.77</v>
          </cell>
          <cell r="CA671">
            <v>334379.77</v>
          </cell>
          <cell r="CB671">
            <v>63318.46</v>
          </cell>
          <cell r="CC671">
            <v>0</v>
          </cell>
          <cell r="CD671">
            <v>0</v>
          </cell>
          <cell r="CE671">
            <v>0</v>
          </cell>
          <cell r="CF671">
            <v>0</v>
          </cell>
          <cell r="CG671">
            <v>42052.7</v>
          </cell>
          <cell r="CH671">
            <v>20.66</v>
          </cell>
          <cell r="CI671">
            <v>4279.84</v>
          </cell>
          <cell r="CJ671">
            <v>37752.199999999997</v>
          </cell>
          <cell r="CK671">
            <v>0.26</v>
          </cell>
          <cell r="CL671">
            <v>13305.39</v>
          </cell>
          <cell r="CM671">
            <v>7960.36</v>
          </cell>
          <cell r="CN671">
            <v>8819.51</v>
          </cell>
          <cell r="CO671">
            <v>8819.51</v>
          </cell>
          <cell r="CP671">
            <v>0</v>
          </cell>
          <cell r="CQ671">
            <v>0</v>
          </cell>
          <cell r="CR671">
            <v>0</v>
          </cell>
          <cell r="CS671">
            <v>0</v>
          </cell>
          <cell r="CT671">
            <v>0</v>
          </cell>
          <cell r="CU671">
            <v>0</v>
          </cell>
          <cell r="CV671">
            <v>0</v>
          </cell>
          <cell r="CW671">
            <v>15141.8</v>
          </cell>
          <cell r="CX671">
            <v>0</v>
          </cell>
          <cell r="CY671">
            <v>0</v>
          </cell>
          <cell r="CZ671">
            <v>0</v>
          </cell>
          <cell r="DA671">
            <v>360.22</v>
          </cell>
          <cell r="DB671">
            <v>14781.58</v>
          </cell>
          <cell r="DC671">
            <v>87279.76</v>
          </cell>
          <cell r="DD671">
            <v>0</v>
          </cell>
          <cell r="DE671">
            <v>392.72</v>
          </cell>
          <cell r="DF671">
            <v>86887.039999999994</v>
          </cell>
          <cell r="DG671">
            <v>24991.55</v>
          </cell>
          <cell r="DH671">
            <v>10547.27</v>
          </cell>
          <cell r="DI671">
            <v>922.61</v>
          </cell>
          <cell r="DJ671">
            <v>0</v>
          </cell>
          <cell r="DK671">
            <v>875.16</v>
          </cell>
          <cell r="DL671">
            <v>12345.04</v>
          </cell>
          <cell r="DM671">
            <v>345075.11</v>
          </cell>
          <cell r="DN671">
            <v>803678.51</v>
          </cell>
          <cell r="DO671">
            <v>0</v>
          </cell>
          <cell r="DP671">
            <v>71.599999999999994</v>
          </cell>
          <cell r="DQ671">
            <v>0</v>
          </cell>
          <cell r="DR671">
            <v>760877.44</v>
          </cell>
          <cell r="DS671">
            <v>1.1599999999999999</v>
          </cell>
          <cell r="DT671">
            <v>760949.04</v>
          </cell>
          <cell r="DU671">
            <v>2043.17</v>
          </cell>
          <cell r="DV671">
            <v>4.24</v>
          </cell>
          <cell r="DW671">
            <v>25877.53</v>
          </cell>
          <cell r="DX671">
            <v>31639.26</v>
          </cell>
          <cell r="DY671">
            <v>-14048.27</v>
          </cell>
          <cell r="DZ671">
            <v>-3172</v>
          </cell>
          <cell r="EA671">
            <v>42343.94</v>
          </cell>
          <cell r="EB671">
            <v>385.53</v>
          </cell>
          <cell r="EC671">
            <v>42729.47</v>
          </cell>
          <cell r="ED671">
            <v>8276.92</v>
          </cell>
          <cell r="EE671">
            <v>43224.69</v>
          </cell>
          <cell r="EF671">
            <v>0</v>
          </cell>
          <cell r="EG671">
            <v>43224.69</v>
          </cell>
          <cell r="EH671">
            <v>1356.47</v>
          </cell>
          <cell r="EI671">
            <v>0</v>
          </cell>
          <cell r="EJ671">
            <v>0</v>
          </cell>
          <cell r="EK671">
            <v>0</v>
          </cell>
          <cell r="EL671">
            <v>0</v>
          </cell>
          <cell r="EM671">
            <v>0</v>
          </cell>
          <cell r="EN671">
            <v>250</v>
          </cell>
          <cell r="EO671">
            <v>0</v>
          </cell>
          <cell r="EP671">
            <v>30.5</v>
          </cell>
          <cell r="EQ671">
            <v>1234.92</v>
          </cell>
          <cell r="ER671">
            <v>-779.94</v>
          </cell>
          <cell r="ES671">
            <v>0</v>
          </cell>
          <cell r="ET671">
            <v>58.14</v>
          </cell>
          <cell r="EU671">
            <v>42343.94</v>
          </cell>
          <cell r="EV671">
            <v>42343.94</v>
          </cell>
          <cell r="EW671">
            <v>-14263.88</v>
          </cell>
          <cell r="EX671">
            <v>0</v>
          </cell>
          <cell r="EY671">
            <v>701.15</v>
          </cell>
          <cell r="EZ671">
            <v>0</v>
          </cell>
          <cell r="FA671">
            <v>0</v>
          </cell>
          <cell r="FB671">
            <v>385.53</v>
          </cell>
          <cell r="FC671">
            <v>0</v>
          </cell>
          <cell r="FD671">
            <v>11119.09</v>
          </cell>
          <cell r="FE671">
            <v>0</v>
          </cell>
          <cell r="FF671">
            <v>45173.11</v>
          </cell>
          <cell r="FG671">
            <v>92.26</v>
          </cell>
          <cell r="FH671">
            <v>0</v>
          </cell>
          <cell r="FI671">
            <v>0</v>
          </cell>
          <cell r="FJ671">
            <v>45080.84</v>
          </cell>
          <cell r="FK671">
            <v>458964.23</v>
          </cell>
          <cell r="FL671">
            <v>42652.14</v>
          </cell>
          <cell r="FM671">
            <v>45080.84</v>
          </cell>
          <cell r="FN671">
            <v>46012.79</v>
          </cell>
          <cell r="FO671">
            <v>458964.23</v>
          </cell>
          <cell r="FP671">
            <v>806470.02</v>
          </cell>
          <cell r="FQ671">
            <v>9.2931000000000008</v>
          </cell>
          <cell r="FR671">
            <v>9.8223000000000003</v>
          </cell>
          <cell r="FS671">
            <v>10.025399999999999</v>
          </cell>
          <cell r="FT671">
            <v>5.5899000000000001</v>
          </cell>
          <cell r="FU671">
            <v>2043.17</v>
          </cell>
          <cell r="FV671">
            <v>0</v>
          </cell>
          <cell r="FW671">
            <v>0</v>
          </cell>
          <cell r="FX671">
            <v>0</v>
          </cell>
          <cell r="FY671">
            <v>3172</v>
          </cell>
          <cell r="FZ671">
            <v>0</v>
          </cell>
          <cell r="GA671">
            <v>385.53</v>
          </cell>
          <cell r="GB671">
            <v>0</v>
          </cell>
          <cell r="GC671">
            <v>0</v>
          </cell>
          <cell r="GD671">
            <v>10243.94</v>
          </cell>
          <cell r="GE671">
            <v>3487.52</v>
          </cell>
          <cell r="GF671">
            <v>0</v>
          </cell>
          <cell r="GG671">
            <v>1026</v>
          </cell>
          <cell r="GH671">
            <v>0</v>
          </cell>
          <cell r="GI671">
            <v>0</v>
          </cell>
          <cell r="GJ671">
            <v>45173.11</v>
          </cell>
          <cell r="GK671">
            <v>4517.3100000000004</v>
          </cell>
          <cell r="GL671">
            <v>0</v>
          </cell>
          <cell r="GM671">
            <v>3487.52</v>
          </cell>
          <cell r="GN671">
            <v>0</v>
          </cell>
          <cell r="GO671">
            <v>0</v>
          </cell>
          <cell r="GP671">
            <v>0</v>
          </cell>
          <cell r="GQ671">
            <v>0</v>
          </cell>
          <cell r="GR671">
            <v>0</v>
          </cell>
          <cell r="GS671">
            <v>0</v>
          </cell>
          <cell r="GT671">
            <v>0</v>
          </cell>
          <cell r="GU671">
            <v>1234.92</v>
          </cell>
          <cell r="GV671">
            <v>1026</v>
          </cell>
          <cell r="GW671">
            <v>1.2</v>
          </cell>
          <cell r="GX671">
            <v>0</v>
          </cell>
          <cell r="GY671">
            <v>0</v>
          </cell>
          <cell r="GZ671">
            <v>0</v>
          </cell>
          <cell r="HA671">
            <v>0</v>
          </cell>
          <cell r="HB671">
            <v>250</v>
          </cell>
          <cell r="HC671">
            <v>250</v>
          </cell>
          <cell r="HF671">
            <v>0</v>
          </cell>
          <cell r="HG671">
            <v>0</v>
          </cell>
          <cell r="HH671">
            <v>0</v>
          </cell>
          <cell r="HI671">
            <v>168</v>
          </cell>
          <cell r="HJ671">
            <v>2702</v>
          </cell>
          <cell r="HL671">
            <v>4</v>
          </cell>
          <cell r="HM671">
            <v>2013</v>
          </cell>
          <cell r="HN671">
            <v>68</v>
          </cell>
          <cell r="HO671">
            <v>-332.37</v>
          </cell>
          <cell r="HR671">
            <v>19009</v>
          </cell>
        </row>
        <row r="672">
          <cell r="A672" t="str">
            <v>2945824Q3 2011Supervisory Stress</v>
          </cell>
          <cell r="B672" t="str">
            <v>MetLife</v>
          </cell>
          <cell r="C672" t="str">
            <v>Q3 2011</v>
          </cell>
          <cell r="D672" t="str">
            <v>Supervisory Stress</v>
          </cell>
          <cell r="E672" t="str">
            <v>BHC</v>
          </cell>
          <cell r="F672" t="str">
            <v>METLIFE</v>
          </cell>
          <cell r="G672">
            <v>2945824</v>
          </cell>
          <cell r="H672" t="str">
            <v>Actual</v>
          </cell>
          <cell r="I672">
            <v>40931</v>
          </cell>
          <cell r="J672">
            <v>40931.493437500001</v>
          </cell>
          <cell r="L672">
            <v>0.4</v>
          </cell>
          <cell r="M672">
            <v>1</v>
          </cell>
          <cell r="N672">
            <v>0</v>
          </cell>
          <cell r="O672">
            <v>1</v>
          </cell>
          <cell r="P672">
            <v>1.7</v>
          </cell>
          <cell r="Q672">
            <v>1.7</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3.1</v>
          </cell>
          <cell r="AJ672">
            <v>0</v>
          </cell>
          <cell r="AK672">
            <v>0</v>
          </cell>
          <cell r="AL672">
            <v>178</v>
          </cell>
          <cell r="AM672">
            <v>178</v>
          </cell>
          <cell r="AN672">
            <v>0</v>
          </cell>
          <cell r="AO672">
            <v>0</v>
          </cell>
          <cell r="AP672">
            <v>0</v>
          </cell>
          <cell r="AQ672">
            <v>0</v>
          </cell>
          <cell r="AR672">
            <v>0</v>
          </cell>
          <cell r="AS672">
            <v>0</v>
          </cell>
          <cell r="AT672">
            <v>181.1</v>
          </cell>
          <cell r="AU672">
            <v>567</v>
          </cell>
          <cell r="AV672">
            <v>-35</v>
          </cell>
          <cell r="AW672">
            <v>3.1</v>
          </cell>
          <cell r="AX672">
            <v>0</v>
          </cell>
          <cell r="AY672">
            <v>528.9</v>
          </cell>
          <cell r="AZ672">
            <v>4715</v>
          </cell>
          <cell r="BA672">
            <v>15182</v>
          </cell>
          <cell r="BB672">
            <v>14687</v>
          </cell>
          <cell r="BC672">
            <v>5210</v>
          </cell>
          <cell r="BD672">
            <v>5210</v>
          </cell>
          <cell r="BE672">
            <v>-35</v>
          </cell>
          <cell r="BF672">
            <v>0</v>
          </cell>
          <cell r="BG672">
            <v>0</v>
          </cell>
          <cell r="BH672">
            <v>0</v>
          </cell>
          <cell r="BI672">
            <v>0</v>
          </cell>
          <cell r="BJ672">
            <v>-178</v>
          </cell>
          <cell r="BK672">
            <v>-3</v>
          </cell>
          <cell r="BL672">
            <v>5067</v>
          </cell>
          <cell r="BM672">
            <v>1651.08</v>
          </cell>
          <cell r="BN672">
            <v>3415.92</v>
          </cell>
          <cell r="BO672">
            <v>5.7</v>
          </cell>
          <cell r="BP672">
            <v>3421.62</v>
          </cell>
          <cell r="BQ672">
            <v>-6</v>
          </cell>
          <cell r="BR672">
            <v>3427.62</v>
          </cell>
          <cell r="BS672">
            <v>32.584961999999997</v>
          </cell>
          <cell r="BT672">
            <v>62</v>
          </cell>
          <cell r="BU672">
            <v>5</v>
          </cell>
          <cell r="BV672">
            <v>4</v>
          </cell>
          <cell r="BW672">
            <v>63</v>
          </cell>
          <cell r="BX672" t="str">
            <v>Other Non-Interest Expense</v>
          </cell>
          <cell r="BY672">
            <v>0</v>
          </cell>
          <cell r="BZ672">
            <v>370279.34</v>
          </cell>
          <cell r="CA672">
            <v>370279.34</v>
          </cell>
          <cell r="CB672">
            <v>61575.81</v>
          </cell>
          <cell r="CC672">
            <v>5882.09</v>
          </cell>
          <cell r="CD672">
            <v>269.87</v>
          </cell>
          <cell r="CE672">
            <v>0.5</v>
          </cell>
          <cell r="CF672">
            <v>269.37</v>
          </cell>
          <cell r="CG672">
            <v>40895.33</v>
          </cell>
          <cell r="CH672">
            <v>20.09</v>
          </cell>
          <cell r="CI672">
            <v>4162.0600000000004</v>
          </cell>
          <cell r="CJ672">
            <v>36713.19</v>
          </cell>
          <cell r="CK672">
            <v>0.25</v>
          </cell>
          <cell r="CL672">
            <v>12939.2</v>
          </cell>
          <cell r="CM672">
            <v>1589.31</v>
          </cell>
          <cell r="CN672">
            <v>8577</v>
          </cell>
          <cell r="CO672">
            <v>8577</v>
          </cell>
          <cell r="CP672">
            <v>0</v>
          </cell>
          <cell r="CQ672">
            <v>0</v>
          </cell>
          <cell r="CR672">
            <v>0</v>
          </cell>
          <cell r="CS672">
            <v>0</v>
          </cell>
          <cell r="CT672">
            <v>0</v>
          </cell>
          <cell r="CU672">
            <v>0</v>
          </cell>
          <cell r="CV672">
            <v>0</v>
          </cell>
          <cell r="CW672">
            <v>14725.07</v>
          </cell>
          <cell r="CX672">
            <v>0</v>
          </cell>
          <cell r="CY672">
            <v>0</v>
          </cell>
          <cell r="CZ672">
            <v>0</v>
          </cell>
          <cell r="DA672">
            <v>350.31</v>
          </cell>
          <cell r="DB672">
            <v>14374.76</v>
          </cell>
          <cell r="DC672">
            <v>84877.66</v>
          </cell>
          <cell r="DD672">
            <v>0</v>
          </cell>
          <cell r="DE672">
            <v>528.95000000000005</v>
          </cell>
          <cell r="DF672">
            <v>84348.71</v>
          </cell>
          <cell r="DG672">
            <v>18719.64</v>
          </cell>
          <cell r="DH672">
            <v>12006.42</v>
          </cell>
          <cell r="DI672">
            <v>686.24</v>
          </cell>
          <cell r="DJ672">
            <v>0</v>
          </cell>
          <cell r="DK672">
            <v>1128.7</v>
          </cell>
          <cell r="DL672">
            <v>13821.36</v>
          </cell>
          <cell r="DM672">
            <v>298061.43</v>
          </cell>
          <cell r="DN672">
            <v>785230.48</v>
          </cell>
          <cell r="DO672">
            <v>10685.51</v>
          </cell>
          <cell r="DP672">
            <v>71.599999999999994</v>
          </cell>
          <cell r="DQ672">
            <v>0</v>
          </cell>
          <cell r="DR672">
            <v>713728.03</v>
          </cell>
          <cell r="DS672">
            <v>1.1599999999999999</v>
          </cell>
          <cell r="DT672">
            <v>724485.14</v>
          </cell>
          <cell r="DU672">
            <v>2043.17</v>
          </cell>
          <cell r="DV672">
            <v>10.6</v>
          </cell>
          <cell r="DW672">
            <v>24701.84</v>
          </cell>
          <cell r="DX672">
            <v>26765.54</v>
          </cell>
          <cell r="DY672">
            <v>6998.73</v>
          </cell>
          <cell r="DZ672">
            <v>-172</v>
          </cell>
          <cell r="EA672">
            <v>60347.87</v>
          </cell>
          <cell r="EB672">
            <v>397.46</v>
          </cell>
          <cell r="EC672">
            <v>60745.34</v>
          </cell>
          <cell r="ED672">
            <v>8276.92</v>
          </cell>
          <cell r="EE672">
            <v>53308.73</v>
          </cell>
          <cell r="EF672">
            <v>0</v>
          </cell>
          <cell r="EG672">
            <v>53308.73</v>
          </cell>
          <cell r="EH672">
            <v>3427.62</v>
          </cell>
          <cell r="EI672">
            <v>0</v>
          </cell>
          <cell r="EJ672">
            <v>7.0000000000000007E-2</v>
          </cell>
          <cell r="EK672">
            <v>3.9</v>
          </cell>
          <cell r="EL672">
            <v>26.04</v>
          </cell>
          <cell r="EM672">
            <v>0</v>
          </cell>
          <cell r="EN672">
            <v>0</v>
          </cell>
          <cell r="EO672">
            <v>0</v>
          </cell>
          <cell r="EP672">
            <v>30.51</v>
          </cell>
          <cell r="EQ672">
            <v>0</v>
          </cell>
          <cell r="ER672">
            <v>3611.82</v>
          </cell>
          <cell r="ES672">
            <v>0</v>
          </cell>
          <cell r="ET672">
            <v>-0.19</v>
          </cell>
          <cell r="EU672">
            <v>60347.87</v>
          </cell>
          <cell r="EV672">
            <v>60347.87</v>
          </cell>
          <cell r="EW672">
            <v>7615.32</v>
          </cell>
          <cell r="EX672">
            <v>63</v>
          </cell>
          <cell r="EY672">
            <v>-418.11</v>
          </cell>
          <cell r="EZ672">
            <v>0</v>
          </cell>
          <cell r="FA672">
            <v>0</v>
          </cell>
          <cell r="FB672">
            <v>397.46</v>
          </cell>
          <cell r="FC672">
            <v>0</v>
          </cell>
          <cell r="FD672">
            <v>12831.78</v>
          </cell>
          <cell r="FE672">
            <v>0</v>
          </cell>
          <cell r="FF672">
            <v>40653.35</v>
          </cell>
          <cell r="FG672">
            <v>68.62</v>
          </cell>
          <cell r="FH672">
            <v>0</v>
          </cell>
          <cell r="FI672">
            <v>0</v>
          </cell>
          <cell r="FJ672">
            <v>40584.720000000001</v>
          </cell>
          <cell r="FK672">
            <v>409627.59</v>
          </cell>
          <cell r="FL672">
            <v>38144.089999999997</v>
          </cell>
          <cell r="FM672">
            <v>40584.720000000001</v>
          </cell>
          <cell r="FN672">
            <v>41774.25</v>
          </cell>
          <cell r="FO672">
            <v>409627.59</v>
          </cell>
          <cell r="FP672">
            <v>751377.49</v>
          </cell>
          <cell r="FQ672">
            <v>9.3118999999999996</v>
          </cell>
          <cell r="FR672">
            <v>9.9077000000000002</v>
          </cell>
          <cell r="FS672">
            <v>10.1981</v>
          </cell>
          <cell r="FT672">
            <v>5.4013999999999998</v>
          </cell>
          <cell r="FU672">
            <v>2043.17</v>
          </cell>
          <cell r="FV672">
            <v>0</v>
          </cell>
          <cell r="FW672">
            <v>0</v>
          </cell>
          <cell r="FX672">
            <v>0</v>
          </cell>
          <cell r="FY672">
            <v>172</v>
          </cell>
          <cell r="FZ672">
            <v>0</v>
          </cell>
          <cell r="GA672">
            <v>397.46</v>
          </cell>
          <cell r="GB672">
            <v>0</v>
          </cell>
          <cell r="GC672">
            <v>0</v>
          </cell>
          <cell r="GD672">
            <v>11703.08</v>
          </cell>
          <cell r="GE672">
            <v>0</v>
          </cell>
          <cell r="GF672">
            <v>7214.34</v>
          </cell>
          <cell r="GG672">
            <v>1057.5999999999999</v>
          </cell>
          <cell r="GH672">
            <v>0</v>
          </cell>
          <cell r="GI672">
            <v>0</v>
          </cell>
          <cell r="GJ672">
            <v>40653.35</v>
          </cell>
          <cell r="GK672">
            <v>4065.33</v>
          </cell>
          <cell r="GL672">
            <v>0</v>
          </cell>
          <cell r="GM672">
            <v>0</v>
          </cell>
          <cell r="GN672">
            <v>0</v>
          </cell>
          <cell r="GO672">
            <v>0</v>
          </cell>
          <cell r="GP672">
            <v>0</v>
          </cell>
          <cell r="GQ672">
            <v>0</v>
          </cell>
          <cell r="GR672">
            <v>0</v>
          </cell>
          <cell r="GS672">
            <v>0</v>
          </cell>
          <cell r="GT672">
            <v>0</v>
          </cell>
          <cell r="GU672">
            <v>0</v>
          </cell>
          <cell r="GV672">
            <v>1057.5999999999999</v>
          </cell>
          <cell r="GW672">
            <v>0</v>
          </cell>
          <cell r="GX672">
            <v>0</v>
          </cell>
          <cell r="GY672">
            <v>29.94</v>
          </cell>
          <cell r="GZ672">
            <v>0</v>
          </cell>
          <cell r="HA672">
            <v>0</v>
          </cell>
          <cell r="HB672">
            <v>0</v>
          </cell>
          <cell r="HC672">
            <v>0</v>
          </cell>
          <cell r="HF672">
            <v>0</v>
          </cell>
          <cell r="HG672">
            <v>0</v>
          </cell>
          <cell r="HH672">
            <v>0</v>
          </cell>
          <cell r="HI672">
            <v>168</v>
          </cell>
          <cell r="HJ672">
            <v>2702</v>
          </cell>
          <cell r="HL672">
            <v>3</v>
          </cell>
          <cell r="HM672">
            <v>2011</v>
          </cell>
          <cell r="HN672">
            <v>0</v>
          </cell>
          <cell r="HO672">
            <v>-178</v>
          </cell>
          <cell r="HR672">
            <v>19015</v>
          </cell>
        </row>
        <row r="673">
          <cell r="A673" t="str">
            <v>2945824Q4 2011Supervisory Stress</v>
          </cell>
          <cell r="B673" t="str">
            <v>MetLife</v>
          </cell>
          <cell r="C673" t="str">
            <v>Q4 2011</v>
          </cell>
          <cell r="D673" t="str">
            <v>Supervisory Stress</v>
          </cell>
          <cell r="E673" t="str">
            <v>BHC</v>
          </cell>
          <cell r="F673" t="str">
            <v>METLIFE</v>
          </cell>
          <cell r="G673">
            <v>2945824</v>
          </cell>
          <cell r="H673" t="str">
            <v>Projected</v>
          </cell>
          <cell r="I673">
            <v>40931</v>
          </cell>
          <cell r="J673">
            <v>40931.493437500001</v>
          </cell>
          <cell r="L673">
            <v>1.1599999999999999</v>
          </cell>
          <cell r="M673">
            <v>0.18</v>
          </cell>
          <cell r="N673">
            <v>0</v>
          </cell>
          <cell r="O673">
            <v>0.18</v>
          </cell>
          <cell r="P673">
            <v>198</v>
          </cell>
          <cell r="Q673">
            <v>198</v>
          </cell>
          <cell r="R673">
            <v>0</v>
          </cell>
          <cell r="S673">
            <v>0</v>
          </cell>
          <cell r="T673">
            <v>11</v>
          </cell>
          <cell r="U673">
            <v>0</v>
          </cell>
          <cell r="V673">
            <v>0</v>
          </cell>
          <cell r="W673">
            <v>11</v>
          </cell>
          <cell r="X673">
            <v>0</v>
          </cell>
          <cell r="Y673">
            <v>0</v>
          </cell>
          <cell r="Z673">
            <v>0</v>
          </cell>
          <cell r="AA673">
            <v>0</v>
          </cell>
          <cell r="AB673">
            <v>0</v>
          </cell>
          <cell r="AC673">
            <v>1</v>
          </cell>
          <cell r="AD673">
            <v>0</v>
          </cell>
          <cell r="AE673">
            <v>0</v>
          </cell>
          <cell r="AF673">
            <v>0</v>
          </cell>
          <cell r="AG673">
            <v>0</v>
          </cell>
          <cell r="AH673">
            <v>1</v>
          </cell>
          <cell r="AI673">
            <v>211.34</v>
          </cell>
          <cell r="AJ673">
            <v>0</v>
          </cell>
          <cell r="AK673">
            <v>0</v>
          </cell>
          <cell r="AL673">
            <v>1848.24</v>
          </cell>
          <cell r="AM673">
            <v>1848.24</v>
          </cell>
          <cell r="AN673">
            <v>0</v>
          </cell>
          <cell r="AO673">
            <v>0</v>
          </cell>
          <cell r="AP673">
            <v>0</v>
          </cell>
          <cell r="AQ673">
            <v>0</v>
          </cell>
          <cell r="AR673">
            <v>0</v>
          </cell>
          <cell r="AS673">
            <v>177</v>
          </cell>
          <cell r="AT673">
            <v>2236.58</v>
          </cell>
          <cell r="AU673">
            <v>528.9</v>
          </cell>
          <cell r="AV673">
            <v>142</v>
          </cell>
          <cell r="AW673">
            <v>211.34</v>
          </cell>
          <cell r="AX673">
            <v>198</v>
          </cell>
          <cell r="AY673">
            <v>657.56</v>
          </cell>
          <cell r="AZ673">
            <v>4518.21</v>
          </cell>
          <cell r="BA673">
            <v>11188.96</v>
          </cell>
          <cell r="BB673">
            <v>14979.63</v>
          </cell>
          <cell r="BC673">
            <v>1051.54</v>
          </cell>
          <cell r="BD673">
            <v>1051.54</v>
          </cell>
          <cell r="BE673">
            <v>142</v>
          </cell>
          <cell r="BF673">
            <v>0</v>
          </cell>
          <cell r="BG673">
            <v>177</v>
          </cell>
          <cell r="BH673">
            <v>0.44</v>
          </cell>
          <cell r="BI673">
            <v>0</v>
          </cell>
          <cell r="BJ673">
            <v>-2059.58</v>
          </cell>
          <cell r="BK673">
            <v>0</v>
          </cell>
          <cell r="BL673">
            <v>-1326.6</v>
          </cell>
          <cell r="BM673">
            <v>-476</v>
          </cell>
          <cell r="BN673">
            <v>-850.6</v>
          </cell>
          <cell r="BO673">
            <v>144.99</v>
          </cell>
          <cell r="BP673">
            <v>-705.6</v>
          </cell>
          <cell r="BQ673">
            <v>4</v>
          </cell>
          <cell r="BR673">
            <v>-709.6</v>
          </cell>
          <cell r="BS673">
            <v>35.8812</v>
          </cell>
          <cell r="BT673">
            <v>63</v>
          </cell>
          <cell r="BU673">
            <v>10</v>
          </cell>
          <cell r="BV673">
            <v>6.98</v>
          </cell>
          <cell r="BW673">
            <v>66.02</v>
          </cell>
          <cell r="BX673" t="str">
            <v>Other Non-Interest Expense</v>
          </cell>
          <cell r="BY673">
            <v>0</v>
          </cell>
          <cell r="BZ673">
            <v>343667.25</v>
          </cell>
          <cell r="CA673">
            <v>343667.25</v>
          </cell>
          <cell r="CB673">
            <v>59030.13</v>
          </cell>
          <cell r="CC673">
            <v>6687.28</v>
          </cell>
          <cell r="CD673">
            <v>0</v>
          </cell>
          <cell r="CE673">
            <v>0</v>
          </cell>
          <cell r="CF673">
            <v>0</v>
          </cell>
          <cell r="CG673">
            <v>34763.300000000003</v>
          </cell>
          <cell r="CH673">
            <v>17.079999999999998</v>
          </cell>
          <cell r="CI673">
            <v>3537.98</v>
          </cell>
          <cell r="CJ673">
            <v>31208.25</v>
          </cell>
          <cell r="CK673">
            <v>0.21</v>
          </cell>
          <cell r="CL673">
            <v>10999.04</v>
          </cell>
          <cell r="CM673">
            <v>6580.51</v>
          </cell>
          <cell r="CN673">
            <v>8222.2000000000007</v>
          </cell>
          <cell r="CO673">
            <v>8222.2000000000007</v>
          </cell>
          <cell r="CP673">
            <v>0</v>
          </cell>
          <cell r="CQ673">
            <v>0</v>
          </cell>
          <cell r="CR673">
            <v>0</v>
          </cell>
          <cell r="CS673">
            <v>0</v>
          </cell>
          <cell r="CT673">
            <v>0</v>
          </cell>
          <cell r="CU673">
            <v>0</v>
          </cell>
          <cell r="CV673">
            <v>0</v>
          </cell>
          <cell r="CW673">
            <v>14116.3</v>
          </cell>
          <cell r="CX673">
            <v>0</v>
          </cell>
          <cell r="CY673">
            <v>0</v>
          </cell>
          <cell r="CZ673">
            <v>0</v>
          </cell>
          <cell r="DA673">
            <v>335.82</v>
          </cell>
          <cell r="DB673">
            <v>13780.48</v>
          </cell>
          <cell r="DC673">
            <v>81368.63</v>
          </cell>
          <cell r="DD673">
            <v>0</v>
          </cell>
          <cell r="DE673">
            <v>657.56</v>
          </cell>
          <cell r="DF673">
            <v>80711.070000000007</v>
          </cell>
          <cell r="DG673">
            <v>16837.5</v>
          </cell>
          <cell r="DH673">
            <v>11744.43</v>
          </cell>
          <cell r="DI673">
            <v>733.05</v>
          </cell>
          <cell r="DJ673">
            <v>0</v>
          </cell>
          <cell r="DK673">
            <v>874.89</v>
          </cell>
          <cell r="DL673">
            <v>13352.36</v>
          </cell>
          <cell r="DM673">
            <v>291078.28000000003</v>
          </cell>
          <cell r="DN673">
            <v>745646.46</v>
          </cell>
          <cell r="DO673">
            <v>10347.18</v>
          </cell>
          <cell r="DP673">
            <v>71.599999999999994</v>
          </cell>
          <cell r="DQ673">
            <v>0</v>
          </cell>
          <cell r="DR673">
            <v>684571.53</v>
          </cell>
          <cell r="DS673">
            <v>1.1599999999999999</v>
          </cell>
          <cell r="DT673">
            <v>694990.3</v>
          </cell>
          <cell r="DU673">
            <v>2043</v>
          </cell>
          <cell r="DV673">
            <v>4</v>
          </cell>
          <cell r="DW673">
            <v>23966</v>
          </cell>
          <cell r="DX673">
            <v>26204</v>
          </cell>
          <cell r="DY673">
            <v>-1775.1</v>
          </cell>
          <cell r="DZ673">
            <v>-172</v>
          </cell>
          <cell r="EA673">
            <v>50269.9</v>
          </cell>
          <cell r="EB673">
            <v>386.26</v>
          </cell>
          <cell r="EC673">
            <v>50656.160000000003</v>
          </cell>
          <cell r="ED673">
            <v>8276.92</v>
          </cell>
          <cell r="EE673">
            <v>60347.87</v>
          </cell>
          <cell r="EF673">
            <v>0</v>
          </cell>
          <cell r="EG673">
            <v>60347.87</v>
          </cell>
          <cell r="EH673">
            <v>-709.6</v>
          </cell>
          <cell r="EI673">
            <v>0</v>
          </cell>
          <cell r="EJ673">
            <v>0</v>
          </cell>
          <cell r="EK673">
            <v>0</v>
          </cell>
          <cell r="EL673">
            <v>0</v>
          </cell>
          <cell r="EM673">
            <v>0</v>
          </cell>
          <cell r="EN673">
            <v>0</v>
          </cell>
          <cell r="EO673">
            <v>0</v>
          </cell>
          <cell r="EP673">
            <v>31</v>
          </cell>
          <cell r="EQ673">
            <v>783</v>
          </cell>
          <cell r="ER673">
            <v>-8588.32</v>
          </cell>
          <cell r="ES673">
            <v>0</v>
          </cell>
          <cell r="ET673">
            <v>33.94</v>
          </cell>
          <cell r="EU673">
            <v>50269.9</v>
          </cell>
          <cell r="EV673">
            <v>50269.9</v>
          </cell>
          <cell r="EW673">
            <v>282.63</v>
          </cell>
          <cell r="EX673">
            <v>0</v>
          </cell>
          <cell r="EY673">
            <v>-1627</v>
          </cell>
          <cell r="EZ673">
            <v>0</v>
          </cell>
          <cell r="FA673">
            <v>0</v>
          </cell>
          <cell r="FB673">
            <v>386</v>
          </cell>
          <cell r="FC673">
            <v>0</v>
          </cell>
          <cell r="FD673">
            <v>12316</v>
          </cell>
          <cell r="FE673">
            <v>0</v>
          </cell>
          <cell r="FF673">
            <v>39684.269999999997</v>
          </cell>
          <cell r="FG673">
            <v>73</v>
          </cell>
          <cell r="FH673">
            <v>0</v>
          </cell>
          <cell r="FI673">
            <v>0</v>
          </cell>
          <cell r="FJ673">
            <v>39611.269999999997</v>
          </cell>
          <cell r="FK673">
            <v>426026.47</v>
          </cell>
          <cell r="FL673">
            <v>37182.07</v>
          </cell>
          <cell r="FM673">
            <v>39611.5</v>
          </cell>
          <cell r="FN673">
            <v>40888.22</v>
          </cell>
          <cell r="FO673">
            <v>426026.47</v>
          </cell>
          <cell r="FP673">
            <v>752766.24</v>
          </cell>
          <cell r="FQ673">
            <v>8.7276000000000007</v>
          </cell>
          <cell r="FR673">
            <v>9.2979000000000003</v>
          </cell>
          <cell r="FS673">
            <v>9.5975999999999999</v>
          </cell>
          <cell r="FT673">
            <v>5.2621000000000002</v>
          </cell>
          <cell r="FU673">
            <v>2043.17</v>
          </cell>
          <cell r="FV673">
            <v>0</v>
          </cell>
          <cell r="FW673">
            <v>0</v>
          </cell>
          <cell r="FX673">
            <v>0</v>
          </cell>
          <cell r="FY673">
            <v>172</v>
          </cell>
          <cell r="FZ673">
            <v>0</v>
          </cell>
          <cell r="GA673">
            <v>386.26</v>
          </cell>
          <cell r="GB673">
            <v>0</v>
          </cell>
          <cell r="GC673">
            <v>0</v>
          </cell>
          <cell r="GD673">
            <v>11441.09</v>
          </cell>
          <cell r="GE673">
            <v>0</v>
          </cell>
          <cell r="GF673">
            <v>3956.61</v>
          </cell>
          <cell r="GG673">
            <v>1057.5999999999999</v>
          </cell>
          <cell r="GH673">
            <v>0</v>
          </cell>
          <cell r="GI673">
            <v>0</v>
          </cell>
          <cell r="GJ673">
            <v>39684.269999999997</v>
          </cell>
          <cell r="GK673">
            <v>3968.43</v>
          </cell>
          <cell r="GL673">
            <v>0</v>
          </cell>
          <cell r="GM673">
            <v>0</v>
          </cell>
          <cell r="GN673">
            <v>0</v>
          </cell>
          <cell r="GO673">
            <v>0</v>
          </cell>
          <cell r="GP673">
            <v>0</v>
          </cell>
          <cell r="GQ673">
            <v>0</v>
          </cell>
          <cell r="GR673">
            <v>0</v>
          </cell>
          <cell r="GS673">
            <v>0</v>
          </cell>
          <cell r="GT673">
            <v>0</v>
          </cell>
          <cell r="GU673">
            <v>783</v>
          </cell>
          <cell r="GV673">
            <v>1057.5999999999999</v>
          </cell>
          <cell r="GW673">
            <v>0.74</v>
          </cell>
          <cell r="GX673">
            <v>0</v>
          </cell>
          <cell r="GY673">
            <v>0</v>
          </cell>
          <cell r="GZ673">
            <v>0</v>
          </cell>
          <cell r="HA673">
            <v>0</v>
          </cell>
          <cell r="HB673">
            <v>0</v>
          </cell>
          <cell r="HC673">
            <v>0</v>
          </cell>
          <cell r="HF673">
            <v>0</v>
          </cell>
          <cell r="HG673">
            <v>0</v>
          </cell>
          <cell r="HH673">
            <v>0</v>
          </cell>
          <cell r="HI673">
            <v>168</v>
          </cell>
          <cell r="HJ673">
            <v>2702</v>
          </cell>
          <cell r="HL673">
            <v>4</v>
          </cell>
          <cell r="HM673">
            <v>2011</v>
          </cell>
          <cell r="HN673">
            <v>324</v>
          </cell>
          <cell r="HO673">
            <v>-2059.58</v>
          </cell>
          <cell r="HR673">
            <v>19015</v>
          </cell>
        </row>
        <row r="674">
          <cell r="A674" t="str">
            <v>2945824Q1 2012Supervisory Stress</v>
          </cell>
          <cell r="B674" t="str">
            <v>MetLife</v>
          </cell>
          <cell r="C674" t="str">
            <v>Q1 2012</v>
          </cell>
          <cell r="D674" t="str">
            <v>Supervisory Stress</v>
          </cell>
          <cell r="E674" t="str">
            <v>BHC</v>
          </cell>
          <cell r="F674" t="str">
            <v>METLIFE</v>
          </cell>
          <cell r="G674">
            <v>2945824</v>
          </cell>
          <cell r="H674" t="str">
            <v>Projected</v>
          </cell>
          <cell r="I674">
            <v>40931</v>
          </cell>
          <cell r="J674">
            <v>40931.493437500001</v>
          </cell>
          <cell r="L674">
            <v>1.21</v>
          </cell>
          <cell r="M674">
            <v>0.19</v>
          </cell>
          <cell r="N674">
            <v>0</v>
          </cell>
          <cell r="O674">
            <v>0.19</v>
          </cell>
          <cell r="P674">
            <v>198</v>
          </cell>
          <cell r="Q674">
            <v>198</v>
          </cell>
          <cell r="R674">
            <v>0</v>
          </cell>
          <cell r="S674">
            <v>0</v>
          </cell>
          <cell r="T674">
            <v>71</v>
          </cell>
          <cell r="U674">
            <v>0</v>
          </cell>
          <cell r="V674">
            <v>3</v>
          </cell>
          <cell r="W674">
            <v>68</v>
          </cell>
          <cell r="X674">
            <v>0</v>
          </cell>
          <cell r="Y674">
            <v>0</v>
          </cell>
          <cell r="Z674">
            <v>0</v>
          </cell>
          <cell r="AA674">
            <v>0</v>
          </cell>
          <cell r="AB674">
            <v>0</v>
          </cell>
          <cell r="AC674">
            <v>17</v>
          </cell>
          <cell r="AD674">
            <v>0</v>
          </cell>
          <cell r="AE674">
            <v>0</v>
          </cell>
          <cell r="AF674">
            <v>0</v>
          </cell>
          <cell r="AG674">
            <v>0</v>
          </cell>
          <cell r="AH674">
            <v>17</v>
          </cell>
          <cell r="AI674">
            <v>287.39999999999998</v>
          </cell>
          <cell r="AJ674">
            <v>0</v>
          </cell>
          <cell r="AK674">
            <v>0</v>
          </cell>
          <cell r="AL674">
            <v>1495.44</v>
          </cell>
          <cell r="AM674">
            <v>1495.44</v>
          </cell>
          <cell r="AN674">
            <v>0</v>
          </cell>
          <cell r="AO674">
            <v>0</v>
          </cell>
          <cell r="AP674">
            <v>0</v>
          </cell>
          <cell r="AQ674">
            <v>0</v>
          </cell>
          <cell r="AR674">
            <v>0</v>
          </cell>
          <cell r="AS674">
            <v>-656</v>
          </cell>
          <cell r="AT674">
            <v>1126.8399999999999</v>
          </cell>
          <cell r="AU674">
            <v>657.56</v>
          </cell>
          <cell r="AV674">
            <v>140</v>
          </cell>
          <cell r="AW674">
            <v>287.39999999999998</v>
          </cell>
          <cell r="AX674">
            <v>198</v>
          </cell>
          <cell r="AY674">
            <v>708.16</v>
          </cell>
          <cell r="AZ674">
            <v>3931.32</v>
          </cell>
          <cell r="BA674">
            <v>10652.24</v>
          </cell>
          <cell r="BB674">
            <v>14444.4</v>
          </cell>
          <cell r="BC674">
            <v>375.16</v>
          </cell>
          <cell r="BD674">
            <v>375.16</v>
          </cell>
          <cell r="BE674">
            <v>140</v>
          </cell>
          <cell r="BF674">
            <v>0</v>
          </cell>
          <cell r="BG674">
            <v>-656</v>
          </cell>
          <cell r="BH674">
            <v>-0.28000000000000003</v>
          </cell>
          <cell r="BI674">
            <v>0</v>
          </cell>
          <cell r="BJ674">
            <v>-1782.84</v>
          </cell>
          <cell r="BK674">
            <v>0</v>
          </cell>
          <cell r="BL674">
            <v>-891.95</v>
          </cell>
          <cell r="BM674">
            <v>-491.04</v>
          </cell>
          <cell r="BN674">
            <v>-400.91</v>
          </cell>
          <cell r="BO674">
            <v>8.7100000000000009</v>
          </cell>
          <cell r="BP674">
            <v>-392.2</v>
          </cell>
          <cell r="BQ674">
            <v>0</v>
          </cell>
          <cell r="BR674">
            <v>-392.2</v>
          </cell>
          <cell r="BS674">
            <v>55.052413000000001</v>
          </cell>
          <cell r="BT674">
            <v>66.02</v>
          </cell>
          <cell r="BU674">
            <v>8</v>
          </cell>
          <cell r="BV674">
            <v>5.0199999999999996</v>
          </cell>
          <cell r="BW674">
            <v>69</v>
          </cell>
          <cell r="BX674" t="str">
            <v>Other Non-Interest Expense</v>
          </cell>
          <cell r="BY674">
            <v>0</v>
          </cell>
          <cell r="BZ674">
            <v>314449.61</v>
          </cell>
          <cell r="CA674">
            <v>314449.61</v>
          </cell>
          <cell r="CB674">
            <v>57861.9</v>
          </cell>
          <cell r="CC674">
            <v>5210.9799999999996</v>
          </cell>
          <cell r="CD674">
            <v>0</v>
          </cell>
          <cell r="CE674">
            <v>0</v>
          </cell>
          <cell r="CF674">
            <v>0</v>
          </cell>
          <cell r="CG674">
            <v>34967.9</v>
          </cell>
          <cell r="CH674">
            <v>17.18</v>
          </cell>
          <cell r="CI674">
            <v>3558.8</v>
          </cell>
          <cell r="CJ674">
            <v>31391.919999999998</v>
          </cell>
          <cell r="CK674">
            <v>0.22</v>
          </cell>
          <cell r="CL674">
            <v>11063.78</v>
          </cell>
          <cell r="CM674">
            <v>6619.24</v>
          </cell>
          <cell r="CN674">
            <v>8059.47</v>
          </cell>
          <cell r="CO674">
            <v>8059.47</v>
          </cell>
          <cell r="CP674">
            <v>0</v>
          </cell>
          <cell r="CQ674">
            <v>0</v>
          </cell>
          <cell r="CR674">
            <v>0</v>
          </cell>
          <cell r="CS674">
            <v>0</v>
          </cell>
          <cell r="CT674">
            <v>0</v>
          </cell>
          <cell r="CU674">
            <v>0</v>
          </cell>
          <cell r="CV674">
            <v>0</v>
          </cell>
          <cell r="CW674">
            <v>13836.93</v>
          </cell>
          <cell r="CX674">
            <v>0</v>
          </cell>
          <cell r="CY674">
            <v>0</v>
          </cell>
          <cell r="CZ674">
            <v>0</v>
          </cell>
          <cell r="DA674">
            <v>329.18</v>
          </cell>
          <cell r="DB674">
            <v>13507.76</v>
          </cell>
          <cell r="DC674">
            <v>79758.3</v>
          </cell>
          <cell r="DD674">
            <v>0</v>
          </cell>
          <cell r="DE674">
            <v>708.16</v>
          </cell>
          <cell r="DF674">
            <v>79050.149999999994</v>
          </cell>
          <cell r="DG674">
            <v>17183.310000000001</v>
          </cell>
          <cell r="DH674">
            <v>11678.12</v>
          </cell>
          <cell r="DI674">
            <v>778.81</v>
          </cell>
          <cell r="DJ674">
            <v>0</v>
          </cell>
          <cell r="DK674">
            <v>874.7</v>
          </cell>
          <cell r="DL674">
            <v>13331.63</v>
          </cell>
          <cell r="DM674">
            <v>276619.02</v>
          </cell>
          <cell r="DN674">
            <v>700633.71</v>
          </cell>
          <cell r="DO674">
            <v>10231.09</v>
          </cell>
          <cell r="DP674">
            <v>71.599999999999994</v>
          </cell>
          <cell r="DQ674">
            <v>0</v>
          </cell>
          <cell r="DR674">
            <v>654620.63</v>
          </cell>
          <cell r="DS674">
            <v>1.1599999999999999</v>
          </cell>
          <cell r="DT674">
            <v>664923.31000000006</v>
          </cell>
          <cell r="DU674">
            <v>2043</v>
          </cell>
          <cell r="DV674">
            <v>4</v>
          </cell>
          <cell r="DW674">
            <v>23966</v>
          </cell>
          <cell r="DX674">
            <v>23442</v>
          </cell>
          <cell r="DY674">
            <v>-13958.87</v>
          </cell>
          <cell r="DZ674">
            <v>-172</v>
          </cell>
          <cell r="EA674">
            <v>35324.129999999997</v>
          </cell>
          <cell r="EB674">
            <v>386.26</v>
          </cell>
          <cell r="EC674">
            <v>35710.400000000001</v>
          </cell>
          <cell r="ED674">
            <v>8276.92</v>
          </cell>
          <cell r="EE674">
            <v>50269.9</v>
          </cell>
          <cell r="EF674">
            <v>-2400</v>
          </cell>
          <cell r="EG674">
            <v>47869.9</v>
          </cell>
          <cell r="EH674">
            <v>-392.2</v>
          </cell>
          <cell r="EI674">
            <v>0</v>
          </cell>
          <cell r="EJ674">
            <v>0</v>
          </cell>
          <cell r="EK674">
            <v>0</v>
          </cell>
          <cell r="EL674">
            <v>0</v>
          </cell>
          <cell r="EM674">
            <v>0</v>
          </cell>
          <cell r="EN674">
            <v>0</v>
          </cell>
          <cell r="EO674">
            <v>0</v>
          </cell>
          <cell r="EP674">
            <v>30</v>
          </cell>
          <cell r="EQ674">
            <v>0</v>
          </cell>
          <cell r="ER674">
            <v>-12183.76</v>
          </cell>
          <cell r="ES674">
            <v>0</v>
          </cell>
          <cell r="ET674">
            <v>60.2</v>
          </cell>
          <cell r="EU674">
            <v>35324.129999999997</v>
          </cell>
          <cell r="EV674">
            <v>35324.129999999997</v>
          </cell>
          <cell r="EW674">
            <v>-11469.52</v>
          </cell>
          <cell r="EX674">
            <v>0</v>
          </cell>
          <cell r="EY674">
            <v>-1627</v>
          </cell>
          <cell r="EZ674">
            <v>0</v>
          </cell>
          <cell r="FA674">
            <v>0</v>
          </cell>
          <cell r="FB674">
            <v>386</v>
          </cell>
          <cell r="FC674">
            <v>0</v>
          </cell>
          <cell r="FD674">
            <v>12249</v>
          </cell>
          <cell r="FE674">
            <v>0</v>
          </cell>
          <cell r="FF674">
            <v>36557.660000000003</v>
          </cell>
          <cell r="FG674">
            <v>78</v>
          </cell>
          <cell r="FH674">
            <v>0</v>
          </cell>
          <cell r="FI674">
            <v>0</v>
          </cell>
          <cell r="FJ674">
            <v>36479.660000000003</v>
          </cell>
          <cell r="FK674">
            <v>416102.23</v>
          </cell>
          <cell r="FL674">
            <v>34050.5</v>
          </cell>
          <cell r="FM674">
            <v>36479.93</v>
          </cell>
          <cell r="FN674">
            <v>37807.25</v>
          </cell>
          <cell r="FO674">
            <v>416102.23</v>
          </cell>
          <cell r="FP674">
            <v>722281.27</v>
          </cell>
          <cell r="FQ674">
            <v>8.1831999999999994</v>
          </cell>
          <cell r="FR674">
            <v>8.7670999999999992</v>
          </cell>
          <cell r="FS674">
            <v>9.0860000000000003</v>
          </cell>
          <cell r="FT674">
            <v>5.0507</v>
          </cell>
          <cell r="FU674">
            <v>2043.17</v>
          </cell>
          <cell r="FV674">
            <v>0</v>
          </cell>
          <cell r="FW674">
            <v>0</v>
          </cell>
          <cell r="FX674">
            <v>0</v>
          </cell>
          <cell r="FY674">
            <v>172</v>
          </cell>
          <cell r="FZ674">
            <v>0</v>
          </cell>
          <cell r="GA674">
            <v>386.26</v>
          </cell>
          <cell r="GB674">
            <v>0</v>
          </cell>
          <cell r="GC674">
            <v>0</v>
          </cell>
          <cell r="GD674">
            <v>11374.79</v>
          </cell>
          <cell r="GE674">
            <v>4178.05</v>
          </cell>
          <cell r="GF674">
            <v>0</v>
          </cell>
          <cell r="GG674">
            <v>1057.5999999999999</v>
          </cell>
          <cell r="GH674">
            <v>0</v>
          </cell>
          <cell r="GI674">
            <v>0</v>
          </cell>
          <cell r="GJ674">
            <v>36557.660000000003</v>
          </cell>
          <cell r="GK674">
            <v>3655.77</v>
          </cell>
          <cell r="GL674">
            <v>0</v>
          </cell>
          <cell r="GM674">
            <v>4178.05</v>
          </cell>
          <cell r="GN674">
            <v>0</v>
          </cell>
          <cell r="GO674">
            <v>0</v>
          </cell>
          <cell r="GP674">
            <v>0</v>
          </cell>
          <cell r="GQ674">
            <v>0</v>
          </cell>
          <cell r="GR674">
            <v>0</v>
          </cell>
          <cell r="GS674">
            <v>0</v>
          </cell>
          <cell r="GT674">
            <v>0</v>
          </cell>
          <cell r="GU674">
            <v>0</v>
          </cell>
          <cell r="GV674">
            <v>1057.5999999999999</v>
          </cell>
          <cell r="GW674">
            <v>0</v>
          </cell>
          <cell r="GX674">
            <v>0</v>
          </cell>
          <cell r="GY674">
            <v>0</v>
          </cell>
          <cell r="GZ674">
            <v>0</v>
          </cell>
          <cell r="HA674">
            <v>0</v>
          </cell>
          <cell r="HB674">
            <v>0</v>
          </cell>
          <cell r="HC674">
            <v>0</v>
          </cell>
          <cell r="HF674">
            <v>0</v>
          </cell>
          <cell r="HG674">
            <v>0</v>
          </cell>
          <cell r="HH674">
            <v>0</v>
          </cell>
          <cell r="HI674">
            <v>168</v>
          </cell>
          <cell r="HJ674">
            <v>2702</v>
          </cell>
          <cell r="HL674">
            <v>1</v>
          </cell>
          <cell r="HM674">
            <v>2012</v>
          </cell>
          <cell r="HN674">
            <v>236</v>
          </cell>
          <cell r="HO674">
            <v>-1782.84</v>
          </cell>
          <cell r="HR674">
            <v>19015</v>
          </cell>
        </row>
        <row r="675">
          <cell r="A675" t="str">
            <v>2945824Q2 2012Supervisory Stress</v>
          </cell>
          <cell r="B675" t="str">
            <v>MetLife</v>
          </cell>
          <cell r="C675" t="str">
            <v>Q2 2012</v>
          </cell>
          <cell r="D675" t="str">
            <v>Supervisory Stress</v>
          </cell>
          <cell r="E675" t="str">
            <v>BHC</v>
          </cell>
          <cell r="F675" t="str">
            <v>METLIFE</v>
          </cell>
          <cell r="G675">
            <v>2945824</v>
          </cell>
          <cell r="H675" t="str">
            <v>Projected</v>
          </cell>
          <cell r="I675">
            <v>40931</v>
          </cell>
          <cell r="J675">
            <v>40931.493437500001</v>
          </cell>
          <cell r="L675">
            <v>1.2</v>
          </cell>
          <cell r="M675">
            <v>0.22</v>
          </cell>
          <cell r="N675">
            <v>0</v>
          </cell>
          <cell r="O675">
            <v>0.22</v>
          </cell>
          <cell r="P675">
            <v>198</v>
          </cell>
          <cell r="Q675">
            <v>198</v>
          </cell>
          <cell r="R675">
            <v>0</v>
          </cell>
          <cell r="S675">
            <v>0</v>
          </cell>
          <cell r="T675">
            <v>68</v>
          </cell>
          <cell r="U675">
            <v>0</v>
          </cell>
          <cell r="V675">
            <v>3</v>
          </cell>
          <cell r="W675">
            <v>65</v>
          </cell>
          <cell r="X675">
            <v>0</v>
          </cell>
          <cell r="Y675">
            <v>0</v>
          </cell>
          <cell r="Z675">
            <v>0</v>
          </cell>
          <cell r="AA675">
            <v>0</v>
          </cell>
          <cell r="AB675">
            <v>0</v>
          </cell>
          <cell r="AC675">
            <v>31</v>
          </cell>
          <cell r="AD675">
            <v>0</v>
          </cell>
          <cell r="AE675">
            <v>0</v>
          </cell>
          <cell r="AF675">
            <v>0</v>
          </cell>
          <cell r="AG675">
            <v>0</v>
          </cell>
          <cell r="AH675">
            <v>31</v>
          </cell>
          <cell r="AI675">
            <v>298.42</v>
          </cell>
          <cell r="AJ675">
            <v>0</v>
          </cell>
          <cell r="AK675">
            <v>0</v>
          </cell>
          <cell r="AL675">
            <v>1628.44</v>
          </cell>
          <cell r="AM675">
            <v>1628.44</v>
          </cell>
          <cell r="AN675">
            <v>0</v>
          </cell>
          <cell r="AO675">
            <v>0</v>
          </cell>
          <cell r="AP675">
            <v>0</v>
          </cell>
          <cell r="AQ675">
            <v>0</v>
          </cell>
          <cell r="AR675">
            <v>0</v>
          </cell>
          <cell r="AS675">
            <v>-630</v>
          </cell>
          <cell r="AT675">
            <v>1296.8599999999999</v>
          </cell>
          <cell r="AU675">
            <v>708.16</v>
          </cell>
          <cell r="AV675">
            <v>7</v>
          </cell>
          <cell r="AW675">
            <v>298.42</v>
          </cell>
          <cell r="AX675">
            <v>198</v>
          </cell>
          <cell r="AY675">
            <v>614.73</v>
          </cell>
          <cell r="AZ675">
            <v>4019.53</v>
          </cell>
          <cell r="BA675">
            <v>10939.59</v>
          </cell>
          <cell r="BB675">
            <v>14334.85</v>
          </cell>
          <cell r="BC675">
            <v>761.27</v>
          </cell>
          <cell r="BD675">
            <v>761.27</v>
          </cell>
          <cell r="BE675">
            <v>7</v>
          </cell>
          <cell r="BF675">
            <v>0</v>
          </cell>
          <cell r="BG675">
            <v>-630</v>
          </cell>
          <cell r="BH675">
            <v>-0.19</v>
          </cell>
          <cell r="BI675">
            <v>0</v>
          </cell>
          <cell r="BJ675">
            <v>-1926.86</v>
          </cell>
          <cell r="BK675">
            <v>0</v>
          </cell>
          <cell r="BL675">
            <v>-542.79</v>
          </cell>
          <cell r="BM675">
            <v>-320.57</v>
          </cell>
          <cell r="BN675">
            <v>-222.21</v>
          </cell>
          <cell r="BO675">
            <v>18.21</v>
          </cell>
          <cell r="BP675">
            <v>-204.01</v>
          </cell>
          <cell r="BQ675">
            <v>3</v>
          </cell>
          <cell r="BR675">
            <v>-207.01</v>
          </cell>
          <cell r="BS675">
            <v>59.059672999999997</v>
          </cell>
          <cell r="BT675">
            <v>69</v>
          </cell>
          <cell r="BU675">
            <v>1</v>
          </cell>
          <cell r="BV675">
            <v>4.72</v>
          </cell>
          <cell r="BW675">
            <v>65.28</v>
          </cell>
          <cell r="BX675" t="str">
            <v>Other Non-Interest Expense</v>
          </cell>
          <cell r="BY675">
            <v>0</v>
          </cell>
          <cell r="BZ675">
            <v>306276.61</v>
          </cell>
          <cell r="CA675">
            <v>306276.61</v>
          </cell>
          <cell r="CB675">
            <v>53309.69</v>
          </cell>
          <cell r="CC675">
            <v>807.12</v>
          </cell>
          <cell r="CD675">
            <v>0</v>
          </cell>
          <cell r="CE675">
            <v>0</v>
          </cell>
          <cell r="CF675">
            <v>0</v>
          </cell>
          <cell r="CG675">
            <v>34869.379999999997</v>
          </cell>
          <cell r="CH675">
            <v>17.13</v>
          </cell>
          <cell r="CI675">
            <v>3548.77</v>
          </cell>
          <cell r="CJ675">
            <v>31303.48</v>
          </cell>
          <cell r="CK675">
            <v>0.21</v>
          </cell>
          <cell r="CL675">
            <v>11032.6</v>
          </cell>
          <cell r="CM675">
            <v>6600.59</v>
          </cell>
          <cell r="CN675">
            <v>7425.41</v>
          </cell>
          <cell r="CO675">
            <v>7425.41</v>
          </cell>
          <cell r="CP675">
            <v>0</v>
          </cell>
          <cell r="CQ675">
            <v>0</v>
          </cell>
          <cell r="CR675">
            <v>0</v>
          </cell>
          <cell r="CS675">
            <v>0</v>
          </cell>
          <cell r="CT675">
            <v>0</v>
          </cell>
          <cell r="CU675">
            <v>0</v>
          </cell>
          <cell r="CV675">
            <v>0</v>
          </cell>
          <cell r="CW675">
            <v>12748.33</v>
          </cell>
          <cell r="CX675">
            <v>0</v>
          </cell>
          <cell r="CY675">
            <v>0</v>
          </cell>
          <cell r="CZ675">
            <v>0</v>
          </cell>
          <cell r="DA675">
            <v>303.27999999999997</v>
          </cell>
          <cell r="DB675">
            <v>12445.05</v>
          </cell>
          <cell r="DC675">
            <v>73483.429999999993</v>
          </cell>
          <cell r="DD675">
            <v>0</v>
          </cell>
          <cell r="DE675">
            <v>614.73</v>
          </cell>
          <cell r="DF675">
            <v>72868.7</v>
          </cell>
          <cell r="DG675">
            <v>17608.86</v>
          </cell>
          <cell r="DH675">
            <v>11622.26</v>
          </cell>
          <cell r="DI675">
            <v>792.54</v>
          </cell>
          <cell r="DJ675">
            <v>0</v>
          </cell>
          <cell r="DK675">
            <v>874.55</v>
          </cell>
          <cell r="DL675">
            <v>13289.35</v>
          </cell>
          <cell r="DM675">
            <v>275467.73</v>
          </cell>
          <cell r="DN675">
            <v>685511.24</v>
          </cell>
          <cell r="DO675">
            <v>0</v>
          </cell>
          <cell r="DP675">
            <v>71.599999999999994</v>
          </cell>
          <cell r="DQ675">
            <v>0</v>
          </cell>
          <cell r="DR675">
            <v>652562.01</v>
          </cell>
          <cell r="DS675">
            <v>1.1599999999999999</v>
          </cell>
          <cell r="DT675">
            <v>652633.61</v>
          </cell>
          <cell r="DU675">
            <v>2043</v>
          </cell>
          <cell r="DV675">
            <v>4</v>
          </cell>
          <cell r="DW675">
            <v>23966</v>
          </cell>
          <cell r="DX675">
            <v>23268</v>
          </cell>
          <cell r="DY675">
            <v>-15917.64</v>
          </cell>
          <cell r="DZ675">
            <v>-872</v>
          </cell>
          <cell r="EA675">
            <v>32491.37</v>
          </cell>
          <cell r="EB675">
            <v>386.26</v>
          </cell>
          <cell r="EC675">
            <v>32877.629999999997</v>
          </cell>
          <cell r="ED675">
            <v>8276.92</v>
          </cell>
          <cell r="EE675">
            <v>35324.129999999997</v>
          </cell>
          <cell r="EF675">
            <v>0</v>
          </cell>
          <cell r="EG675">
            <v>35324.129999999997</v>
          </cell>
          <cell r="EH675">
            <v>-207.01</v>
          </cell>
          <cell r="EI675">
            <v>0</v>
          </cell>
          <cell r="EJ675">
            <v>0</v>
          </cell>
          <cell r="EK675">
            <v>0</v>
          </cell>
          <cell r="EL675">
            <v>0</v>
          </cell>
          <cell r="EM675">
            <v>0</v>
          </cell>
          <cell r="EN675">
            <v>700</v>
          </cell>
          <cell r="EO675">
            <v>0</v>
          </cell>
          <cell r="EP675">
            <v>31</v>
          </cell>
          <cell r="EQ675">
            <v>0</v>
          </cell>
          <cell r="ER675">
            <v>-1958.77</v>
          </cell>
          <cell r="ES675">
            <v>0</v>
          </cell>
          <cell r="ET675">
            <v>64.010000000000005</v>
          </cell>
          <cell r="EU675">
            <v>32491.37</v>
          </cell>
          <cell r="EV675">
            <v>32491.37</v>
          </cell>
          <cell r="EW675">
            <v>-13208.98</v>
          </cell>
          <cell r="EX675">
            <v>0</v>
          </cell>
          <cell r="EY675">
            <v>-1627</v>
          </cell>
          <cell r="EZ675">
            <v>0</v>
          </cell>
          <cell r="FA675">
            <v>0</v>
          </cell>
          <cell r="FB675">
            <v>386</v>
          </cell>
          <cell r="FC675">
            <v>0</v>
          </cell>
          <cell r="FD675">
            <v>12193</v>
          </cell>
          <cell r="FE675">
            <v>0</v>
          </cell>
          <cell r="FF675">
            <v>35520.35</v>
          </cell>
          <cell r="FG675">
            <v>79</v>
          </cell>
          <cell r="FH675">
            <v>0</v>
          </cell>
          <cell r="FI675">
            <v>0</v>
          </cell>
          <cell r="FJ675">
            <v>35441.35</v>
          </cell>
          <cell r="FK675">
            <v>410515.98</v>
          </cell>
          <cell r="FL675">
            <v>33011.870000000003</v>
          </cell>
          <cell r="FM675">
            <v>35441.31</v>
          </cell>
          <cell r="FN675">
            <v>36675.199999999997</v>
          </cell>
          <cell r="FO675">
            <v>410515.98</v>
          </cell>
          <cell r="FP675">
            <v>694007.27</v>
          </cell>
          <cell r="FQ675">
            <v>8.0416000000000007</v>
          </cell>
          <cell r="FR675">
            <v>8.6334</v>
          </cell>
          <cell r="FS675">
            <v>8.9338999999999995</v>
          </cell>
          <cell r="FT675">
            <v>5.1067999999999998</v>
          </cell>
          <cell r="FU675">
            <v>2043.17</v>
          </cell>
          <cell r="FV675">
            <v>0</v>
          </cell>
          <cell r="FW675">
            <v>0</v>
          </cell>
          <cell r="FX675">
            <v>0</v>
          </cell>
          <cell r="FY675">
            <v>872</v>
          </cell>
          <cell r="FZ675">
            <v>0</v>
          </cell>
          <cell r="GA675">
            <v>386.26</v>
          </cell>
          <cell r="GB675">
            <v>0</v>
          </cell>
          <cell r="GC675">
            <v>0</v>
          </cell>
          <cell r="GD675">
            <v>11318.93</v>
          </cell>
          <cell r="GE675">
            <v>5627.14</v>
          </cell>
          <cell r="GF675">
            <v>0</v>
          </cell>
          <cell r="GG675">
            <v>1036</v>
          </cell>
          <cell r="GH675">
            <v>0</v>
          </cell>
          <cell r="GI675">
            <v>0</v>
          </cell>
          <cell r="GJ675">
            <v>35520.35</v>
          </cell>
          <cell r="GK675">
            <v>3552.03</v>
          </cell>
          <cell r="GL675">
            <v>0</v>
          </cell>
          <cell r="GM675">
            <v>5627.14</v>
          </cell>
          <cell r="GN675">
            <v>0</v>
          </cell>
          <cell r="GO675">
            <v>0</v>
          </cell>
          <cell r="GP675">
            <v>0</v>
          </cell>
          <cell r="GQ675">
            <v>0</v>
          </cell>
          <cell r="GR675">
            <v>0</v>
          </cell>
          <cell r="GS675">
            <v>0</v>
          </cell>
          <cell r="GT675">
            <v>0</v>
          </cell>
          <cell r="GU675">
            <v>0</v>
          </cell>
          <cell r="GV675">
            <v>1036</v>
          </cell>
          <cell r="GW675">
            <v>0</v>
          </cell>
          <cell r="GX675">
            <v>0</v>
          </cell>
          <cell r="GY675">
            <v>0</v>
          </cell>
          <cell r="GZ675">
            <v>0</v>
          </cell>
          <cell r="HA675">
            <v>0</v>
          </cell>
          <cell r="HB675">
            <v>700</v>
          </cell>
          <cell r="HC675">
            <v>700</v>
          </cell>
          <cell r="HF675">
            <v>0</v>
          </cell>
          <cell r="HG675">
            <v>0</v>
          </cell>
          <cell r="HH675">
            <v>0</v>
          </cell>
          <cell r="HI675">
            <v>168</v>
          </cell>
          <cell r="HJ675">
            <v>2702</v>
          </cell>
          <cell r="HL675">
            <v>2</v>
          </cell>
          <cell r="HM675">
            <v>2012</v>
          </cell>
          <cell r="HN675">
            <v>137</v>
          </cell>
          <cell r="HO675">
            <v>-1926.86</v>
          </cell>
          <cell r="HR675">
            <v>19015</v>
          </cell>
        </row>
        <row r="676">
          <cell r="A676" t="str">
            <v>2945824Q3 2012Supervisory Stress</v>
          </cell>
          <cell r="B676" t="str">
            <v>MetLife</v>
          </cell>
          <cell r="C676" t="str">
            <v>Q3 2012</v>
          </cell>
          <cell r="D676" t="str">
            <v>Supervisory Stress</v>
          </cell>
          <cell r="E676" t="str">
            <v>BHC</v>
          </cell>
          <cell r="F676" t="str">
            <v>METLIFE</v>
          </cell>
          <cell r="G676">
            <v>2945824</v>
          </cell>
          <cell r="H676" t="str">
            <v>Projected</v>
          </cell>
          <cell r="I676">
            <v>40931</v>
          </cell>
          <cell r="J676">
            <v>40931.493437500001</v>
          </cell>
          <cell r="L676">
            <v>0</v>
          </cell>
          <cell r="M676">
            <v>0</v>
          </cell>
          <cell r="N676">
            <v>0</v>
          </cell>
          <cell r="O676">
            <v>0</v>
          </cell>
          <cell r="P676">
            <v>198</v>
          </cell>
          <cell r="Q676">
            <v>198</v>
          </cell>
          <cell r="R676">
            <v>0</v>
          </cell>
          <cell r="S676">
            <v>0</v>
          </cell>
          <cell r="T676">
            <v>77</v>
          </cell>
          <cell r="U676">
            <v>0</v>
          </cell>
          <cell r="V676">
            <v>3</v>
          </cell>
          <cell r="W676">
            <v>74</v>
          </cell>
          <cell r="X676">
            <v>0</v>
          </cell>
          <cell r="Y676">
            <v>0</v>
          </cell>
          <cell r="Z676">
            <v>0</v>
          </cell>
          <cell r="AA676">
            <v>0</v>
          </cell>
          <cell r="AB676">
            <v>0</v>
          </cell>
          <cell r="AC676">
            <v>36</v>
          </cell>
          <cell r="AD676">
            <v>0</v>
          </cell>
          <cell r="AE676">
            <v>0</v>
          </cell>
          <cell r="AF676">
            <v>0</v>
          </cell>
          <cell r="AG676">
            <v>0</v>
          </cell>
          <cell r="AH676">
            <v>36</v>
          </cell>
          <cell r="AI676">
            <v>311</v>
          </cell>
          <cell r="AJ676">
            <v>0</v>
          </cell>
          <cell r="AK676">
            <v>0</v>
          </cell>
          <cell r="AL676">
            <v>1382.74</v>
          </cell>
          <cell r="AM676">
            <v>1382.74</v>
          </cell>
          <cell r="AN676">
            <v>0</v>
          </cell>
          <cell r="AO676">
            <v>0</v>
          </cell>
          <cell r="AP676">
            <v>0</v>
          </cell>
          <cell r="AQ676">
            <v>0</v>
          </cell>
          <cell r="AR676">
            <v>0</v>
          </cell>
          <cell r="AS676">
            <v>-344</v>
          </cell>
          <cell r="AT676">
            <v>1349.74</v>
          </cell>
          <cell r="AU676">
            <v>614.73</v>
          </cell>
          <cell r="AV676">
            <v>135</v>
          </cell>
          <cell r="AW676">
            <v>311</v>
          </cell>
          <cell r="AX676">
            <v>198</v>
          </cell>
          <cell r="AY676">
            <v>636.73</v>
          </cell>
          <cell r="AZ676">
            <v>4295.7700000000004</v>
          </cell>
          <cell r="BA676">
            <v>10853.13</v>
          </cell>
          <cell r="BB676">
            <v>14380.36</v>
          </cell>
          <cell r="BC676">
            <v>847.54</v>
          </cell>
          <cell r="BD676">
            <v>847.54</v>
          </cell>
          <cell r="BE676">
            <v>135</v>
          </cell>
          <cell r="BF676">
            <v>0</v>
          </cell>
          <cell r="BG676">
            <v>-344</v>
          </cell>
          <cell r="BH676">
            <v>-0.44</v>
          </cell>
          <cell r="BI676">
            <v>0</v>
          </cell>
          <cell r="BJ676">
            <v>-1693.74</v>
          </cell>
          <cell r="BK676">
            <v>0</v>
          </cell>
          <cell r="BL676">
            <v>-637.65</v>
          </cell>
          <cell r="BM676">
            <v>-268.55</v>
          </cell>
          <cell r="BN676">
            <v>-369.1</v>
          </cell>
          <cell r="BO676">
            <v>220.34</v>
          </cell>
          <cell r="BP676">
            <v>-148.75</v>
          </cell>
          <cell r="BQ676">
            <v>5</v>
          </cell>
          <cell r="BR676">
            <v>-153.75</v>
          </cell>
          <cell r="BS676">
            <v>42.115580999999999</v>
          </cell>
          <cell r="BT676">
            <v>65.28</v>
          </cell>
          <cell r="BU676">
            <v>0</v>
          </cell>
          <cell r="BV676">
            <v>4.4000000000000004</v>
          </cell>
          <cell r="BW676">
            <v>60.88</v>
          </cell>
          <cell r="BX676" t="str">
            <v>Other Non-Interest Expense</v>
          </cell>
          <cell r="BY676">
            <v>0</v>
          </cell>
          <cell r="BZ676">
            <v>307597.59000000003</v>
          </cell>
          <cell r="CA676">
            <v>307597.59000000003</v>
          </cell>
          <cell r="CB676">
            <v>53238.06</v>
          </cell>
          <cell r="CC676">
            <v>0</v>
          </cell>
          <cell r="CD676">
            <v>0</v>
          </cell>
          <cell r="CE676">
            <v>0</v>
          </cell>
          <cell r="CF676">
            <v>0</v>
          </cell>
          <cell r="CG676">
            <v>35357.85</v>
          </cell>
          <cell r="CH676">
            <v>17.37</v>
          </cell>
          <cell r="CI676">
            <v>3598.49</v>
          </cell>
          <cell r="CJ676">
            <v>31741.99</v>
          </cell>
          <cell r="CK676">
            <v>0.22</v>
          </cell>
          <cell r="CL676">
            <v>11187.15</v>
          </cell>
          <cell r="CM676">
            <v>6693.06</v>
          </cell>
          <cell r="CN676">
            <v>7415.43</v>
          </cell>
          <cell r="CO676">
            <v>7415.43</v>
          </cell>
          <cell r="CP676">
            <v>0</v>
          </cell>
          <cell r="CQ676">
            <v>0</v>
          </cell>
          <cell r="CR676">
            <v>0</v>
          </cell>
          <cell r="CS676">
            <v>0</v>
          </cell>
          <cell r="CT676">
            <v>0</v>
          </cell>
          <cell r="CU676">
            <v>0</v>
          </cell>
          <cell r="CV676">
            <v>0</v>
          </cell>
          <cell r="CW676">
            <v>12731.2</v>
          </cell>
          <cell r="CX676">
            <v>0</v>
          </cell>
          <cell r="CY676">
            <v>0</v>
          </cell>
          <cell r="CZ676">
            <v>0</v>
          </cell>
          <cell r="DA676">
            <v>302.87</v>
          </cell>
          <cell r="DB676">
            <v>12428.33</v>
          </cell>
          <cell r="DC676">
            <v>73384.69</v>
          </cell>
          <cell r="DD676">
            <v>0</v>
          </cell>
          <cell r="DE676">
            <v>636.73</v>
          </cell>
          <cell r="DF676">
            <v>72747.95</v>
          </cell>
          <cell r="DG676">
            <v>17886.3</v>
          </cell>
          <cell r="DH676">
            <v>11537.85</v>
          </cell>
          <cell r="DI676">
            <v>764.23</v>
          </cell>
          <cell r="DJ676">
            <v>0</v>
          </cell>
          <cell r="DK676">
            <v>874.21</v>
          </cell>
          <cell r="DL676">
            <v>13176.29</v>
          </cell>
          <cell r="DM676">
            <v>266232.78000000003</v>
          </cell>
          <cell r="DN676">
            <v>677640.91</v>
          </cell>
          <cell r="DO676">
            <v>0</v>
          </cell>
          <cell r="DP676">
            <v>71.599999999999994</v>
          </cell>
          <cell r="DQ676">
            <v>0</v>
          </cell>
          <cell r="DR676">
            <v>643498.41</v>
          </cell>
          <cell r="DS676">
            <v>1.1599999999999999</v>
          </cell>
          <cell r="DT676">
            <v>643570.01</v>
          </cell>
          <cell r="DU676">
            <v>2043</v>
          </cell>
          <cell r="DV676">
            <v>4</v>
          </cell>
          <cell r="DW676">
            <v>23966</v>
          </cell>
          <cell r="DX676">
            <v>23144</v>
          </cell>
          <cell r="DY676">
            <v>-13900.36</v>
          </cell>
          <cell r="DZ676">
            <v>-1572</v>
          </cell>
          <cell r="EA676">
            <v>33684.639999999999</v>
          </cell>
          <cell r="EB676">
            <v>386.26</v>
          </cell>
          <cell r="EC676">
            <v>34070.910000000003</v>
          </cell>
          <cell r="ED676">
            <v>8276.92</v>
          </cell>
          <cell r="EE676">
            <v>32491.37</v>
          </cell>
          <cell r="EF676">
            <v>0</v>
          </cell>
          <cell r="EG676">
            <v>32491.37</v>
          </cell>
          <cell r="EH676">
            <v>-153.75</v>
          </cell>
          <cell r="EI676">
            <v>0</v>
          </cell>
          <cell r="EJ676">
            <v>0</v>
          </cell>
          <cell r="EK676">
            <v>0</v>
          </cell>
          <cell r="EL676">
            <v>0</v>
          </cell>
          <cell r="EM676">
            <v>0</v>
          </cell>
          <cell r="EN676">
            <v>700</v>
          </cell>
          <cell r="EO676">
            <v>0</v>
          </cell>
          <cell r="EP676">
            <v>31</v>
          </cell>
          <cell r="EQ676">
            <v>0</v>
          </cell>
          <cell r="ER676">
            <v>2017.28</v>
          </cell>
          <cell r="ES676">
            <v>0</v>
          </cell>
          <cell r="ET676">
            <v>60.75</v>
          </cell>
          <cell r="EU676">
            <v>33684.639999999999</v>
          </cell>
          <cell r="EV676">
            <v>33684.639999999999</v>
          </cell>
          <cell r="EW676">
            <v>-10699.56</v>
          </cell>
          <cell r="EX676">
            <v>0</v>
          </cell>
          <cell r="EY676">
            <v>-1626</v>
          </cell>
          <cell r="EZ676">
            <v>0</v>
          </cell>
          <cell r="FA676">
            <v>0</v>
          </cell>
          <cell r="FB676">
            <v>386</v>
          </cell>
          <cell r="FC676">
            <v>0</v>
          </cell>
          <cell r="FD676">
            <v>12109</v>
          </cell>
          <cell r="FE676">
            <v>0</v>
          </cell>
          <cell r="FF676">
            <v>34287.199999999997</v>
          </cell>
          <cell r="FG676">
            <v>76</v>
          </cell>
          <cell r="FH676">
            <v>0</v>
          </cell>
          <cell r="FI676">
            <v>0</v>
          </cell>
          <cell r="FJ676">
            <v>34211.199999999997</v>
          </cell>
          <cell r="FK676">
            <v>406611.18</v>
          </cell>
          <cell r="FL676">
            <v>31782.58</v>
          </cell>
          <cell r="FM676">
            <v>34212.01</v>
          </cell>
          <cell r="FN676">
            <v>35467.9</v>
          </cell>
          <cell r="FO676">
            <v>406611.18</v>
          </cell>
          <cell r="FP676">
            <v>680088.64</v>
          </cell>
          <cell r="FQ676">
            <v>7.8164999999999996</v>
          </cell>
          <cell r="FR676">
            <v>8.4138999999999999</v>
          </cell>
          <cell r="FS676">
            <v>8.7227999999999994</v>
          </cell>
          <cell r="FT676">
            <v>5.0305</v>
          </cell>
          <cell r="FU676">
            <v>2043.17</v>
          </cell>
          <cell r="FV676">
            <v>0</v>
          </cell>
          <cell r="FW676">
            <v>0</v>
          </cell>
          <cell r="FX676">
            <v>0</v>
          </cell>
          <cell r="FY676">
            <v>1572</v>
          </cell>
          <cell r="FZ676">
            <v>0</v>
          </cell>
          <cell r="GA676">
            <v>386.26</v>
          </cell>
          <cell r="GB676">
            <v>0</v>
          </cell>
          <cell r="GC676">
            <v>0</v>
          </cell>
          <cell r="GD676">
            <v>11234.52</v>
          </cell>
          <cell r="GE676">
            <v>5284.01</v>
          </cell>
          <cell r="GF676">
            <v>0</v>
          </cell>
          <cell r="GG676">
            <v>1015</v>
          </cell>
          <cell r="GH676">
            <v>0</v>
          </cell>
          <cell r="GI676">
            <v>0</v>
          </cell>
          <cell r="GJ676">
            <v>34287.199999999997</v>
          </cell>
          <cell r="GK676">
            <v>3428.72</v>
          </cell>
          <cell r="GL676">
            <v>0</v>
          </cell>
          <cell r="GM676">
            <v>5284.01</v>
          </cell>
          <cell r="GN676">
            <v>0</v>
          </cell>
          <cell r="GO676">
            <v>0</v>
          </cell>
          <cell r="GP676">
            <v>0</v>
          </cell>
          <cell r="GQ676">
            <v>0</v>
          </cell>
          <cell r="GR676">
            <v>0</v>
          </cell>
          <cell r="GS676">
            <v>0</v>
          </cell>
          <cell r="GT676">
            <v>0</v>
          </cell>
          <cell r="GU676">
            <v>0</v>
          </cell>
          <cell r="GV676">
            <v>1015</v>
          </cell>
          <cell r="GW676">
            <v>0</v>
          </cell>
          <cell r="GX676">
            <v>0</v>
          </cell>
          <cell r="GY676">
            <v>0</v>
          </cell>
          <cell r="GZ676">
            <v>0</v>
          </cell>
          <cell r="HA676">
            <v>0</v>
          </cell>
          <cell r="HB676">
            <v>700</v>
          </cell>
          <cell r="HC676">
            <v>700</v>
          </cell>
          <cell r="HF676">
            <v>0</v>
          </cell>
          <cell r="HG676">
            <v>0</v>
          </cell>
          <cell r="HH676">
            <v>0</v>
          </cell>
          <cell r="HI676">
            <v>168</v>
          </cell>
          <cell r="HJ676">
            <v>2702</v>
          </cell>
          <cell r="HL676">
            <v>3</v>
          </cell>
          <cell r="HM676">
            <v>2012</v>
          </cell>
          <cell r="HN676">
            <v>79</v>
          </cell>
          <cell r="HO676">
            <v>-1693.74</v>
          </cell>
          <cell r="HR676">
            <v>19015</v>
          </cell>
        </row>
        <row r="677">
          <cell r="A677" t="str">
            <v>2945824Q4 2012Supervisory Stress</v>
          </cell>
          <cell r="B677" t="str">
            <v>MetLife</v>
          </cell>
          <cell r="C677" t="str">
            <v>Q4 2012</v>
          </cell>
          <cell r="D677" t="str">
            <v>Supervisory Stress</v>
          </cell>
          <cell r="E677" t="str">
            <v>BHC</v>
          </cell>
          <cell r="F677" t="str">
            <v>METLIFE</v>
          </cell>
          <cell r="G677">
            <v>2945824</v>
          </cell>
          <cell r="H677" t="str">
            <v>Projected</v>
          </cell>
          <cell r="I677">
            <v>40931</v>
          </cell>
          <cell r="J677">
            <v>40931.493437500001</v>
          </cell>
          <cell r="L677">
            <v>0</v>
          </cell>
          <cell r="M677">
            <v>0</v>
          </cell>
          <cell r="N677">
            <v>0</v>
          </cell>
          <cell r="O677">
            <v>0</v>
          </cell>
          <cell r="P677">
            <v>198</v>
          </cell>
          <cell r="Q677">
            <v>198</v>
          </cell>
          <cell r="R677">
            <v>0</v>
          </cell>
          <cell r="S677">
            <v>0</v>
          </cell>
          <cell r="T677">
            <v>77</v>
          </cell>
          <cell r="U677">
            <v>0</v>
          </cell>
          <cell r="V677">
            <v>3</v>
          </cell>
          <cell r="W677">
            <v>74</v>
          </cell>
          <cell r="X677">
            <v>0</v>
          </cell>
          <cell r="Y677">
            <v>0</v>
          </cell>
          <cell r="Z677">
            <v>0</v>
          </cell>
          <cell r="AA677">
            <v>0</v>
          </cell>
          <cell r="AB677">
            <v>0</v>
          </cell>
          <cell r="AC677">
            <v>45</v>
          </cell>
          <cell r="AD677">
            <v>0</v>
          </cell>
          <cell r="AE677">
            <v>0</v>
          </cell>
          <cell r="AF677">
            <v>0</v>
          </cell>
          <cell r="AG677">
            <v>0</v>
          </cell>
          <cell r="AH677">
            <v>45</v>
          </cell>
          <cell r="AI677">
            <v>320</v>
          </cell>
          <cell r="AJ677">
            <v>0</v>
          </cell>
          <cell r="AK677">
            <v>0</v>
          </cell>
          <cell r="AL677">
            <v>995.74</v>
          </cell>
          <cell r="AM677">
            <v>995.74</v>
          </cell>
          <cell r="AN677">
            <v>0</v>
          </cell>
          <cell r="AO677">
            <v>0</v>
          </cell>
          <cell r="AP677">
            <v>0</v>
          </cell>
          <cell r="AQ677">
            <v>0</v>
          </cell>
          <cell r="AR677">
            <v>0</v>
          </cell>
          <cell r="AS677">
            <v>2653</v>
          </cell>
          <cell r="AT677">
            <v>3968.74</v>
          </cell>
          <cell r="AU677">
            <v>636.73</v>
          </cell>
          <cell r="AV677">
            <v>159</v>
          </cell>
          <cell r="AW677">
            <v>320</v>
          </cell>
          <cell r="AX677">
            <v>198</v>
          </cell>
          <cell r="AY677">
            <v>673.73</v>
          </cell>
          <cell r="AZ677">
            <v>4028.06</v>
          </cell>
          <cell r="BA677">
            <v>11221.7</v>
          </cell>
          <cell r="BB677">
            <v>14520.56</v>
          </cell>
          <cell r="BC677">
            <v>809.2</v>
          </cell>
          <cell r="BD677">
            <v>809.2</v>
          </cell>
          <cell r="BE677">
            <v>159</v>
          </cell>
          <cell r="BF677">
            <v>0</v>
          </cell>
          <cell r="BG677">
            <v>2653</v>
          </cell>
          <cell r="BH677">
            <v>7.0000000000000007E-2</v>
          </cell>
          <cell r="BI677">
            <v>0</v>
          </cell>
          <cell r="BJ677">
            <v>-1315.74</v>
          </cell>
          <cell r="BK677">
            <v>0</v>
          </cell>
          <cell r="BL677">
            <v>-3318.48</v>
          </cell>
          <cell r="BM677">
            <v>-1344.53</v>
          </cell>
          <cell r="BN677">
            <v>-1973.95</v>
          </cell>
          <cell r="BO677">
            <v>-186.89</v>
          </cell>
          <cell r="BP677">
            <v>-2160.83</v>
          </cell>
          <cell r="BQ677">
            <v>11</v>
          </cell>
          <cell r="BR677">
            <v>-2171.83</v>
          </cell>
          <cell r="BS677">
            <v>40.516441</v>
          </cell>
          <cell r="BT677">
            <v>60.88</v>
          </cell>
          <cell r="BU677">
            <v>0</v>
          </cell>
          <cell r="BV677">
            <v>4.08</v>
          </cell>
          <cell r="BW677">
            <v>56.79</v>
          </cell>
          <cell r="BX677" t="str">
            <v>Other Non-Interest Expense</v>
          </cell>
          <cell r="BY677">
            <v>0</v>
          </cell>
          <cell r="BZ677">
            <v>312320.46999999997</v>
          </cell>
          <cell r="CA677">
            <v>312320.46999999997</v>
          </cell>
          <cell r="CB677">
            <v>53456.18</v>
          </cell>
          <cell r="CC677">
            <v>0</v>
          </cell>
          <cell r="CD677">
            <v>0</v>
          </cell>
          <cell r="CE677">
            <v>0</v>
          </cell>
          <cell r="CF677">
            <v>0</v>
          </cell>
          <cell r="CG677">
            <v>35502.71</v>
          </cell>
          <cell r="CH677">
            <v>17.440000000000001</v>
          </cell>
          <cell r="CI677">
            <v>3613.23</v>
          </cell>
          <cell r="CJ677">
            <v>31872.04</v>
          </cell>
          <cell r="CK677">
            <v>0.22</v>
          </cell>
          <cell r="CL677">
            <v>11232.99</v>
          </cell>
          <cell r="CM677">
            <v>6720.48</v>
          </cell>
          <cell r="CN677">
            <v>7445.81</v>
          </cell>
          <cell r="CO677">
            <v>7445.81</v>
          </cell>
          <cell r="CP677">
            <v>0</v>
          </cell>
          <cell r="CQ677">
            <v>0</v>
          </cell>
          <cell r="CR677">
            <v>0</v>
          </cell>
          <cell r="CS677">
            <v>0</v>
          </cell>
          <cell r="CT677">
            <v>0</v>
          </cell>
          <cell r="CU677">
            <v>0</v>
          </cell>
          <cell r="CV677">
            <v>0</v>
          </cell>
          <cell r="CW677">
            <v>12783.36</v>
          </cell>
          <cell r="CX677">
            <v>0</v>
          </cell>
          <cell r="CY677">
            <v>0</v>
          </cell>
          <cell r="CZ677">
            <v>0</v>
          </cell>
          <cell r="DA677">
            <v>304.11</v>
          </cell>
          <cell r="DB677">
            <v>12479.25</v>
          </cell>
          <cell r="DC677">
            <v>73685.350000000006</v>
          </cell>
          <cell r="DD677">
            <v>0</v>
          </cell>
          <cell r="DE677">
            <v>673.73</v>
          </cell>
          <cell r="DF677">
            <v>73011.62</v>
          </cell>
          <cell r="DG677">
            <v>18525.27</v>
          </cell>
          <cell r="DH677">
            <v>8409.5</v>
          </cell>
          <cell r="DI677">
            <v>734.77</v>
          </cell>
          <cell r="DJ677">
            <v>0</v>
          </cell>
          <cell r="DK677">
            <v>874.18</v>
          </cell>
          <cell r="DL677">
            <v>10018.44</v>
          </cell>
          <cell r="DM677">
            <v>269329.34000000003</v>
          </cell>
          <cell r="DN677">
            <v>683205.14</v>
          </cell>
          <cell r="DO677">
            <v>0</v>
          </cell>
          <cell r="DP677">
            <v>71.599999999999994</v>
          </cell>
          <cell r="DQ677">
            <v>0</v>
          </cell>
          <cell r="DR677">
            <v>650274.43000000005</v>
          </cell>
          <cell r="DS677">
            <v>1.1599999999999999</v>
          </cell>
          <cell r="DT677">
            <v>650346.03</v>
          </cell>
          <cell r="DU677">
            <v>2043</v>
          </cell>
          <cell r="DV677">
            <v>4</v>
          </cell>
          <cell r="DW677">
            <v>24930</v>
          </cell>
          <cell r="DX677">
            <v>19909</v>
          </cell>
          <cell r="DY677">
            <v>-12241.15</v>
          </cell>
          <cell r="DZ677">
            <v>-2172</v>
          </cell>
          <cell r="EA677">
            <v>32472.85</v>
          </cell>
          <cell r="EB677">
            <v>386.26</v>
          </cell>
          <cell r="EC677">
            <v>32859.11</v>
          </cell>
          <cell r="ED677">
            <v>8276.92</v>
          </cell>
          <cell r="EE677">
            <v>33684.639999999999</v>
          </cell>
          <cell r="EF677">
            <v>0</v>
          </cell>
          <cell r="EG677">
            <v>33684.639999999999</v>
          </cell>
          <cell r="EH677">
            <v>-2171.83</v>
          </cell>
          <cell r="EI677">
            <v>0</v>
          </cell>
          <cell r="EJ677">
            <v>0</v>
          </cell>
          <cell r="EK677">
            <v>1000</v>
          </cell>
          <cell r="EL677">
            <v>0</v>
          </cell>
          <cell r="EM677">
            <v>0</v>
          </cell>
          <cell r="EN677">
            <v>600</v>
          </cell>
          <cell r="EO677">
            <v>0</v>
          </cell>
          <cell r="EP677">
            <v>31</v>
          </cell>
          <cell r="EQ677">
            <v>1133</v>
          </cell>
          <cell r="ER677">
            <v>1659.2</v>
          </cell>
          <cell r="ES677">
            <v>0</v>
          </cell>
          <cell r="ET677">
            <v>64.83</v>
          </cell>
          <cell r="EU677">
            <v>32472.85</v>
          </cell>
          <cell r="EV677">
            <v>32472.85</v>
          </cell>
          <cell r="EW677">
            <v>-8505.66</v>
          </cell>
          <cell r="EX677">
            <v>0</v>
          </cell>
          <cell r="EY677">
            <v>-2180</v>
          </cell>
          <cell r="EZ677">
            <v>0</v>
          </cell>
          <cell r="FA677">
            <v>0</v>
          </cell>
          <cell r="FB677">
            <v>386</v>
          </cell>
          <cell r="FC677">
            <v>0</v>
          </cell>
          <cell r="FD677">
            <v>8980</v>
          </cell>
          <cell r="FE677">
            <v>0</v>
          </cell>
          <cell r="FF677">
            <v>34564.51</v>
          </cell>
          <cell r="FG677">
            <v>73</v>
          </cell>
          <cell r="FH677">
            <v>0</v>
          </cell>
          <cell r="FI677">
            <v>0</v>
          </cell>
          <cell r="FJ677">
            <v>34491.51</v>
          </cell>
          <cell r="FK677">
            <v>411130.77</v>
          </cell>
          <cell r="FL677">
            <v>32062.07</v>
          </cell>
          <cell r="FM677">
            <v>34491.5</v>
          </cell>
          <cell r="FN677">
            <v>35744.43</v>
          </cell>
          <cell r="FO677">
            <v>411130.77</v>
          </cell>
          <cell r="FP677">
            <v>679872.7</v>
          </cell>
          <cell r="FQ677">
            <v>7.7984999999999998</v>
          </cell>
          <cell r="FR677">
            <v>8.3894000000000002</v>
          </cell>
          <cell r="FS677">
            <v>8.6942000000000004</v>
          </cell>
          <cell r="FT677">
            <v>5.0731999999999999</v>
          </cell>
          <cell r="FU677">
            <v>2043.17</v>
          </cell>
          <cell r="FV677">
            <v>0</v>
          </cell>
          <cell r="FW677">
            <v>0</v>
          </cell>
          <cell r="FX677">
            <v>0</v>
          </cell>
          <cell r="FY677">
            <v>2172</v>
          </cell>
          <cell r="FZ677">
            <v>0</v>
          </cell>
          <cell r="GA677">
            <v>386.26</v>
          </cell>
          <cell r="GB677">
            <v>0</v>
          </cell>
          <cell r="GC677">
            <v>0</v>
          </cell>
          <cell r="GD677">
            <v>8106.16</v>
          </cell>
          <cell r="GE677">
            <v>5324.52</v>
          </cell>
          <cell r="GF677">
            <v>0</v>
          </cell>
          <cell r="GG677">
            <v>1027</v>
          </cell>
          <cell r="GH677">
            <v>0</v>
          </cell>
          <cell r="GI677">
            <v>0</v>
          </cell>
          <cell r="GJ677">
            <v>34564.51</v>
          </cell>
          <cell r="GK677">
            <v>3456.45</v>
          </cell>
          <cell r="GL677">
            <v>0</v>
          </cell>
          <cell r="GM677">
            <v>5324.52</v>
          </cell>
          <cell r="GN677">
            <v>0</v>
          </cell>
          <cell r="GO677">
            <v>0</v>
          </cell>
          <cell r="GP677">
            <v>0</v>
          </cell>
          <cell r="GQ677">
            <v>0</v>
          </cell>
          <cell r="GR677">
            <v>0</v>
          </cell>
          <cell r="GS677">
            <v>0</v>
          </cell>
          <cell r="GT677">
            <v>0</v>
          </cell>
          <cell r="GU677">
            <v>1133</v>
          </cell>
          <cell r="GV677">
            <v>1027</v>
          </cell>
          <cell r="GW677">
            <v>1.1000000000000001</v>
          </cell>
          <cell r="GX677">
            <v>0</v>
          </cell>
          <cell r="GY677">
            <v>1000</v>
          </cell>
          <cell r="GZ677">
            <v>1000</v>
          </cell>
          <cell r="HA677">
            <v>0</v>
          </cell>
          <cell r="HB677">
            <v>600</v>
          </cell>
          <cell r="HC677">
            <v>600</v>
          </cell>
          <cell r="HF677">
            <v>0</v>
          </cell>
          <cell r="HG677">
            <v>0</v>
          </cell>
          <cell r="HH677">
            <v>0</v>
          </cell>
          <cell r="HI677">
            <v>168</v>
          </cell>
          <cell r="HJ677">
            <v>2702</v>
          </cell>
          <cell r="HL677">
            <v>4</v>
          </cell>
          <cell r="HM677">
            <v>2012</v>
          </cell>
          <cell r="HN677">
            <v>80</v>
          </cell>
          <cell r="HO677">
            <v>-1315.74</v>
          </cell>
          <cell r="HR677">
            <v>19015</v>
          </cell>
        </row>
        <row r="678">
          <cell r="A678" t="str">
            <v>2945824Q1 2013Supervisory Stress</v>
          </cell>
          <cell r="B678" t="str">
            <v>MetLife</v>
          </cell>
          <cell r="C678" t="str">
            <v>Q1 2013</v>
          </cell>
          <cell r="D678" t="str">
            <v>Supervisory Stress</v>
          </cell>
          <cell r="E678" t="str">
            <v>BHC</v>
          </cell>
          <cell r="F678" t="str">
            <v>METLIFE</v>
          </cell>
          <cell r="G678">
            <v>2945824</v>
          </cell>
          <cell r="H678" t="str">
            <v>Projected</v>
          </cell>
          <cell r="I678">
            <v>40931</v>
          </cell>
          <cell r="J678">
            <v>40931.493437500001</v>
          </cell>
          <cell r="L678">
            <v>0</v>
          </cell>
          <cell r="M678">
            <v>0</v>
          </cell>
          <cell r="N678">
            <v>0</v>
          </cell>
          <cell r="O678">
            <v>0</v>
          </cell>
          <cell r="P678">
            <v>198</v>
          </cell>
          <cell r="Q678">
            <v>198</v>
          </cell>
          <cell r="R678">
            <v>0</v>
          </cell>
          <cell r="S678">
            <v>0</v>
          </cell>
          <cell r="T678">
            <v>101</v>
          </cell>
          <cell r="U678">
            <v>0</v>
          </cell>
          <cell r="V678">
            <v>4</v>
          </cell>
          <cell r="W678">
            <v>97</v>
          </cell>
          <cell r="X678">
            <v>0</v>
          </cell>
          <cell r="Y678">
            <v>0</v>
          </cell>
          <cell r="Z678">
            <v>0</v>
          </cell>
          <cell r="AA678">
            <v>0</v>
          </cell>
          <cell r="AB678">
            <v>0</v>
          </cell>
          <cell r="AC678">
            <v>46</v>
          </cell>
          <cell r="AD678">
            <v>0</v>
          </cell>
          <cell r="AE678">
            <v>0</v>
          </cell>
          <cell r="AF678">
            <v>0</v>
          </cell>
          <cell r="AG678">
            <v>0</v>
          </cell>
          <cell r="AH678">
            <v>46</v>
          </cell>
          <cell r="AI678">
            <v>345</v>
          </cell>
          <cell r="AJ678">
            <v>0</v>
          </cell>
          <cell r="AK678">
            <v>0</v>
          </cell>
          <cell r="AL678">
            <v>1349.74</v>
          </cell>
          <cell r="AM678">
            <v>1349.74</v>
          </cell>
          <cell r="AN678">
            <v>0</v>
          </cell>
          <cell r="AO678">
            <v>0</v>
          </cell>
          <cell r="AP678">
            <v>0</v>
          </cell>
          <cell r="AQ678">
            <v>0</v>
          </cell>
          <cell r="AR678">
            <v>0</v>
          </cell>
          <cell r="AS678">
            <v>-245</v>
          </cell>
          <cell r="AT678">
            <v>1449.74</v>
          </cell>
          <cell r="AU678">
            <v>673.73</v>
          </cell>
          <cell r="AV678">
            <v>122</v>
          </cell>
          <cell r="AW678">
            <v>345</v>
          </cell>
          <cell r="AX678">
            <v>198</v>
          </cell>
          <cell r="AY678">
            <v>648.73</v>
          </cell>
          <cell r="AZ678">
            <v>4270.96</v>
          </cell>
          <cell r="BA678">
            <v>10943.34</v>
          </cell>
          <cell r="BB678">
            <v>14027.1</v>
          </cell>
          <cell r="BC678">
            <v>1263.2</v>
          </cell>
          <cell r="BD678">
            <v>1263.2</v>
          </cell>
          <cell r="BE678">
            <v>122</v>
          </cell>
          <cell r="BF678">
            <v>0</v>
          </cell>
          <cell r="BG678">
            <v>-245</v>
          </cell>
          <cell r="BH678">
            <v>0.13</v>
          </cell>
          <cell r="BI678">
            <v>0</v>
          </cell>
          <cell r="BJ678">
            <v>-1694.74</v>
          </cell>
          <cell r="BK678">
            <v>0</v>
          </cell>
          <cell r="BL678">
            <v>-308.39999999999998</v>
          </cell>
          <cell r="BM678">
            <v>-253</v>
          </cell>
          <cell r="BN678">
            <v>-55.4</v>
          </cell>
          <cell r="BO678">
            <v>51.42</v>
          </cell>
          <cell r="BP678">
            <v>-3.98</v>
          </cell>
          <cell r="BQ678">
            <v>6</v>
          </cell>
          <cell r="BR678">
            <v>-9.98</v>
          </cell>
          <cell r="BS678">
            <v>82.036315999999999</v>
          </cell>
          <cell r="BT678">
            <v>56.79</v>
          </cell>
          <cell r="BU678">
            <v>0</v>
          </cell>
          <cell r="BV678">
            <v>3.77</v>
          </cell>
          <cell r="BW678">
            <v>53.03</v>
          </cell>
          <cell r="BX678" t="str">
            <v>Other Non-Interest Expense</v>
          </cell>
          <cell r="BY678">
            <v>0</v>
          </cell>
          <cell r="BZ678">
            <v>316597.64</v>
          </cell>
          <cell r="CA678">
            <v>316597.64</v>
          </cell>
          <cell r="CB678">
            <v>53321.24</v>
          </cell>
          <cell r="CC678">
            <v>0</v>
          </cell>
          <cell r="CD678">
            <v>0</v>
          </cell>
          <cell r="CE678">
            <v>0</v>
          </cell>
          <cell r="CF678">
            <v>0</v>
          </cell>
          <cell r="CG678">
            <v>35413.089999999997</v>
          </cell>
          <cell r="CH678">
            <v>17.399999999999999</v>
          </cell>
          <cell r="CI678">
            <v>3604.11</v>
          </cell>
          <cell r="CJ678">
            <v>31791.58</v>
          </cell>
          <cell r="CK678">
            <v>0.22</v>
          </cell>
          <cell r="CL678">
            <v>11204.63</v>
          </cell>
          <cell r="CM678">
            <v>6703.51</v>
          </cell>
          <cell r="CN678">
            <v>7427.01</v>
          </cell>
          <cell r="CO678">
            <v>7427.01</v>
          </cell>
          <cell r="CP678">
            <v>0</v>
          </cell>
          <cell r="CQ678">
            <v>0</v>
          </cell>
          <cell r="CR678">
            <v>0</v>
          </cell>
          <cell r="CS678">
            <v>0</v>
          </cell>
          <cell r="CT678">
            <v>0</v>
          </cell>
          <cell r="CU678">
            <v>0</v>
          </cell>
          <cell r="CV678">
            <v>0</v>
          </cell>
          <cell r="CW678">
            <v>12751.09</v>
          </cell>
          <cell r="CX678">
            <v>0</v>
          </cell>
          <cell r="CY678">
            <v>0</v>
          </cell>
          <cell r="CZ678">
            <v>0</v>
          </cell>
          <cell r="DA678">
            <v>303.33999999999997</v>
          </cell>
          <cell r="DB678">
            <v>12447.75</v>
          </cell>
          <cell r="DC678">
            <v>73499.350000000006</v>
          </cell>
          <cell r="DD678">
            <v>0</v>
          </cell>
          <cell r="DE678">
            <v>648.73</v>
          </cell>
          <cell r="DF678">
            <v>72850.61</v>
          </cell>
          <cell r="DG678">
            <v>19229.310000000001</v>
          </cell>
          <cell r="DH678">
            <v>8409.44</v>
          </cell>
          <cell r="DI678">
            <v>701.09</v>
          </cell>
          <cell r="DJ678">
            <v>0</v>
          </cell>
          <cell r="DK678">
            <v>874.17</v>
          </cell>
          <cell r="DL678">
            <v>9984.7000000000007</v>
          </cell>
          <cell r="DM678">
            <v>275928.09999999998</v>
          </cell>
          <cell r="DN678">
            <v>694590.36</v>
          </cell>
          <cell r="DO678">
            <v>0</v>
          </cell>
          <cell r="DP678">
            <v>71.599999999999994</v>
          </cell>
          <cell r="DQ678">
            <v>0</v>
          </cell>
          <cell r="DR678">
            <v>659179.74</v>
          </cell>
          <cell r="DS678">
            <v>1.1599999999999999</v>
          </cell>
          <cell r="DT678">
            <v>659251.34</v>
          </cell>
          <cell r="DU678">
            <v>2043</v>
          </cell>
          <cell r="DV678">
            <v>4</v>
          </cell>
          <cell r="DW678">
            <v>24930</v>
          </cell>
          <cell r="DX678">
            <v>19928</v>
          </cell>
          <cell r="DY678">
            <v>-9530.24</v>
          </cell>
          <cell r="DZ678">
            <v>-2422</v>
          </cell>
          <cell r="EA678">
            <v>34952.76</v>
          </cell>
          <cell r="EB678">
            <v>386.26</v>
          </cell>
          <cell r="EC678">
            <v>35339.019999999997</v>
          </cell>
          <cell r="ED678">
            <v>8276.92</v>
          </cell>
          <cell r="EE678">
            <v>32472.85</v>
          </cell>
          <cell r="EF678">
            <v>0</v>
          </cell>
          <cell r="EG678">
            <v>32472.85</v>
          </cell>
          <cell r="EH678">
            <v>-9.98</v>
          </cell>
          <cell r="EI678">
            <v>0</v>
          </cell>
          <cell r="EJ678">
            <v>0</v>
          </cell>
          <cell r="EK678">
            <v>0</v>
          </cell>
          <cell r="EL678">
            <v>0</v>
          </cell>
          <cell r="EM678">
            <v>0</v>
          </cell>
          <cell r="EN678">
            <v>250</v>
          </cell>
          <cell r="EO678">
            <v>0</v>
          </cell>
          <cell r="EP678">
            <v>30</v>
          </cell>
          <cell r="EQ678">
            <v>0</v>
          </cell>
          <cell r="ER678">
            <v>2710.91</v>
          </cell>
          <cell r="ES678">
            <v>0</v>
          </cell>
          <cell r="ET678">
            <v>58.98</v>
          </cell>
          <cell r="EU678">
            <v>34952.76</v>
          </cell>
          <cell r="EV678">
            <v>34952.76</v>
          </cell>
          <cell r="EW678">
            <v>-5610.15</v>
          </cell>
          <cell r="EX678">
            <v>0</v>
          </cell>
          <cell r="EY678">
            <v>-2180</v>
          </cell>
          <cell r="EZ678">
            <v>0</v>
          </cell>
          <cell r="FA678">
            <v>0</v>
          </cell>
          <cell r="FB678">
            <v>386</v>
          </cell>
          <cell r="FC678">
            <v>0</v>
          </cell>
          <cell r="FD678">
            <v>8980</v>
          </cell>
          <cell r="FE678">
            <v>0</v>
          </cell>
          <cell r="FF678">
            <v>34148.910000000003</v>
          </cell>
          <cell r="FG678">
            <v>70</v>
          </cell>
          <cell r="FH678">
            <v>0</v>
          </cell>
          <cell r="FI678">
            <v>0</v>
          </cell>
          <cell r="FJ678">
            <v>34078.910000000003</v>
          </cell>
          <cell r="FK678">
            <v>411665.65</v>
          </cell>
          <cell r="FL678">
            <v>31649.22</v>
          </cell>
          <cell r="FM678">
            <v>34078.65</v>
          </cell>
          <cell r="FN678">
            <v>35306.58</v>
          </cell>
          <cell r="FO678">
            <v>411665.65</v>
          </cell>
          <cell r="FP678">
            <v>685455.32</v>
          </cell>
          <cell r="FQ678">
            <v>7.6881000000000004</v>
          </cell>
          <cell r="FR678">
            <v>8.2782</v>
          </cell>
          <cell r="FS678">
            <v>8.5764999999999993</v>
          </cell>
          <cell r="FT678">
            <v>4.9717000000000002</v>
          </cell>
          <cell r="FU678">
            <v>2043.17</v>
          </cell>
          <cell r="FV678">
            <v>0</v>
          </cell>
          <cell r="FW678">
            <v>0</v>
          </cell>
          <cell r="FX678">
            <v>0</v>
          </cell>
          <cell r="FY678">
            <v>2422</v>
          </cell>
          <cell r="FZ678">
            <v>0</v>
          </cell>
          <cell r="GA678">
            <v>386.26</v>
          </cell>
          <cell r="GB678">
            <v>0</v>
          </cell>
          <cell r="GC678">
            <v>0</v>
          </cell>
          <cell r="GD678">
            <v>8106.1</v>
          </cell>
          <cell r="GE678">
            <v>4136.3599999999997</v>
          </cell>
          <cell r="GF678">
            <v>0</v>
          </cell>
          <cell r="GG678">
            <v>1020</v>
          </cell>
          <cell r="GH678">
            <v>0</v>
          </cell>
          <cell r="GI678">
            <v>0</v>
          </cell>
          <cell r="GJ678">
            <v>34148.910000000003</v>
          </cell>
          <cell r="GK678">
            <v>3414.89</v>
          </cell>
          <cell r="GL678">
            <v>0</v>
          </cell>
          <cell r="GM678">
            <v>4136.3599999999997</v>
          </cell>
          <cell r="GN678">
            <v>0</v>
          </cell>
          <cell r="GO678">
            <v>0</v>
          </cell>
          <cell r="GP678">
            <v>0</v>
          </cell>
          <cell r="GQ678">
            <v>0</v>
          </cell>
          <cell r="GR678">
            <v>0</v>
          </cell>
          <cell r="GS678">
            <v>0</v>
          </cell>
          <cell r="GT678">
            <v>0</v>
          </cell>
          <cell r="GU678">
            <v>0</v>
          </cell>
          <cell r="GV678">
            <v>1020</v>
          </cell>
          <cell r="GW678">
            <v>0</v>
          </cell>
          <cell r="GX678">
            <v>0</v>
          </cell>
          <cell r="GY678">
            <v>0</v>
          </cell>
          <cell r="GZ678">
            <v>0</v>
          </cell>
          <cell r="HA678">
            <v>0</v>
          </cell>
          <cell r="HB678">
            <v>250</v>
          </cell>
          <cell r="HC678">
            <v>250</v>
          </cell>
          <cell r="HF678">
            <v>0</v>
          </cell>
          <cell r="HG678">
            <v>0</v>
          </cell>
          <cell r="HH678">
            <v>0</v>
          </cell>
          <cell r="HI678">
            <v>168</v>
          </cell>
          <cell r="HJ678">
            <v>2702</v>
          </cell>
          <cell r="HL678">
            <v>1</v>
          </cell>
          <cell r="HM678">
            <v>2013</v>
          </cell>
          <cell r="HN678">
            <v>76</v>
          </cell>
          <cell r="HO678">
            <v>-1694.74</v>
          </cell>
          <cell r="HR678">
            <v>19015</v>
          </cell>
        </row>
        <row r="679">
          <cell r="A679" t="str">
            <v>2945824Q2 2013Supervisory Stress</v>
          </cell>
          <cell r="B679" t="str">
            <v>MetLife</v>
          </cell>
          <cell r="C679" t="str">
            <v>Q2 2013</v>
          </cell>
          <cell r="D679" t="str">
            <v>Supervisory Stress</v>
          </cell>
          <cell r="E679" t="str">
            <v>BHC</v>
          </cell>
          <cell r="F679" t="str">
            <v>METLIFE</v>
          </cell>
          <cell r="G679">
            <v>2945824</v>
          </cell>
          <cell r="H679" t="str">
            <v>Projected</v>
          </cell>
          <cell r="I679">
            <v>40931</v>
          </cell>
          <cell r="J679">
            <v>40931.493437500001</v>
          </cell>
          <cell r="L679">
            <v>0</v>
          </cell>
          <cell r="M679">
            <v>0</v>
          </cell>
          <cell r="N679">
            <v>0</v>
          </cell>
          <cell r="O679">
            <v>0</v>
          </cell>
          <cell r="P679">
            <v>198</v>
          </cell>
          <cell r="Q679">
            <v>198</v>
          </cell>
          <cell r="R679">
            <v>0</v>
          </cell>
          <cell r="S679">
            <v>0</v>
          </cell>
          <cell r="T679">
            <v>101</v>
          </cell>
          <cell r="U679">
            <v>0</v>
          </cell>
          <cell r="V679">
            <v>4</v>
          </cell>
          <cell r="W679">
            <v>97</v>
          </cell>
          <cell r="X679">
            <v>0</v>
          </cell>
          <cell r="Y679">
            <v>0</v>
          </cell>
          <cell r="Z679">
            <v>0</v>
          </cell>
          <cell r="AA679">
            <v>0</v>
          </cell>
          <cell r="AB679">
            <v>0</v>
          </cell>
          <cell r="AC679">
            <v>42</v>
          </cell>
          <cell r="AD679">
            <v>0</v>
          </cell>
          <cell r="AE679">
            <v>0</v>
          </cell>
          <cell r="AF679">
            <v>0</v>
          </cell>
          <cell r="AG679">
            <v>0</v>
          </cell>
          <cell r="AH679">
            <v>42</v>
          </cell>
          <cell r="AI679">
            <v>341</v>
          </cell>
          <cell r="AJ679">
            <v>0</v>
          </cell>
          <cell r="AK679">
            <v>0</v>
          </cell>
          <cell r="AL679">
            <v>1351.74</v>
          </cell>
          <cell r="AM679">
            <v>1351.74</v>
          </cell>
          <cell r="AN679">
            <v>0</v>
          </cell>
          <cell r="AO679">
            <v>0</v>
          </cell>
          <cell r="AP679">
            <v>0</v>
          </cell>
          <cell r="AQ679">
            <v>0</v>
          </cell>
          <cell r="AR679">
            <v>0</v>
          </cell>
          <cell r="AS679">
            <v>-13</v>
          </cell>
          <cell r="AT679">
            <v>1679.74</v>
          </cell>
          <cell r="AU679">
            <v>648.73</v>
          </cell>
          <cell r="AV679">
            <v>124</v>
          </cell>
          <cell r="AW679">
            <v>341</v>
          </cell>
          <cell r="AX679">
            <v>198</v>
          </cell>
          <cell r="AY679">
            <v>629.73</v>
          </cell>
          <cell r="AZ679">
            <v>4386.6499999999996</v>
          </cell>
          <cell r="BA679">
            <v>11335.46</v>
          </cell>
          <cell r="BB679">
            <v>14255.65</v>
          </cell>
          <cell r="BC679">
            <v>1536.46</v>
          </cell>
          <cell r="BD679">
            <v>1536.46</v>
          </cell>
          <cell r="BE679">
            <v>124</v>
          </cell>
          <cell r="BF679">
            <v>0</v>
          </cell>
          <cell r="BG679">
            <v>-13</v>
          </cell>
          <cell r="BH679">
            <v>-0.25</v>
          </cell>
          <cell r="BI679">
            <v>0</v>
          </cell>
          <cell r="BJ679">
            <v>-1692.74</v>
          </cell>
          <cell r="BK679">
            <v>0</v>
          </cell>
          <cell r="BL679">
            <v>-267.52999999999997</v>
          </cell>
          <cell r="BM679">
            <v>-231</v>
          </cell>
          <cell r="BN679">
            <v>-36.53</v>
          </cell>
          <cell r="BO679">
            <v>3.12</v>
          </cell>
          <cell r="BP679">
            <v>-33.42</v>
          </cell>
          <cell r="BQ679">
            <v>6</v>
          </cell>
          <cell r="BR679">
            <v>-39.42</v>
          </cell>
          <cell r="BS679">
            <v>86.345456999999996</v>
          </cell>
          <cell r="BT679">
            <v>53.03</v>
          </cell>
          <cell r="BU679">
            <v>0</v>
          </cell>
          <cell r="BV679">
            <v>3.47</v>
          </cell>
          <cell r="BW679">
            <v>49.56</v>
          </cell>
          <cell r="BX679" t="str">
            <v>Other Non-Interest Expense</v>
          </cell>
          <cell r="BY679">
            <v>0</v>
          </cell>
          <cell r="BZ679">
            <v>316027.63</v>
          </cell>
          <cell r="CA679">
            <v>316027.63</v>
          </cell>
          <cell r="CB679">
            <v>53173.97</v>
          </cell>
          <cell r="CC679">
            <v>0</v>
          </cell>
          <cell r="CD679">
            <v>0</v>
          </cell>
          <cell r="CE679">
            <v>0</v>
          </cell>
          <cell r="CF679">
            <v>0</v>
          </cell>
          <cell r="CG679">
            <v>35315.279999999999</v>
          </cell>
          <cell r="CH679">
            <v>17.350000000000001</v>
          </cell>
          <cell r="CI679">
            <v>3594.15</v>
          </cell>
          <cell r="CJ679">
            <v>31703.78</v>
          </cell>
          <cell r="CK679">
            <v>0.22</v>
          </cell>
          <cell r="CL679">
            <v>11173.69</v>
          </cell>
          <cell r="CM679">
            <v>6685</v>
          </cell>
          <cell r="CN679">
            <v>7406.5</v>
          </cell>
          <cell r="CO679">
            <v>7406.5</v>
          </cell>
          <cell r="CP679">
            <v>0</v>
          </cell>
          <cell r="CQ679">
            <v>0</v>
          </cell>
          <cell r="CR679">
            <v>0</v>
          </cell>
          <cell r="CS679">
            <v>0</v>
          </cell>
          <cell r="CT679">
            <v>0</v>
          </cell>
          <cell r="CU679">
            <v>0</v>
          </cell>
          <cell r="CV679">
            <v>0</v>
          </cell>
          <cell r="CW679">
            <v>12715.87</v>
          </cell>
          <cell r="CX679">
            <v>0</v>
          </cell>
          <cell r="CY679">
            <v>0</v>
          </cell>
          <cell r="CZ679">
            <v>0</v>
          </cell>
          <cell r="DA679">
            <v>302.51</v>
          </cell>
          <cell r="DB679">
            <v>12413.37</v>
          </cell>
          <cell r="DC679">
            <v>73296.34</v>
          </cell>
          <cell r="DD679">
            <v>0</v>
          </cell>
          <cell r="DE679">
            <v>629.73</v>
          </cell>
          <cell r="DF679">
            <v>72666.61</v>
          </cell>
          <cell r="DG679">
            <v>20015.7</v>
          </cell>
          <cell r="DH679">
            <v>8421.7199999999993</v>
          </cell>
          <cell r="DI679">
            <v>669.84</v>
          </cell>
          <cell r="DJ679">
            <v>0</v>
          </cell>
          <cell r="DK679">
            <v>874.18</v>
          </cell>
          <cell r="DL679">
            <v>9965.75</v>
          </cell>
          <cell r="DM679">
            <v>286820.63</v>
          </cell>
          <cell r="DN679">
            <v>705496.32</v>
          </cell>
          <cell r="DO679">
            <v>0</v>
          </cell>
          <cell r="DP679">
            <v>71.599999999999994</v>
          </cell>
          <cell r="DQ679">
            <v>0</v>
          </cell>
          <cell r="DR679">
            <v>669816</v>
          </cell>
          <cell r="DS679">
            <v>1.1599999999999999</v>
          </cell>
          <cell r="DT679">
            <v>669887.6</v>
          </cell>
          <cell r="DU679">
            <v>2043</v>
          </cell>
          <cell r="DV679">
            <v>4</v>
          </cell>
          <cell r="DW679">
            <v>24930</v>
          </cell>
          <cell r="DX679">
            <v>19917</v>
          </cell>
          <cell r="DY679">
            <v>-8999.5499999999993</v>
          </cell>
          <cell r="DZ679">
            <v>-2672</v>
          </cell>
          <cell r="EA679">
            <v>35222.449999999997</v>
          </cell>
          <cell r="EB679">
            <v>386.26</v>
          </cell>
          <cell r="EC679">
            <v>35608.720000000001</v>
          </cell>
          <cell r="ED679">
            <v>8276.92</v>
          </cell>
          <cell r="EE679">
            <v>34952.76</v>
          </cell>
          <cell r="EF679">
            <v>0</v>
          </cell>
          <cell r="EG679">
            <v>34952.76</v>
          </cell>
          <cell r="EH679">
            <v>-39.42</v>
          </cell>
          <cell r="EI679">
            <v>0</v>
          </cell>
          <cell r="EJ679">
            <v>0</v>
          </cell>
          <cell r="EK679">
            <v>0</v>
          </cell>
          <cell r="EL679">
            <v>0</v>
          </cell>
          <cell r="EM679">
            <v>0</v>
          </cell>
          <cell r="EN679">
            <v>250</v>
          </cell>
          <cell r="EO679">
            <v>0</v>
          </cell>
          <cell r="EP679">
            <v>31</v>
          </cell>
          <cell r="EQ679">
            <v>0</v>
          </cell>
          <cell r="ER679">
            <v>530.69000000000005</v>
          </cell>
          <cell r="ES679">
            <v>0</v>
          </cell>
          <cell r="ET679">
            <v>59.42</v>
          </cell>
          <cell r="EU679">
            <v>35222.449999999997</v>
          </cell>
          <cell r="EV679">
            <v>35222.449999999997</v>
          </cell>
          <cell r="EW679">
            <v>-5074.08</v>
          </cell>
          <cell r="EX679">
            <v>0</v>
          </cell>
          <cell r="EY679">
            <v>-2180</v>
          </cell>
          <cell r="EZ679">
            <v>0</v>
          </cell>
          <cell r="FA679">
            <v>0</v>
          </cell>
          <cell r="FB679">
            <v>386</v>
          </cell>
          <cell r="FC679">
            <v>0</v>
          </cell>
          <cell r="FD679">
            <v>8993</v>
          </cell>
          <cell r="FE679">
            <v>0</v>
          </cell>
          <cell r="FF679">
            <v>33869.53</v>
          </cell>
          <cell r="FG679">
            <v>67</v>
          </cell>
          <cell r="FH679">
            <v>0</v>
          </cell>
          <cell r="FI679">
            <v>0</v>
          </cell>
          <cell r="FJ679">
            <v>33802.53</v>
          </cell>
          <cell r="FK679">
            <v>411730.79</v>
          </cell>
          <cell r="FL679">
            <v>31373.79</v>
          </cell>
          <cell r="FM679">
            <v>33803.22</v>
          </cell>
          <cell r="FN679">
            <v>35012.15</v>
          </cell>
          <cell r="FO679">
            <v>411730.79</v>
          </cell>
          <cell r="FP679">
            <v>696055.69</v>
          </cell>
          <cell r="FQ679">
            <v>7.62</v>
          </cell>
          <cell r="FR679">
            <v>8.2100000000000009</v>
          </cell>
          <cell r="FS679">
            <v>8.5037000000000003</v>
          </cell>
          <cell r="FT679">
            <v>4.8563999999999998</v>
          </cell>
          <cell r="FU679">
            <v>2043.17</v>
          </cell>
          <cell r="FV679">
            <v>0</v>
          </cell>
          <cell r="FW679">
            <v>0</v>
          </cell>
          <cell r="FX679">
            <v>0</v>
          </cell>
          <cell r="FY679">
            <v>2672</v>
          </cell>
          <cell r="FZ679">
            <v>0</v>
          </cell>
          <cell r="GA679">
            <v>386.26</v>
          </cell>
          <cell r="GB679">
            <v>0</v>
          </cell>
          <cell r="GC679">
            <v>0</v>
          </cell>
          <cell r="GD679">
            <v>8118.39</v>
          </cell>
          <cell r="GE679">
            <v>4216.5</v>
          </cell>
          <cell r="GF679">
            <v>0</v>
          </cell>
          <cell r="GG679">
            <v>1013</v>
          </cell>
          <cell r="GH679">
            <v>0</v>
          </cell>
          <cell r="GI679">
            <v>0</v>
          </cell>
          <cell r="GJ679">
            <v>33869.53</v>
          </cell>
          <cell r="GK679">
            <v>3386.95</v>
          </cell>
          <cell r="GL679">
            <v>0</v>
          </cell>
          <cell r="GM679">
            <v>4216.5</v>
          </cell>
          <cell r="GN679">
            <v>0</v>
          </cell>
          <cell r="GO679">
            <v>0</v>
          </cell>
          <cell r="GP679">
            <v>0</v>
          </cell>
          <cell r="GQ679">
            <v>0</v>
          </cell>
          <cell r="GR679">
            <v>0</v>
          </cell>
          <cell r="GS679">
            <v>0</v>
          </cell>
          <cell r="GT679">
            <v>0</v>
          </cell>
          <cell r="GU679">
            <v>0</v>
          </cell>
          <cell r="GV679">
            <v>1013</v>
          </cell>
          <cell r="GW679">
            <v>0</v>
          </cell>
          <cell r="GX679">
            <v>0</v>
          </cell>
          <cell r="GY679">
            <v>0</v>
          </cell>
          <cell r="GZ679">
            <v>0</v>
          </cell>
          <cell r="HA679">
            <v>0</v>
          </cell>
          <cell r="HB679">
            <v>250</v>
          </cell>
          <cell r="HC679">
            <v>250</v>
          </cell>
          <cell r="HF679">
            <v>0</v>
          </cell>
          <cell r="HG679">
            <v>0</v>
          </cell>
          <cell r="HH679">
            <v>0</v>
          </cell>
          <cell r="HI679">
            <v>168</v>
          </cell>
          <cell r="HJ679">
            <v>2702</v>
          </cell>
          <cell r="HL679">
            <v>2</v>
          </cell>
          <cell r="HM679">
            <v>2013</v>
          </cell>
          <cell r="HN679">
            <v>70</v>
          </cell>
          <cell r="HO679">
            <v>-1692.74</v>
          </cell>
          <cell r="HR679">
            <v>19015</v>
          </cell>
        </row>
        <row r="680">
          <cell r="A680" t="str">
            <v>2945824Q3 2013Supervisory Stress</v>
          </cell>
          <cell r="B680" t="str">
            <v>MetLife</v>
          </cell>
          <cell r="C680" t="str">
            <v>Q3 2013</v>
          </cell>
          <cell r="D680" t="str">
            <v>Supervisory Stress</v>
          </cell>
          <cell r="E680" t="str">
            <v>BHC</v>
          </cell>
          <cell r="F680" t="str">
            <v>METLIFE</v>
          </cell>
          <cell r="G680">
            <v>2945824</v>
          </cell>
          <cell r="H680" t="str">
            <v>Projected</v>
          </cell>
          <cell r="I680">
            <v>40931</v>
          </cell>
          <cell r="J680">
            <v>40931.493437500001</v>
          </cell>
          <cell r="L680">
            <v>0</v>
          </cell>
          <cell r="M680">
            <v>0</v>
          </cell>
          <cell r="N680">
            <v>0</v>
          </cell>
          <cell r="O680">
            <v>0</v>
          </cell>
          <cell r="P680">
            <v>198</v>
          </cell>
          <cell r="Q680">
            <v>198</v>
          </cell>
          <cell r="R680">
            <v>0</v>
          </cell>
          <cell r="S680">
            <v>0</v>
          </cell>
          <cell r="T680">
            <v>101</v>
          </cell>
          <cell r="U680">
            <v>0</v>
          </cell>
          <cell r="V680">
            <v>4</v>
          </cell>
          <cell r="W680">
            <v>97</v>
          </cell>
          <cell r="X680">
            <v>0</v>
          </cell>
          <cell r="Y680">
            <v>0</v>
          </cell>
          <cell r="Z680">
            <v>0</v>
          </cell>
          <cell r="AA680">
            <v>0</v>
          </cell>
          <cell r="AB680">
            <v>0</v>
          </cell>
          <cell r="AC680">
            <v>38</v>
          </cell>
          <cell r="AD680">
            <v>0</v>
          </cell>
          <cell r="AE680">
            <v>0</v>
          </cell>
          <cell r="AF680">
            <v>0</v>
          </cell>
          <cell r="AG680">
            <v>0</v>
          </cell>
          <cell r="AH680">
            <v>38</v>
          </cell>
          <cell r="AI680">
            <v>337</v>
          </cell>
          <cell r="AJ680">
            <v>0</v>
          </cell>
          <cell r="AK680">
            <v>0</v>
          </cell>
          <cell r="AL680">
            <v>1348.74</v>
          </cell>
          <cell r="AM680">
            <v>1348.74</v>
          </cell>
          <cell r="AN680">
            <v>0</v>
          </cell>
          <cell r="AO680">
            <v>0</v>
          </cell>
          <cell r="AP680">
            <v>0</v>
          </cell>
          <cell r="AQ680">
            <v>0</v>
          </cell>
          <cell r="AR680">
            <v>0</v>
          </cell>
          <cell r="AS680">
            <v>68</v>
          </cell>
          <cell r="AT680">
            <v>1753.74</v>
          </cell>
          <cell r="AU680">
            <v>629.73</v>
          </cell>
          <cell r="AV680">
            <v>125</v>
          </cell>
          <cell r="AW680">
            <v>337</v>
          </cell>
          <cell r="AX680">
            <v>198</v>
          </cell>
          <cell r="AY680">
            <v>615.73</v>
          </cell>
          <cell r="AZ680">
            <v>4293.3500000000004</v>
          </cell>
          <cell r="BA680">
            <v>11492.3</v>
          </cell>
          <cell r="BB680">
            <v>14550.51</v>
          </cell>
          <cell r="BC680">
            <v>1297.1400000000001</v>
          </cell>
          <cell r="BD680">
            <v>1297.1400000000001</v>
          </cell>
          <cell r="BE680">
            <v>125</v>
          </cell>
          <cell r="BF680">
            <v>0</v>
          </cell>
          <cell r="BG680">
            <v>68</v>
          </cell>
          <cell r="BH680">
            <v>-0.33</v>
          </cell>
          <cell r="BI680">
            <v>0</v>
          </cell>
          <cell r="BJ680">
            <v>-1685.74</v>
          </cell>
          <cell r="BK680">
            <v>0</v>
          </cell>
          <cell r="BL680">
            <v>-581.92999999999995</v>
          </cell>
          <cell r="BM680">
            <v>-251</v>
          </cell>
          <cell r="BN680">
            <v>-330.93</v>
          </cell>
          <cell r="BO680">
            <v>272.77</v>
          </cell>
          <cell r="BP680">
            <v>-58.16</v>
          </cell>
          <cell r="BQ680">
            <v>10</v>
          </cell>
          <cell r="BR680">
            <v>-68.16</v>
          </cell>
          <cell r="BS680">
            <v>43.132336000000002</v>
          </cell>
          <cell r="BT680">
            <v>49.56</v>
          </cell>
          <cell r="BU680">
            <v>0</v>
          </cell>
          <cell r="BV680">
            <v>2.5</v>
          </cell>
          <cell r="BW680">
            <v>47.06</v>
          </cell>
          <cell r="BX680" t="str">
            <v>Other Non-Interest Expense</v>
          </cell>
          <cell r="BY680">
            <v>0</v>
          </cell>
          <cell r="BZ680">
            <v>316979.71000000002</v>
          </cell>
          <cell r="CA680">
            <v>316979.71000000002</v>
          </cell>
          <cell r="CB680">
            <v>52965.83</v>
          </cell>
          <cell r="CC680">
            <v>0</v>
          </cell>
          <cell r="CD680">
            <v>0</v>
          </cell>
          <cell r="CE680">
            <v>0</v>
          </cell>
          <cell r="CF680">
            <v>0</v>
          </cell>
          <cell r="CG680">
            <v>35177.050000000003</v>
          </cell>
          <cell r="CH680">
            <v>17.28</v>
          </cell>
          <cell r="CI680">
            <v>3580.09</v>
          </cell>
          <cell r="CJ680">
            <v>31579.68</v>
          </cell>
          <cell r="CK680">
            <v>0.22</v>
          </cell>
          <cell r="CL680">
            <v>11129.95</v>
          </cell>
          <cell r="CM680">
            <v>6658.83</v>
          </cell>
          <cell r="CN680">
            <v>7377.51</v>
          </cell>
          <cell r="CO680">
            <v>7377.51</v>
          </cell>
          <cell r="CP680">
            <v>0</v>
          </cell>
          <cell r="CQ680">
            <v>0</v>
          </cell>
          <cell r="CR680">
            <v>0</v>
          </cell>
          <cell r="CS680">
            <v>0</v>
          </cell>
          <cell r="CT680">
            <v>0</v>
          </cell>
          <cell r="CU680">
            <v>0</v>
          </cell>
          <cell r="CV680">
            <v>0</v>
          </cell>
          <cell r="CW680">
            <v>12666.1</v>
          </cell>
          <cell r="CX680">
            <v>0</v>
          </cell>
          <cell r="CY680">
            <v>0</v>
          </cell>
          <cell r="CZ680">
            <v>0</v>
          </cell>
          <cell r="DA680">
            <v>301.32</v>
          </cell>
          <cell r="DB680">
            <v>12364.78</v>
          </cell>
          <cell r="DC680">
            <v>73009.440000000002</v>
          </cell>
          <cell r="DD680">
            <v>0</v>
          </cell>
          <cell r="DE680">
            <v>615.73</v>
          </cell>
          <cell r="DF680">
            <v>72393.7</v>
          </cell>
          <cell r="DG680">
            <v>20875.05</v>
          </cell>
          <cell r="DH680">
            <v>8436.7199999999993</v>
          </cell>
          <cell r="DI680">
            <v>635.45000000000005</v>
          </cell>
          <cell r="DJ680">
            <v>0</v>
          </cell>
          <cell r="DK680">
            <v>874.2</v>
          </cell>
          <cell r="DL680">
            <v>9946.3700000000008</v>
          </cell>
          <cell r="DM680">
            <v>286898.03999999998</v>
          </cell>
          <cell r="DN680">
            <v>707092.88</v>
          </cell>
          <cell r="DO680">
            <v>0</v>
          </cell>
          <cell r="DP680">
            <v>71.599999999999994</v>
          </cell>
          <cell r="DQ680">
            <v>0</v>
          </cell>
          <cell r="DR680">
            <v>671190.65</v>
          </cell>
          <cell r="DS680">
            <v>1.1599999999999999</v>
          </cell>
          <cell r="DT680">
            <v>671262.25</v>
          </cell>
          <cell r="DU680">
            <v>2043</v>
          </cell>
          <cell r="DV680">
            <v>4</v>
          </cell>
          <cell r="DW680">
            <v>25930</v>
          </cell>
          <cell r="DX680">
            <v>19877</v>
          </cell>
          <cell r="DY680">
            <v>-9487.6299999999992</v>
          </cell>
          <cell r="DZ680">
            <v>-2922</v>
          </cell>
          <cell r="EA680">
            <v>35444.370000000003</v>
          </cell>
          <cell r="EB680">
            <v>386.26</v>
          </cell>
          <cell r="EC680">
            <v>35830.639999999999</v>
          </cell>
          <cell r="ED680">
            <v>8276.92</v>
          </cell>
          <cell r="EE680">
            <v>35222.449999999997</v>
          </cell>
          <cell r="EF680">
            <v>0</v>
          </cell>
          <cell r="EG680">
            <v>35222.449999999997</v>
          </cell>
          <cell r="EH680">
            <v>-68.16</v>
          </cell>
          <cell r="EI680">
            <v>0</v>
          </cell>
          <cell r="EJ680">
            <v>0</v>
          </cell>
          <cell r="EK680">
            <v>1000</v>
          </cell>
          <cell r="EL680">
            <v>0</v>
          </cell>
          <cell r="EM680">
            <v>0</v>
          </cell>
          <cell r="EN680">
            <v>250</v>
          </cell>
          <cell r="EO680">
            <v>0</v>
          </cell>
          <cell r="EP680">
            <v>31</v>
          </cell>
          <cell r="EQ680">
            <v>0</v>
          </cell>
          <cell r="ER680">
            <v>-488.08</v>
          </cell>
          <cell r="ES680">
            <v>0</v>
          </cell>
          <cell r="ET680">
            <v>59.16</v>
          </cell>
          <cell r="EU680">
            <v>35444.370000000003</v>
          </cell>
          <cell r="EV680">
            <v>35444.370000000003</v>
          </cell>
          <cell r="EW680">
            <v>-5563.77</v>
          </cell>
          <cell r="EX680">
            <v>0</v>
          </cell>
          <cell r="EY680">
            <v>-2182</v>
          </cell>
          <cell r="EZ680">
            <v>0</v>
          </cell>
          <cell r="FA680">
            <v>0</v>
          </cell>
          <cell r="FB680">
            <v>386</v>
          </cell>
          <cell r="FC680">
            <v>0</v>
          </cell>
          <cell r="FD680">
            <v>9008</v>
          </cell>
          <cell r="FE680">
            <v>0</v>
          </cell>
          <cell r="FF680">
            <v>34568.14</v>
          </cell>
          <cell r="FG680">
            <v>64</v>
          </cell>
          <cell r="FH680">
            <v>0</v>
          </cell>
          <cell r="FI680">
            <v>0</v>
          </cell>
          <cell r="FJ680">
            <v>34504.14</v>
          </cell>
          <cell r="FK680">
            <v>414316.85</v>
          </cell>
          <cell r="FL680">
            <v>32074.38</v>
          </cell>
          <cell r="FM680">
            <v>34503.82</v>
          </cell>
          <cell r="FN680">
            <v>35698.74</v>
          </cell>
          <cell r="FO680">
            <v>414316.85</v>
          </cell>
          <cell r="FP680">
            <v>702785.14</v>
          </cell>
          <cell r="FQ680">
            <v>7.7415000000000003</v>
          </cell>
          <cell r="FR680">
            <v>8.3278999999999996</v>
          </cell>
          <cell r="FS680">
            <v>8.6163000000000007</v>
          </cell>
          <cell r="FT680">
            <v>4.9096000000000002</v>
          </cell>
          <cell r="FU680">
            <v>2043.17</v>
          </cell>
          <cell r="FV680">
            <v>0</v>
          </cell>
          <cell r="FW680">
            <v>0</v>
          </cell>
          <cell r="FX680">
            <v>0</v>
          </cell>
          <cell r="FY680">
            <v>2922</v>
          </cell>
          <cell r="FZ680">
            <v>0</v>
          </cell>
          <cell r="GA680">
            <v>386.26</v>
          </cell>
          <cell r="GB680">
            <v>0</v>
          </cell>
          <cell r="GC680">
            <v>0</v>
          </cell>
          <cell r="GD680">
            <v>8133.38</v>
          </cell>
          <cell r="GE680">
            <v>4883.12</v>
          </cell>
          <cell r="GF680">
            <v>0</v>
          </cell>
          <cell r="GG680">
            <v>1033</v>
          </cell>
          <cell r="GH680">
            <v>0</v>
          </cell>
          <cell r="GI680">
            <v>0</v>
          </cell>
          <cell r="GJ680">
            <v>34568.14</v>
          </cell>
          <cell r="GK680">
            <v>3456.81</v>
          </cell>
          <cell r="GL680">
            <v>0</v>
          </cell>
          <cell r="GM680">
            <v>4883.12</v>
          </cell>
          <cell r="GN680">
            <v>0</v>
          </cell>
          <cell r="GO680">
            <v>0</v>
          </cell>
          <cell r="GP680">
            <v>0</v>
          </cell>
          <cell r="GQ680">
            <v>0</v>
          </cell>
          <cell r="GR680">
            <v>0</v>
          </cell>
          <cell r="GS680">
            <v>0</v>
          </cell>
          <cell r="GT680">
            <v>0</v>
          </cell>
          <cell r="GU680">
            <v>0</v>
          </cell>
          <cell r="GV680">
            <v>1033</v>
          </cell>
          <cell r="GW680">
            <v>0</v>
          </cell>
          <cell r="GX680">
            <v>0</v>
          </cell>
          <cell r="GY680">
            <v>1000</v>
          </cell>
          <cell r="GZ680">
            <v>1000</v>
          </cell>
          <cell r="HA680">
            <v>0</v>
          </cell>
          <cell r="HB680">
            <v>250</v>
          </cell>
          <cell r="HC680">
            <v>250</v>
          </cell>
          <cell r="HF680">
            <v>0</v>
          </cell>
          <cell r="HG680">
            <v>0</v>
          </cell>
          <cell r="HH680">
            <v>0</v>
          </cell>
          <cell r="HI680">
            <v>168</v>
          </cell>
          <cell r="HJ680">
            <v>2702</v>
          </cell>
          <cell r="HL680">
            <v>3</v>
          </cell>
          <cell r="HM680">
            <v>2013</v>
          </cell>
          <cell r="HN680">
            <v>62</v>
          </cell>
          <cell r="HO680">
            <v>-1685.74</v>
          </cell>
          <cell r="HR680">
            <v>19015</v>
          </cell>
        </row>
        <row r="681">
          <cell r="A681" t="str">
            <v>2945824Q4 2013Supervisory Stress</v>
          </cell>
          <cell r="B681" t="str">
            <v>MetLife</v>
          </cell>
          <cell r="C681" t="str">
            <v>Q4 2013</v>
          </cell>
          <cell r="D681" t="str">
            <v>Supervisory Stress</v>
          </cell>
          <cell r="E681" t="str">
            <v>BHC</v>
          </cell>
          <cell r="F681" t="str">
            <v>METLIFE</v>
          </cell>
          <cell r="G681">
            <v>2945824</v>
          </cell>
          <cell r="H681" t="str">
            <v>Projected</v>
          </cell>
          <cell r="I681">
            <v>40931</v>
          </cell>
          <cell r="J681">
            <v>40931.493437500001</v>
          </cell>
          <cell r="L681">
            <v>0</v>
          </cell>
          <cell r="M681">
            <v>0</v>
          </cell>
          <cell r="N681">
            <v>0</v>
          </cell>
          <cell r="O681">
            <v>0</v>
          </cell>
          <cell r="P681">
            <v>198</v>
          </cell>
          <cell r="Q681">
            <v>198</v>
          </cell>
          <cell r="R681">
            <v>0</v>
          </cell>
          <cell r="S681">
            <v>0</v>
          </cell>
          <cell r="T681">
            <v>102</v>
          </cell>
          <cell r="U681">
            <v>0</v>
          </cell>
          <cell r="V681">
            <v>4</v>
          </cell>
          <cell r="W681">
            <v>98</v>
          </cell>
          <cell r="X681">
            <v>0</v>
          </cell>
          <cell r="Y681">
            <v>0</v>
          </cell>
          <cell r="Z681">
            <v>0</v>
          </cell>
          <cell r="AA681">
            <v>0</v>
          </cell>
          <cell r="AB681">
            <v>0</v>
          </cell>
          <cell r="AC681">
            <v>25</v>
          </cell>
          <cell r="AD681">
            <v>0</v>
          </cell>
          <cell r="AE681">
            <v>0</v>
          </cell>
          <cell r="AF681">
            <v>0</v>
          </cell>
          <cell r="AG681">
            <v>0</v>
          </cell>
          <cell r="AH681">
            <v>25</v>
          </cell>
          <cell r="AI681">
            <v>325</v>
          </cell>
          <cell r="AJ681">
            <v>0</v>
          </cell>
          <cell r="AK681">
            <v>0</v>
          </cell>
          <cell r="AL681">
            <v>1355.74</v>
          </cell>
          <cell r="AM681">
            <v>1355.74</v>
          </cell>
          <cell r="AN681">
            <v>0</v>
          </cell>
          <cell r="AO681">
            <v>0</v>
          </cell>
          <cell r="AP681">
            <v>0</v>
          </cell>
          <cell r="AQ681">
            <v>0</v>
          </cell>
          <cell r="AR681">
            <v>0</v>
          </cell>
          <cell r="AS681">
            <v>-290</v>
          </cell>
          <cell r="AT681">
            <v>1390.74</v>
          </cell>
          <cell r="AU681">
            <v>615.73</v>
          </cell>
          <cell r="AV681">
            <v>127</v>
          </cell>
          <cell r="AW681">
            <v>325</v>
          </cell>
          <cell r="AX681">
            <v>198</v>
          </cell>
          <cell r="AY681">
            <v>615.73</v>
          </cell>
          <cell r="AZ681">
            <v>4399.76</v>
          </cell>
          <cell r="BA681">
            <v>11966.94</v>
          </cell>
          <cell r="BB681">
            <v>14858.97</v>
          </cell>
          <cell r="BC681">
            <v>1574.73</v>
          </cell>
          <cell r="BD681">
            <v>1574.73</v>
          </cell>
          <cell r="BE681">
            <v>127</v>
          </cell>
          <cell r="BF681">
            <v>0</v>
          </cell>
          <cell r="BG681">
            <v>-290</v>
          </cell>
          <cell r="BH681">
            <v>0.23</v>
          </cell>
          <cell r="BI681">
            <v>0</v>
          </cell>
          <cell r="BJ681">
            <v>-1680.74</v>
          </cell>
          <cell r="BK681">
            <v>0</v>
          </cell>
          <cell r="BL681">
            <v>57.23</v>
          </cell>
          <cell r="BM681">
            <v>-62</v>
          </cell>
          <cell r="BN681">
            <v>119.23</v>
          </cell>
          <cell r="BO681">
            <v>192.56</v>
          </cell>
          <cell r="BP681">
            <v>311.79000000000002</v>
          </cell>
          <cell r="BQ681">
            <v>14</v>
          </cell>
          <cell r="BR681">
            <v>297.79000000000002</v>
          </cell>
          <cell r="BS681">
            <v>-108.33479</v>
          </cell>
          <cell r="BT681">
            <v>47.06</v>
          </cell>
          <cell r="BU681">
            <v>0</v>
          </cell>
          <cell r="BV681">
            <v>2.92</v>
          </cell>
          <cell r="BW681">
            <v>44.14</v>
          </cell>
          <cell r="BX681" t="str">
            <v>Other Non-Interest Expense</v>
          </cell>
          <cell r="BY681">
            <v>0</v>
          </cell>
          <cell r="BZ681">
            <v>319479.24</v>
          </cell>
          <cell r="CA681">
            <v>319479.24</v>
          </cell>
          <cell r="CB681">
            <v>53194.34</v>
          </cell>
          <cell r="CC681">
            <v>0</v>
          </cell>
          <cell r="CD681">
            <v>0</v>
          </cell>
          <cell r="CE681">
            <v>0</v>
          </cell>
          <cell r="CF681">
            <v>0</v>
          </cell>
          <cell r="CG681">
            <v>35328.81</v>
          </cell>
          <cell r="CH681">
            <v>17.36</v>
          </cell>
          <cell r="CI681">
            <v>3595.53</v>
          </cell>
          <cell r="CJ681">
            <v>31715.919999999998</v>
          </cell>
          <cell r="CK681">
            <v>0.22</v>
          </cell>
          <cell r="CL681">
            <v>11177.97</v>
          </cell>
          <cell r="CM681">
            <v>6687.56</v>
          </cell>
          <cell r="CN681">
            <v>7409.34</v>
          </cell>
          <cell r="CO681">
            <v>7409.34</v>
          </cell>
          <cell r="CP681">
            <v>0</v>
          </cell>
          <cell r="CQ681">
            <v>0</v>
          </cell>
          <cell r="CR681">
            <v>0</v>
          </cell>
          <cell r="CS681">
            <v>0</v>
          </cell>
          <cell r="CT681">
            <v>0</v>
          </cell>
          <cell r="CU681">
            <v>0</v>
          </cell>
          <cell r="CV681">
            <v>0</v>
          </cell>
          <cell r="CW681">
            <v>12720.75</v>
          </cell>
          <cell r="CX681">
            <v>0</v>
          </cell>
          <cell r="CY681">
            <v>0</v>
          </cell>
          <cell r="CZ681">
            <v>0</v>
          </cell>
          <cell r="DA681">
            <v>302.62</v>
          </cell>
          <cell r="DB681">
            <v>12418.12</v>
          </cell>
          <cell r="DC681">
            <v>73324.42</v>
          </cell>
          <cell r="DD681">
            <v>0</v>
          </cell>
          <cell r="DE681">
            <v>615.73</v>
          </cell>
          <cell r="DF681">
            <v>72708.69</v>
          </cell>
          <cell r="DG681">
            <v>21870.36</v>
          </cell>
          <cell r="DH681">
            <v>8449.94</v>
          </cell>
          <cell r="DI681">
            <v>609.69000000000005</v>
          </cell>
          <cell r="DJ681">
            <v>0</v>
          </cell>
          <cell r="DK681">
            <v>874.23</v>
          </cell>
          <cell r="DL681">
            <v>9933.8700000000008</v>
          </cell>
          <cell r="DM681">
            <v>292966.3</v>
          </cell>
          <cell r="DN681">
            <v>716958.44</v>
          </cell>
          <cell r="DO681">
            <v>0</v>
          </cell>
          <cell r="DP681">
            <v>71.599999999999994</v>
          </cell>
          <cell r="DQ681">
            <v>0</v>
          </cell>
          <cell r="DR681">
            <v>680182.63</v>
          </cell>
          <cell r="DS681">
            <v>1.1599999999999999</v>
          </cell>
          <cell r="DT681">
            <v>680254.23</v>
          </cell>
          <cell r="DU681">
            <v>2043</v>
          </cell>
          <cell r="DV681">
            <v>4</v>
          </cell>
          <cell r="DW681">
            <v>25878</v>
          </cell>
          <cell r="DX681">
            <v>19023</v>
          </cell>
          <cell r="DY681">
            <v>-7458.05</v>
          </cell>
          <cell r="DZ681">
            <v>-3172</v>
          </cell>
          <cell r="EA681">
            <v>36317.96</v>
          </cell>
          <cell r="EB681">
            <v>386.26</v>
          </cell>
          <cell r="EC681">
            <v>36704.22</v>
          </cell>
          <cell r="ED681">
            <v>8276.92</v>
          </cell>
          <cell r="EE681">
            <v>35444.370000000003</v>
          </cell>
          <cell r="EF681">
            <v>0</v>
          </cell>
          <cell r="EG681">
            <v>35444.370000000003</v>
          </cell>
          <cell r="EH681">
            <v>297.79000000000002</v>
          </cell>
          <cell r="EI681">
            <v>0</v>
          </cell>
          <cell r="EJ681">
            <v>0</v>
          </cell>
          <cell r="EK681">
            <v>0</v>
          </cell>
          <cell r="EL681">
            <v>0</v>
          </cell>
          <cell r="EM681">
            <v>0</v>
          </cell>
          <cell r="EN681">
            <v>250</v>
          </cell>
          <cell r="EO681">
            <v>0</v>
          </cell>
          <cell r="EP681">
            <v>31</v>
          </cell>
          <cell r="EQ681">
            <v>1235</v>
          </cell>
          <cell r="ER681">
            <v>2029.58</v>
          </cell>
          <cell r="ES681">
            <v>0</v>
          </cell>
          <cell r="ET681">
            <v>62.21</v>
          </cell>
          <cell r="EU681">
            <v>36317.96</v>
          </cell>
          <cell r="EV681">
            <v>36317.96</v>
          </cell>
          <cell r="EW681">
            <v>-3765.54</v>
          </cell>
          <cell r="EX681">
            <v>0</v>
          </cell>
          <cell r="EY681">
            <v>-1848</v>
          </cell>
          <cell r="EZ681">
            <v>0</v>
          </cell>
          <cell r="FA681">
            <v>0</v>
          </cell>
          <cell r="FB681">
            <v>386</v>
          </cell>
          <cell r="FC681">
            <v>0</v>
          </cell>
          <cell r="FD681">
            <v>9021</v>
          </cell>
          <cell r="FE681">
            <v>0</v>
          </cell>
          <cell r="FF681">
            <v>33296.49</v>
          </cell>
          <cell r="FG681">
            <v>61</v>
          </cell>
          <cell r="FH681">
            <v>0</v>
          </cell>
          <cell r="FI681">
            <v>0</v>
          </cell>
          <cell r="FJ681">
            <v>33235.49</v>
          </cell>
          <cell r="FK681">
            <v>415434.87</v>
          </cell>
          <cell r="FL681">
            <v>30806.55</v>
          </cell>
          <cell r="FM681">
            <v>33235.980000000003</v>
          </cell>
          <cell r="FN681">
            <v>34390.93</v>
          </cell>
          <cell r="FO681">
            <v>415434.87</v>
          </cell>
          <cell r="FP681">
            <v>706707.41</v>
          </cell>
          <cell r="FQ681">
            <v>7.4154999999999998</v>
          </cell>
          <cell r="FR681">
            <v>8.0002999999999993</v>
          </cell>
          <cell r="FS681">
            <v>8.2782999999999998</v>
          </cell>
          <cell r="FT681">
            <v>4.7028999999999996</v>
          </cell>
          <cell r="FU681">
            <v>2043.17</v>
          </cell>
          <cell r="FV681">
            <v>0</v>
          </cell>
          <cell r="FW681">
            <v>0</v>
          </cell>
          <cell r="FX681">
            <v>0</v>
          </cell>
          <cell r="FY681">
            <v>3172</v>
          </cell>
          <cell r="FZ681">
            <v>0</v>
          </cell>
          <cell r="GA681">
            <v>386.26</v>
          </cell>
          <cell r="GB681">
            <v>0</v>
          </cell>
          <cell r="GC681">
            <v>0</v>
          </cell>
          <cell r="GD681">
            <v>8146.6</v>
          </cell>
          <cell r="GE681">
            <v>4307.7</v>
          </cell>
          <cell r="GF681">
            <v>0</v>
          </cell>
          <cell r="GG681">
            <v>1026</v>
          </cell>
          <cell r="GH681">
            <v>0</v>
          </cell>
          <cell r="GI681">
            <v>0</v>
          </cell>
          <cell r="GJ681">
            <v>33296.49</v>
          </cell>
          <cell r="GK681">
            <v>3329.65</v>
          </cell>
          <cell r="GL681">
            <v>0</v>
          </cell>
          <cell r="GM681">
            <v>4307.7</v>
          </cell>
          <cell r="GN681">
            <v>0</v>
          </cell>
          <cell r="GO681">
            <v>0</v>
          </cell>
          <cell r="GP681">
            <v>0</v>
          </cell>
          <cell r="GQ681">
            <v>0</v>
          </cell>
          <cell r="GR681">
            <v>0</v>
          </cell>
          <cell r="GS681">
            <v>0</v>
          </cell>
          <cell r="GT681">
            <v>0</v>
          </cell>
          <cell r="GU681">
            <v>1235</v>
          </cell>
          <cell r="GV681">
            <v>1026</v>
          </cell>
          <cell r="GW681">
            <v>1.2</v>
          </cell>
          <cell r="GX681">
            <v>0</v>
          </cell>
          <cell r="GY681">
            <v>0</v>
          </cell>
          <cell r="GZ681">
            <v>0</v>
          </cell>
          <cell r="HA681">
            <v>0</v>
          </cell>
          <cell r="HB681">
            <v>250</v>
          </cell>
          <cell r="HC681">
            <v>250</v>
          </cell>
          <cell r="HF681">
            <v>0</v>
          </cell>
          <cell r="HG681">
            <v>0</v>
          </cell>
          <cell r="HH681">
            <v>0</v>
          </cell>
          <cell r="HI681">
            <v>168</v>
          </cell>
          <cell r="HJ681">
            <v>2702</v>
          </cell>
          <cell r="HL681">
            <v>4</v>
          </cell>
          <cell r="HM681">
            <v>2013</v>
          </cell>
          <cell r="HN681">
            <v>67</v>
          </cell>
          <cell r="HO681">
            <v>-1680.74</v>
          </cell>
          <cell r="HR681">
            <v>19015</v>
          </cell>
        </row>
        <row r="682">
          <cell r="A682" t="str">
            <v>3242838Q3 2011BHC Baseline</v>
          </cell>
          <cell r="B682" t="str">
            <v>Regions</v>
          </cell>
          <cell r="C682" t="str">
            <v>Q3 2011</v>
          </cell>
          <cell r="D682" t="str">
            <v>BHC Baseline</v>
          </cell>
          <cell r="E682" t="str">
            <v>BHC</v>
          </cell>
          <cell r="F682" t="str">
            <v>REGIONS FC</v>
          </cell>
          <cell r="G682">
            <v>3242838</v>
          </cell>
          <cell r="H682" t="str">
            <v>Actual</v>
          </cell>
          <cell r="I682">
            <v>40932</v>
          </cell>
          <cell r="J682">
            <v>40926.478854166664</v>
          </cell>
          <cell r="K682" t="str">
            <v>BHC Base economic outlook . Consistent with internal Budget and Strategic Planning outlook.</v>
          </cell>
          <cell r="L682">
            <v>70.400000000000006</v>
          </cell>
          <cell r="M682">
            <v>76.2</v>
          </cell>
          <cell r="N682">
            <v>6.8</v>
          </cell>
          <cell r="O682">
            <v>69.400000000000006</v>
          </cell>
          <cell r="P682">
            <v>56.9</v>
          </cell>
          <cell r="Q682">
            <v>41.2</v>
          </cell>
          <cell r="R682">
            <v>0</v>
          </cell>
          <cell r="S682">
            <v>15.7</v>
          </cell>
          <cell r="T682">
            <v>273.3</v>
          </cell>
          <cell r="U682">
            <v>106.8</v>
          </cell>
          <cell r="V682">
            <v>23.5</v>
          </cell>
          <cell r="W682">
            <v>143</v>
          </cell>
          <cell r="X682">
            <v>1.2</v>
          </cell>
          <cell r="Y682">
            <v>17.600000000000001</v>
          </cell>
          <cell r="Z682">
            <v>0.6</v>
          </cell>
          <cell r="AA682">
            <v>0</v>
          </cell>
          <cell r="AB682">
            <v>17</v>
          </cell>
          <cell r="AC682">
            <v>15.7</v>
          </cell>
          <cell r="AD682">
            <v>0</v>
          </cell>
          <cell r="AE682">
            <v>0.3</v>
          </cell>
          <cell r="AF682">
            <v>0</v>
          </cell>
          <cell r="AG682">
            <v>0</v>
          </cell>
          <cell r="AH682">
            <v>15.4</v>
          </cell>
          <cell r="AI682">
            <v>511.3</v>
          </cell>
          <cell r="AJ682">
            <v>0</v>
          </cell>
          <cell r="AK682">
            <v>0</v>
          </cell>
          <cell r="AL682">
            <v>0</v>
          </cell>
          <cell r="AM682">
            <v>0</v>
          </cell>
          <cell r="AN682">
            <v>0</v>
          </cell>
          <cell r="AO682">
            <v>0</v>
          </cell>
          <cell r="AP682">
            <v>0</v>
          </cell>
          <cell r="AQ682">
            <v>0</v>
          </cell>
          <cell r="AR682">
            <v>0</v>
          </cell>
          <cell r="AS682">
            <v>0</v>
          </cell>
          <cell r="AT682">
            <v>511.25</v>
          </cell>
          <cell r="AU682">
            <v>3119.99</v>
          </cell>
          <cell r="AV682">
            <v>355</v>
          </cell>
          <cell r="AW682">
            <v>511.25</v>
          </cell>
          <cell r="AX682">
            <v>0</v>
          </cell>
          <cell r="AY682">
            <v>2963.73</v>
          </cell>
          <cell r="AZ682">
            <v>859.4</v>
          </cell>
          <cell r="BA682">
            <v>747.16</v>
          </cell>
          <cell r="BB682">
            <v>1064.52</v>
          </cell>
          <cell r="BC682">
            <v>542.04</v>
          </cell>
          <cell r="BD682">
            <v>542.04</v>
          </cell>
          <cell r="BE682">
            <v>355</v>
          </cell>
          <cell r="BF682">
            <v>0</v>
          </cell>
          <cell r="BG682">
            <v>0</v>
          </cell>
          <cell r="BH682">
            <v>-2.52</v>
          </cell>
          <cell r="BI682">
            <v>0</v>
          </cell>
          <cell r="BJ682">
            <v>-0.7</v>
          </cell>
          <cell r="BK682">
            <v>1.8</v>
          </cell>
          <cell r="BL682">
            <v>183.84</v>
          </cell>
          <cell r="BM682">
            <v>26.77</v>
          </cell>
          <cell r="BN682">
            <v>157.07</v>
          </cell>
          <cell r="BO682">
            <v>0</v>
          </cell>
          <cell r="BP682">
            <v>157.07</v>
          </cell>
          <cell r="BQ682">
            <v>2.52</v>
          </cell>
          <cell r="BR682">
            <v>154.54</v>
          </cell>
          <cell r="BS682">
            <v>14.561574999999999</v>
          </cell>
          <cell r="BT682">
            <v>32.1</v>
          </cell>
          <cell r="BU682">
            <v>4</v>
          </cell>
          <cell r="BV682">
            <v>4</v>
          </cell>
          <cell r="BW682">
            <v>32.200000000000003</v>
          </cell>
          <cell r="BY682">
            <v>17.57</v>
          </cell>
          <cell r="BZ682">
            <v>23892.23</v>
          </cell>
          <cell r="CA682">
            <v>23909.8</v>
          </cell>
          <cell r="CB682">
            <v>52706.2</v>
          </cell>
          <cell r="CC682">
            <v>15711.99</v>
          </cell>
          <cell r="CD682">
            <v>12541.47</v>
          </cell>
          <cell r="CE682">
            <v>636.39</v>
          </cell>
          <cell r="CF682">
            <v>11905.09</v>
          </cell>
          <cell r="CG682">
            <v>23838.47</v>
          </cell>
          <cell r="CH682">
            <v>3135.13</v>
          </cell>
          <cell r="CI682">
            <v>3216.04</v>
          </cell>
          <cell r="CJ682">
            <v>17487.3</v>
          </cell>
          <cell r="CK682">
            <v>10957.79</v>
          </cell>
          <cell r="CL682">
            <v>614.27</v>
          </cell>
          <cell r="CM682">
            <v>0</v>
          </cell>
          <cell r="CN682">
            <v>16591.009999999998</v>
          </cell>
          <cell r="CO682">
            <v>15056.08</v>
          </cell>
          <cell r="CP682">
            <v>0</v>
          </cell>
          <cell r="CQ682">
            <v>1534.93</v>
          </cell>
          <cell r="CR682">
            <v>1023.57</v>
          </cell>
          <cell r="CS682">
            <v>2925</v>
          </cell>
          <cell r="CT682">
            <v>1578.14</v>
          </cell>
          <cell r="CU682">
            <v>0</v>
          </cell>
          <cell r="CV682">
            <v>1347.17</v>
          </cell>
          <cell r="CW682">
            <v>7286.3</v>
          </cell>
          <cell r="CX682">
            <v>0.35</v>
          </cell>
          <cell r="CY682">
            <v>380.86</v>
          </cell>
          <cell r="CZ682">
            <v>356.6</v>
          </cell>
          <cell r="DA682">
            <v>1593.64</v>
          </cell>
          <cell r="DB682">
            <v>4954.8500000000004</v>
          </cell>
          <cell r="DC682">
            <v>80532.27</v>
          </cell>
          <cell r="DD682">
            <v>0</v>
          </cell>
          <cell r="DE682">
            <v>2963.73</v>
          </cell>
          <cell r="DF682">
            <v>77568.53</v>
          </cell>
          <cell r="DG682">
            <v>2340.87</v>
          </cell>
          <cell r="DH682">
            <v>5560.9</v>
          </cell>
          <cell r="DI682">
            <v>182.26</v>
          </cell>
          <cell r="DJ682">
            <v>169.86</v>
          </cell>
          <cell r="DK682">
            <v>308.64</v>
          </cell>
          <cell r="DL682">
            <v>6221.67</v>
          </cell>
          <cell r="DM682">
            <v>19720.63</v>
          </cell>
          <cell r="DN682">
            <v>129761.51</v>
          </cell>
          <cell r="DO682">
            <v>95949.24</v>
          </cell>
          <cell r="DP682">
            <v>1292.74</v>
          </cell>
          <cell r="DQ682">
            <v>845.77</v>
          </cell>
          <cell r="DR682">
            <v>14152.83</v>
          </cell>
          <cell r="DS682">
            <v>85.7</v>
          </cell>
          <cell r="DT682">
            <v>112240.57</v>
          </cell>
          <cell r="DU682">
            <v>3408.89</v>
          </cell>
          <cell r="DV682">
            <v>13.01</v>
          </cell>
          <cell r="DW682">
            <v>19058.73</v>
          </cell>
          <cell r="DX682">
            <v>-3912.5</v>
          </cell>
          <cell r="DY682">
            <v>91.46</v>
          </cell>
          <cell r="DZ682">
            <v>-1397.26</v>
          </cell>
          <cell r="EA682">
            <v>17262.330000000002</v>
          </cell>
          <cell r="EB682">
            <v>258.60000000000002</v>
          </cell>
          <cell r="EC682">
            <v>17520.93</v>
          </cell>
          <cell r="ED682">
            <v>24680.18</v>
          </cell>
          <cell r="EE682">
            <v>16887.88</v>
          </cell>
          <cell r="EF682">
            <v>0</v>
          </cell>
          <cell r="EG682">
            <v>16887.88</v>
          </cell>
          <cell r="EH682">
            <v>154.54</v>
          </cell>
          <cell r="EI682">
            <v>0</v>
          </cell>
          <cell r="EJ682">
            <v>0</v>
          </cell>
          <cell r="EK682">
            <v>0</v>
          </cell>
          <cell r="EL682">
            <v>7.64</v>
          </cell>
          <cell r="EM682">
            <v>0</v>
          </cell>
          <cell r="EN682">
            <v>0</v>
          </cell>
          <cell r="EO682">
            <v>0</v>
          </cell>
          <cell r="EP682">
            <v>43.75</v>
          </cell>
          <cell r="EQ682">
            <v>12.57</v>
          </cell>
          <cell r="ER682">
            <v>268.58999999999997</v>
          </cell>
          <cell r="ES682">
            <v>0</v>
          </cell>
          <cell r="ET682">
            <v>0</v>
          </cell>
          <cell r="EU682">
            <v>17262.330000000002</v>
          </cell>
          <cell r="EV682">
            <v>17262.330000000002</v>
          </cell>
          <cell r="EW682">
            <v>317.82</v>
          </cell>
          <cell r="EX682">
            <v>1.69</v>
          </cell>
          <cell r="EY682">
            <v>-226.36</v>
          </cell>
          <cell r="EZ682">
            <v>0</v>
          </cell>
          <cell r="FA682">
            <v>92.48</v>
          </cell>
          <cell r="FB682">
            <v>845.75</v>
          </cell>
          <cell r="FC682">
            <v>0</v>
          </cell>
          <cell r="FD682">
            <v>5649.12</v>
          </cell>
          <cell r="FE682">
            <v>0</v>
          </cell>
          <cell r="FF682">
            <v>12458.29</v>
          </cell>
          <cell r="FG682">
            <v>35.21</v>
          </cell>
          <cell r="FH682">
            <v>506.18</v>
          </cell>
          <cell r="FI682">
            <v>0</v>
          </cell>
          <cell r="FJ682">
            <v>11917.08</v>
          </cell>
          <cell r="FK682">
            <v>92785.7</v>
          </cell>
          <cell r="FL682">
            <v>7569.96</v>
          </cell>
          <cell r="FM682">
            <v>11917.08</v>
          </cell>
          <cell r="FN682">
            <v>15337.47</v>
          </cell>
          <cell r="FO682">
            <v>92785.7</v>
          </cell>
          <cell r="FP682">
            <v>123184.74</v>
          </cell>
          <cell r="FQ682">
            <v>8.1585000000000001</v>
          </cell>
          <cell r="FR682">
            <v>12.8437</v>
          </cell>
          <cell r="FS682">
            <v>16.53</v>
          </cell>
          <cell r="FT682">
            <v>9.6740999999999993</v>
          </cell>
          <cell r="FU682">
            <v>3408.89</v>
          </cell>
          <cell r="FV682">
            <v>92.48</v>
          </cell>
          <cell r="FW682">
            <v>0</v>
          </cell>
          <cell r="FX682">
            <v>0</v>
          </cell>
          <cell r="FY682">
            <v>1397.26</v>
          </cell>
          <cell r="FZ682">
            <v>0</v>
          </cell>
          <cell r="GA682">
            <v>0</v>
          </cell>
          <cell r="GB682">
            <v>0</v>
          </cell>
          <cell r="GC682">
            <v>845.75</v>
          </cell>
          <cell r="GD682">
            <v>5454.58</v>
          </cell>
          <cell r="GE682">
            <v>1220.1400000000001</v>
          </cell>
          <cell r="GF682">
            <v>0</v>
          </cell>
          <cell r="GG682">
            <v>1258877.5</v>
          </cell>
          <cell r="GH682">
            <v>3408.89</v>
          </cell>
          <cell r="GI682">
            <v>196</v>
          </cell>
          <cell r="GJ682">
            <v>12458.29</v>
          </cell>
          <cell r="GK682">
            <v>1245.83</v>
          </cell>
          <cell r="GL682">
            <v>1178</v>
          </cell>
          <cell r="GM682">
            <v>42.15</v>
          </cell>
          <cell r="GN682">
            <v>0</v>
          </cell>
          <cell r="GO682">
            <v>1178</v>
          </cell>
          <cell r="GP682">
            <v>671.83</v>
          </cell>
          <cell r="GQ682">
            <v>671.83</v>
          </cell>
          <cell r="GR682">
            <v>506.18</v>
          </cell>
          <cell r="GS682">
            <v>671.83</v>
          </cell>
          <cell r="GT682">
            <v>1745</v>
          </cell>
          <cell r="GU682">
            <v>12.57</v>
          </cell>
          <cell r="GV682">
            <v>1258.8800000000001</v>
          </cell>
          <cell r="GW682">
            <v>9.9850700000000004E-3</v>
          </cell>
          <cell r="GX682">
            <v>7.64</v>
          </cell>
          <cell r="GY682">
            <v>0</v>
          </cell>
          <cell r="GZ682">
            <v>7.64</v>
          </cell>
          <cell r="HA682">
            <v>0</v>
          </cell>
          <cell r="HB682">
            <v>0</v>
          </cell>
          <cell r="HC682">
            <v>0</v>
          </cell>
          <cell r="HD682" t="str">
            <v>Acceleration of Warrant Amortization associated with TARP Repayment</v>
          </cell>
          <cell r="HF682">
            <v>0</v>
          </cell>
          <cell r="HG682">
            <v>0</v>
          </cell>
          <cell r="HH682">
            <v>0</v>
          </cell>
          <cell r="HI682">
            <v>-1258000000</v>
          </cell>
          <cell r="HJ682">
            <v>-570500000</v>
          </cell>
          <cell r="HK682" t="str">
            <v>All Common Stock issuances assumed at $4.0 per share</v>
          </cell>
          <cell r="HL682">
            <v>3</v>
          </cell>
          <cell r="HM682">
            <v>2011</v>
          </cell>
          <cell r="HN682">
            <v>0</v>
          </cell>
          <cell r="HO682">
            <v>-0.7</v>
          </cell>
          <cell r="HR682">
            <v>19016</v>
          </cell>
        </row>
        <row r="683">
          <cell r="A683" t="str">
            <v>3242838Q4 2011BHC Baseline</v>
          </cell>
          <cell r="B683" t="str">
            <v>Regions</v>
          </cell>
          <cell r="C683" t="str">
            <v>Q4 2011</v>
          </cell>
          <cell r="D683" t="str">
            <v>BHC Baseline</v>
          </cell>
          <cell r="E683" t="str">
            <v>BHC</v>
          </cell>
          <cell r="F683" t="str">
            <v>REGIONS FC</v>
          </cell>
          <cell r="G683">
            <v>3242838</v>
          </cell>
          <cell r="H683" t="str">
            <v>Projected</v>
          </cell>
          <cell r="I683">
            <v>40932</v>
          </cell>
          <cell r="J683">
            <v>40926.478854166664</v>
          </cell>
          <cell r="K683" t="str">
            <v>BHC Base economic outlook . Consistent with internal Budget and Strategic Planning outlook.</v>
          </cell>
          <cell r="L683">
            <v>63.3</v>
          </cell>
          <cell r="M683">
            <v>75.11</v>
          </cell>
          <cell r="N683">
            <v>6.24</v>
          </cell>
          <cell r="O683">
            <v>68.87</v>
          </cell>
          <cell r="P683">
            <v>66.3</v>
          </cell>
          <cell r="Q683">
            <v>55.62</v>
          </cell>
          <cell r="R683">
            <v>0</v>
          </cell>
          <cell r="S683">
            <v>10.68</v>
          </cell>
          <cell r="T683">
            <v>255.96</v>
          </cell>
          <cell r="U683">
            <v>89.67</v>
          </cell>
          <cell r="V683">
            <v>33.15</v>
          </cell>
          <cell r="W683">
            <v>133.13</v>
          </cell>
          <cell r="X683">
            <v>10</v>
          </cell>
          <cell r="Y683">
            <v>21.37</v>
          </cell>
          <cell r="Z683">
            <v>3</v>
          </cell>
          <cell r="AA683">
            <v>0</v>
          </cell>
          <cell r="AB683">
            <v>18.37</v>
          </cell>
          <cell r="AC683">
            <v>19.07</v>
          </cell>
          <cell r="AD683">
            <v>0</v>
          </cell>
          <cell r="AE683">
            <v>2.6</v>
          </cell>
          <cell r="AF683">
            <v>0</v>
          </cell>
          <cell r="AG683">
            <v>1.29</v>
          </cell>
          <cell r="AH683">
            <v>15.18</v>
          </cell>
          <cell r="AI683">
            <v>511.1</v>
          </cell>
          <cell r="AJ683">
            <v>0</v>
          </cell>
          <cell r="AK683">
            <v>0</v>
          </cell>
          <cell r="AL683">
            <v>0</v>
          </cell>
          <cell r="AM683">
            <v>0</v>
          </cell>
          <cell r="AN683">
            <v>0</v>
          </cell>
          <cell r="AO683">
            <v>0</v>
          </cell>
          <cell r="AP683">
            <v>0</v>
          </cell>
          <cell r="AQ683">
            <v>0</v>
          </cell>
          <cell r="AR683">
            <v>0</v>
          </cell>
          <cell r="AS683">
            <v>0</v>
          </cell>
          <cell r="AT683">
            <v>511.1</v>
          </cell>
          <cell r="AU683">
            <v>2963.73</v>
          </cell>
          <cell r="AV683">
            <v>361.05</v>
          </cell>
          <cell r="AW683">
            <v>511.1</v>
          </cell>
          <cell r="AX683">
            <v>0</v>
          </cell>
          <cell r="AY683">
            <v>2813.68</v>
          </cell>
          <cell r="AZ683">
            <v>845.79</v>
          </cell>
          <cell r="BA683">
            <v>734.84</v>
          </cell>
          <cell r="BB683">
            <v>1128.71</v>
          </cell>
          <cell r="BC683">
            <v>451.92</v>
          </cell>
          <cell r="BD683">
            <v>451.92</v>
          </cell>
          <cell r="BE683">
            <v>361.05</v>
          </cell>
          <cell r="BF683">
            <v>0</v>
          </cell>
          <cell r="BG683">
            <v>0</v>
          </cell>
          <cell r="BH683">
            <v>11.66</v>
          </cell>
          <cell r="BI683">
            <v>0</v>
          </cell>
          <cell r="BJ683">
            <v>0.35</v>
          </cell>
          <cell r="BK683">
            <v>-8</v>
          </cell>
          <cell r="BL683">
            <v>102.88</v>
          </cell>
          <cell r="BM683">
            <v>-17</v>
          </cell>
          <cell r="BN683">
            <v>119.88</v>
          </cell>
          <cell r="BO683">
            <v>0</v>
          </cell>
          <cell r="BP683">
            <v>119.88</v>
          </cell>
          <cell r="BQ683">
            <v>2.34</v>
          </cell>
          <cell r="BR683">
            <v>117.54</v>
          </cell>
          <cell r="BS683">
            <v>-16.524106</v>
          </cell>
          <cell r="BT683">
            <v>32</v>
          </cell>
          <cell r="BU683">
            <v>6.1</v>
          </cell>
          <cell r="BV683">
            <v>7</v>
          </cell>
          <cell r="BW683">
            <v>31.1</v>
          </cell>
          <cell r="BY683">
            <v>16.66</v>
          </cell>
          <cell r="BZ683">
            <v>25150.76</v>
          </cell>
          <cell r="CA683">
            <v>25167.41</v>
          </cell>
          <cell r="CB683">
            <v>51488.91</v>
          </cell>
          <cell r="CC683">
            <v>15717.2</v>
          </cell>
          <cell r="CD683">
            <v>12288.83</v>
          </cell>
          <cell r="CE683">
            <v>614.91999999999996</v>
          </cell>
          <cell r="CF683">
            <v>11673.91</v>
          </cell>
          <cell r="CG683">
            <v>22866.46</v>
          </cell>
          <cell r="CH683">
            <v>2918.18</v>
          </cell>
          <cell r="CI683">
            <v>2985.97</v>
          </cell>
          <cell r="CJ683">
            <v>16962.310000000001</v>
          </cell>
          <cell r="CK683">
            <v>10828.89</v>
          </cell>
          <cell r="CL683">
            <v>616.41999999999996</v>
          </cell>
          <cell r="CM683">
            <v>0</v>
          </cell>
          <cell r="CN683">
            <v>16859.38</v>
          </cell>
          <cell r="CO683">
            <v>15333.6</v>
          </cell>
          <cell r="CP683">
            <v>0</v>
          </cell>
          <cell r="CQ683">
            <v>1525.77</v>
          </cell>
          <cell r="CR683">
            <v>1029.1199999999999</v>
          </cell>
          <cell r="CS683">
            <v>2985.25</v>
          </cell>
          <cell r="CT683">
            <v>1628.78</v>
          </cell>
          <cell r="CU683">
            <v>0</v>
          </cell>
          <cell r="CV683">
            <v>1356.47</v>
          </cell>
          <cell r="CW683">
            <v>7346.25</v>
          </cell>
          <cell r="CX683">
            <v>0.04</v>
          </cell>
          <cell r="CY683">
            <v>377.61</v>
          </cell>
          <cell r="CZ683">
            <v>366.02</v>
          </cell>
          <cell r="DA683">
            <v>1645.58</v>
          </cell>
          <cell r="DB683">
            <v>4957.01</v>
          </cell>
          <cell r="DC683">
            <v>79708.899999999994</v>
          </cell>
          <cell r="DD683">
            <v>0</v>
          </cell>
          <cell r="DE683">
            <v>2813.68</v>
          </cell>
          <cell r="DF683">
            <v>76895.22</v>
          </cell>
          <cell r="DG683">
            <v>2000.81</v>
          </cell>
          <cell r="DH683">
            <v>5564.9</v>
          </cell>
          <cell r="DI683">
            <v>218.13</v>
          </cell>
          <cell r="DJ683">
            <v>164.55</v>
          </cell>
          <cell r="DK683">
            <v>286.75</v>
          </cell>
          <cell r="DL683">
            <v>6234.33</v>
          </cell>
          <cell r="DM683">
            <v>17030.599999999999</v>
          </cell>
          <cell r="DN683">
            <v>127328.38</v>
          </cell>
          <cell r="DO683">
            <v>94677.63</v>
          </cell>
          <cell r="DP683">
            <v>1156.71</v>
          </cell>
          <cell r="DQ683">
            <v>845.92</v>
          </cell>
          <cell r="DR683">
            <v>13155.11</v>
          </cell>
          <cell r="DS683">
            <v>78</v>
          </cell>
          <cell r="DT683">
            <v>109835.38</v>
          </cell>
          <cell r="DU683">
            <v>3418.87</v>
          </cell>
          <cell r="DV683">
            <v>13.03</v>
          </cell>
          <cell r="DW683">
            <v>19065.27</v>
          </cell>
          <cell r="DX683">
            <v>-3861.29</v>
          </cell>
          <cell r="DY683">
            <v>-4.24</v>
          </cell>
          <cell r="DZ683">
            <v>-1397.26</v>
          </cell>
          <cell r="EA683">
            <v>17234.400000000001</v>
          </cell>
          <cell r="EB683">
            <v>258.60000000000002</v>
          </cell>
          <cell r="EC683">
            <v>17493</v>
          </cell>
          <cell r="ED683">
            <v>24747.64</v>
          </cell>
          <cell r="EE683">
            <v>17262.330000000002</v>
          </cell>
          <cell r="EF683">
            <v>0</v>
          </cell>
          <cell r="EG683">
            <v>17262.330000000002</v>
          </cell>
          <cell r="EH683">
            <v>117.54</v>
          </cell>
          <cell r="EI683">
            <v>0</v>
          </cell>
          <cell r="EJ683">
            <v>0</v>
          </cell>
          <cell r="EK683">
            <v>0</v>
          </cell>
          <cell r="EL683">
            <v>6.56</v>
          </cell>
          <cell r="EM683">
            <v>0</v>
          </cell>
          <cell r="EN683">
            <v>0</v>
          </cell>
          <cell r="EO683">
            <v>0</v>
          </cell>
          <cell r="EP683">
            <v>43.75</v>
          </cell>
          <cell r="EQ683">
            <v>12.59</v>
          </cell>
          <cell r="ER683">
            <v>-95.69</v>
          </cell>
          <cell r="ES683">
            <v>0</v>
          </cell>
          <cell r="ET683">
            <v>0</v>
          </cell>
          <cell r="EU683">
            <v>17234.400000000001</v>
          </cell>
          <cell r="EV683">
            <v>17234.400000000001</v>
          </cell>
          <cell r="EW683">
            <v>254.76</v>
          </cell>
          <cell r="EX683">
            <v>1.69</v>
          </cell>
          <cell r="EY683">
            <v>-258.99</v>
          </cell>
          <cell r="EZ683">
            <v>0</v>
          </cell>
          <cell r="FA683">
            <v>92.64</v>
          </cell>
          <cell r="FB683">
            <v>845.81</v>
          </cell>
          <cell r="FC683">
            <v>0</v>
          </cell>
          <cell r="FD683">
            <v>5639.22</v>
          </cell>
          <cell r="FE683">
            <v>0</v>
          </cell>
          <cell r="FF683">
            <v>12536.17</v>
          </cell>
          <cell r="FG683">
            <v>38.270000000000003</v>
          </cell>
          <cell r="FH683">
            <v>436.11</v>
          </cell>
          <cell r="FI683">
            <v>0</v>
          </cell>
          <cell r="FJ683">
            <v>12061.8</v>
          </cell>
          <cell r="FK683">
            <v>92202.68</v>
          </cell>
          <cell r="FL683">
            <v>7704.47</v>
          </cell>
          <cell r="FM683">
            <v>12061.8</v>
          </cell>
          <cell r="FN683">
            <v>15455.38</v>
          </cell>
          <cell r="FO683">
            <v>92202.68</v>
          </cell>
          <cell r="FP683">
            <v>121715.69</v>
          </cell>
          <cell r="FQ683">
            <v>8.3559999999999999</v>
          </cell>
          <cell r="FR683">
            <v>13.081799999999999</v>
          </cell>
          <cell r="FS683">
            <v>16.7624</v>
          </cell>
          <cell r="FT683">
            <v>9.9098000000000006</v>
          </cell>
          <cell r="FU683">
            <v>3418.87</v>
          </cell>
          <cell r="FV683">
            <v>92.64</v>
          </cell>
          <cell r="FW683">
            <v>0</v>
          </cell>
          <cell r="FX683">
            <v>0</v>
          </cell>
          <cell r="FY683">
            <v>1397.26</v>
          </cell>
          <cell r="FZ683">
            <v>0</v>
          </cell>
          <cell r="GA683">
            <v>0</v>
          </cell>
          <cell r="GB683">
            <v>0</v>
          </cell>
          <cell r="GC683">
            <v>845.81</v>
          </cell>
          <cell r="GD683">
            <v>5458.58</v>
          </cell>
          <cell r="GE683">
            <v>1222.83</v>
          </cell>
          <cell r="GF683">
            <v>0</v>
          </cell>
          <cell r="GG683">
            <v>1258849.6000000001</v>
          </cell>
          <cell r="GH683">
            <v>3418.87</v>
          </cell>
          <cell r="GI683">
            <v>196</v>
          </cell>
          <cell r="GJ683">
            <v>12536.17</v>
          </cell>
          <cell r="GK683">
            <v>1253.6199999999999</v>
          </cell>
          <cell r="GL683">
            <v>1187.83</v>
          </cell>
          <cell r="GM683">
            <v>35</v>
          </cell>
          <cell r="GN683">
            <v>0</v>
          </cell>
          <cell r="GO683">
            <v>1187.83</v>
          </cell>
          <cell r="GP683">
            <v>751.73</v>
          </cell>
          <cell r="GQ683">
            <v>751.73</v>
          </cell>
          <cell r="GR683">
            <v>436.11</v>
          </cell>
          <cell r="GS683">
            <v>751.73</v>
          </cell>
          <cell r="GT683">
            <v>1952.54</v>
          </cell>
          <cell r="GU683">
            <v>12.59</v>
          </cell>
          <cell r="GV683">
            <v>1258.8499999999999</v>
          </cell>
          <cell r="GW683">
            <v>0.01</v>
          </cell>
          <cell r="GX683">
            <v>6.56</v>
          </cell>
          <cell r="GY683">
            <v>0</v>
          </cell>
          <cell r="GZ683">
            <v>6.56</v>
          </cell>
          <cell r="HA683">
            <v>0</v>
          </cell>
          <cell r="HB683">
            <v>0</v>
          </cell>
          <cell r="HC683">
            <v>0</v>
          </cell>
          <cell r="HD683" t="str">
            <v>Acceleration of Warrant Amortization associated with TARP Repayment</v>
          </cell>
          <cell r="HF683">
            <v>0</v>
          </cell>
          <cell r="HG683">
            <v>0</v>
          </cell>
          <cell r="HH683">
            <v>0</v>
          </cell>
          <cell r="HI683">
            <v>-1258000000</v>
          </cell>
          <cell r="HJ683">
            <v>-570500000</v>
          </cell>
          <cell r="HK683" t="str">
            <v>All Common Stock issuances assumed at $4.0 per share</v>
          </cell>
          <cell r="HL683">
            <v>4</v>
          </cell>
          <cell r="HM683">
            <v>2011</v>
          </cell>
          <cell r="HN683">
            <v>0</v>
          </cell>
          <cell r="HO683">
            <v>0.35</v>
          </cell>
          <cell r="HR683">
            <v>19016</v>
          </cell>
        </row>
        <row r="684">
          <cell r="A684" t="str">
            <v>3242838Q1 2012BHC Baseline</v>
          </cell>
          <cell r="B684" t="str">
            <v>Regions</v>
          </cell>
          <cell r="C684" t="str">
            <v>Q1 2012</v>
          </cell>
          <cell r="D684" t="str">
            <v>BHC Baseline</v>
          </cell>
          <cell r="E684" t="str">
            <v>BHC</v>
          </cell>
          <cell r="F684" t="str">
            <v>REGIONS FC</v>
          </cell>
          <cell r="G684">
            <v>3242838</v>
          </cell>
          <cell r="H684" t="str">
            <v>Projected</v>
          </cell>
          <cell r="I684">
            <v>40932</v>
          </cell>
          <cell r="J684">
            <v>40926.478854166664</v>
          </cell>
          <cell r="K684" t="str">
            <v>BHC Base economic outlook . Consistent with internal Budget and Strategic Planning outlook.</v>
          </cell>
          <cell r="L684">
            <v>65.400000000000006</v>
          </cell>
          <cell r="M684">
            <v>78.59</v>
          </cell>
          <cell r="N684">
            <v>6.48</v>
          </cell>
          <cell r="O684">
            <v>72.11</v>
          </cell>
          <cell r="P684">
            <v>64.97</v>
          </cell>
          <cell r="Q684">
            <v>54.45</v>
          </cell>
          <cell r="R684">
            <v>0</v>
          </cell>
          <cell r="S684">
            <v>10.52</v>
          </cell>
          <cell r="T684">
            <v>192.92</v>
          </cell>
          <cell r="U684">
            <v>50.77</v>
          </cell>
          <cell r="V684">
            <v>23.62</v>
          </cell>
          <cell r="W684">
            <v>118.53</v>
          </cell>
          <cell r="X684">
            <v>12.9</v>
          </cell>
          <cell r="Y684">
            <v>19.850000000000001</v>
          </cell>
          <cell r="Z684">
            <v>3.4</v>
          </cell>
          <cell r="AA684">
            <v>0</v>
          </cell>
          <cell r="AB684">
            <v>16.45</v>
          </cell>
          <cell r="AC684">
            <v>18.7</v>
          </cell>
          <cell r="AD684">
            <v>0</v>
          </cell>
          <cell r="AE684">
            <v>2.5499999999999998</v>
          </cell>
          <cell r="AF684">
            <v>0</v>
          </cell>
          <cell r="AG684">
            <v>1.27</v>
          </cell>
          <cell r="AH684">
            <v>14.89</v>
          </cell>
          <cell r="AI684">
            <v>453.33</v>
          </cell>
          <cell r="AJ684">
            <v>0</v>
          </cell>
          <cell r="AK684">
            <v>0</v>
          </cell>
          <cell r="AL684">
            <v>0.83</v>
          </cell>
          <cell r="AM684">
            <v>0.83</v>
          </cell>
          <cell r="AN684">
            <v>0</v>
          </cell>
          <cell r="AO684">
            <v>0</v>
          </cell>
          <cell r="AP684">
            <v>0</v>
          </cell>
          <cell r="AQ684">
            <v>0</v>
          </cell>
          <cell r="AR684">
            <v>0</v>
          </cell>
          <cell r="AS684">
            <v>0</v>
          </cell>
          <cell r="AT684">
            <v>454.16</v>
          </cell>
          <cell r="AU684">
            <v>2813.68</v>
          </cell>
          <cell r="AV684">
            <v>377.82</v>
          </cell>
          <cell r="AW684">
            <v>453.33</v>
          </cell>
          <cell r="AX684">
            <v>0</v>
          </cell>
          <cell r="AY684">
            <v>2738.17</v>
          </cell>
          <cell r="AZ684">
            <v>843.92</v>
          </cell>
          <cell r="BA684">
            <v>487.92</v>
          </cell>
          <cell r="BB684">
            <v>893.33</v>
          </cell>
          <cell r="BC684">
            <v>438.51</v>
          </cell>
          <cell r="BD684">
            <v>438.51</v>
          </cell>
          <cell r="BE684">
            <v>377.82</v>
          </cell>
          <cell r="BF684">
            <v>0</v>
          </cell>
          <cell r="BG684">
            <v>0</v>
          </cell>
          <cell r="BH684">
            <v>-353</v>
          </cell>
          <cell r="BI684">
            <v>0</v>
          </cell>
          <cell r="BJ684">
            <v>-1.41</v>
          </cell>
          <cell r="BK684">
            <v>0</v>
          </cell>
          <cell r="BL684">
            <v>-293.72000000000003</v>
          </cell>
          <cell r="BM684">
            <v>44</v>
          </cell>
          <cell r="BN684">
            <v>-337.72</v>
          </cell>
          <cell r="BO684">
            <v>0</v>
          </cell>
          <cell r="BP684">
            <v>-337.72</v>
          </cell>
          <cell r="BQ684">
            <v>12.71</v>
          </cell>
          <cell r="BR684">
            <v>-350.43</v>
          </cell>
          <cell r="BS684">
            <v>-14.980252999999999</v>
          </cell>
          <cell r="BT684">
            <v>32</v>
          </cell>
          <cell r="BU684">
            <v>5</v>
          </cell>
          <cell r="BV684">
            <v>5</v>
          </cell>
          <cell r="BW684">
            <v>32</v>
          </cell>
          <cell r="BY684">
            <v>16.66</v>
          </cell>
          <cell r="BZ684">
            <v>25786.94</v>
          </cell>
          <cell r="CA684">
            <v>25803.599999999999</v>
          </cell>
          <cell r="CB684">
            <v>50705.46</v>
          </cell>
          <cell r="CC684">
            <v>15678.56</v>
          </cell>
          <cell r="CD684">
            <v>12068.88</v>
          </cell>
          <cell r="CE684">
            <v>595.01</v>
          </cell>
          <cell r="CF684">
            <v>11473.87</v>
          </cell>
          <cell r="CG684">
            <v>22337.42</v>
          </cell>
          <cell r="CH684">
            <v>2693.7</v>
          </cell>
          <cell r="CI684">
            <v>2913.87</v>
          </cell>
          <cell r="CJ684">
            <v>16729.849999999999</v>
          </cell>
          <cell r="CK684">
            <v>10836.67</v>
          </cell>
          <cell r="CL684">
            <v>620.6</v>
          </cell>
          <cell r="CM684">
            <v>0</v>
          </cell>
          <cell r="CN684">
            <v>17193.63</v>
          </cell>
          <cell r="CO684">
            <v>15667.95</v>
          </cell>
          <cell r="CP684">
            <v>0</v>
          </cell>
          <cell r="CQ684">
            <v>1525.68</v>
          </cell>
          <cell r="CR684">
            <v>998.78</v>
          </cell>
          <cell r="CS684">
            <v>3071.73</v>
          </cell>
          <cell r="CT684">
            <v>1698.26</v>
          </cell>
          <cell r="CU684">
            <v>0</v>
          </cell>
          <cell r="CV684">
            <v>1373.47</v>
          </cell>
          <cell r="CW684">
            <v>7440.85</v>
          </cell>
          <cell r="CX684">
            <v>0.04</v>
          </cell>
          <cell r="CY684">
            <v>383.13</v>
          </cell>
          <cell r="CZ684">
            <v>378.09</v>
          </cell>
          <cell r="DA684">
            <v>1705.82</v>
          </cell>
          <cell r="DB684">
            <v>4973.78</v>
          </cell>
          <cell r="DC684">
            <v>79410.460000000006</v>
          </cell>
          <cell r="DD684">
            <v>0</v>
          </cell>
          <cell r="DE684">
            <v>2738.17</v>
          </cell>
          <cell r="DF684">
            <v>76672.289999999994</v>
          </cell>
          <cell r="DG684">
            <v>635.39</v>
          </cell>
          <cell r="DH684">
            <v>5031.8599999999997</v>
          </cell>
          <cell r="DI684">
            <v>240.53</v>
          </cell>
          <cell r="DJ684">
            <v>159.24</v>
          </cell>
          <cell r="DK684">
            <v>264.94</v>
          </cell>
          <cell r="DL684">
            <v>5696.58</v>
          </cell>
          <cell r="DM684">
            <v>14735.07</v>
          </cell>
          <cell r="DN684">
            <v>123542.92</v>
          </cell>
          <cell r="DO684">
            <v>95037.37</v>
          </cell>
          <cell r="DP684">
            <v>701.61</v>
          </cell>
          <cell r="DQ684">
            <v>845.92</v>
          </cell>
          <cell r="DR684">
            <v>12575.44</v>
          </cell>
          <cell r="DS684">
            <v>78</v>
          </cell>
          <cell r="DT684">
            <v>109160.34</v>
          </cell>
          <cell r="DU684">
            <v>0</v>
          </cell>
          <cell r="DV684">
            <v>15.23</v>
          </cell>
          <cell r="DW684">
            <v>19944.66</v>
          </cell>
          <cell r="DX684">
            <v>-4349.2</v>
          </cell>
          <cell r="DY684">
            <v>-89.45</v>
          </cell>
          <cell r="DZ684">
            <v>-1397.26</v>
          </cell>
          <cell r="EA684">
            <v>14123.98</v>
          </cell>
          <cell r="EB684">
            <v>258.60000000000002</v>
          </cell>
          <cell r="EC684">
            <v>14382.58</v>
          </cell>
          <cell r="ED684">
            <v>24790.17</v>
          </cell>
          <cell r="EE684">
            <v>17234.400000000001</v>
          </cell>
          <cell r="EF684">
            <v>0</v>
          </cell>
          <cell r="EG684">
            <v>17234.400000000001</v>
          </cell>
          <cell r="EH684">
            <v>-350.43</v>
          </cell>
          <cell r="EI684">
            <v>0</v>
          </cell>
          <cell r="EJ684">
            <v>-3429.01</v>
          </cell>
          <cell r="EK684">
            <v>875</v>
          </cell>
          <cell r="EL684">
            <v>6.59</v>
          </cell>
          <cell r="EM684">
            <v>0</v>
          </cell>
          <cell r="EN684">
            <v>0</v>
          </cell>
          <cell r="EO684">
            <v>0</v>
          </cell>
          <cell r="EP684">
            <v>43.75</v>
          </cell>
          <cell r="EQ684">
            <v>12.61</v>
          </cell>
          <cell r="ER684">
            <v>-85.22</v>
          </cell>
          <cell r="ES684">
            <v>0</v>
          </cell>
          <cell r="ET684">
            <v>-70.98</v>
          </cell>
          <cell r="EU684">
            <v>14123.98</v>
          </cell>
          <cell r="EV684">
            <v>14123.98</v>
          </cell>
          <cell r="EW684">
            <v>181.01</v>
          </cell>
          <cell r="EX684">
            <v>1.69</v>
          </cell>
          <cell r="EY684">
            <v>-270.45999999999998</v>
          </cell>
          <cell r="EZ684">
            <v>0</v>
          </cell>
          <cell r="FA684">
            <v>92.8</v>
          </cell>
          <cell r="FB684">
            <v>845.84</v>
          </cell>
          <cell r="FC684">
            <v>0</v>
          </cell>
          <cell r="FD684">
            <v>5092.38</v>
          </cell>
          <cell r="FE684">
            <v>0</v>
          </cell>
          <cell r="FF684">
            <v>10058.01</v>
          </cell>
          <cell r="FG684">
            <v>39.979999999999997</v>
          </cell>
          <cell r="FH684">
            <v>426.8</v>
          </cell>
          <cell r="FI684">
            <v>0</v>
          </cell>
          <cell r="FJ684">
            <v>9591.23</v>
          </cell>
          <cell r="FK684">
            <v>91677.759999999995</v>
          </cell>
          <cell r="FL684">
            <v>8652.59</v>
          </cell>
          <cell r="FM684">
            <v>9591.23</v>
          </cell>
          <cell r="FN684">
            <v>12943.79</v>
          </cell>
          <cell r="FO684">
            <v>91677.759999999995</v>
          </cell>
          <cell r="FP684">
            <v>118618.22</v>
          </cell>
          <cell r="FQ684">
            <v>9.4380000000000006</v>
          </cell>
          <cell r="FR684">
            <v>10.4619</v>
          </cell>
          <cell r="FS684">
            <v>14.1188</v>
          </cell>
          <cell r="FT684">
            <v>8.0858000000000008</v>
          </cell>
          <cell r="FU684">
            <v>0</v>
          </cell>
          <cell r="FV684">
            <v>92.8</v>
          </cell>
          <cell r="FW684">
            <v>0</v>
          </cell>
          <cell r="FX684">
            <v>0</v>
          </cell>
          <cell r="FY684">
            <v>1397.26</v>
          </cell>
          <cell r="FZ684">
            <v>0</v>
          </cell>
          <cell r="GA684">
            <v>0</v>
          </cell>
          <cell r="GB684">
            <v>0</v>
          </cell>
          <cell r="GC684">
            <v>845.84</v>
          </cell>
          <cell r="GD684">
            <v>4925.54</v>
          </cell>
          <cell r="GE684">
            <v>1190.77</v>
          </cell>
          <cell r="GF684">
            <v>0</v>
          </cell>
          <cell r="GG684">
            <v>1479803.1</v>
          </cell>
          <cell r="GH684">
            <v>0</v>
          </cell>
          <cell r="GI684">
            <v>196</v>
          </cell>
          <cell r="GJ684">
            <v>10058.01</v>
          </cell>
          <cell r="GK684">
            <v>1005.8</v>
          </cell>
          <cell r="GL684">
            <v>1153.77</v>
          </cell>
          <cell r="GM684">
            <v>37</v>
          </cell>
          <cell r="GN684">
            <v>0</v>
          </cell>
          <cell r="GO684">
            <v>1153.77</v>
          </cell>
          <cell r="GP684">
            <v>726.97</v>
          </cell>
          <cell r="GQ684">
            <v>726.97</v>
          </cell>
          <cell r="GR684">
            <v>426.8</v>
          </cell>
          <cell r="GS684">
            <v>726.97</v>
          </cell>
          <cell r="GT684">
            <v>1888.24</v>
          </cell>
          <cell r="GU684">
            <v>12.61</v>
          </cell>
          <cell r="GV684">
            <v>1479.8</v>
          </cell>
          <cell r="GW684">
            <v>0.01</v>
          </cell>
          <cell r="GX684">
            <v>6.59</v>
          </cell>
          <cell r="GY684">
            <v>875</v>
          </cell>
          <cell r="GZ684">
            <v>881.59</v>
          </cell>
          <cell r="HA684">
            <v>0</v>
          </cell>
          <cell r="HB684">
            <v>0</v>
          </cell>
          <cell r="HC684">
            <v>0</v>
          </cell>
          <cell r="HD684" t="str">
            <v>Acceleration of Warrant Amortization associated with TARP Repayment</v>
          </cell>
          <cell r="HF684">
            <v>0</v>
          </cell>
          <cell r="HG684">
            <v>0</v>
          </cell>
          <cell r="HH684">
            <v>0</v>
          </cell>
          <cell r="HI684">
            <v>-1258000000</v>
          </cell>
          <cell r="HJ684">
            <v>-570500000</v>
          </cell>
          <cell r="HK684" t="str">
            <v>All Common Stock issuances assumed at $4.0 per share</v>
          </cell>
          <cell r="HL684">
            <v>1</v>
          </cell>
          <cell r="HM684">
            <v>2012</v>
          </cell>
          <cell r="HN684">
            <v>0</v>
          </cell>
          <cell r="HO684">
            <v>-1.41</v>
          </cell>
          <cell r="HR684">
            <v>19016</v>
          </cell>
        </row>
        <row r="685">
          <cell r="A685" t="str">
            <v>3242838Q2 2012BHC Baseline</v>
          </cell>
          <cell r="B685" t="str">
            <v>Regions</v>
          </cell>
          <cell r="C685" t="str">
            <v>Q2 2012</v>
          </cell>
          <cell r="D685" t="str">
            <v>BHC Baseline</v>
          </cell>
          <cell r="E685" t="str">
            <v>BHC</v>
          </cell>
          <cell r="F685" t="str">
            <v>REGIONS FC</v>
          </cell>
          <cell r="G685">
            <v>3242838</v>
          </cell>
          <cell r="H685" t="str">
            <v>Projected</v>
          </cell>
          <cell r="I685">
            <v>40932</v>
          </cell>
          <cell r="J685">
            <v>40926.478854166664</v>
          </cell>
          <cell r="K685" t="str">
            <v>BHC Base economic outlook . Consistent with internal Budget and Strategic Planning outlook.</v>
          </cell>
          <cell r="L685">
            <v>64.7</v>
          </cell>
          <cell r="M685">
            <v>74.91</v>
          </cell>
          <cell r="N685">
            <v>6.03</v>
          </cell>
          <cell r="O685">
            <v>68.88</v>
          </cell>
          <cell r="P685">
            <v>53.95</v>
          </cell>
          <cell r="Q685">
            <v>43.28</v>
          </cell>
          <cell r="R685">
            <v>0</v>
          </cell>
          <cell r="S685">
            <v>10.68</v>
          </cell>
          <cell r="T685">
            <v>167.94</v>
          </cell>
          <cell r="U685">
            <v>41.01</v>
          </cell>
          <cell r="V685">
            <v>21.45</v>
          </cell>
          <cell r="W685">
            <v>105.48</v>
          </cell>
          <cell r="X685">
            <v>16.3</v>
          </cell>
          <cell r="Y685">
            <v>19.809999999999999</v>
          </cell>
          <cell r="Z685">
            <v>3.6</v>
          </cell>
          <cell r="AA685">
            <v>0</v>
          </cell>
          <cell r="AB685">
            <v>16.21</v>
          </cell>
          <cell r="AC685">
            <v>14.84</v>
          </cell>
          <cell r="AD685">
            <v>0</v>
          </cell>
          <cell r="AE685">
            <v>2.02</v>
          </cell>
          <cell r="AF685">
            <v>0</v>
          </cell>
          <cell r="AG685">
            <v>1</v>
          </cell>
          <cell r="AH685">
            <v>11.82</v>
          </cell>
          <cell r="AI685">
            <v>412.46</v>
          </cell>
          <cell r="AJ685">
            <v>0</v>
          </cell>
          <cell r="AK685">
            <v>0</v>
          </cell>
          <cell r="AL685">
            <v>0.83</v>
          </cell>
          <cell r="AM685">
            <v>0.83</v>
          </cell>
          <cell r="AN685">
            <v>0</v>
          </cell>
          <cell r="AO685">
            <v>0</v>
          </cell>
          <cell r="AP685">
            <v>0</v>
          </cell>
          <cell r="AQ685">
            <v>0</v>
          </cell>
          <cell r="AR685">
            <v>0</v>
          </cell>
          <cell r="AS685">
            <v>0</v>
          </cell>
          <cell r="AT685">
            <v>413.29</v>
          </cell>
          <cell r="AU685">
            <v>2738.17</v>
          </cell>
          <cell r="AV685">
            <v>337.58</v>
          </cell>
          <cell r="AW685">
            <v>412.46</v>
          </cell>
          <cell r="AX685">
            <v>0</v>
          </cell>
          <cell r="AY685">
            <v>2663.29</v>
          </cell>
          <cell r="AZ685">
            <v>855.69</v>
          </cell>
          <cell r="BA685">
            <v>500.8</v>
          </cell>
          <cell r="BB685">
            <v>894.77</v>
          </cell>
          <cell r="BC685">
            <v>461.71</v>
          </cell>
          <cell r="BD685">
            <v>461.71</v>
          </cell>
          <cell r="BE685">
            <v>337.58</v>
          </cell>
          <cell r="BF685">
            <v>0</v>
          </cell>
          <cell r="BG685">
            <v>0</v>
          </cell>
          <cell r="BH685">
            <v>0</v>
          </cell>
          <cell r="BI685">
            <v>0</v>
          </cell>
          <cell r="BJ685">
            <v>-1.41</v>
          </cell>
          <cell r="BK685">
            <v>-5</v>
          </cell>
          <cell r="BL685">
            <v>122.72</v>
          </cell>
          <cell r="BM685">
            <v>11</v>
          </cell>
          <cell r="BN685">
            <v>111.72</v>
          </cell>
          <cell r="BO685">
            <v>0</v>
          </cell>
          <cell r="BP685">
            <v>111.72</v>
          </cell>
          <cell r="BQ685">
            <v>2.16</v>
          </cell>
          <cell r="BR685">
            <v>109.56</v>
          </cell>
          <cell r="BS685">
            <v>8.9634941000000001</v>
          </cell>
          <cell r="BT685">
            <v>32</v>
          </cell>
          <cell r="BU685">
            <v>5</v>
          </cell>
          <cell r="BV685">
            <v>5</v>
          </cell>
          <cell r="BW685">
            <v>32</v>
          </cell>
          <cell r="BY685">
            <v>16.66</v>
          </cell>
          <cell r="BZ685">
            <v>25744.19</v>
          </cell>
          <cell r="CA685">
            <v>25760.85</v>
          </cell>
          <cell r="CB685">
            <v>50066.39</v>
          </cell>
          <cell r="CC685">
            <v>15656.56</v>
          </cell>
          <cell r="CD685">
            <v>11869.3</v>
          </cell>
          <cell r="CE685">
            <v>574.85</v>
          </cell>
          <cell r="CF685">
            <v>11294.45</v>
          </cell>
          <cell r="CG685">
            <v>21915.39</v>
          </cell>
          <cell r="CH685">
            <v>2575.61</v>
          </cell>
          <cell r="CI685">
            <v>2822.88</v>
          </cell>
          <cell r="CJ685">
            <v>16516.900000000001</v>
          </cell>
          <cell r="CK685">
            <v>10860.66</v>
          </cell>
          <cell r="CL685">
            <v>625.14</v>
          </cell>
          <cell r="CM685">
            <v>0</v>
          </cell>
          <cell r="CN685">
            <v>17618.990000000002</v>
          </cell>
          <cell r="CO685">
            <v>16093.3</v>
          </cell>
          <cell r="CP685">
            <v>0</v>
          </cell>
          <cell r="CQ685">
            <v>1525.68</v>
          </cell>
          <cell r="CR685">
            <v>987.58</v>
          </cell>
          <cell r="CS685">
            <v>3229.46</v>
          </cell>
          <cell r="CT685">
            <v>1821.79</v>
          </cell>
          <cell r="CU685">
            <v>0</v>
          </cell>
          <cell r="CV685">
            <v>1407.67</v>
          </cell>
          <cell r="CW685">
            <v>7576.92</v>
          </cell>
          <cell r="CX685">
            <v>0.04</v>
          </cell>
          <cell r="CY685">
            <v>392.47</v>
          </cell>
          <cell r="CZ685">
            <v>393.01</v>
          </cell>
          <cell r="DA685">
            <v>1776.69</v>
          </cell>
          <cell r="DB685">
            <v>5014.72</v>
          </cell>
          <cell r="DC685">
            <v>79479.34</v>
          </cell>
          <cell r="DD685">
            <v>0</v>
          </cell>
          <cell r="DE685">
            <v>2663.29</v>
          </cell>
          <cell r="DF685">
            <v>76816.039999999994</v>
          </cell>
          <cell r="DG685">
            <v>618.05999999999995</v>
          </cell>
          <cell r="DH685">
            <v>5031.8599999999997</v>
          </cell>
          <cell r="DI685">
            <v>262.93</v>
          </cell>
          <cell r="DJ685">
            <v>153.94</v>
          </cell>
          <cell r="DK685">
            <v>243.91</v>
          </cell>
          <cell r="DL685">
            <v>5692.64</v>
          </cell>
          <cell r="DM685">
            <v>14855.06</v>
          </cell>
          <cell r="DN685">
            <v>123742.65</v>
          </cell>
          <cell r="DO685">
            <v>94189.24</v>
          </cell>
          <cell r="DP685">
            <v>701.61</v>
          </cell>
          <cell r="DQ685">
            <v>845.92</v>
          </cell>
          <cell r="DR685">
            <v>13546.48</v>
          </cell>
          <cell r="DS685">
            <v>73</v>
          </cell>
          <cell r="DT685">
            <v>109283.25</v>
          </cell>
          <cell r="DU685">
            <v>0</v>
          </cell>
          <cell r="DV685">
            <v>15.25</v>
          </cell>
          <cell r="DW685">
            <v>19951.22</v>
          </cell>
          <cell r="DX685">
            <v>-4254.46</v>
          </cell>
          <cell r="DY685">
            <v>-113.96</v>
          </cell>
          <cell r="DZ685">
            <v>-1397.26</v>
          </cell>
          <cell r="EA685">
            <v>14200.8</v>
          </cell>
          <cell r="EB685">
            <v>258.60000000000002</v>
          </cell>
          <cell r="EC685">
            <v>14459.4</v>
          </cell>
          <cell r="ED685">
            <v>25225.08</v>
          </cell>
          <cell r="EE685">
            <v>14123.98</v>
          </cell>
          <cell r="EF685">
            <v>0</v>
          </cell>
          <cell r="EG685">
            <v>14123.98</v>
          </cell>
          <cell r="EH685">
            <v>109.56</v>
          </cell>
          <cell r="EI685">
            <v>0</v>
          </cell>
          <cell r="EJ685">
            <v>0</v>
          </cell>
          <cell r="EK685">
            <v>0</v>
          </cell>
          <cell r="EL685">
            <v>6.58</v>
          </cell>
          <cell r="EM685">
            <v>0</v>
          </cell>
          <cell r="EN685">
            <v>0</v>
          </cell>
          <cell r="EO685">
            <v>0</v>
          </cell>
          <cell r="EP685">
            <v>0</v>
          </cell>
          <cell r="EQ685">
            <v>14.81</v>
          </cell>
          <cell r="ER685">
            <v>-24.51</v>
          </cell>
          <cell r="ES685">
            <v>0</v>
          </cell>
          <cell r="ET685">
            <v>0</v>
          </cell>
          <cell r="EU685">
            <v>14200.8</v>
          </cell>
          <cell r="EV685">
            <v>14200.8</v>
          </cell>
          <cell r="EW685">
            <v>149.18</v>
          </cell>
          <cell r="EX685">
            <v>1.69</v>
          </cell>
          <cell r="EY685">
            <v>-263.14</v>
          </cell>
          <cell r="EZ685">
            <v>0</v>
          </cell>
          <cell r="FA685">
            <v>92.96</v>
          </cell>
          <cell r="FB685">
            <v>845.87</v>
          </cell>
          <cell r="FC685">
            <v>0</v>
          </cell>
          <cell r="FD685">
            <v>5079.3500000000004</v>
          </cell>
          <cell r="FE685">
            <v>0</v>
          </cell>
          <cell r="FF685">
            <v>10172.56</v>
          </cell>
          <cell r="FG685">
            <v>41.69</v>
          </cell>
          <cell r="FH685">
            <v>402.98</v>
          </cell>
          <cell r="FI685">
            <v>0</v>
          </cell>
          <cell r="FJ685">
            <v>9727.89</v>
          </cell>
          <cell r="FK685">
            <v>92004.47</v>
          </cell>
          <cell r="FL685">
            <v>8789.0499999999993</v>
          </cell>
          <cell r="FM685">
            <v>9727.89</v>
          </cell>
          <cell r="FN685">
            <v>12914.11</v>
          </cell>
          <cell r="FO685">
            <v>92004.47</v>
          </cell>
          <cell r="FP685">
            <v>118196.73</v>
          </cell>
          <cell r="FQ685">
            <v>9.5528999999999993</v>
          </cell>
          <cell r="FR685">
            <v>10.5733</v>
          </cell>
          <cell r="FS685">
            <v>14.0364</v>
          </cell>
          <cell r="FT685">
            <v>8.2302999999999997</v>
          </cell>
          <cell r="FU685">
            <v>0</v>
          </cell>
          <cell r="FV685">
            <v>92.96</v>
          </cell>
          <cell r="FW685">
            <v>0</v>
          </cell>
          <cell r="FX685">
            <v>0</v>
          </cell>
          <cell r="FY685">
            <v>1397.26</v>
          </cell>
          <cell r="FZ685">
            <v>0</v>
          </cell>
          <cell r="GA685">
            <v>0</v>
          </cell>
          <cell r="GB685">
            <v>0</v>
          </cell>
          <cell r="GC685">
            <v>845.87</v>
          </cell>
          <cell r="GD685">
            <v>4925.54</v>
          </cell>
          <cell r="GE685">
            <v>1187.68</v>
          </cell>
          <cell r="GF685">
            <v>0</v>
          </cell>
          <cell r="GG685">
            <v>1481486.3</v>
          </cell>
          <cell r="GH685">
            <v>0</v>
          </cell>
          <cell r="GI685">
            <v>196</v>
          </cell>
          <cell r="GJ685">
            <v>10172.56</v>
          </cell>
          <cell r="GK685">
            <v>1017.26</v>
          </cell>
          <cell r="GL685">
            <v>1148.68</v>
          </cell>
          <cell r="GM685">
            <v>39</v>
          </cell>
          <cell r="GN685">
            <v>0</v>
          </cell>
          <cell r="GO685">
            <v>1148.68</v>
          </cell>
          <cell r="GP685">
            <v>745.7</v>
          </cell>
          <cell r="GQ685">
            <v>745.7</v>
          </cell>
          <cell r="GR685">
            <v>402.98</v>
          </cell>
          <cell r="GS685">
            <v>745.7</v>
          </cell>
          <cell r="GT685">
            <v>1936.88</v>
          </cell>
          <cell r="GU685">
            <v>14.81</v>
          </cell>
          <cell r="GV685">
            <v>1481.49</v>
          </cell>
          <cell r="GW685">
            <v>0.01</v>
          </cell>
          <cell r="GX685">
            <v>6.59</v>
          </cell>
          <cell r="GY685">
            <v>0</v>
          </cell>
          <cell r="GZ685">
            <v>6.59</v>
          </cell>
          <cell r="HA685">
            <v>0</v>
          </cell>
          <cell r="HB685">
            <v>0</v>
          </cell>
          <cell r="HC685">
            <v>0</v>
          </cell>
          <cell r="HD685" t="str">
            <v>Acceleration of Warrant Amortization associated with TARP Repayment</v>
          </cell>
          <cell r="HF685">
            <v>0</v>
          </cell>
          <cell r="HG685">
            <v>0</v>
          </cell>
          <cell r="HH685">
            <v>0</v>
          </cell>
          <cell r="HI685">
            <v>-1258000000</v>
          </cell>
          <cell r="HJ685">
            <v>-570500000</v>
          </cell>
          <cell r="HK685" t="str">
            <v>All Common Stock issuances assumed at $4.0 per share</v>
          </cell>
          <cell r="HL685">
            <v>2</v>
          </cell>
          <cell r="HM685">
            <v>2012</v>
          </cell>
          <cell r="HN685">
            <v>0</v>
          </cell>
          <cell r="HO685">
            <v>-1.41</v>
          </cell>
          <cell r="HR685">
            <v>19016</v>
          </cell>
        </row>
        <row r="686">
          <cell r="A686" t="str">
            <v>3242838Q3 2012BHC Baseline</v>
          </cell>
          <cell r="B686" t="str">
            <v>Regions</v>
          </cell>
          <cell r="C686" t="str">
            <v>Q3 2012</v>
          </cell>
          <cell r="D686" t="str">
            <v>BHC Baseline</v>
          </cell>
          <cell r="E686" t="str">
            <v>BHC</v>
          </cell>
          <cell r="F686" t="str">
            <v>REGIONS FC</v>
          </cell>
          <cell r="G686">
            <v>3242838</v>
          </cell>
          <cell r="H686" t="str">
            <v>Projected</v>
          </cell>
          <cell r="I686">
            <v>40932</v>
          </cell>
          <cell r="J686">
            <v>40926.478854166664</v>
          </cell>
          <cell r="K686" t="str">
            <v>BHC Base economic outlook . Consistent with internal Budget and Strategic Planning outlook.</v>
          </cell>
          <cell r="L686">
            <v>57.8</v>
          </cell>
          <cell r="M686">
            <v>74.099999999999994</v>
          </cell>
          <cell r="N686">
            <v>5.84</v>
          </cell>
          <cell r="O686">
            <v>68.260000000000005</v>
          </cell>
          <cell r="P686">
            <v>50.32</v>
          </cell>
          <cell r="Q686">
            <v>39.67</v>
          </cell>
          <cell r="R686">
            <v>0</v>
          </cell>
          <cell r="S686">
            <v>10.65</v>
          </cell>
          <cell r="T686">
            <v>156.41999999999999</v>
          </cell>
          <cell r="U686">
            <v>34.81</v>
          </cell>
          <cell r="V686">
            <v>20.52</v>
          </cell>
          <cell r="W686">
            <v>101.09</v>
          </cell>
          <cell r="X686">
            <v>15.6</v>
          </cell>
          <cell r="Y686">
            <v>21.63</v>
          </cell>
          <cell r="Z686">
            <v>4.2</v>
          </cell>
          <cell r="AA686">
            <v>0</v>
          </cell>
          <cell r="AB686">
            <v>17.43</v>
          </cell>
          <cell r="AC686">
            <v>13.6</v>
          </cell>
          <cell r="AD686">
            <v>0</v>
          </cell>
          <cell r="AE686">
            <v>1.85</v>
          </cell>
          <cell r="AF686">
            <v>0</v>
          </cell>
          <cell r="AG686">
            <v>0.92</v>
          </cell>
          <cell r="AH686">
            <v>10.83</v>
          </cell>
          <cell r="AI686">
            <v>389.47</v>
          </cell>
          <cell r="AJ686">
            <v>0</v>
          </cell>
          <cell r="AK686">
            <v>0</v>
          </cell>
          <cell r="AL686">
            <v>0.83</v>
          </cell>
          <cell r="AM686">
            <v>0.83</v>
          </cell>
          <cell r="AN686">
            <v>0</v>
          </cell>
          <cell r="AO686">
            <v>0</v>
          </cell>
          <cell r="AP686">
            <v>0</v>
          </cell>
          <cell r="AQ686">
            <v>0</v>
          </cell>
          <cell r="AR686">
            <v>0</v>
          </cell>
          <cell r="AS686">
            <v>0</v>
          </cell>
          <cell r="AT686">
            <v>390.31</v>
          </cell>
          <cell r="AU686">
            <v>2663.29</v>
          </cell>
          <cell r="AV686">
            <v>314.31</v>
          </cell>
          <cell r="AW686">
            <v>389.47</v>
          </cell>
          <cell r="AX686">
            <v>0</v>
          </cell>
          <cell r="AY686">
            <v>2588.13</v>
          </cell>
          <cell r="AZ686">
            <v>867.52</v>
          </cell>
          <cell r="BA686">
            <v>517.09</v>
          </cell>
          <cell r="BB686">
            <v>891.11</v>
          </cell>
          <cell r="BC686">
            <v>493.49</v>
          </cell>
          <cell r="BD686">
            <v>493.49</v>
          </cell>
          <cell r="BE686">
            <v>314.31</v>
          </cell>
          <cell r="BF686">
            <v>0</v>
          </cell>
          <cell r="BG686">
            <v>0</v>
          </cell>
          <cell r="BH686">
            <v>0</v>
          </cell>
          <cell r="BI686">
            <v>0</v>
          </cell>
          <cell r="BJ686">
            <v>-1.41</v>
          </cell>
          <cell r="BK686">
            <v>0</v>
          </cell>
          <cell r="BL686">
            <v>177.78</v>
          </cell>
          <cell r="BM686">
            <v>31</v>
          </cell>
          <cell r="BN686">
            <v>146.78</v>
          </cell>
          <cell r="BO686">
            <v>0</v>
          </cell>
          <cell r="BP686">
            <v>146.78</v>
          </cell>
          <cell r="BQ686">
            <v>2.16</v>
          </cell>
          <cell r="BR686">
            <v>144.62</v>
          </cell>
          <cell r="BS686">
            <v>17.437282</v>
          </cell>
          <cell r="BT686">
            <v>32</v>
          </cell>
          <cell r="BU686">
            <v>5</v>
          </cell>
          <cell r="BV686">
            <v>5</v>
          </cell>
          <cell r="BW686">
            <v>32</v>
          </cell>
          <cell r="BY686">
            <v>16.66</v>
          </cell>
          <cell r="BZ686">
            <v>25705.62</v>
          </cell>
          <cell r="CA686">
            <v>25722.27</v>
          </cell>
          <cell r="CB686">
            <v>49404.19</v>
          </cell>
          <cell r="CC686">
            <v>15655.22</v>
          </cell>
          <cell r="CD686">
            <v>11687.51</v>
          </cell>
          <cell r="CE686">
            <v>555.48</v>
          </cell>
          <cell r="CF686">
            <v>11132.02</v>
          </cell>
          <cell r="CG686">
            <v>21431.439999999999</v>
          </cell>
          <cell r="CH686">
            <v>2457.4899999999998</v>
          </cell>
          <cell r="CI686">
            <v>2706.28</v>
          </cell>
          <cell r="CJ686">
            <v>16267.67</v>
          </cell>
          <cell r="CK686">
            <v>10884.17</v>
          </cell>
          <cell r="CL686">
            <v>630.02</v>
          </cell>
          <cell r="CM686">
            <v>0</v>
          </cell>
          <cell r="CN686">
            <v>18024.099999999999</v>
          </cell>
          <cell r="CO686">
            <v>16498.41</v>
          </cell>
          <cell r="CP686">
            <v>0</v>
          </cell>
          <cell r="CQ686">
            <v>1525.68</v>
          </cell>
          <cell r="CR686">
            <v>977.81</v>
          </cell>
          <cell r="CS686">
            <v>3381.78</v>
          </cell>
          <cell r="CT686">
            <v>1943.18</v>
          </cell>
          <cell r="CU686">
            <v>0</v>
          </cell>
          <cell r="CV686">
            <v>1438.61</v>
          </cell>
          <cell r="CW686">
            <v>7706.05</v>
          </cell>
          <cell r="CX686">
            <v>0.04</v>
          </cell>
          <cell r="CY686">
            <v>400.32</v>
          </cell>
          <cell r="CZ686">
            <v>407.18</v>
          </cell>
          <cell r="DA686">
            <v>1845.23</v>
          </cell>
          <cell r="DB686">
            <v>5053.29</v>
          </cell>
          <cell r="DC686">
            <v>79493.929999999993</v>
          </cell>
          <cell r="DD686">
            <v>0</v>
          </cell>
          <cell r="DE686">
            <v>2588.13</v>
          </cell>
          <cell r="DF686">
            <v>76905.8</v>
          </cell>
          <cell r="DG686">
            <v>600.73</v>
          </cell>
          <cell r="DH686">
            <v>5031.8599999999997</v>
          </cell>
          <cell r="DI686">
            <v>285.33</v>
          </cell>
          <cell r="DJ686">
            <v>148.63</v>
          </cell>
          <cell r="DK686">
            <v>223.65</v>
          </cell>
          <cell r="DL686">
            <v>5689.47</v>
          </cell>
          <cell r="DM686">
            <v>14945.74</v>
          </cell>
          <cell r="DN686">
            <v>123864.02</v>
          </cell>
          <cell r="DO686">
            <v>93657.34</v>
          </cell>
          <cell r="DP686">
            <v>701.61</v>
          </cell>
          <cell r="DQ686">
            <v>845.92</v>
          </cell>
          <cell r="DR686">
            <v>14086.27</v>
          </cell>
          <cell r="DS686">
            <v>73</v>
          </cell>
          <cell r="DT686">
            <v>109291.13</v>
          </cell>
          <cell r="DU686">
            <v>0</v>
          </cell>
          <cell r="DV686">
            <v>15.27</v>
          </cell>
          <cell r="DW686">
            <v>19957.79</v>
          </cell>
          <cell r="DX686">
            <v>-4124.66</v>
          </cell>
          <cell r="DY686">
            <v>-136.86000000000001</v>
          </cell>
          <cell r="DZ686">
            <v>-1397.26</v>
          </cell>
          <cell r="EA686">
            <v>14314.29</v>
          </cell>
          <cell r="EB686">
            <v>258.60000000000002</v>
          </cell>
          <cell r="EC686">
            <v>14572.88</v>
          </cell>
          <cell r="ED686">
            <v>25567.75</v>
          </cell>
          <cell r="EE686">
            <v>14200.8</v>
          </cell>
          <cell r="EF686">
            <v>0</v>
          </cell>
          <cell r="EG686">
            <v>14200.8</v>
          </cell>
          <cell r="EH686">
            <v>144.62</v>
          </cell>
          <cell r="EI686">
            <v>0</v>
          </cell>
          <cell r="EJ686">
            <v>0</v>
          </cell>
          <cell r="EK686">
            <v>0</v>
          </cell>
          <cell r="EL686">
            <v>6.59</v>
          </cell>
          <cell r="EM686">
            <v>0</v>
          </cell>
          <cell r="EN686">
            <v>0</v>
          </cell>
          <cell r="EO686">
            <v>0</v>
          </cell>
          <cell r="EP686">
            <v>0</v>
          </cell>
          <cell r="EQ686">
            <v>14.82</v>
          </cell>
          <cell r="ER686">
            <v>-22.9</v>
          </cell>
          <cell r="ES686">
            <v>0</v>
          </cell>
          <cell r="ET686">
            <v>0</v>
          </cell>
          <cell r="EU686">
            <v>14314.29</v>
          </cell>
          <cell r="EV686">
            <v>14314.29</v>
          </cell>
          <cell r="EW686">
            <v>120.27</v>
          </cell>
          <cell r="EX686">
            <v>1.69</v>
          </cell>
          <cell r="EY686">
            <v>-257.13</v>
          </cell>
          <cell r="EZ686">
            <v>0</v>
          </cell>
          <cell r="FA686">
            <v>93.13</v>
          </cell>
          <cell r="FB686">
            <v>845.9</v>
          </cell>
          <cell r="FC686">
            <v>0</v>
          </cell>
          <cell r="FD686">
            <v>5067.09</v>
          </cell>
          <cell r="FE686">
            <v>0</v>
          </cell>
          <cell r="FF686">
            <v>10321.4</v>
          </cell>
          <cell r="FG686">
            <v>43.4</v>
          </cell>
          <cell r="FH686">
            <v>351</v>
          </cell>
          <cell r="FI686">
            <v>0</v>
          </cell>
          <cell r="FJ686">
            <v>9927.01</v>
          </cell>
          <cell r="FK686">
            <v>92232.72</v>
          </cell>
          <cell r="FL686">
            <v>8987.9699999999993</v>
          </cell>
          <cell r="FM686">
            <v>9927</v>
          </cell>
          <cell r="FN686">
            <v>13114.47</v>
          </cell>
          <cell r="FO686">
            <v>92232.72</v>
          </cell>
          <cell r="FP686">
            <v>118324.77</v>
          </cell>
          <cell r="FQ686">
            <v>9.7448999999999995</v>
          </cell>
          <cell r="FR686">
            <v>10.763</v>
          </cell>
          <cell r="FS686">
            <v>14.2189</v>
          </cell>
          <cell r="FT686">
            <v>8.3895999999999997</v>
          </cell>
          <cell r="FU686">
            <v>0</v>
          </cell>
          <cell r="FV686">
            <v>93.13</v>
          </cell>
          <cell r="FW686">
            <v>0</v>
          </cell>
          <cell r="FX686">
            <v>0</v>
          </cell>
          <cell r="FY686">
            <v>1397.26</v>
          </cell>
          <cell r="FZ686">
            <v>0</v>
          </cell>
          <cell r="GA686">
            <v>0</v>
          </cell>
          <cell r="GB686">
            <v>0</v>
          </cell>
          <cell r="GC686">
            <v>845.9</v>
          </cell>
          <cell r="GD686">
            <v>4925.54</v>
          </cell>
          <cell r="GE686">
            <v>1163.17</v>
          </cell>
          <cell r="GF686">
            <v>0</v>
          </cell>
          <cell r="GG686">
            <v>1481651.1</v>
          </cell>
          <cell r="GH686">
            <v>0</v>
          </cell>
          <cell r="GI686">
            <v>196</v>
          </cell>
          <cell r="GJ686">
            <v>10321.4</v>
          </cell>
          <cell r="GK686">
            <v>1032.1400000000001</v>
          </cell>
          <cell r="GL686">
            <v>1122.17</v>
          </cell>
          <cell r="GM686">
            <v>41</v>
          </cell>
          <cell r="GN686">
            <v>0</v>
          </cell>
          <cell r="GO686">
            <v>1122.17</v>
          </cell>
          <cell r="GP686">
            <v>771.17</v>
          </cell>
          <cell r="GQ686">
            <v>771.17</v>
          </cell>
          <cell r="GR686">
            <v>351</v>
          </cell>
          <cell r="GS686">
            <v>771.17</v>
          </cell>
          <cell r="GT686">
            <v>2003.05</v>
          </cell>
          <cell r="GU686">
            <v>14.82</v>
          </cell>
          <cell r="GV686">
            <v>1481.65</v>
          </cell>
          <cell r="GW686">
            <v>0.01</v>
          </cell>
          <cell r="GX686">
            <v>6.59</v>
          </cell>
          <cell r="GY686">
            <v>0</v>
          </cell>
          <cell r="GZ686">
            <v>6.59</v>
          </cell>
          <cell r="HA686">
            <v>0</v>
          </cell>
          <cell r="HB686">
            <v>0</v>
          </cell>
          <cell r="HC686">
            <v>0</v>
          </cell>
          <cell r="HD686" t="str">
            <v>Acceleration of Warrant Amortization associated with TARP Repayment</v>
          </cell>
          <cell r="HF686">
            <v>0</v>
          </cell>
          <cell r="HG686">
            <v>0</v>
          </cell>
          <cell r="HH686">
            <v>0</v>
          </cell>
          <cell r="HI686">
            <v>-1258000000</v>
          </cell>
          <cell r="HJ686">
            <v>-570500000</v>
          </cell>
          <cell r="HK686" t="str">
            <v>All Common Stock issuances assumed at $4.0 per share</v>
          </cell>
          <cell r="HL686">
            <v>3</v>
          </cell>
          <cell r="HM686">
            <v>2012</v>
          </cell>
          <cell r="HN686">
            <v>0</v>
          </cell>
          <cell r="HO686">
            <v>-1.41</v>
          </cell>
          <cell r="HR686">
            <v>19016</v>
          </cell>
        </row>
        <row r="687">
          <cell r="A687" t="str">
            <v>3242838Q4 2012BHC Baseline</v>
          </cell>
          <cell r="B687" t="str">
            <v>Regions</v>
          </cell>
          <cell r="C687" t="str">
            <v>Q4 2012</v>
          </cell>
          <cell r="D687" t="str">
            <v>BHC Baseline</v>
          </cell>
          <cell r="E687" t="str">
            <v>BHC</v>
          </cell>
          <cell r="F687" t="str">
            <v>REGIONS FC</v>
          </cell>
          <cell r="G687">
            <v>3242838</v>
          </cell>
          <cell r="H687" t="str">
            <v>Projected</v>
          </cell>
          <cell r="I687">
            <v>40932</v>
          </cell>
          <cell r="J687">
            <v>40926.478854166664</v>
          </cell>
          <cell r="K687" t="str">
            <v>BHC Base economic outlook . Consistent with internal Budget and Strategic Planning outlook.</v>
          </cell>
          <cell r="L687">
            <v>50.4</v>
          </cell>
          <cell r="M687">
            <v>63.05</v>
          </cell>
          <cell r="N687">
            <v>5.1100000000000003</v>
          </cell>
          <cell r="O687">
            <v>57.94</v>
          </cell>
          <cell r="P687">
            <v>49.58</v>
          </cell>
          <cell r="Q687">
            <v>39.090000000000003</v>
          </cell>
          <cell r="R687">
            <v>0</v>
          </cell>
          <cell r="S687">
            <v>10.49</v>
          </cell>
          <cell r="T687">
            <v>138.68</v>
          </cell>
          <cell r="U687">
            <v>29.15</v>
          </cell>
          <cell r="V687">
            <v>17.16</v>
          </cell>
          <cell r="W687">
            <v>92.38</v>
          </cell>
          <cell r="X687">
            <v>15.7</v>
          </cell>
          <cell r="Y687">
            <v>21.92</v>
          </cell>
          <cell r="Z687">
            <v>4.5999999999999996</v>
          </cell>
          <cell r="AA687">
            <v>0</v>
          </cell>
          <cell r="AB687">
            <v>17.32</v>
          </cell>
          <cell r="AC687">
            <v>13.42</v>
          </cell>
          <cell r="AD687">
            <v>0</v>
          </cell>
          <cell r="AE687">
            <v>1.83</v>
          </cell>
          <cell r="AF687">
            <v>0</v>
          </cell>
          <cell r="AG687">
            <v>0.91</v>
          </cell>
          <cell r="AH687">
            <v>10.68</v>
          </cell>
          <cell r="AI687">
            <v>352.76</v>
          </cell>
          <cell r="AJ687">
            <v>0</v>
          </cell>
          <cell r="AK687">
            <v>0</v>
          </cell>
          <cell r="AL687">
            <v>0.83</v>
          </cell>
          <cell r="AM687">
            <v>0.83</v>
          </cell>
          <cell r="AN687">
            <v>0</v>
          </cell>
          <cell r="AO687">
            <v>0</v>
          </cell>
          <cell r="AP687">
            <v>0</v>
          </cell>
          <cell r="AQ687">
            <v>0</v>
          </cell>
          <cell r="AR687">
            <v>0</v>
          </cell>
          <cell r="AS687">
            <v>0</v>
          </cell>
          <cell r="AT687">
            <v>353.59</v>
          </cell>
          <cell r="AU687">
            <v>2588.13</v>
          </cell>
          <cell r="AV687">
            <v>277.3</v>
          </cell>
          <cell r="AW687">
            <v>352.76</v>
          </cell>
          <cell r="AX687">
            <v>0</v>
          </cell>
          <cell r="AY687">
            <v>2512.67</v>
          </cell>
          <cell r="AZ687">
            <v>876.42</v>
          </cell>
          <cell r="BA687">
            <v>535.16</v>
          </cell>
          <cell r="BB687">
            <v>875.31</v>
          </cell>
          <cell r="BC687">
            <v>536.26</v>
          </cell>
          <cell r="BD687">
            <v>536.26</v>
          </cell>
          <cell r="BE687">
            <v>277.3</v>
          </cell>
          <cell r="BF687">
            <v>0</v>
          </cell>
          <cell r="BG687">
            <v>0</v>
          </cell>
          <cell r="BH687">
            <v>0</v>
          </cell>
          <cell r="BI687">
            <v>0</v>
          </cell>
          <cell r="BJ687">
            <v>-1.41</v>
          </cell>
          <cell r="BK687">
            <v>0</v>
          </cell>
          <cell r="BL687">
            <v>257.55</v>
          </cell>
          <cell r="BM687">
            <v>59</v>
          </cell>
          <cell r="BN687">
            <v>198.55</v>
          </cell>
          <cell r="BO687">
            <v>0</v>
          </cell>
          <cell r="BP687">
            <v>198.55</v>
          </cell>
          <cell r="BQ687">
            <v>2.16</v>
          </cell>
          <cell r="BR687">
            <v>196.39</v>
          </cell>
          <cell r="BS687">
            <v>22.908173000000001</v>
          </cell>
          <cell r="BT687">
            <v>32</v>
          </cell>
          <cell r="BU687">
            <v>5</v>
          </cell>
          <cell r="BV687">
            <v>5</v>
          </cell>
          <cell r="BW687">
            <v>32</v>
          </cell>
          <cell r="BY687">
            <v>16.66</v>
          </cell>
          <cell r="BZ687">
            <v>25598.41</v>
          </cell>
          <cell r="CA687">
            <v>25615.07</v>
          </cell>
          <cell r="CB687">
            <v>48874.34</v>
          </cell>
          <cell r="CC687">
            <v>15669.98</v>
          </cell>
          <cell r="CD687">
            <v>11513.48</v>
          </cell>
          <cell r="CE687">
            <v>537.11</v>
          </cell>
          <cell r="CF687">
            <v>10976.36</v>
          </cell>
          <cell r="CG687">
            <v>21056.57</v>
          </cell>
          <cell r="CH687">
            <v>2346.9</v>
          </cell>
          <cell r="CI687">
            <v>2630.74</v>
          </cell>
          <cell r="CJ687">
            <v>16078.93</v>
          </cell>
          <cell r="CK687">
            <v>10900.66</v>
          </cell>
          <cell r="CL687">
            <v>634.30999999999995</v>
          </cell>
          <cell r="CM687">
            <v>0</v>
          </cell>
          <cell r="CN687">
            <v>18602.55</v>
          </cell>
          <cell r="CO687">
            <v>17076.87</v>
          </cell>
          <cell r="CP687">
            <v>0</v>
          </cell>
          <cell r="CQ687">
            <v>1525.68</v>
          </cell>
          <cell r="CR687">
            <v>986.63</v>
          </cell>
          <cell r="CS687">
            <v>3458.83</v>
          </cell>
          <cell r="CT687">
            <v>2004.74</v>
          </cell>
          <cell r="CU687">
            <v>0</v>
          </cell>
          <cell r="CV687">
            <v>1454.09</v>
          </cell>
          <cell r="CW687">
            <v>7902.4</v>
          </cell>
          <cell r="CX687">
            <v>0.04</v>
          </cell>
          <cell r="CY687">
            <v>415.52</v>
          </cell>
          <cell r="CZ687">
            <v>426.31</v>
          </cell>
          <cell r="DA687">
            <v>1931.49</v>
          </cell>
          <cell r="DB687">
            <v>5129.05</v>
          </cell>
          <cell r="DC687">
            <v>79824.759999999995</v>
          </cell>
          <cell r="DD687">
            <v>0</v>
          </cell>
          <cell r="DE687">
            <v>2512.67</v>
          </cell>
          <cell r="DF687">
            <v>77312.09</v>
          </cell>
          <cell r="DG687">
            <v>583.22</v>
          </cell>
          <cell r="DH687">
            <v>5031.8599999999997</v>
          </cell>
          <cell r="DI687">
            <v>307.95999999999998</v>
          </cell>
          <cell r="DJ687">
            <v>143.66999999999999</v>
          </cell>
          <cell r="DK687">
            <v>204.17</v>
          </cell>
          <cell r="DL687">
            <v>5687.66</v>
          </cell>
          <cell r="DM687">
            <v>15040.79</v>
          </cell>
          <cell r="DN687">
            <v>124238.84</v>
          </cell>
          <cell r="DO687">
            <v>94271.74</v>
          </cell>
          <cell r="DP687">
            <v>701.61</v>
          </cell>
          <cell r="DQ687">
            <v>845.92</v>
          </cell>
          <cell r="DR687">
            <v>13752.29</v>
          </cell>
          <cell r="DS687">
            <v>73</v>
          </cell>
          <cell r="DT687">
            <v>109571.56</v>
          </cell>
          <cell r="DU687">
            <v>0</v>
          </cell>
          <cell r="DV687">
            <v>15.28</v>
          </cell>
          <cell r="DW687">
            <v>19964.37</v>
          </cell>
          <cell r="DX687">
            <v>-3943.09</v>
          </cell>
          <cell r="DY687">
            <v>-230.62</v>
          </cell>
          <cell r="DZ687">
            <v>-1397.26</v>
          </cell>
          <cell r="EA687">
            <v>14408.68</v>
          </cell>
          <cell r="EB687">
            <v>258.60000000000002</v>
          </cell>
          <cell r="EC687">
            <v>14667.28</v>
          </cell>
          <cell r="ED687">
            <v>26167.24</v>
          </cell>
          <cell r="EE687">
            <v>14314.29</v>
          </cell>
          <cell r="EF687">
            <v>0</v>
          </cell>
          <cell r="EG687">
            <v>14314.29</v>
          </cell>
          <cell r="EH687">
            <v>196.39</v>
          </cell>
          <cell r="EI687">
            <v>0</v>
          </cell>
          <cell r="EJ687">
            <v>0</v>
          </cell>
          <cell r="EK687">
            <v>0</v>
          </cell>
          <cell r="EL687">
            <v>6.58</v>
          </cell>
          <cell r="EM687">
            <v>0</v>
          </cell>
          <cell r="EN687">
            <v>0</v>
          </cell>
          <cell r="EO687">
            <v>0</v>
          </cell>
          <cell r="EP687">
            <v>0</v>
          </cell>
          <cell r="EQ687">
            <v>14.82</v>
          </cell>
          <cell r="ER687">
            <v>-93.76</v>
          </cell>
          <cell r="ES687">
            <v>0</v>
          </cell>
          <cell r="ET687">
            <v>0</v>
          </cell>
          <cell r="EU687">
            <v>14408.68</v>
          </cell>
          <cell r="EV687">
            <v>14408.68</v>
          </cell>
          <cell r="EW687">
            <v>48.48</v>
          </cell>
          <cell r="EX687">
            <v>1.69</v>
          </cell>
          <cell r="EY687">
            <v>-279.10000000000002</v>
          </cell>
          <cell r="EZ687">
            <v>0</v>
          </cell>
          <cell r="FA687">
            <v>93.29</v>
          </cell>
          <cell r="FB687">
            <v>845.94</v>
          </cell>
          <cell r="FC687">
            <v>0</v>
          </cell>
          <cell r="FD687">
            <v>5055.6099999999997</v>
          </cell>
          <cell r="FE687">
            <v>0</v>
          </cell>
          <cell r="FF687">
            <v>10521.23</v>
          </cell>
          <cell r="FG687">
            <v>45.16</v>
          </cell>
          <cell r="FH687">
            <v>274.95</v>
          </cell>
          <cell r="FI687">
            <v>0</v>
          </cell>
          <cell r="FJ687">
            <v>10201.11</v>
          </cell>
          <cell r="FK687">
            <v>92782.02</v>
          </cell>
          <cell r="FL687">
            <v>9261.89</v>
          </cell>
          <cell r="FM687">
            <v>10201.11</v>
          </cell>
          <cell r="FN687">
            <v>13393.44</v>
          </cell>
          <cell r="FO687">
            <v>92782.02</v>
          </cell>
          <cell r="FP687">
            <v>118806.26</v>
          </cell>
          <cell r="FQ687">
            <v>9.9824000000000002</v>
          </cell>
          <cell r="FR687">
            <v>10.9947</v>
          </cell>
          <cell r="FS687">
            <v>14.4354</v>
          </cell>
          <cell r="FT687">
            <v>8.5862999999999996</v>
          </cell>
          <cell r="FU687">
            <v>0</v>
          </cell>
          <cell r="FV687">
            <v>93.29</v>
          </cell>
          <cell r="FW687">
            <v>0</v>
          </cell>
          <cell r="FX687">
            <v>0</v>
          </cell>
          <cell r="FY687">
            <v>1397.26</v>
          </cell>
          <cell r="FZ687">
            <v>0</v>
          </cell>
          <cell r="GA687">
            <v>0</v>
          </cell>
          <cell r="GB687">
            <v>0</v>
          </cell>
          <cell r="GC687">
            <v>845.94</v>
          </cell>
          <cell r="GD687">
            <v>4925.54</v>
          </cell>
          <cell r="GE687">
            <v>1106.31</v>
          </cell>
          <cell r="GF687">
            <v>0</v>
          </cell>
          <cell r="GG687">
            <v>1481799.5</v>
          </cell>
          <cell r="GH687">
            <v>0</v>
          </cell>
          <cell r="GI687">
            <v>196</v>
          </cell>
          <cell r="GJ687">
            <v>10521.23</v>
          </cell>
          <cell r="GK687">
            <v>1052.1199999999999</v>
          </cell>
          <cell r="GL687">
            <v>1064.31</v>
          </cell>
          <cell r="GM687">
            <v>42</v>
          </cell>
          <cell r="GN687">
            <v>0</v>
          </cell>
          <cell r="GO687">
            <v>1064.31</v>
          </cell>
          <cell r="GP687">
            <v>789.36</v>
          </cell>
          <cell r="GQ687">
            <v>789.36</v>
          </cell>
          <cell r="GR687">
            <v>274.95</v>
          </cell>
          <cell r="GS687">
            <v>789.36</v>
          </cell>
          <cell r="GT687">
            <v>2050.2800000000002</v>
          </cell>
          <cell r="GU687">
            <v>14.82</v>
          </cell>
          <cell r="GV687">
            <v>1481.8</v>
          </cell>
          <cell r="GW687">
            <v>0.01</v>
          </cell>
          <cell r="GX687">
            <v>6.59</v>
          </cell>
          <cell r="GY687">
            <v>0</v>
          </cell>
          <cell r="GZ687">
            <v>6.59</v>
          </cell>
          <cell r="HA687">
            <v>0</v>
          </cell>
          <cell r="HB687">
            <v>0</v>
          </cell>
          <cell r="HC687">
            <v>0</v>
          </cell>
          <cell r="HD687" t="str">
            <v>Acceleration of Warrant Amortization associated with TARP Repayment</v>
          </cell>
          <cell r="HF687">
            <v>0</v>
          </cell>
          <cell r="HG687">
            <v>0</v>
          </cell>
          <cell r="HH687">
            <v>0</v>
          </cell>
          <cell r="HI687">
            <v>-1258000000</v>
          </cell>
          <cell r="HJ687">
            <v>-570500000</v>
          </cell>
          <cell r="HK687" t="str">
            <v>All Common Stock issuances assumed at $4.0 per share</v>
          </cell>
          <cell r="HL687">
            <v>4</v>
          </cell>
          <cell r="HM687">
            <v>2012</v>
          </cell>
          <cell r="HN687">
            <v>0</v>
          </cell>
          <cell r="HO687">
            <v>-1.41</v>
          </cell>
          <cell r="HR687">
            <v>19016</v>
          </cell>
        </row>
        <row r="688">
          <cell r="A688" t="str">
            <v>3242838Q1 2013BHC Baseline</v>
          </cell>
          <cell r="B688" t="str">
            <v>Regions</v>
          </cell>
          <cell r="C688" t="str">
            <v>Q1 2013</v>
          </cell>
          <cell r="D688" t="str">
            <v>BHC Baseline</v>
          </cell>
          <cell r="E688" t="str">
            <v>BHC</v>
          </cell>
          <cell r="F688" t="str">
            <v>REGIONS FC</v>
          </cell>
          <cell r="G688">
            <v>3242838</v>
          </cell>
          <cell r="H688" t="str">
            <v>Projected</v>
          </cell>
          <cell r="I688">
            <v>40932</v>
          </cell>
          <cell r="J688">
            <v>40926.478854166664</v>
          </cell>
          <cell r="K688" t="str">
            <v>BHC Base economic outlook . Consistent with internal Budget and Strategic Planning outlook.</v>
          </cell>
          <cell r="L688">
            <v>52.1</v>
          </cell>
          <cell r="M688">
            <v>63.98</v>
          </cell>
          <cell r="N688">
            <v>5.26</v>
          </cell>
          <cell r="O688">
            <v>58.72</v>
          </cell>
          <cell r="P688">
            <v>52.19</v>
          </cell>
          <cell r="Q688">
            <v>41.86</v>
          </cell>
          <cell r="R688">
            <v>0</v>
          </cell>
          <cell r="S688">
            <v>10.33</v>
          </cell>
          <cell r="T688">
            <v>129.91999999999999</v>
          </cell>
          <cell r="U688">
            <v>25.72</v>
          </cell>
          <cell r="V688">
            <v>15</v>
          </cell>
          <cell r="W688">
            <v>89.2</v>
          </cell>
          <cell r="X688">
            <v>15.1</v>
          </cell>
          <cell r="Y688">
            <v>21.09</v>
          </cell>
          <cell r="Z688">
            <v>4.9000000000000004</v>
          </cell>
          <cell r="AA688">
            <v>0</v>
          </cell>
          <cell r="AB688">
            <v>16.190000000000001</v>
          </cell>
          <cell r="AC688">
            <v>14.4</v>
          </cell>
          <cell r="AD688">
            <v>0</v>
          </cell>
          <cell r="AE688">
            <v>1.96</v>
          </cell>
          <cell r="AF688">
            <v>0</v>
          </cell>
          <cell r="AG688">
            <v>0.98</v>
          </cell>
          <cell r="AH688">
            <v>11.46</v>
          </cell>
          <cell r="AI688">
            <v>348.78</v>
          </cell>
          <cell r="AJ688">
            <v>0</v>
          </cell>
          <cell r="AK688">
            <v>0</v>
          </cell>
          <cell r="AL688">
            <v>0.83</v>
          </cell>
          <cell r="AM688">
            <v>0.83</v>
          </cell>
          <cell r="AN688">
            <v>0</v>
          </cell>
          <cell r="AO688">
            <v>0</v>
          </cell>
          <cell r="AP688">
            <v>0</v>
          </cell>
          <cell r="AQ688">
            <v>0</v>
          </cell>
          <cell r="AR688">
            <v>0</v>
          </cell>
          <cell r="AS688">
            <v>0</v>
          </cell>
          <cell r="AT688">
            <v>349.61</v>
          </cell>
          <cell r="AU688">
            <v>2512.67</v>
          </cell>
          <cell r="AV688">
            <v>249.12</v>
          </cell>
          <cell r="AW688">
            <v>348.78</v>
          </cell>
          <cell r="AX688">
            <v>0</v>
          </cell>
          <cell r="AY688">
            <v>2413.02</v>
          </cell>
          <cell r="AZ688">
            <v>881.2</v>
          </cell>
          <cell r="BA688">
            <v>511.63</v>
          </cell>
          <cell r="BB688">
            <v>876.99</v>
          </cell>
          <cell r="BC688">
            <v>515.84</v>
          </cell>
          <cell r="BD688">
            <v>515.84</v>
          </cell>
          <cell r="BE688">
            <v>249.12</v>
          </cell>
          <cell r="BF688">
            <v>0</v>
          </cell>
          <cell r="BG688">
            <v>0</v>
          </cell>
          <cell r="BH688">
            <v>0</v>
          </cell>
          <cell r="BI688">
            <v>0</v>
          </cell>
          <cell r="BJ688">
            <v>-1.41</v>
          </cell>
          <cell r="BK688">
            <v>1</v>
          </cell>
          <cell r="BL688">
            <v>265.3</v>
          </cell>
          <cell r="BM688">
            <v>59</v>
          </cell>
          <cell r="BN688">
            <v>206.3</v>
          </cell>
          <cell r="BO688">
            <v>0</v>
          </cell>
          <cell r="BP688">
            <v>206.3</v>
          </cell>
          <cell r="BQ688">
            <v>12.92</v>
          </cell>
          <cell r="BR688">
            <v>193.39</v>
          </cell>
          <cell r="BS688">
            <v>22.238975</v>
          </cell>
          <cell r="BT688">
            <v>32</v>
          </cell>
          <cell r="BU688">
            <v>5</v>
          </cell>
          <cell r="BV688">
            <v>5</v>
          </cell>
          <cell r="BW688">
            <v>32</v>
          </cell>
          <cell r="BY688">
            <v>16.66</v>
          </cell>
          <cell r="BZ688">
            <v>25332.93</v>
          </cell>
          <cell r="CA688">
            <v>25349.59</v>
          </cell>
          <cell r="CB688">
            <v>48528.85</v>
          </cell>
          <cell r="CC688">
            <v>15636.06</v>
          </cell>
          <cell r="CD688">
            <v>11349.82</v>
          </cell>
          <cell r="CE688">
            <v>520.01</v>
          </cell>
          <cell r="CF688">
            <v>10829.81</v>
          </cell>
          <cell r="CG688">
            <v>20903</v>
          </cell>
          <cell r="CH688">
            <v>2279.83</v>
          </cell>
          <cell r="CI688">
            <v>2605.36</v>
          </cell>
          <cell r="CJ688">
            <v>16017.81</v>
          </cell>
          <cell r="CK688">
            <v>10944.08</v>
          </cell>
          <cell r="CL688">
            <v>639.97</v>
          </cell>
          <cell r="CM688">
            <v>0</v>
          </cell>
          <cell r="CN688">
            <v>18888.830000000002</v>
          </cell>
          <cell r="CO688">
            <v>17363.14</v>
          </cell>
          <cell r="CP688">
            <v>0</v>
          </cell>
          <cell r="CQ688">
            <v>1525.68</v>
          </cell>
          <cell r="CR688">
            <v>960.7</v>
          </cell>
          <cell r="CS688">
            <v>3497.82</v>
          </cell>
          <cell r="CT688">
            <v>2034.29</v>
          </cell>
          <cell r="CU688">
            <v>0</v>
          </cell>
          <cell r="CV688">
            <v>1463.54</v>
          </cell>
          <cell r="CW688">
            <v>7987.31</v>
          </cell>
          <cell r="CX688">
            <v>0.04</v>
          </cell>
          <cell r="CY688">
            <v>415.49</v>
          </cell>
          <cell r="CZ688">
            <v>435.92</v>
          </cell>
          <cell r="DA688">
            <v>1984.39</v>
          </cell>
          <cell r="DB688">
            <v>5151.47</v>
          </cell>
          <cell r="DC688">
            <v>79863.5</v>
          </cell>
          <cell r="DD688">
            <v>0</v>
          </cell>
          <cell r="DE688">
            <v>2413.02</v>
          </cell>
          <cell r="DF688">
            <v>77450.490000000005</v>
          </cell>
          <cell r="DG688">
            <v>564.85</v>
          </cell>
          <cell r="DH688">
            <v>5031.8599999999997</v>
          </cell>
          <cell r="DI688">
            <v>331.71</v>
          </cell>
          <cell r="DJ688">
            <v>138.72</v>
          </cell>
          <cell r="DK688">
            <v>185.46</v>
          </cell>
          <cell r="DL688">
            <v>5687.75</v>
          </cell>
          <cell r="DM688">
            <v>15188.46</v>
          </cell>
          <cell r="DN688">
            <v>124241.14</v>
          </cell>
          <cell r="DO688">
            <v>95030.34</v>
          </cell>
          <cell r="DP688">
            <v>701.61</v>
          </cell>
          <cell r="DQ688">
            <v>845.92</v>
          </cell>
          <cell r="DR688">
            <v>13029.86</v>
          </cell>
          <cell r="DS688">
            <v>74</v>
          </cell>
          <cell r="DT688">
            <v>109607.73</v>
          </cell>
          <cell r="DU688">
            <v>0</v>
          </cell>
          <cell r="DV688">
            <v>15.3</v>
          </cell>
          <cell r="DW688">
            <v>19970.78</v>
          </cell>
          <cell r="DX688">
            <v>-3764.52</v>
          </cell>
          <cell r="DY688">
            <v>-449.48</v>
          </cell>
          <cell r="DZ688">
            <v>-1397.26</v>
          </cell>
          <cell r="EA688">
            <v>14374.82</v>
          </cell>
          <cell r="EB688">
            <v>258.60000000000002</v>
          </cell>
          <cell r="EC688">
            <v>14633.42</v>
          </cell>
          <cell r="ED688">
            <v>26547.08</v>
          </cell>
          <cell r="EE688">
            <v>14408.68</v>
          </cell>
          <cell r="EF688">
            <v>0</v>
          </cell>
          <cell r="EG688">
            <v>14408.68</v>
          </cell>
          <cell r="EH688">
            <v>193.39</v>
          </cell>
          <cell r="EI688">
            <v>0</v>
          </cell>
          <cell r="EJ688">
            <v>0</v>
          </cell>
          <cell r="EK688">
            <v>0</v>
          </cell>
          <cell r="EL688">
            <v>6.43</v>
          </cell>
          <cell r="EM688">
            <v>0</v>
          </cell>
          <cell r="EN688">
            <v>0</v>
          </cell>
          <cell r="EO688">
            <v>0</v>
          </cell>
          <cell r="EP688">
            <v>0</v>
          </cell>
          <cell r="EQ688">
            <v>14.82</v>
          </cell>
          <cell r="ER688">
            <v>-218.86</v>
          </cell>
          <cell r="ES688">
            <v>0</v>
          </cell>
          <cell r="ET688">
            <v>0</v>
          </cell>
          <cell r="EU688">
            <v>14374.82</v>
          </cell>
          <cell r="EV688">
            <v>14374.82</v>
          </cell>
          <cell r="EW688">
            <v>-121.11</v>
          </cell>
          <cell r="EX688">
            <v>1.69</v>
          </cell>
          <cell r="EY688">
            <v>-328.37</v>
          </cell>
          <cell r="EZ688">
            <v>0</v>
          </cell>
          <cell r="FA688">
            <v>93.44</v>
          </cell>
          <cell r="FB688">
            <v>558.34</v>
          </cell>
          <cell r="FC688">
            <v>0</v>
          </cell>
          <cell r="FD688">
            <v>5044.8999999999996</v>
          </cell>
          <cell r="FE688">
            <v>0</v>
          </cell>
          <cell r="FF688">
            <v>10429.49</v>
          </cell>
          <cell r="FG688">
            <v>47.04</v>
          </cell>
          <cell r="FH688">
            <v>203.8</v>
          </cell>
          <cell r="FI688">
            <v>0</v>
          </cell>
          <cell r="FJ688">
            <v>10178.65</v>
          </cell>
          <cell r="FK688">
            <v>93108.24</v>
          </cell>
          <cell r="FL688">
            <v>9526.8700000000008</v>
          </cell>
          <cell r="FM688">
            <v>10178.65</v>
          </cell>
          <cell r="FN688">
            <v>13630.35</v>
          </cell>
          <cell r="FO688">
            <v>93108.24</v>
          </cell>
          <cell r="FP688">
            <v>118916.46</v>
          </cell>
          <cell r="FQ688">
            <v>10.231999999999999</v>
          </cell>
          <cell r="FR688">
            <v>10.9321</v>
          </cell>
          <cell r="FS688">
            <v>14.6393</v>
          </cell>
          <cell r="FT688">
            <v>8.5594999999999999</v>
          </cell>
          <cell r="FU688">
            <v>0</v>
          </cell>
          <cell r="FV688">
            <v>93.44</v>
          </cell>
          <cell r="FW688">
            <v>0</v>
          </cell>
          <cell r="FX688">
            <v>0</v>
          </cell>
          <cell r="FY688">
            <v>1397.26</v>
          </cell>
          <cell r="FZ688">
            <v>0</v>
          </cell>
          <cell r="GA688">
            <v>0</v>
          </cell>
          <cell r="GB688">
            <v>0</v>
          </cell>
          <cell r="GC688">
            <v>558.34</v>
          </cell>
          <cell r="GD688">
            <v>4925.54</v>
          </cell>
          <cell r="GE688">
            <v>1054</v>
          </cell>
          <cell r="GF688">
            <v>0</v>
          </cell>
          <cell r="GG688">
            <v>1481933</v>
          </cell>
          <cell r="GH688">
            <v>0</v>
          </cell>
          <cell r="GI688">
            <v>196</v>
          </cell>
          <cell r="GJ688">
            <v>10429.49</v>
          </cell>
          <cell r="GK688">
            <v>1042.95</v>
          </cell>
          <cell r="GL688">
            <v>1011</v>
          </cell>
          <cell r="GM688">
            <v>43</v>
          </cell>
          <cell r="GN688">
            <v>0</v>
          </cell>
          <cell r="GO688">
            <v>1011</v>
          </cell>
          <cell r="GP688">
            <v>807.2</v>
          </cell>
          <cell r="GQ688">
            <v>807.2</v>
          </cell>
          <cell r="GR688">
            <v>203.8</v>
          </cell>
          <cell r="GS688">
            <v>807.2</v>
          </cell>
          <cell r="GT688">
            <v>2096.62</v>
          </cell>
          <cell r="GU688">
            <v>14.82</v>
          </cell>
          <cell r="GV688">
            <v>1481.93</v>
          </cell>
          <cell r="GW688">
            <v>0.01</v>
          </cell>
          <cell r="GX688">
            <v>6.43</v>
          </cell>
          <cell r="GY688">
            <v>0</v>
          </cell>
          <cell r="GZ688">
            <v>6.43</v>
          </cell>
          <cell r="HA688">
            <v>0</v>
          </cell>
          <cell r="HB688">
            <v>0</v>
          </cell>
          <cell r="HC688">
            <v>0</v>
          </cell>
          <cell r="HD688" t="str">
            <v>Acceleration of Warrant Amortization associated with TARP Repayment</v>
          </cell>
          <cell r="HF688">
            <v>0</v>
          </cell>
          <cell r="HG688">
            <v>0</v>
          </cell>
          <cell r="HH688">
            <v>0</v>
          </cell>
          <cell r="HI688">
            <v>-1258000000</v>
          </cell>
          <cell r="HJ688">
            <v>-570500000</v>
          </cell>
          <cell r="HK688" t="str">
            <v>All Common Stock issuances assumed at $4.0 per share</v>
          </cell>
          <cell r="HL688">
            <v>1</v>
          </cell>
          <cell r="HM688">
            <v>2013</v>
          </cell>
          <cell r="HN688">
            <v>0</v>
          </cell>
          <cell r="HO688">
            <v>-1.41</v>
          </cell>
          <cell r="HR688">
            <v>19016</v>
          </cell>
        </row>
        <row r="689">
          <cell r="A689" t="str">
            <v>3242838Q2 2013BHC Baseline</v>
          </cell>
          <cell r="B689" t="str">
            <v>Regions</v>
          </cell>
          <cell r="C689" t="str">
            <v>Q2 2013</v>
          </cell>
          <cell r="D689" t="str">
            <v>BHC Baseline</v>
          </cell>
          <cell r="E689" t="str">
            <v>BHC</v>
          </cell>
          <cell r="F689" t="str">
            <v>REGIONS FC</v>
          </cell>
          <cell r="G689">
            <v>3242838</v>
          </cell>
          <cell r="H689" t="str">
            <v>Projected</v>
          </cell>
          <cell r="I689">
            <v>40932</v>
          </cell>
          <cell r="J689">
            <v>40926.478854166664</v>
          </cell>
          <cell r="K689" t="str">
            <v>BHC Base economic outlook . Consistent with internal Budget and Strategic Planning outlook.</v>
          </cell>
          <cell r="L689">
            <v>53</v>
          </cell>
          <cell r="M689">
            <v>58.82</v>
          </cell>
          <cell r="N689">
            <v>4.8</v>
          </cell>
          <cell r="O689">
            <v>54.02</v>
          </cell>
          <cell r="P689">
            <v>50.13</v>
          </cell>
          <cell r="Q689">
            <v>39.74</v>
          </cell>
          <cell r="R689">
            <v>0</v>
          </cell>
          <cell r="S689">
            <v>10.4</v>
          </cell>
          <cell r="T689">
            <v>116.17</v>
          </cell>
          <cell r="U689">
            <v>21.92</v>
          </cell>
          <cell r="V689">
            <v>12.62</v>
          </cell>
          <cell r="W689">
            <v>81.63</v>
          </cell>
          <cell r="X689">
            <v>15.3</v>
          </cell>
          <cell r="Y689">
            <v>21.54</v>
          </cell>
          <cell r="Z689">
            <v>5.3</v>
          </cell>
          <cell r="AA689">
            <v>0</v>
          </cell>
          <cell r="AB689">
            <v>16.239999999999998</v>
          </cell>
          <cell r="AC689">
            <v>13.68</v>
          </cell>
          <cell r="AD689">
            <v>0</v>
          </cell>
          <cell r="AE689">
            <v>1.86</v>
          </cell>
          <cell r="AF689">
            <v>0</v>
          </cell>
          <cell r="AG689">
            <v>0.93</v>
          </cell>
          <cell r="AH689">
            <v>10.89</v>
          </cell>
          <cell r="AI689">
            <v>328.65</v>
          </cell>
          <cell r="AJ689">
            <v>0</v>
          </cell>
          <cell r="AK689">
            <v>0</v>
          </cell>
          <cell r="AL689">
            <v>0.83</v>
          </cell>
          <cell r="AM689">
            <v>0.83</v>
          </cell>
          <cell r="AN689">
            <v>0</v>
          </cell>
          <cell r="AO689">
            <v>0</v>
          </cell>
          <cell r="AP689">
            <v>0</v>
          </cell>
          <cell r="AQ689">
            <v>0</v>
          </cell>
          <cell r="AR689">
            <v>0</v>
          </cell>
          <cell r="AS689">
            <v>0</v>
          </cell>
          <cell r="AT689">
            <v>329.48</v>
          </cell>
          <cell r="AU689">
            <v>2413.02</v>
          </cell>
          <cell r="AV689">
            <v>228.91</v>
          </cell>
          <cell r="AW689">
            <v>328.65</v>
          </cell>
          <cell r="AX689">
            <v>0</v>
          </cell>
          <cell r="AY689">
            <v>2313.2800000000002</v>
          </cell>
          <cell r="AZ689">
            <v>898.64</v>
          </cell>
          <cell r="BA689">
            <v>518.96</v>
          </cell>
          <cell r="BB689">
            <v>907.52</v>
          </cell>
          <cell r="BC689">
            <v>510.09</v>
          </cell>
          <cell r="BD689">
            <v>510.09</v>
          </cell>
          <cell r="BE689">
            <v>228.91</v>
          </cell>
          <cell r="BF689">
            <v>0</v>
          </cell>
          <cell r="BG689">
            <v>0</v>
          </cell>
          <cell r="BH689">
            <v>0</v>
          </cell>
          <cell r="BI689">
            <v>0</v>
          </cell>
          <cell r="BJ689">
            <v>-1.41</v>
          </cell>
          <cell r="BK689">
            <v>0</v>
          </cell>
          <cell r="BL689">
            <v>279.76</v>
          </cell>
          <cell r="BM689">
            <v>69</v>
          </cell>
          <cell r="BN689">
            <v>210.76</v>
          </cell>
          <cell r="BO689">
            <v>0</v>
          </cell>
          <cell r="BP689">
            <v>210.76</v>
          </cell>
          <cell r="BQ689">
            <v>2.16</v>
          </cell>
          <cell r="BR689">
            <v>208.6</v>
          </cell>
          <cell r="BS689">
            <v>24.663997999999999</v>
          </cell>
          <cell r="BT689">
            <v>32</v>
          </cell>
          <cell r="BU689">
            <v>5</v>
          </cell>
          <cell r="BV689">
            <v>5</v>
          </cell>
          <cell r="BW689">
            <v>32</v>
          </cell>
          <cell r="BY689">
            <v>16.66</v>
          </cell>
          <cell r="BZ689">
            <v>25003.3</v>
          </cell>
          <cell r="CA689">
            <v>25019.95</v>
          </cell>
          <cell r="CB689">
            <v>48318.1</v>
          </cell>
          <cell r="CC689">
            <v>15653.52</v>
          </cell>
          <cell r="CD689">
            <v>11211.38</v>
          </cell>
          <cell r="CE689">
            <v>503.78</v>
          </cell>
          <cell r="CF689">
            <v>10707.6</v>
          </cell>
          <cell r="CG689">
            <v>20805.09</v>
          </cell>
          <cell r="CH689">
            <v>2233.13</v>
          </cell>
          <cell r="CI689">
            <v>2577.09</v>
          </cell>
          <cell r="CJ689">
            <v>15994.87</v>
          </cell>
          <cell r="CK689">
            <v>11019.07</v>
          </cell>
          <cell r="CL689">
            <v>648.1</v>
          </cell>
          <cell r="CM689">
            <v>0</v>
          </cell>
          <cell r="CN689">
            <v>19238.36</v>
          </cell>
          <cell r="CO689">
            <v>17712.68</v>
          </cell>
          <cell r="CP689">
            <v>0</v>
          </cell>
          <cell r="CQ689">
            <v>1525.68</v>
          </cell>
          <cell r="CR689">
            <v>963.3</v>
          </cell>
          <cell r="CS689">
            <v>3535.47</v>
          </cell>
          <cell r="CT689">
            <v>2062.4899999999998</v>
          </cell>
          <cell r="CU689">
            <v>0</v>
          </cell>
          <cell r="CV689">
            <v>1472.97</v>
          </cell>
          <cell r="CW689">
            <v>8098</v>
          </cell>
          <cell r="CX689">
            <v>0.04</v>
          </cell>
          <cell r="CY689">
            <v>418.21</v>
          </cell>
          <cell r="CZ689">
            <v>447.55</v>
          </cell>
          <cell r="DA689">
            <v>2044.85</v>
          </cell>
          <cell r="DB689">
            <v>5187.3599999999997</v>
          </cell>
          <cell r="DC689">
            <v>80153.23</v>
          </cell>
          <cell r="DD689">
            <v>0</v>
          </cell>
          <cell r="DE689">
            <v>2313.2800000000002</v>
          </cell>
          <cell r="DF689">
            <v>77839.95</v>
          </cell>
          <cell r="DG689">
            <v>546.47</v>
          </cell>
          <cell r="DH689">
            <v>5031.8599999999997</v>
          </cell>
          <cell r="DI689">
            <v>355.46</v>
          </cell>
          <cell r="DJ689">
            <v>133.76</v>
          </cell>
          <cell r="DK689">
            <v>167.53</v>
          </cell>
          <cell r="DL689">
            <v>5688.62</v>
          </cell>
          <cell r="DM689">
            <v>15329.52</v>
          </cell>
          <cell r="DN689">
            <v>124424.52</v>
          </cell>
          <cell r="DO689">
            <v>94410.52</v>
          </cell>
          <cell r="DP689">
            <v>701.61</v>
          </cell>
          <cell r="DQ689">
            <v>500</v>
          </cell>
          <cell r="DR689">
            <v>13747.36</v>
          </cell>
          <cell r="DS689">
            <v>74</v>
          </cell>
          <cell r="DT689">
            <v>109359.49</v>
          </cell>
          <cell r="DU689">
            <v>500</v>
          </cell>
          <cell r="DV689">
            <v>15.31</v>
          </cell>
          <cell r="DW689">
            <v>19977.189999999999</v>
          </cell>
          <cell r="DX689">
            <v>-3580.74</v>
          </cell>
          <cell r="DY689">
            <v>-708.07</v>
          </cell>
          <cell r="DZ689">
            <v>-1397.26</v>
          </cell>
          <cell r="EA689">
            <v>14806.43</v>
          </cell>
          <cell r="EB689">
            <v>258.60000000000002</v>
          </cell>
          <cell r="EC689">
            <v>15065.03</v>
          </cell>
          <cell r="ED689">
            <v>26971.67</v>
          </cell>
          <cell r="EE689">
            <v>14374.82</v>
          </cell>
          <cell r="EF689">
            <v>0</v>
          </cell>
          <cell r="EG689">
            <v>14374.82</v>
          </cell>
          <cell r="EH689">
            <v>208.6</v>
          </cell>
          <cell r="EI689">
            <v>500</v>
          </cell>
          <cell r="EJ689">
            <v>0</v>
          </cell>
          <cell r="EK689">
            <v>0</v>
          </cell>
          <cell r="EL689">
            <v>6.43</v>
          </cell>
          <cell r="EM689">
            <v>0</v>
          </cell>
          <cell r="EN689">
            <v>0</v>
          </cell>
          <cell r="EO689">
            <v>0</v>
          </cell>
          <cell r="EP689">
            <v>10</v>
          </cell>
          <cell r="EQ689">
            <v>14.82</v>
          </cell>
          <cell r="ER689">
            <v>-258.58999999999997</v>
          </cell>
          <cell r="ES689">
            <v>0</v>
          </cell>
          <cell r="ET689">
            <v>0</v>
          </cell>
          <cell r="EU689">
            <v>14806.43</v>
          </cell>
          <cell r="EV689">
            <v>14806.43</v>
          </cell>
          <cell r="EW689">
            <v>-330.82</v>
          </cell>
          <cell r="EX689">
            <v>1.69</v>
          </cell>
          <cell r="EY689">
            <v>-377.25</v>
          </cell>
          <cell r="EZ689">
            <v>0</v>
          </cell>
          <cell r="FA689">
            <v>93.61</v>
          </cell>
          <cell r="FB689">
            <v>330.66</v>
          </cell>
          <cell r="FC689">
            <v>0</v>
          </cell>
          <cell r="FD689">
            <v>5034.97</v>
          </cell>
          <cell r="FE689">
            <v>0</v>
          </cell>
          <cell r="FF689">
            <v>10902.11</v>
          </cell>
          <cell r="FG689">
            <v>48.92</v>
          </cell>
          <cell r="FH689">
            <v>122.01</v>
          </cell>
          <cell r="FI689">
            <v>0</v>
          </cell>
          <cell r="FJ689">
            <v>10731.18</v>
          </cell>
          <cell r="FK689">
            <v>93620.29</v>
          </cell>
          <cell r="FL689">
            <v>9806.91</v>
          </cell>
          <cell r="FM689">
            <v>10731.18</v>
          </cell>
          <cell r="FN689">
            <v>13850.09</v>
          </cell>
          <cell r="FO689">
            <v>93620.29</v>
          </cell>
          <cell r="FP689">
            <v>119189.65</v>
          </cell>
          <cell r="FQ689">
            <v>10.475199999999999</v>
          </cell>
          <cell r="FR689">
            <v>11.462400000000001</v>
          </cell>
          <cell r="FS689">
            <v>14.793900000000001</v>
          </cell>
          <cell r="FT689">
            <v>9.0033999999999992</v>
          </cell>
          <cell r="FU689">
            <v>500</v>
          </cell>
          <cell r="FV689">
            <v>93.61</v>
          </cell>
          <cell r="FW689">
            <v>0</v>
          </cell>
          <cell r="FX689">
            <v>0</v>
          </cell>
          <cell r="FY689">
            <v>1397.26</v>
          </cell>
          <cell r="FZ689">
            <v>0</v>
          </cell>
          <cell r="GA689">
            <v>0</v>
          </cell>
          <cell r="GB689">
            <v>0</v>
          </cell>
          <cell r="GC689">
            <v>330.66</v>
          </cell>
          <cell r="GD689">
            <v>4925.54</v>
          </cell>
          <cell r="GE689">
            <v>991.06</v>
          </cell>
          <cell r="GF689">
            <v>0</v>
          </cell>
          <cell r="GG689">
            <v>1482053.1</v>
          </cell>
          <cell r="GH689">
            <v>0</v>
          </cell>
          <cell r="GI689">
            <v>196</v>
          </cell>
          <cell r="GJ689">
            <v>10902.11</v>
          </cell>
          <cell r="GK689">
            <v>1090.21</v>
          </cell>
          <cell r="GL689">
            <v>947.06</v>
          </cell>
          <cell r="GM689">
            <v>44</v>
          </cell>
          <cell r="GN689">
            <v>0</v>
          </cell>
          <cell r="GO689">
            <v>947.06</v>
          </cell>
          <cell r="GP689">
            <v>825.04</v>
          </cell>
          <cell r="GQ689">
            <v>825.04</v>
          </cell>
          <cell r="GR689">
            <v>122.01</v>
          </cell>
          <cell r="GS689">
            <v>825.04</v>
          </cell>
          <cell r="GT689">
            <v>2142.9699999999998</v>
          </cell>
          <cell r="GU689">
            <v>14.82</v>
          </cell>
          <cell r="GV689">
            <v>1482.05</v>
          </cell>
          <cell r="GW689">
            <v>0.01</v>
          </cell>
          <cell r="GX689">
            <v>6.43</v>
          </cell>
          <cell r="GY689">
            <v>0</v>
          </cell>
          <cell r="GZ689">
            <v>6.43</v>
          </cell>
          <cell r="HA689">
            <v>0</v>
          </cell>
          <cell r="HB689">
            <v>0</v>
          </cell>
          <cell r="HC689">
            <v>0</v>
          </cell>
          <cell r="HD689" t="str">
            <v>Acceleration of Warrant Amortization associated with TARP Repayment</v>
          </cell>
          <cell r="HF689">
            <v>0</v>
          </cell>
          <cell r="HG689">
            <v>0</v>
          </cell>
          <cell r="HH689">
            <v>0</v>
          </cell>
          <cell r="HI689">
            <v>-1258000000</v>
          </cell>
          <cell r="HJ689">
            <v>-570500000</v>
          </cell>
          <cell r="HK689" t="str">
            <v>All Common Stock issuances assumed at $4.0 per share</v>
          </cell>
          <cell r="HL689">
            <v>2</v>
          </cell>
          <cell r="HM689">
            <v>2013</v>
          </cell>
          <cell r="HN689">
            <v>0</v>
          </cell>
          <cell r="HO689">
            <v>-1.41</v>
          </cell>
          <cell r="HR689">
            <v>19016</v>
          </cell>
        </row>
        <row r="690">
          <cell r="A690" t="str">
            <v>3242838Q3 2013BHC Baseline</v>
          </cell>
          <cell r="B690" t="str">
            <v>Regions</v>
          </cell>
          <cell r="C690" t="str">
            <v>Q3 2013</v>
          </cell>
          <cell r="D690" t="str">
            <v>BHC Baseline</v>
          </cell>
          <cell r="E690" t="str">
            <v>BHC</v>
          </cell>
          <cell r="F690" t="str">
            <v>REGIONS FC</v>
          </cell>
          <cell r="G690">
            <v>3242838</v>
          </cell>
          <cell r="H690" t="str">
            <v>Projected</v>
          </cell>
          <cell r="I690">
            <v>40932</v>
          </cell>
          <cell r="J690">
            <v>40926.478854166664</v>
          </cell>
          <cell r="K690" t="str">
            <v>BHC Base economic outlook . Consistent with internal Budget and Strategic Planning outlook.</v>
          </cell>
          <cell r="L690">
            <v>46.5</v>
          </cell>
          <cell r="M690">
            <v>57.35</v>
          </cell>
          <cell r="N690">
            <v>4.7300000000000004</v>
          </cell>
          <cell r="O690">
            <v>52.62</v>
          </cell>
          <cell r="P690">
            <v>51.61</v>
          </cell>
          <cell r="Q690">
            <v>41.19</v>
          </cell>
          <cell r="R690">
            <v>0</v>
          </cell>
          <cell r="S690">
            <v>10.43</v>
          </cell>
          <cell r="T690">
            <v>111.31</v>
          </cell>
          <cell r="U690">
            <v>20.09</v>
          </cell>
          <cell r="V690">
            <v>11.45</v>
          </cell>
          <cell r="W690">
            <v>79.77</v>
          </cell>
          <cell r="X690">
            <v>15.8</v>
          </cell>
          <cell r="Y690">
            <v>23.38</v>
          </cell>
          <cell r="Z690">
            <v>5.6</v>
          </cell>
          <cell r="AA690">
            <v>0</v>
          </cell>
          <cell r="AB690">
            <v>17.78</v>
          </cell>
          <cell r="AC690">
            <v>14.2</v>
          </cell>
          <cell r="AD690">
            <v>0</v>
          </cell>
          <cell r="AE690">
            <v>1.94</v>
          </cell>
          <cell r="AF690">
            <v>0</v>
          </cell>
          <cell r="AG690">
            <v>0.97</v>
          </cell>
          <cell r="AH690">
            <v>11.29</v>
          </cell>
          <cell r="AI690">
            <v>320.14999999999998</v>
          </cell>
          <cell r="AJ690">
            <v>0</v>
          </cell>
          <cell r="AK690">
            <v>0</v>
          </cell>
          <cell r="AL690">
            <v>0.83</v>
          </cell>
          <cell r="AM690">
            <v>0.83</v>
          </cell>
          <cell r="AN690">
            <v>0</v>
          </cell>
          <cell r="AO690">
            <v>0</v>
          </cell>
          <cell r="AP690">
            <v>0</v>
          </cell>
          <cell r="AQ690">
            <v>0</v>
          </cell>
          <cell r="AR690">
            <v>0</v>
          </cell>
          <cell r="AS690">
            <v>0</v>
          </cell>
          <cell r="AT690">
            <v>320.98</v>
          </cell>
          <cell r="AU690">
            <v>2313.2800000000002</v>
          </cell>
          <cell r="AV690">
            <v>245.42</v>
          </cell>
          <cell r="AW690">
            <v>320.14999999999998</v>
          </cell>
          <cell r="AX690">
            <v>0</v>
          </cell>
          <cell r="AY690">
            <v>2238.56</v>
          </cell>
          <cell r="AZ690">
            <v>920.81</v>
          </cell>
          <cell r="BA690">
            <v>533.33000000000004</v>
          </cell>
          <cell r="BB690">
            <v>891.19</v>
          </cell>
          <cell r="BC690">
            <v>562.95000000000005</v>
          </cell>
          <cell r="BD690">
            <v>562.95000000000005</v>
          </cell>
          <cell r="BE690">
            <v>245.42</v>
          </cell>
          <cell r="BF690">
            <v>0</v>
          </cell>
          <cell r="BG690">
            <v>0</v>
          </cell>
          <cell r="BH690">
            <v>0</v>
          </cell>
          <cell r="BI690">
            <v>0</v>
          </cell>
          <cell r="BJ690">
            <v>-1.41</v>
          </cell>
          <cell r="BK690">
            <v>0</v>
          </cell>
          <cell r="BL690">
            <v>316.12</v>
          </cell>
          <cell r="BM690">
            <v>82</v>
          </cell>
          <cell r="BN690">
            <v>234.12</v>
          </cell>
          <cell r="BO690">
            <v>0</v>
          </cell>
          <cell r="BP690">
            <v>234.12</v>
          </cell>
          <cell r="BQ690">
            <v>2.16</v>
          </cell>
          <cell r="BR690">
            <v>231.96</v>
          </cell>
          <cell r="BS690">
            <v>25.939516999999999</v>
          </cell>
          <cell r="BT690">
            <v>32</v>
          </cell>
          <cell r="BU690">
            <v>5</v>
          </cell>
          <cell r="BV690">
            <v>5</v>
          </cell>
          <cell r="BW690">
            <v>32</v>
          </cell>
          <cell r="BY690">
            <v>16.66</v>
          </cell>
          <cell r="BZ690">
            <v>24812.95</v>
          </cell>
          <cell r="CA690">
            <v>24829.61</v>
          </cell>
          <cell r="CB690">
            <v>48109.9</v>
          </cell>
          <cell r="CC690">
            <v>15691.97</v>
          </cell>
          <cell r="CD690">
            <v>11084.83</v>
          </cell>
          <cell r="CE690">
            <v>488.57</v>
          </cell>
          <cell r="CF690">
            <v>10596.26</v>
          </cell>
          <cell r="CG690">
            <v>20677.34</v>
          </cell>
          <cell r="CH690">
            <v>2194.02</v>
          </cell>
          <cell r="CI690">
            <v>2538.65</v>
          </cell>
          <cell r="CJ690">
            <v>15944.66</v>
          </cell>
          <cell r="CK690">
            <v>11076.66</v>
          </cell>
          <cell r="CL690">
            <v>655.75</v>
          </cell>
          <cell r="CM690">
            <v>0</v>
          </cell>
          <cell r="CN690">
            <v>19611.47</v>
          </cell>
          <cell r="CO690">
            <v>18085.78</v>
          </cell>
          <cell r="CP690">
            <v>0</v>
          </cell>
          <cell r="CQ690">
            <v>1525.68</v>
          </cell>
          <cell r="CR690">
            <v>967.67</v>
          </cell>
          <cell r="CS690">
            <v>3524.29</v>
          </cell>
          <cell r="CT690">
            <v>2052.4</v>
          </cell>
          <cell r="CU690">
            <v>0</v>
          </cell>
          <cell r="CV690">
            <v>1471.89</v>
          </cell>
          <cell r="CW690">
            <v>8217.83</v>
          </cell>
          <cell r="CX690">
            <v>0.03</v>
          </cell>
          <cell r="CY690">
            <v>421.72</v>
          </cell>
          <cell r="CZ690">
            <v>459.78</v>
          </cell>
          <cell r="DA690">
            <v>2107.66</v>
          </cell>
          <cell r="DB690">
            <v>5228.63</v>
          </cell>
          <cell r="DC690">
            <v>80431.149999999994</v>
          </cell>
          <cell r="DD690">
            <v>0</v>
          </cell>
          <cell r="DE690">
            <v>2238.56</v>
          </cell>
          <cell r="DF690">
            <v>78192.59</v>
          </cell>
          <cell r="DG690">
            <v>528.1</v>
          </cell>
          <cell r="DH690">
            <v>5031.8599999999997</v>
          </cell>
          <cell r="DI690">
            <v>379.21</v>
          </cell>
          <cell r="DJ690">
            <v>128.81</v>
          </cell>
          <cell r="DK690">
            <v>150.38</v>
          </cell>
          <cell r="DL690">
            <v>5690.26</v>
          </cell>
          <cell r="DM690">
            <v>15430.59</v>
          </cell>
          <cell r="DN690">
            <v>124671.14</v>
          </cell>
          <cell r="DO690">
            <v>94223.15</v>
          </cell>
          <cell r="DP690">
            <v>701.61</v>
          </cell>
          <cell r="DQ690">
            <v>500</v>
          </cell>
          <cell r="DR690">
            <v>14127.99</v>
          </cell>
          <cell r="DS690">
            <v>74</v>
          </cell>
          <cell r="DT690">
            <v>109552.75</v>
          </cell>
          <cell r="DU690">
            <v>500</v>
          </cell>
          <cell r="DV690">
            <v>15.33</v>
          </cell>
          <cell r="DW690">
            <v>19983.61</v>
          </cell>
          <cell r="DX690">
            <v>-3373.61</v>
          </cell>
          <cell r="DY690">
            <v>-868.28</v>
          </cell>
          <cell r="DZ690">
            <v>-1397.26</v>
          </cell>
          <cell r="EA690">
            <v>14859.8</v>
          </cell>
          <cell r="EB690">
            <v>258.60000000000002</v>
          </cell>
          <cell r="EC690">
            <v>15118.39</v>
          </cell>
          <cell r="ED690">
            <v>27333.599999999999</v>
          </cell>
          <cell r="EE690">
            <v>14806.43</v>
          </cell>
          <cell r="EF690">
            <v>0</v>
          </cell>
          <cell r="EG690">
            <v>14806.43</v>
          </cell>
          <cell r="EH690">
            <v>231.96</v>
          </cell>
          <cell r="EI690">
            <v>0</v>
          </cell>
          <cell r="EJ690">
            <v>0</v>
          </cell>
          <cell r="EK690">
            <v>0</v>
          </cell>
          <cell r="EL690">
            <v>6.43</v>
          </cell>
          <cell r="EM690">
            <v>0</v>
          </cell>
          <cell r="EN690">
            <v>0</v>
          </cell>
          <cell r="EO690">
            <v>0</v>
          </cell>
          <cell r="EP690">
            <v>10</v>
          </cell>
          <cell r="EQ690">
            <v>14.82</v>
          </cell>
          <cell r="ER690">
            <v>-160.19999999999999</v>
          </cell>
          <cell r="ES690">
            <v>0</v>
          </cell>
          <cell r="ET690">
            <v>0</v>
          </cell>
          <cell r="EU690">
            <v>14859.8</v>
          </cell>
          <cell r="EV690">
            <v>14859.8</v>
          </cell>
          <cell r="EW690">
            <v>-453.82</v>
          </cell>
          <cell r="EX690">
            <v>1.69</v>
          </cell>
          <cell r="EY690">
            <v>-414.45</v>
          </cell>
          <cell r="EZ690">
            <v>0</v>
          </cell>
          <cell r="FA690">
            <v>93.77</v>
          </cell>
          <cell r="FB690">
            <v>330.68</v>
          </cell>
          <cell r="FC690">
            <v>0</v>
          </cell>
          <cell r="FD690">
            <v>5025.8100000000004</v>
          </cell>
          <cell r="FE690">
            <v>0</v>
          </cell>
          <cell r="FF690">
            <v>11125.02</v>
          </cell>
          <cell r="FG690">
            <v>50.8</v>
          </cell>
          <cell r="FH690">
            <v>23.58</v>
          </cell>
          <cell r="FI690">
            <v>0</v>
          </cell>
          <cell r="FJ690">
            <v>11050.63</v>
          </cell>
          <cell r="FK690">
            <v>94067.37</v>
          </cell>
          <cell r="FL690">
            <v>10126.18</v>
          </cell>
          <cell r="FM690">
            <v>11050.63</v>
          </cell>
          <cell r="FN690">
            <v>14173.18</v>
          </cell>
          <cell r="FO690">
            <v>94067.37</v>
          </cell>
          <cell r="FP690">
            <v>119435.82</v>
          </cell>
          <cell r="FQ690">
            <v>10.764799999999999</v>
          </cell>
          <cell r="FR690">
            <v>11.7476</v>
          </cell>
          <cell r="FS690">
            <v>15.0671</v>
          </cell>
          <cell r="FT690">
            <v>9.2523999999999997</v>
          </cell>
          <cell r="FU690">
            <v>500</v>
          </cell>
          <cell r="FV690">
            <v>93.77</v>
          </cell>
          <cell r="FW690">
            <v>0</v>
          </cell>
          <cell r="FX690">
            <v>0</v>
          </cell>
          <cell r="FY690">
            <v>1397.26</v>
          </cell>
          <cell r="FZ690">
            <v>0</v>
          </cell>
          <cell r="GA690">
            <v>0</v>
          </cell>
          <cell r="GB690">
            <v>0</v>
          </cell>
          <cell r="GC690">
            <v>330.68</v>
          </cell>
          <cell r="GD690">
            <v>4925.54</v>
          </cell>
          <cell r="GE690">
            <v>914.26</v>
          </cell>
          <cell r="GF690">
            <v>0</v>
          </cell>
          <cell r="GG690">
            <v>1482161.3</v>
          </cell>
          <cell r="GH690">
            <v>0</v>
          </cell>
          <cell r="GI690">
            <v>196</v>
          </cell>
          <cell r="GJ690">
            <v>11125.02</v>
          </cell>
          <cell r="GK690">
            <v>1112.5</v>
          </cell>
          <cell r="GL690">
            <v>869.26</v>
          </cell>
          <cell r="GM690">
            <v>45</v>
          </cell>
          <cell r="GN690">
            <v>0</v>
          </cell>
          <cell r="GO690">
            <v>869.26</v>
          </cell>
          <cell r="GP690">
            <v>845.67</v>
          </cell>
          <cell r="GQ690">
            <v>845.67</v>
          </cell>
          <cell r="GR690">
            <v>23.58</v>
          </cell>
          <cell r="GS690">
            <v>845.67</v>
          </cell>
          <cell r="GT690">
            <v>2196.56</v>
          </cell>
          <cell r="GU690">
            <v>14.82</v>
          </cell>
          <cell r="GV690">
            <v>1482.16</v>
          </cell>
          <cell r="GW690">
            <v>0.01</v>
          </cell>
          <cell r="GX690">
            <v>6.43</v>
          </cell>
          <cell r="GY690">
            <v>0</v>
          </cell>
          <cell r="GZ690">
            <v>6.43</v>
          </cell>
          <cell r="HA690">
            <v>0</v>
          </cell>
          <cell r="HB690">
            <v>0</v>
          </cell>
          <cell r="HC690">
            <v>0</v>
          </cell>
          <cell r="HD690" t="str">
            <v>Acceleration of Warrant Amortization associated with TARP Repayment</v>
          </cell>
          <cell r="HF690">
            <v>0</v>
          </cell>
          <cell r="HG690">
            <v>0</v>
          </cell>
          <cell r="HH690">
            <v>0</v>
          </cell>
          <cell r="HI690">
            <v>-1258000000</v>
          </cell>
          <cell r="HJ690">
            <v>-570500000</v>
          </cell>
          <cell r="HK690" t="str">
            <v>All Common Stock issuances assumed at $4.0 per share</v>
          </cell>
          <cell r="HL690">
            <v>3</v>
          </cell>
          <cell r="HM690">
            <v>2013</v>
          </cell>
          <cell r="HN690">
            <v>0</v>
          </cell>
          <cell r="HO690">
            <v>-1.41</v>
          </cell>
          <cell r="HR690">
            <v>19016</v>
          </cell>
        </row>
        <row r="691">
          <cell r="A691" t="str">
            <v>3242838Q4 2013BHC Baseline</v>
          </cell>
          <cell r="B691" t="str">
            <v>Regions</v>
          </cell>
          <cell r="C691" t="str">
            <v>Q4 2013</v>
          </cell>
          <cell r="D691" t="str">
            <v>BHC Baseline</v>
          </cell>
          <cell r="E691" t="str">
            <v>BHC</v>
          </cell>
          <cell r="F691" t="str">
            <v>REGIONS FC</v>
          </cell>
          <cell r="G691">
            <v>3242838</v>
          </cell>
          <cell r="H691" t="str">
            <v>Projected</v>
          </cell>
          <cell r="I691">
            <v>40932</v>
          </cell>
          <cell r="J691">
            <v>40926.478854166664</v>
          </cell>
          <cell r="K691" t="str">
            <v>BHC Base economic outlook . Consistent with internal Budget and Strategic Planning outlook.</v>
          </cell>
          <cell r="L691">
            <v>41.4</v>
          </cell>
          <cell r="M691">
            <v>48.4</v>
          </cell>
          <cell r="N691">
            <v>4.18</v>
          </cell>
          <cell r="O691">
            <v>44.22</v>
          </cell>
          <cell r="P691">
            <v>49.49</v>
          </cell>
          <cell r="Q691">
            <v>39.130000000000003</v>
          </cell>
          <cell r="R691">
            <v>0</v>
          </cell>
          <cell r="S691">
            <v>10.37</v>
          </cell>
          <cell r="T691">
            <v>107.02</v>
          </cell>
          <cell r="U691">
            <v>19.54</v>
          </cell>
          <cell r="V691">
            <v>10.89</v>
          </cell>
          <cell r="W691">
            <v>76.599999999999994</v>
          </cell>
          <cell r="X691">
            <v>15.9</v>
          </cell>
          <cell r="Y691">
            <v>23.53</v>
          </cell>
          <cell r="Z691">
            <v>5.7</v>
          </cell>
          <cell r="AA691">
            <v>0</v>
          </cell>
          <cell r="AB691">
            <v>17.829999999999998</v>
          </cell>
          <cell r="AC691">
            <v>13.49</v>
          </cell>
          <cell r="AD691">
            <v>0</v>
          </cell>
          <cell r="AE691">
            <v>1.84</v>
          </cell>
          <cell r="AF691">
            <v>0</v>
          </cell>
          <cell r="AG691">
            <v>0.92</v>
          </cell>
          <cell r="AH691">
            <v>10.73</v>
          </cell>
          <cell r="AI691">
            <v>299.23</v>
          </cell>
          <cell r="AJ691">
            <v>0</v>
          </cell>
          <cell r="AK691">
            <v>0</v>
          </cell>
          <cell r="AL691">
            <v>0.83</v>
          </cell>
          <cell r="AM691">
            <v>0.83</v>
          </cell>
          <cell r="AN691">
            <v>0</v>
          </cell>
          <cell r="AO691">
            <v>0</v>
          </cell>
          <cell r="AP691">
            <v>0</v>
          </cell>
          <cell r="AQ691">
            <v>0</v>
          </cell>
          <cell r="AR691">
            <v>0</v>
          </cell>
          <cell r="AS691">
            <v>0</v>
          </cell>
          <cell r="AT691">
            <v>300.06</v>
          </cell>
          <cell r="AU691">
            <v>2238.56</v>
          </cell>
          <cell r="AV691">
            <v>223.11</v>
          </cell>
          <cell r="AW691">
            <v>299.23</v>
          </cell>
          <cell r="AX691">
            <v>0</v>
          </cell>
          <cell r="AY691">
            <v>2162.4299999999998</v>
          </cell>
          <cell r="AZ691">
            <v>936.39</v>
          </cell>
          <cell r="BA691">
            <v>537.01</v>
          </cell>
          <cell r="BB691">
            <v>886.19</v>
          </cell>
          <cell r="BC691">
            <v>587.21</v>
          </cell>
          <cell r="BD691">
            <v>587.21</v>
          </cell>
          <cell r="BE691">
            <v>223.11</v>
          </cell>
          <cell r="BF691">
            <v>0</v>
          </cell>
          <cell r="BG691">
            <v>0</v>
          </cell>
          <cell r="BH691">
            <v>0</v>
          </cell>
          <cell r="BI691">
            <v>0</v>
          </cell>
          <cell r="BJ691">
            <v>-1.41</v>
          </cell>
          <cell r="BK691">
            <v>0</v>
          </cell>
          <cell r="BL691">
            <v>362.69</v>
          </cell>
          <cell r="BM691">
            <v>99</v>
          </cell>
          <cell r="BN691">
            <v>263.69</v>
          </cell>
          <cell r="BO691">
            <v>0</v>
          </cell>
          <cell r="BP691">
            <v>263.69</v>
          </cell>
          <cell r="BQ691">
            <v>2.16</v>
          </cell>
          <cell r="BR691">
            <v>261.52999999999997</v>
          </cell>
          <cell r="BS691">
            <v>27.296037999999999</v>
          </cell>
          <cell r="BT691">
            <v>32</v>
          </cell>
          <cell r="BU691">
            <v>5</v>
          </cell>
          <cell r="BV691">
            <v>5</v>
          </cell>
          <cell r="BW691">
            <v>32</v>
          </cell>
          <cell r="BY691">
            <v>16.66</v>
          </cell>
          <cell r="BZ691">
            <v>24341.040000000001</v>
          </cell>
          <cell r="CA691">
            <v>24357.69</v>
          </cell>
          <cell r="CB691">
            <v>48052.15</v>
          </cell>
          <cell r="CC691">
            <v>15733.75</v>
          </cell>
          <cell r="CD691">
            <v>10987.5</v>
          </cell>
          <cell r="CE691">
            <v>476.5</v>
          </cell>
          <cell r="CF691">
            <v>10511</v>
          </cell>
          <cell r="CG691">
            <v>20666.759999999998</v>
          </cell>
          <cell r="CH691">
            <v>2181.77</v>
          </cell>
          <cell r="CI691">
            <v>2518.67</v>
          </cell>
          <cell r="CJ691">
            <v>15966.31</v>
          </cell>
          <cell r="CK691">
            <v>11162.96</v>
          </cell>
          <cell r="CL691">
            <v>664.14</v>
          </cell>
          <cell r="CM691">
            <v>0</v>
          </cell>
          <cell r="CN691">
            <v>20272.48</v>
          </cell>
          <cell r="CO691">
            <v>18746.79</v>
          </cell>
          <cell r="CP691">
            <v>0</v>
          </cell>
          <cell r="CQ691">
            <v>1525.68</v>
          </cell>
          <cell r="CR691">
            <v>979.78</v>
          </cell>
          <cell r="CS691">
            <v>3452.56</v>
          </cell>
          <cell r="CT691">
            <v>1994.2</v>
          </cell>
          <cell r="CU691">
            <v>0</v>
          </cell>
          <cell r="CV691">
            <v>1458.36</v>
          </cell>
          <cell r="CW691">
            <v>8456.7000000000007</v>
          </cell>
          <cell r="CX691">
            <v>0.03</v>
          </cell>
          <cell r="CY691">
            <v>441.03</v>
          </cell>
          <cell r="CZ691">
            <v>480.82</v>
          </cell>
          <cell r="DA691">
            <v>2198.87</v>
          </cell>
          <cell r="DB691">
            <v>5335.95</v>
          </cell>
          <cell r="DC691">
            <v>81213.67</v>
          </cell>
          <cell r="DD691">
            <v>0</v>
          </cell>
          <cell r="DE691">
            <v>2162.4299999999998</v>
          </cell>
          <cell r="DF691">
            <v>79051.23</v>
          </cell>
          <cell r="DG691">
            <v>512.79</v>
          </cell>
          <cell r="DH691">
            <v>5031.8599999999997</v>
          </cell>
          <cell r="DI691">
            <v>399</v>
          </cell>
          <cell r="DJ691">
            <v>124.21</v>
          </cell>
          <cell r="DK691">
            <v>134</v>
          </cell>
          <cell r="DL691">
            <v>5689.07</v>
          </cell>
          <cell r="DM691">
            <v>15569.97</v>
          </cell>
          <cell r="DN691">
            <v>125180.75</v>
          </cell>
          <cell r="DO691">
            <v>95260.97</v>
          </cell>
          <cell r="DP691">
            <v>701.61</v>
          </cell>
          <cell r="DQ691">
            <v>500</v>
          </cell>
          <cell r="DR691">
            <v>13556.92</v>
          </cell>
          <cell r="DS691">
            <v>74</v>
          </cell>
          <cell r="DT691">
            <v>110019.5</v>
          </cell>
          <cell r="DU691">
            <v>500</v>
          </cell>
          <cell r="DV691">
            <v>15.35</v>
          </cell>
          <cell r="DW691">
            <v>19990.02</v>
          </cell>
          <cell r="DX691">
            <v>-3136.9</v>
          </cell>
          <cell r="DY691">
            <v>-1068.56</v>
          </cell>
          <cell r="DZ691">
            <v>-1397.26</v>
          </cell>
          <cell r="EA691">
            <v>14902.66</v>
          </cell>
          <cell r="EB691">
            <v>258.60000000000002</v>
          </cell>
          <cell r="EC691">
            <v>15161.25</v>
          </cell>
          <cell r="ED691">
            <v>28127.98</v>
          </cell>
          <cell r="EE691">
            <v>14859.8</v>
          </cell>
          <cell r="EF691">
            <v>0</v>
          </cell>
          <cell r="EG691">
            <v>14859.8</v>
          </cell>
          <cell r="EH691">
            <v>261.52999999999997</v>
          </cell>
          <cell r="EI691">
            <v>0</v>
          </cell>
          <cell r="EJ691">
            <v>0</v>
          </cell>
          <cell r="EK691">
            <v>0</v>
          </cell>
          <cell r="EL691">
            <v>6.43</v>
          </cell>
          <cell r="EM691">
            <v>0</v>
          </cell>
          <cell r="EN691">
            <v>0</v>
          </cell>
          <cell r="EO691">
            <v>0</v>
          </cell>
          <cell r="EP691">
            <v>10</v>
          </cell>
          <cell r="EQ691">
            <v>14.82</v>
          </cell>
          <cell r="ER691">
            <v>-200.28</v>
          </cell>
          <cell r="ES691">
            <v>0</v>
          </cell>
          <cell r="ET691">
            <v>0</v>
          </cell>
          <cell r="EU691">
            <v>14902.66</v>
          </cell>
          <cell r="EV691">
            <v>14902.66</v>
          </cell>
          <cell r="EW691">
            <v>-614.82000000000005</v>
          </cell>
          <cell r="EX691">
            <v>1.69</v>
          </cell>
          <cell r="EY691">
            <v>-453.73</v>
          </cell>
          <cell r="EZ691">
            <v>0</v>
          </cell>
          <cell r="FA691">
            <v>93.93</v>
          </cell>
          <cell r="FB691">
            <v>330.7</v>
          </cell>
          <cell r="FC691">
            <v>0</v>
          </cell>
          <cell r="FD691">
            <v>5017.43</v>
          </cell>
          <cell r="FE691">
            <v>0</v>
          </cell>
          <cell r="FF691">
            <v>11376.72</v>
          </cell>
          <cell r="FG691">
            <v>52.32</v>
          </cell>
          <cell r="FH691">
            <v>0</v>
          </cell>
          <cell r="FI691">
            <v>0</v>
          </cell>
          <cell r="FJ691">
            <v>11324.4</v>
          </cell>
          <cell r="FK691">
            <v>95055.54</v>
          </cell>
          <cell r="FL691">
            <v>10399.77</v>
          </cell>
          <cell r="FM691">
            <v>11324.4</v>
          </cell>
          <cell r="FN691">
            <v>14456.64</v>
          </cell>
          <cell r="FO691">
            <v>95055.54</v>
          </cell>
          <cell r="FP691">
            <v>119964.51</v>
          </cell>
          <cell r="FQ691">
            <v>10.9407</v>
          </cell>
          <cell r="FR691">
            <v>11.913500000000001</v>
          </cell>
          <cell r="FS691">
            <v>15.208600000000001</v>
          </cell>
          <cell r="FT691">
            <v>9.4398</v>
          </cell>
          <cell r="FU691">
            <v>500</v>
          </cell>
          <cell r="FV691">
            <v>93.93</v>
          </cell>
          <cell r="FW691">
            <v>0</v>
          </cell>
          <cell r="FX691">
            <v>0</v>
          </cell>
          <cell r="FY691">
            <v>1397.26</v>
          </cell>
          <cell r="FZ691">
            <v>0</v>
          </cell>
          <cell r="GA691">
            <v>0</v>
          </cell>
          <cell r="GB691">
            <v>0</v>
          </cell>
          <cell r="GC691">
            <v>330.7</v>
          </cell>
          <cell r="GD691">
            <v>4925.54</v>
          </cell>
          <cell r="GE691">
            <v>818.98</v>
          </cell>
          <cell r="GF691">
            <v>0</v>
          </cell>
          <cell r="GG691">
            <v>1482258.6</v>
          </cell>
          <cell r="GH691">
            <v>0</v>
          </cell>
          <cell r="GI691">
            <v>196</v>
          </cell>
          <cell r="GJ691">
            <v>11376.72</v>
          </cell>
          <cell r="GK691">
            <v>1137.67</v>
          </cell>
          <cell r="GL691">
            <v>772.98</v>
          </cell>
          <cell r="GM691">
            <v>46</v>
          </cell>
          <cell r="GN691">
            <v>0</v>
          </cell>
          <cell r="GO691">
            <v>772.98</v>
          </cell>
          <cell r="GP691">
            <v>868.02</v>
          </cell>
          <cell r="GQ691">
            <v>868.02</v>
          </cell>
          <cell r="GR691">
            <v>0</v>
          </cell>
          <cell r="GS691">
            <v>868.02</v>
          </cell>
          <cell r="GT691">
            <v>2254.59</v>
          </cell>
          <cell r="GU691">
            <v>14.82</v>
          </cell>
          <cell r="GV691">
            <v>1482.26</v>
          </cell>
          <cell r="GW691">
            <v>0.01</v>
          </cell>
          <cell r="GX691">
            <v>6.43</v>
          </cell>
          <cell r="GY691">
            <v>0</v>
          </cell>
          <cell r="GZ691">
            <v>6.43</v>
          </cell>
          <cell r="HA691">
            <v>0</v>
          </cell>
          <cell r="HB691">
            <v>0</v>
          </cell>
          <cell r="HC691">
            <v>0</v>
          </cell>
          <cell r="HD691" t="str">
            <v>Acceleration of Warrant Amortization associated with TARP Repayment</v>
          </cell>
          <cell r="HF691">
            <v>0</v>
          </cell>
          <cell r="HG691">
            <v>0</v>
          </cell>
          <cell r="HH691">
            <v>0</v>
          </cell>
          <cell r="HI691">
            <v>-1258000000</v>
          </cell>
          <cell r="HJ691">
            <v>-570500000</v>
          </cell>
          <cell r="HK691" t="str">
            <v>All Common Stock issuances assumed at $4.0 per share</v>
          </cell>
          <cell r="HL691">
            <v>4</v>
          </cell>
          <cell r="HM691">
            <v>2013</v>
          </cell>
          <cell r="HN691">
            <v>0</v>
          </cell>
          <cell r="HO691">
            <v>-1.41</v>
          </cell>
          <cell r="HR691">
            <v>19016</v>
          </cell>
        </row>
        <row r="692">
          <cell r="A692" t="str">
            <v>3242838Q3 2011BHC Stress</v>
          </cell>
          <cell r="B692" t="str">
            <v>Regions</v>
          </cell>
          <cell r="C692" t="str">
            <v>Q3 2011</v>
          </cell>
          <cell r="D692" t="str">
            <v>BHC Stress</v>
          </cell>
          <cell r="E692" t="str">
            <v>BHC</v>
          </cell>
          <cell r="F692" t="str">
            <v>REGIONS FC</v>
          </cell>
          <cell r="G692">
            <v>3242838</v>
          </cell>
          <cell r="H692" t="str">
            <v>Actual</v>
          </cell>
          <cell r="I692">
            <v>40932</v>
          </cell>
          <cell r="J692">
            <v>40926.474780092591</v>
          </cell>
          <cell r="K692" t="str">
            <v>BHC internal stress scenario. Defined to reflect a 10% probablility scenaro.</v>
          </cell>
          <cell r="L692">
            <v>70.400000000000006</v>
          </cell>
          <cell r="M692">
            <v>76.2</v>
          </cell>
          <cell r="N692">
            <v>6.8</v>
          </cell>
          <cell r="O692">
            <v>69.400000000000006</v>
          </cell>
          <cell r="P692">
            <v>56.9</v>
          </cell>
          <cell r="Q692">
            <v>41.2</v>
          </cell>
          <cell r="R692">
            <v>0</v>
          </cell>
          <cell r="S692">
            <v>15.7</v>
          </cell>
          <cell r="T692">
            <v>273.3</v>
          </cell>
          <cell r="U692">
            <v>106.8</v>
          </cell>
          <cell r="V692">
            <v>23.5</v>
          </cell>
          <cell r="W692">
            <v>143</v>
          </cell>
          <cell r="X692">
            <v>1.2</v>
          </cell>
          <cell r="Y692">
            <v>17.600000000000001</v>
          </cell>
          <cell r="Z692">
            <v>0.6</v>
          </cell>
          <cell r="AA692">
            <v>0</v>
          </cell>
          <cell r="AB692">
            <v>17</v>
          </cell>
          <cell r="AC692">
            <v>15.7</v>
          </cell>
          <cell r="AD692">
            <v>0</v>
          </cell>
          <cell r="AE692">
            <v>0.3</v>
          </cell>
          <cell r="AF692">
            <v>0</v>
          </cell>
          <cell r="AG692">
            <v>0</v>
          </cell>
          <cell r="AH692">
            <v>15.4</v>
          </cell>
          <cell r="AI692">
            <v>511.3</v>
          </cell>
          <cell r="AJ692">
            <v>0</v>
          </cell>
          <cell r="AK692">
            <v>0</v>
          </cell>
          <cell r="AL692">
            <v>0</v>
          </cell>
          <cell r="AM692">
            <v>0</v>
          </cell>
          <cell r="AN692">
            <v>0</v>
          </cell>
          <cell r="AO692">
            <v>0</v>
          </cell>
          <cell r="AP692">
            <v>0</v>
          </cell>
          <cell r="AQ692">
            <v>0</v>
          </cell>
          <cell r="AR692">
            <v>0</v>
          </cell>
          <cell r="AS692">
            <v>0</v>
          </cell>
          <cell r="AT692">
            <v>511.25</v>
          </cell>
          <cell r="AU692">
            <v>3119.99</v>
          </cell>
          <cell r="AV692">
            <v>355</v>
          </cell>
          <cell r="AW692">
            <v>511.25</v>
          </cell>
          <cell r="AX692">
            <v>0</v>
          </cell>
          <cell r="AY692">
            <v>2963.73</v>
          </cell>
          <cell r="AZ692">
            <v>859.4</v>
          </cell>
          <cell r="BA692">
            <v>747.16</v>
          </cell>
          <cell r="BB692">
            <v>1064.52</v>
          </cell>
          <cell r="BC692">
            <v>542.04</v>
          </cell>
          <cell r="BD692">
            <v>542.04</v>
          </cell>
          <cell r="BE692">
            <v>355</v>
          </cell>
          <cell r="BF692">
            <v>0</v>
          </cell>
          <cell r="BG692">
            <v>0</v>
          </cell>
          <cell r="BH692">
            <v>0</v>
          </cell>
          <cell r="BI692">
            <v>0</v>
          </cell>
          <cell r="BJ692">
            <v>-0.7</v>
          </cell>
          <cell r="BK692">
            <v>1.8</v>
          </cell>
          <cell r="BL692">
            <v>183.84</v>
          </cell>
          <cell r="BM692">
            <v>26.77</v>
          </cell>
          <cell r="BN692">
            <v>157.07</v>
          </cell>
          <cell r="BO692">
            <v>0</v>
          </cell>
          <cell r="BP692">
            <v>157.07</v>
          </cell>
          <cell r="BQ692">
            <v>2.52</v>
          </cell>
          <cell r="BR692">
            <v>154.54</v>
          </cell>
          <cell r="BS692">
            <v>14.561574999999999</v>
          </cell>
          <cell r="BT692">
            <v>32.1</v>
          </cell>
          <cell r="BU692">
            <v>4</v>
          </cell>
          <cell r="BV692">
            <v>4</v>
          </cell>
          <cell r="BW692">
            <v>32.200000000000003</v>
          </cell>
          <cell r="BY692">
            <v>17.57</v>
          </cell>
          <cell r="BZ692">
            <v>23892.23</v>
          </cell>
          <cell r="CA692">
            <v>23909.8</v>
          </cell>
          <cell r="CB692">
            <v>52706.2</v>
          </cell>
          <cell r="CC692">
            <v>15711.99</v>
          </cell>
          <cell r="CD692">
            <v>12541.47</v>
          </cell>
          <cell r="CE692">
            <v>636.39</v>
          </cell>
          <cell r="CF692">
            <v>11905.09</v>
          </cell>
          <cell r="CG692">
            <v>23838.47</v>
          </cell>
          <cell r="CH692">
            <v>3135.13</v>
          </cell>
          <cell r="CI692">
            <v>3216.04</v>
          </cell>
          <cell r="CJ692">
            <v>17487.3</v>
          </cell>
          <cell r="CK692">
            <v>10957.79</v>
          </cell>
          <cell r="CL692">
            <v>614.27</v>
          </cell>
          <cell r="CM692">
            <v>0</v>
          </cell>
          <cell r="CN692">
            <v>16591.009999999998</v>
          </cell>
          <cell r="CO692">
            <v>15056.08</v>
          </cell>
          <cell r="CP692">
            <v>0</v>
          </cell>
          <cell r="CQ692">
            <v>1534.93</v>
          </cell>
          <cell r="CR692">
            <v>1023.57</v>
          </cell>
          <cell r="CS692">
            <v>2925</v>
          </cell>
          <cell r="CT692">
            <v>1578.14</v>
          </cell>
          <cell r="CU692">
            <v>0</v>
          </cell>
          <cell r="CV692">
            <v>1347.17</v>
          </cell>
          <cell r="CW692">
            <v>7286.3</v>
          </cell>
          <cell r="CX692">
            <v>0.35</v>
          </cell>
          <cell r="CY692">
            <v>380.86</v>
          </cell>
          <cell r="CZ692">
            <v>356.6</v>
          </cell>
          <cell r="DA692">
            <v>1593.64</v>
          </cell>
          <cell r="DB692">
            <v>4954.8500000000004</v>
          </cell>
          <cell r="DC692">
            <v>80532.27</v>
          </cell>
          <cell r="DD692">
            <v>0</v>
          </cell>
          <cell r="DE692">
            <v>2963.73</v>
          </cell>
          <cell r="DF692">
            <v>77568.53</v>
          </cell>
          <cell r="DG692">
            <v>2340.87</v>
          </cell>
          <cell r="DH692">
            <v>5560.9</v>
          </cell>
          <cell r="DI692">
            <v>182.26</v>
          </cell>
          <cell r="DJ692">
            <v>169.86</v>
          </cell>
          <cell r="DK692">
            <v>308.64</v>
          </cell>
          <cell r="DL692">
            <v>6221.67</v>
          </cell>
          <cell r="DM692">
            <v>19720.63</v>
          </cell>
          <cell r="DN692">
            <v>129761.51</v>
          </cell>
          <cell r="DO692">
            <v>95949.24</v>
          </cell>
          <cell r="DP692">
            <v>1292.74</v>
          </cell>
          <cell r="DQ692">
            <v>845.77</v>
          </cell>
          <cell r="DR692">
            <v>14152.83</v>
          </cell>
          <cell r="DS692">
            <v>85.7</v>
          </cell>
          <cell r="DT692">
            <v>112240.57</v>
          </cell>
          <cell r="DU692">
            <v>3408.89</v>
          </cell>
          <cell r="DV692">
            <v>13.01</v>
          </cell>
          <cell r="DW692">
            <v>19058.73</v>
          </cell>
          <cell r="DX692">
            <v>-3912.5</v>
          </cell>
          <cell r="DY692">
            <v>91.46</v>
          </cell>
          <cell r="DZ692">
            <v>-1397.26</v>
          </cell>
          <cell r="EA692">
            <v>17262.330000000002</v>
          </cell>
          <cell r="EB692">
            <v>258.60000000000002</v>
          </cell>
          <cell r="EC692">
            <v>17520.93</v>
          </cell>
          <cell r="ED692">
            <v>24680.18</v>
          </cell>
          <cell r="EE692">
            <v>16887.88</v>
          </cell>
          <cell r="EF692">
            <v>0</v>
          </cell>
          <cell r="EG692">
            <v>16887.88</v>
          </cell>
          <cell r="EH692">
            <v>154.54</v>
          </cell>
          <cell r="EI692">
            <v>0</v>
          </cell>
          <cell r="EJ692">
            <v>0</v>
          </cell>
          <cell r="EK692">
            <v>0</v>
          </cell>
          <cell r="EL692">
            <v>7.64</v>
          </cell>
          <cell r="EM692">
            <v>0</v>
          </cell>
          <cell r="EN692">
            <v>0</v>
          </cell>
          <cell r="EO692">
            <v>0</v>
          </cell>
          <cell r="EP692">
            <v>43.75</v>
          </cell>
          <cell r="EQ692">
            <v>12.57</v>
          </cell>
          <cell r="ER692">
            <v>268.58999999999997</v>
          </cell>
          <cell r="ES692">
            <v>0</v>
          </cell>
          <cell r="ET692">
            <v>0</v>
          </cell>
          <cell r="EU692">
            <v>17262.330000000002</v>
          </cell>
          <cell r="EV692">
            <v>17262.330000000002</v>
          </cell>
          <cell r="EW692">
            <v>317.82</v>
          </cell>
          <cell r="EX692">
            <v>1.69</v>
          </cell>
          <cell r="EY692">
            <v>-226.36</v>
          </cell>
          <cell r="EZ692">
            <v>0</v>
          </cell>
          <cell r="FA692">
            <v>92.48</v>
          </cell>
          <cell r="FB692">
            <v>845.75</v>
          </cell>
          <cell r="FC692">
            <v>0</v>
          </cell>
          <cell r="FD692">
            <v>5649.12</v>
          </cell>
          <cell r="FE692">
            <v>0</v>
          </cell>
          <cell r="FF692">
            <v>12458.29</v>
          </cell>
          <cell r="FG692">
            <v>35.21</v>
          </cell>
          <cell r="FH692">
            <v>506.18</v>
          </cell>
          <cell r="FI692">
            <v>0</v>
          </cell>
          <cell r="FJ692">
            <v>11917.08</v>
          </cell>
          <cell r="FK692">
            <v>92785.7</v>
          </cell>
          <cell r="FL692">
            <v>7569.96</v>
          </cell>
          <cell r="FM692">
            <v>11917.08</v>
          </cell>
          <cell r="FN692">
            <v>15337.47</v>
          </cell>
          <cell r="FO692">
            <v>92785.7</v>
          </cell>
          <cell r="FP692">
            <v>123184.74</v>
          </cell>
          <cell r="FQ692">
            <v>8.1585000000000001</v>
          </cell>
          <cell r="FR692">
            <v>12.8437</v>
          </cell>
          <cell r="FS692">
            <v>16.53</v>
          </cell>
          <cell r="FT692">
            <v>9.6740999999999993</v>
          </cell>
          <cell r="FU692">
            <v>3408.89</v>
          </cell>
          <cell r="FV692">
            <v>92.48</v>
          </cell>
          <cell r="FW692">
            <v>0</v>
          </cell>
          <cell r="FX692">
            <v>0</v>
          </cell>
          <cell r="FY692">
            <v>1397.26</v>
          </cell>
          <cell r="FZ692">
            <v>0</v>
          </cell>
          <cell r="GA692">
            <v>0</v>
          </cell>
          <cell r="GB692">
            <v>0</v>
          </cell>
          <cell r="GC692">
            <v>845.75</v>
          </cell>
          <cell r="GD692">
            <v>5454.58</v>
          </cell>
          <cell r="GE692">
            <v>1220.1400000000001</v>
          </cell>
          <cell r="GF692">
            <v>0</v>
          </cell>
          <cell r="GG692">
            <v>1258877.5</v>
          </cell>
          <cell r="GH692">
            <v>3408.89</v>
          </cell>
          <cell r="GI692">
            <v>196</v>
          </cell>
          <cell r="GJ692">
            <v>12458.29</v>
          </cell>
          <cell r="GK692">
            <v>1245.83</v>
          </cell>
          <cell r="GL692">
            <v>1178</v>
          </cell>
          <cell r="GM692">
            <v>42.15</v>
          </cell>
          <cell r="GN692">
            <v>0</v>
          </cell>
          <cell r="GO692">
            <v>1178</v>
          </cell>
          <cell r="GP692">
            <v>671.83</v>
          </cell>
          <cell r="GQ692">
            <v>671.83</v>
          </cell>
          <cell r="GR692">
            <v>506.18</v>
          </cell>
          <cell r="GS692">
            <v>671.83</v>
          </cell>
          <cell r="GT692">
            <v>1745</v>
          </cell>
          <cell r="GU692">
            <v>12.57</v>
          </cell>
          <cell r="GV692">
            <v>1258.8800000000001</v>
          </cell>
          <cell r="GW692">
            <v>9.9850700000000004E-3</v>
          </cell>
          <cell r="GX692">
            <v>7.64</v>
          </cell>
          <cell r="GY692">
            <v>0</v>
          </cell>
          <cell r="GZ692">
            <v>7.64</v>
          </cell>
          <cell r="HA692">
            <v>0</v>
          </cell>
          <cell r="HB692">
            <v>0</v>
          </cell>
          <cell r="HC692">
            <v>0</v>
          </cell>
          <cell r="HD692" t="str">
            <v>Acceleration of Warrant Amortization associated with TARP Repayment</v>
          </cell>
          <cell r="HF692">
            <v>0</v>
          </cell>
          <cell r="HG692">
            <v>0</v>
          </cell>
          <cell r="HH692">
            <v>0</v>
          </cell>
          <cell r="HI692">
            <v>-1258000000</v>
          </cell>
          <cell r="HJ692">
            <v>-570500000</v>
          </cell>
          <cell r="HK692" t="str">
            <v>All Common Stock issuances assumed at $4.0 per share</v>
          </cell>
          <cell r="HL692">
            <v>3</v>
          </cell>
          <cell r="HM692">
            <v>2011</v>
          </cell>
          <cell r="HN692">
            <v>0</v>
          </cell>
          <cell r="HO692">
            <v>-0.7</v>
          </cell>
          <cell r="HR692">
            <v>19016</v>
          </cell>
        </row>
        <row r="693">
          <cell r="A693" t="str">
            <v>3242838Q4 2011BHC Stress</v>
          </cell>
          <cell r="B693" t="str">
            <v>Regions</v>
          </cell>
          <cell r="C693" t="str">
            <v>Q4 2011</v>
          </cell>
          <cell r="D693" t="str">
            <v>BHC Stress</v>
          </cell>
          <cell r="E693" t="str">
            <v>BHC</v>
          </cell>
          <cell r="F693" t="str">
            <v>REGIONS FC</v>
          </cell>
          <cell r="G693">
            <v>3242838</v>
          </cell>
          <cell r="H693" t="str">
            <v>Projected</v>
          </cell>
          <cell r="I693">
            <v>40932</v>
          </cell>
          <cell r="J693">
            <v>40926.474780092591</v>
          </cell>
          <cell r="K693" t="str">
            <v>BHC internal stress scenario. Defined to reflect a 10% probablility scenaro.</v>
          </cell>
          <cell r="L693">
            <v>64.3</v>
          </cell>
          <cell r="M693">
            <v>74.819999999999993</v>
          </cell>
          <cell r="N693">
            <v>5.97</v>
          </cell>
          <cell r="O693">
            <v>68.849999999999994</v>
          </cell>
          <cell r="P693">
            <v>69.59</v>
          </cell>
          <cell r="Q693">
            <v>58.01</v>
          </cell>
          <cell r="R693">
            <v>0</v>
          </cell>
          <cell r="S693">
            <v>11.58</v>
          </cell>
          <cell r="T693">
            <v>253.41</v>
          </cell>
          <cell r="U693">
            <v>90.7</v>
          </cell>
          <cell r="V693">
            <v>33.83</v>
          </cell>
          <cell r="W693">
            <v>128.87</v>
          </cell>
          <cell r="X693">
            <v>10.3</v>
          </cell>
          <cell r="Y693">
            <v>21.12</v>
          </cell>
          <cell r="Z693">
            <v>3</v>
          </cell>
          <cell r="AA693">
            <v>0</v>
          </cell>
          <cell r="AB693">
            <v>18.12</v>
          </cell>
          <cell r="AC693">
            <v>18.010000000000002</v>
          </cell>
          <cell r="AD693">
            <v>0</v>
          </cell>
          <cell r="AE693">
            <v>2.4500000000000002</v>
          </cell>
          <cell r="AF693">
            <v>0</v>
          </cell>
          <cell r="AG693">
            <v>1.06</v>
          </cell>
          <cell r="AH693">
            <v>14.51</v>
          </cell>
          <cell r="AI693">
            <v>511.54</v>
          </cell>
          <cell r="AJ693">
            <v>0</v>
          </cell>
          <cell r="AK693">
            <v>0</v>
          </cell>
          <cell r="AL693">
            <v>0</v>
          </cell>
          <cell r="AM693">
            <v>0</v>
          </cell>
          <cell r="AN693">
            <v>0</v>
          </cell>
          <cell r="AO693">
            <v>0</v>
          </cell>
          <cell r="AP693">
            <v>0</v>
          </cell>
          <cell r="AQ693">
            <v>0</v>
          </cell>
          <cell r="AR693">
            <v>0</v>
          </cell>
          <cell r="AS693">
            <v>0</v>
          </cell>
          <cell r="AT693">
            <v>511.54</v>
          </cell>
          <cell r="AU693">
            <v>2963.73</v>
          </cell>
          <cell r="AV693">
            <v>361.05</v>
          </cell>
          <cell r="AW693">
            <v>511.54</v>
          </cell>
          <cell r="AX693">
            <v>0</v>
          </cell>
          <cell r="AY693">
            <v>2813.24</v>
          </cell>
          <cell r="AZ693">
            <v>844.01</v>
          </cell>
          <cell r="BA693">
            <v>734.84</v>
          </cell>
          <cell r="BB693">
            <v>1128.71</v>
          </cell>
          <cell r="BC693">
            <v>450.14</v>
          </cell>
          <cell r="BD693">
            <v>450.14</v>
          </cell>
          <cell r="BE693">
            <v>361.05</v>
          </cell>
          <cell r="BF693">
            <v>0</v>
          </cell>
          <cell r="BG693">
            <v>0</v>
          </cell>
          <cell r="BH693">
            <v>11.66</v>
          </cell>
          <cell r="BI693">
            <v>0</v>
          </cell>
          <cell r="BJ693">
            <v>0.35</v>
          </cell>
          <cell r="BK693">
            <v>-8</v>
          </cell>
          <cell r="BL693">
            <v>101.1</v>
          </cell>
          <cell r="BM693">
            <v>-17</v>
          </cell>
          <cell r="BN693">
            <v>118.1</v>
          </cell>
          <cell r="BO693">
            <v>0</v>
          </cell>
          <cell r="BP693">
            <v>118.1</v>
          </cell>
          <cell r="BQ693">
            <v>2.34</v>
          </cell>
          <cell r="BR693">
            <v>115.76</v>
          </cell>
          <cell r="BS693">
            <v>-16.815035000000002</v>
          </cell>
          <cell r="BT693">
            <v>32</v>
          </cell>
          <cell r="BU693">
            <v>6.1</v>
          </cell>
          <cell r="BV693">
            <v>7</v>
          </cell>
          <cell r="BW693">
            <v>31.1</v>
          </cell>
          <cell r="BY693">
            <v>16.66</v>
          </cell>
          <cell r="BZ693">
            <v>25208.89</v>
          </cell>
          <cell r="CA693">
            <v>25225.54</v>
          </cell>
          <cell r="CB693">
            <v>51572.44</v>
          </cell>
          <cell r="CC693">
            <v>15742.64</v>
          </cell>
          <cell r="CD693">
            <v>12285.33</v>
          </cell>
          <cell r="CE693">
            <v>615.01</v>
          </cell>
          <cell r="CF693">
            <v>11670.32</v>
          </cell>
          <cell r="CG693">
            <v>22928.400000000001</v>
          </cell>
          <cell r="CH693">
            <v>2930.15</v>
          </cell>
          <cell r="CI693">
            <v>3010.21</v>
          </cell>
          <cell r="CJ693">
            <v>16988.03</v>
          </cell>
          <cell r="CK693">
            <v>10813.73</v>
          </cell>
          <cell r="CL693">
            <v>616.08000000000004</v>
          </cell>
          <cell r="CM693">
            <v>0</v>
          </cell>
          <cell r="CN693">
            <v>16797.21</v>
          </cell>
          <cell r="CO693">
            <v>15277.07</v>
          </cell>
          <cell r="CP693">
            <v>0</v>
          </cell>
          <cell r="CQ693">
            <v>1520.15</v>
          </cell>
          <cell r="CR693">
            <v>1029.0999999999999</v>
          </cell>
          <cell r="CS693">
            <v>2978.58</v>
          </cell>
          <cell r="CT693">
            <v>1658.35</v>
          </cell>
          <cell r="CU693">
            <v>0</v>
          </cell>
          <cell r="CV693">
            <v>1320.23</v>
          </cell>
          <cell r="CW693">
            <v>7322.09</v>
          </cell>
          <cell r="CX693">
            <v>0.04</v>
          </cell>
          <cell r="CY693">
            <v>376.93</v>
          </cell>
          <cell r="CZ693">
            <v>363.8</v>
          </cell>
          <cell r="DA693">
            <v>1635.48</v>
          </cell>
          <cell r="DB693">
            <v>4945.84</v>
          </cell>
          <cell r="DC693">
            <v>79699.42</v>
          </cell>
          <cell r="DD693">
            <v>0</v>
          </cell>
          <cell r="DE693">
            <v>2813.24</v>
          </cell>
          <cell r="DF693">
            <v>76886.179999999993</v>
          </cell>
          <cell r="DG693">
            <v>2010.24</v>
          </cell>
          <cell r="DH693">
            <v>5564.9</v>
          </cell>
          <cell r="DI693">
            <v>205.61</v>
          </cell>
          <cell r="DJ693">
            <v>164.55</v>
          </cell>
          <cell r="DK693">
            <v>286.75</v>
          </cell>
          <cell r="DL693">
            <v>6221.81</v>
          </cell>
          <cell r="DM693">
            <v>16666.669999999998</v>
          </cell>
          <cell r="DN693">
            <v>127010.44</v>
          </cell>
          <cell r="DO693">
            <v>94882.93</v>
          </cell>
          <cell r="DP693">
            <v>1156.71</v>
          </cell>
          <cell r="DQ693">
            <v>845.92</v>
          </cell>
          <cell r="DR693">
            <v>12410.72</v>
          </cell>
          <cell r="DS693">
            <v>78</v>
          </cell>
          <cell r="DT693">
            <v>109296.28</v>
          </cell>
          <cell r="DU693">
            <v>3418.87</v>
          </cell>
          <cell r="DV693">
            <v>13.03</v>
          </cell>
          <cell r="DW693">
            <v>19065.27</v>
          </cell>
          <cell r="DX693">
            <v>-3863.06</v>
          </cell>
          <cell r="DY693">
            <v>218.7</v>
          </cell>
          <cell r="DZ693">
            <v>-1397.26</v>
          </cell>
          <cell r="EA693">
            <v>17455.560000000001</v>
          </cell>
          <cell r="EB693">
            <v>258.60000000000002</v>
          </cell>
          <cell r="EC693">
            <v>17714.150000000001</v>
          </cell>
          <cell r="ED693">
            <v>24720.74</v>
          </cell>
          <cell r="EE693">
            <v>17262.330000000002</v>
          </cell>
          <cell r="EF693">
            <v>0</v>
          </cell>
          <cell r="EG693">
            <v>17262.330000000002</v>
          </cell>
          <cell r="EH693">
            <v>115.76</v>
          </cell>
          <cell r="EI693">
            <v>0</v>
          </cell>
          <cell r="EJ693">
            <v>0</v>
          </cell>
          <cell r="EK693">
            <v>0</v>
          </cell>
          <cell r="EL693">
            <v>6.56</v>
          </cell>
          <cell r="EM693">
            <v>0</v>
          </cell>
          <cell r="EN693">
            <v>0</v>
          </cell>
          <cell r="EO693">
            <v>0</v>
          </cell>
          <cell r="EP693">
            <v>43.75</v>
          </cell>
          <cell r="EQ693">
            <v>12.59</v>
          </cell>
          <cell r="ER693">
            <v>127.24</v>
          </cell>
          <cell r="ES693">
            <v>0</v>
          </cell>
          <cell r="ET693">
            <v>0</v>
          </cell>
          <cell r="EU693">
            <v>17455.560000000001</v>
          </cell>
          <cell r="EV693">
            <v>17455.560000000001</v>
          </cell>
          <cell r="EW693">
            <v>290.8</v>
          </cell>
          <cell r="EX693">
            <v>1.69</v>
          </cell>
          <cell r="EY693">
            <v>-72.099999999999994</v>
          </cell>
          <cell r="EZ693">
            <v>0</v>
          </cell>
          <cell r="FA693">
            <v>92.64</v>
          </cell>
          <cell r="FB693">
            <v>845.81</v>
          </cell>
          <cell r="FC693">
            <v>0</v>
          </cell>
          <cell r="FD693">
            <v>5639.22</v>
          </cell>
          <cell r="FE693">
            <v>0</v>
          </cell>
          <cell r="FF693">
            <v>12534.39</v>
          </cell>
          <cell r="FG693">
            <v>37.020000000000003</v>
          </cell>
          <cell r="FH693">
            <v>457.3</v>
          </cell>
          <cell r="FI693">
            <v>0</v>
          </cell>
          <cell r="FJ693">
            <v>12040.08</v>
          </cell>
          <cell r="FK693">
            <v>92090.28</v>
          </cell>
          <cell r="FL693">
            <v>7682.76</v>
          </cell>
          <cell r="FM693">
            <v>12040.08</v>
          </cell>
          <cell r="FN693">
            <v>15433.55</v>
          </cell>
          <cell r="FO693">
            <v>92090.28</v>
          </cell>
          <cell r="FP693">
            <v>122008.93</v>
          </cell>
          <cell r="FQ693">
            <v>8.3425999999999991</v>
          </cell>
          <cell r="FR693">
            <v>13.074199999999999</v>
          </cell>
          <cell r="FS693">
            <v>16.7591</v>
          </cell>
          <cell r="FT693">
            <v>9.8681999999999999</v>
          </cell>
          <cell r="FU693">
            <v>3418.87</v>
          </cell>
          <cell r="FV693">
            <v>92.64</v>
          </cell>
          <cell r="FW693">
            <v>0</v>
          </cell>
          <cell r="FX693">
            <v>0</v>
          </cell>
          <cell r="FY693">
            <v>1397.26</v>
          </cell>
          <cell r="FZ693">
            <v>0</v>
          </cell>
          <cell r="GA693">
            <v>0</v>
          </cell>
          <cell r="GB693">
            <v>0</v>
          </cell>
          <cell r="GC693">
            <v>845.81</v>
          </cell>
          <cell r="GD693">
            <v>5458.58</v>
          </cell>
          <cell r="GE693">
            <v>1223.49</v>
          </cell>
          <cell r="GF693">
            <v>0</v>
          </cell>
          <cell r="GG693">
            <v>1258849.6000000001</v>
          </cell>
          <cell r="GH693">
            <v>3418.87</v>
          </cell>
          <cell r="GI693">
            <v>196</v>
          </cell>
          <cell r="GJ693">
            <v>12534.39</v>
          </cell>
          <cell r="GK693">
            <v>1253.44</v>
          </cell>
          <cell r="GL693">
            <v>1188.49</v>
          </cell>
          <cell r="GM693">
            <v>35</v>
          </cell>
          <cell r="GN693">
            <v>0</v>
          </cell>
          <cell r="GO693">
            <v>1188.49</v>
          </cell>
          <cell r="GP693">
            <v>731.2</v>
          </cell>
          <cell r="GQ693">
            <v>731.2</v>
          </cell>
          <cell r="GR693">
            <v>457.3</v>
          </cell>
          <cell r="GS693">
            <v>731.2</v>
          </cell>
          <cell r="GT693">
            <v>1899.21</v>
          </cell>
          <cell r="GU693">
            <v>12.59</v>
          </cell>
          <cell r="GV693">
            <v>1258.8499999999999</v>
          </cell>
          <cell r="GW693">
            <v>0.01</v>
          </cell>
          <cell r="GX693">
            <v>6.56</v>
          </cell>
          <cell r="GY693">
            <v>0</v>
          </cell>
          <cell r="GZ693">
            <v>6.56</v>
          </cell>
          <cell r="HA693">
            <v>0</v>
          </cell>
          <cell r="HB693">
            <v>0</v>
          </cell>
          <cell r="HC693">
            <v>0</v>
          </cell>
          <cell r="HD693" t="str">
            <v>Acceleration of Warrant Amortization associated with TARP Repayment</v>
          </cell>
          <cell r="HF693">
            <v>0</v>
          </cell>
          <cell r="HG693">
            <v>0</v>
          </cell>
          <cell r="HH693">
            <v>0</v>
          </cell>
          <cell r="HI693">
            <v>-1258000000</v>
          </cell>
          <cell r="HJ693">
            <v>-570500000</v>
          </cell>
          <cell r="HK693" t="str">
            <v>All Common Stock issuances assumed at $4.0 per share</v>
          </cell>
          <cell r="HL693">
            <v>4</v>
          </cell>
          <cell r="HM693">
            <v>2011</v>
          </cell>
          <cell r="HN693">
            <v>0</v>
          </cell>
          <cell r="HO693">
            <v>0.35</v>
          </cell>
          <cell r="HR693">
            <v>19016</v>
          </cell>
        </row>
        <row r="694">
          <cell r="A694" t="str">
            <v>3242838Q1 2012BHC Stress</v>
          </cell>
          <cell r="B694" t="str">
            <v>Regions</v>
          </cell>
          <cell r="C694" t="str">
            <v>Q1 2012</v>
          </cell>
          <cell r="D694" t="str">
            <v>BHC Stress</v>
          </cell>
          <cell r="E694" t="str">
            <v>BHC</v>
          </cell>
          <cell r="F694" t="str">
            <v>REGIONS FC</v>
          </cell>
          <cell r="G694">
            <v>3242838</v>
          </cell>
          <cell r="H694" t="str">
            <v>Projected</v>
          </cell>
          <cell r="I694">
            <v>40932</v>
          </cell>
          <cell r="J694">
            <v>40926.474780092591</v>
          </cell>
          <cell r="K694" t="str">
            <v>BHC internal stress scenario. Defined to reflect a 10% probablility scenaro.</v>
          </cell>
          <cell r="L694">
            <v>73.5</v>
          </cell>
          <cell r="M694">
            <v>80.42</v>
          </cell>
          <cell r="N694">
            <v>6.44</v>
          </cell>
          <cell r="O694">
            <v>73.98</v>
          </cell>
          <cell r="P694">
            <v>74.52</v>
          </cell>
          <cell r="Q694">
            <v>62.07</v>
          </cell>
          <cell r="R694">
            <v>0</v>
          </cell>
          <cell r="S694">
            <v>12.45</v>
          </cell>
          <cell r="T694">
            <v>204.93</v>
          </cell>
          <cell r="U694">
            <v>54.8</v>
          </cell>
          <cell r="V694">
            <v>26.31</v>
          </cell>
          <cell r="W694">
            <v>123.83</v>
          </cell>
          <cell r="X694">
            <v>13.5</v>
          </cell>
          <cell r="Y694">
            <v>24.19</v>
          </cell>
          <cell r="Z694">
            <v>5</v>
          </cell>
          <cell r="AA694">
            <v>0</v>
          </cell>
          <cell r="AB694">
            <v>19.190000000000001</v>
          </cell>
          <cell r="AC694">
            <v>19.32</v>
          </cell>
          <cell r="AD694">
            <v>0</v>
          </cell>
          <cell r="AE694">
            <v>2.63</v>
          </cell>
          <cell r="AF694">
            <v>0</v>
          </cell>
          <cell r="AG694">
            <v>1.1399999999999999</v>
          </cell>
          <cell r="AH694">
            <v>15.56</v>
          </cell>
          <cell r="AI694">
            <v>490.38</v>
          </cell>
          <cell r="AJ694">
            <v>0</v>
          </cell>
          <cell r="AK694">
            <v>0</v>
          </cell>
          <cell r="AL694">
            <v>1.38</v>
          </cell>
          <cell r="AM694">
            <v>1.38</v>
          </cell>
          <cell r="AN694">
            <v>0</v>
          </cell>
          <cell r="AO694">
            <v>0</v>
          </cell>
          <cell r="AP694">
            <v>0</v>
          </cell>
          <cell r="AQ694">
            <v>0</v>
          </cell>
          <cell r="AR694">
            <v>0</v>
          </cell>
          <cell r="AS694">
            <v>0</v>
          </cell>
          <cell r="AT694">
            <v>491.76</v>
          </cell>
          <cell r="AU694">
            <v>2813.24</v>
          </cell>
          <cell r="AV694">
            <v>465.63</v>
          </cell>
          <cell r="AW694">
            <v>490.38</v>
          </cell>
          <cell r="AX694">
            <v>0</v>
          </cell>
          <cell r="AY694">
            <v>2788.49</v>
          </cell>
          <cell r="AZ694">
            <v>833.74</v>
          </cell>
          <cell r="BA694">
            <v>475.72</v>
          </cell>
          <cell r="BB694">
            <v>855.56</v>
          </cell>
          <cell r="BC694">
            <v>453.89</v>
          </cell>
          <cell r="BD694">
            <v>453.89</v>
          </cell>
          <cell r="BE694">
            <v>465.63</v>
          </cell>
          <cell r="BF694">
            <v>0</v>
          </cell>
          <cell r="BG694">
            <v>0</v>
          </cell>
          <cell r="BH694">
            <v>-353</v>
          </cell>
          <cell r="BI694">
            <v>0</v>
          </cell>
          <cell r="BJ694">
            <v>-1.38</v>
          </cell>
          <cell r="BK694">
            <v>0</v>
          </cell>
          <cell r="BL694">
            <v>-366.12</v>
          </cell>
          <cell r="BM694">
            <v>16</v>
          </cell>
          <cell r="BN694">
            <v>-382.12</v>
          </cell>
          <cell r="BO694">
            <v>0</v>
          </cell>
          <cell r="BP694">
            <v>-382.12</v>
          </cell>
          <cell r="BQ694">
            <v>12.71</v>
          </cell>
          <cell r="BR694">
            <v>-394.83</v>
          </cell>
          <cell r="BS694">
            <v>-4.3701518999999998</v>
          </cell>
          <cell r="BT694">
            <v>32</v>
          </cell>
          <cell r="BU694">
            <v>7</v>
          </cell>
          <cell r="BV694">
            <v>7</v>
          </cell>
          <cell r="BW694">
            <v>32</v>
          </cell>
          <cell r="BY694">
            <v>16.66</v>
          </cell>
          <cell r="BZ694">
            <v>25987.72</v>
          </cell>
          <cell r="CA694">
            <v>26004.38</v>
          </cell>
          <cell r="CB694">
            <v>50634.84</v>
          </cell>
          <cell r="CC694">
            <v>15609.8</v>
          </cell>
          <cell r="CD694">
            <v>12102.87</v>
          </cell>
          <cell r="CE694">
            <v>595.76</v>
          </cell>
          <cell r="CF694">
            <v>11507.11</v>
          </cell>
          <cell r="CG694">
            <v>22304.95</v>
          </cell>
          <cell r="CH694">
            <v>2756.38</v>
          </cell>
          <cell r="CI694">
            <v>2913.92</v>
          </cell>
          <cell r="CJ694">
            <v>16634.650000000001</v>
          </cell>
          <cell r="CK694">
            <v>10725.23</v>
          </cell>
          <cell r="CL694">
            <v>617.21</v>
          </cell>
          <cell r="CM694">
            <v>0</v>
          </cell>
          <cell r="CN694">
            <v>16831</v>
          </cell>
          <cell r="CO694">
            <v>15305.31</v>
          </cell>
          <cell r="CP694">
            <v>0</v>
          </cell>
          <cell r="CQ694">
            <v>1525.68</v>
          </cell>
          <cell r="CR694">
            <v>996.32</v>
          </cell>
          <cell r="CS694">
            <v>3050.66</v>
          </cell>
          <cell r="CT694">
            <v>1704.61</v>
          </cell>
          <cell r="CU694">
            <v>0</v>
          </cell>
          <cell r="CV694">
            <v>1346.05</v>
          </cell>
          <cell r="CW694">
            <v>7299.67</v>
          </cell>
          <cell r="CX694">
            <v>0.04</v>
          </cell>
          <cell r="CY694">
            <v>378.58</v>
          </cell>
          <cell r="CZ694">
            <v>365.51</v>
          </cell>
          <cell r="DA694">
            <v>1649.55</v>
          </cell>
          <cell r="DB694">
            <v>4905.99</v>
          </cell>
          <cell r="DC694">
            <v>78812.479999999996</v>
          </cell>
          <cell r="DD694">
            <v>0</v>
          </cell>
          <cell r="DE694">
            <v>2788.49</v>
          </cell>
          <cell r="DF694">
            <v>76023.98</v>
          </cell>
          <cell r="DG694">
            <v>647.98</v>
          </cell>
          <cell r="DH694">
            <v>5031.8599999999997</v>
          </cell>
          <cell r="DI694">
            <v>224.26</v>
          </cell>
          <cell r="DJ694">
            <v>159.24</v>
          </cell>
          <cell r="DK694">
            <v>264.94</v>
          </cell>
          <cell r="DL694">
            <v>5680.3</v>
          </cell>
          <cell r="DM694">
            <v>14938.67</v>
          </cell>
          <cell r="DN694">
            <v>123295.32</v>
          </cell>
          <cell r="DO694">
            <v>94892.35</v>
          </cell>
          <cell r="DP694">
            <v>701.61</v>
          </cell>
          <cell r="DQ694">
            <v>845.92</v>
          </cell>
          <cell r="DR694">
            <v>12164.53</v>
          </cell>
          <cell r="DS694">
            <v>78</v>
          </cell>
          <cell r="DT694">
            <v>108604.41</v>
          </cell>
          <cell r="DU694">
            <v>0</v>
          </cell>
          <cell r="DV694">
            <v>15.23</v>
          </cell>
          <cell r="DW694">
            <v>19944.66</v>
          </cell>
          <cell r="DX694">
            <v>-4395.38</v>
          </cell>
          <cell r="DY694">
            <v>265.06</v>
          </cell>
          <cell r="DZ694">
            <v>-1397.26</v>
          </cell>
          <cell r="EA694">
            <v>14432.31</v>
          </cell>
          <cell r="EB694">
            <v>258.60000000000002</v>
          </cell>
          <cell r="EC694">
            <v>14690.91</v>
          </cell>
          <cell r="ED694">
            <v>24474.55</v>
          </cell>
          <cell r="EE694">
            <v>17455.560000000001</v>
          </cell>
          <cell r="EF694">
            <v>0</v>
          </cell>
          <cell r="EG694">
            <v>17455.560000000001</v>
          </cell>
          <cell r="EH694">
            <v>-394.83</v>
          </cell>
          <cell r="EI694">
            <v>0</v>
          </cell>
          <cell r="EJ694">
            <v>-3429.01</v>
          </cell>
          <cell r="EK694">
            <v>875</v>
          </cell>
          <cell r="EL694">
            <v>6.59</v>
          </cell>
          <cell r="EM694">
            <v>0</v>
          </cell>
          <cell r="EN694">
            <v>0</v>
          </cell>
          <cell r="EO694">
            <v>0</v>
          </cell>
          <cell r="EP694">
            <v>43.75</v>
          </cell>
          <cell r="EQ694">
            <v>12.61</v>
          </cell>
          <cell r="ER694">
            <v>46.36</v>
          </cell>
          <cell r="ES694">
            <v>0</v>
          </cell>
          <cell r="ET694">
            <v>-70.98</v>
          </cell>
          <cell r="EU694">
            <v>14432.31</v>
          </cell>
          <cell r="EV694">
            <v>14432.31</v>
          </cell>
          <cell r="EW694">
            <v>305.49</v>
          </cell>
          <cell r="EX694">
            <v>1.69</v>
          </cell>
          <cell r="EY694">
            <v>-40.43</v>
          </cell>
          <cell r="EZ694">
            <v>0</v>
          </cell>
          <cell r="FA694">
            <v>92.8</v>
          </cell>
          <cell r="FB694">
            <v>845.84</v>
          </cell>
          <cell r="FC694">
            <v>0</v>
          </cell>
          <cell r="FD694">
            <v>5092.38</v>
          </cell>
          <cell r="FE694">
            <v>0</v>
          </cell>
          <cell r="FF694">
            <v>10011.83</v>
          </cell>
          <cell r="FG694">
            <v>38.35</v>
          </cell>
          <cell r="FH694">
            <v>490.09</v>
          </cell>
          <cell r="FI694">
            <v>0</v>
          </cell>
          <cell r="FJ694">
            <v>9483.3799999999992</v>
          </cell>
          <cell r="FK694">
            <v>91037.05</v>
          </cell>
          <cell r="FL694">
            <v>8544.74</v>
          </cell>
          <cell r="FM694">
            <v>9483.3799999999992</v>
          </cell>
          <cell r="FN694">
            <v>12827.49</v>
          </cell>
          <cell r="FO694">
            <v>91037.05</v>
          </cell>
          <cell r="FP694">
            <v>118619.63</v>
          </cell>
          <cell r="FQ694">
            <v>9.3859999999999992</v>
          </cell>
          <cell r="FR694">
            <v>10.4171</v>
          </cell>
          <cell r="FS694">
            <v>14.090400000000001</v>
          </cell>
          <cell r="FT694">
            <v>7.9947999999999997</v>
          </cell>
          <cell r="FU694">
            <v>0</v>
          </cell>
          <cell r="FV694">
            <v>92.8</v>
          </cell>
          <cell r="FW694">
            <v>0</v>
          </cell>
          <cell r="FX694">
            <v>0</v>
          </cell>
          <cell r="FY694">
            <v>1397.26</v>
          </cell>
          <cell r="FZ694">
            <v>0</v>
          </cell>
          <cell r="GA694">
            <v>0</v>
          </cell>
          <cell r="GB694">
            <v>0</v>
          </cell>
          <cell r="GC694">
            <v>845.84</v>
          </cell>
          <cell r="GD694">
            <v>4925.54</v>
          </cell>
          <cell r="GE694">
            <v>1212.01</v>
          </cell>
          <cell r="GF694">
            <v>0</v>
          </cell>
          <cell r="GG694">
            <v>1479803.1</v>
          </cell>
          <cell r="GH694">
            <v>0</v>
          </cell>
          <cell r="GI694">
            <v>196</v>
          </cell>
          <cell r="GJ694">
            <v>10011.83</v>
          </cell>
          <cell r="GK694">
            <v>1001.18</v>
          </cell>
          <cell r="GL694">
            <v>1175.01</v>
          </cell>
          <cell r="GM694">
            <v>37</v>
          </cell>
          <cell r="GN694">
            <v>0</v>
          </cell>
          <cell r="GO694">
            <v>1175.01</v>
          </cell>
          <cell r="GP694">
            <v>684.92</v>
          </cell>
          <cell r="GQ694">
            <v>684.92</v>
          </cell>
          <cell r="GR694">
            <v>490.09</v>
          </cell>
          <cell r="GS694">
            <v>684.92</v>
          </cell>
          <cell r="GT694">
            <v>1779.01</v>
          </cell>
          <cell r="GU694">
            <v>12.61</v>
          </cell>
          <cell r="GV694">
            <v>1479.8</v>
          </cell>
          <cell r="GW694">
            <v>0.01</v>
          </cell>
          <cell r="GX694">
            <v>6.59</v>
          </cell>
          <cell r="GY694">
            <v>875</v>
          </cell>
          <cell r="GZ694">
            <v>881.59</v>
          </cell>
          <cell r="HA694">
            <v>0</v>
          </cell>
          <cell r="HB694">
            <v>0</v>
          </cell>
          <cell r="HC694">
            <v>0</v>
          </cell>
          <cell r="HD694" t="str">
            <v>Acceleration of Warrant Amortization associated with TARP Repayment</v>
          </cell>
          <cell r="HF694">
            <v>0</v>
          </cell>
          <cell r="HG694">
            <v>0</v>
          </cell>
          <cell r="HH694">
            <v>0</v>
          </cell>
          <cell r="HI694">
            <v>-1258000000</v>
          </cell>
          <cell r="HJ694">
            <v>-570500000</v>
          </cell>
          <cell r="HK694" t="str">
            <v>All Common Stock issuances assumed at $4.0 per share</v>
          </cell>
          <cell r="HL694">
            <v>1</v>
          </cell>
          <cell r="HM694">
            <v>2012</v>
          </cell>
          <cell r="HN694">
            <v>0</v>
          </cell>
          <cell r="HO694">
            <v>-1.38</v>
          </cell>
          <cell r="HR694">
            <v>19016</v>
          </cell>
        </row>
        <row r="695">
          <cell r="A695" t="str">
            <v>3242838Q2 2012BHC Stress</v>
          </cell>
          <cell r="B695" t="str">
            <v>Regions</v>
          </cell>
          <cell r="C695" t="str">
            <v>Q2 2012</v>
          </cell>
          <cell r="D695" t="str">
            <v>BHC Stress</v>
          </cell>
          <cell r="E695" t="str">
            <v>BHC</v>
          </cell>
          <cell r="F695" t="str">
            <v>REGIONS FC</v>
          </cell>
          <cell r="G695">
            <v>3242838</v>
          </cell>
          <cell r="H695" t="str">
            <v>Projected</v>
          </cell>
          <cell r="I695">
            <v>40932</v>
          </cell>
          <cell r="J695">
            <v>40926.474780092591</v>
          </cell>
          <cell r="K695" t="str">
            <v>BHC internal stress scenario. Defined to reflect a 10% probablility scenaro.</v>
          </cell>
          <cell r="L695">
            <v>85.8</v>
          </cell>
          <cell r="M695">
            <v>89.51</v>
          </cell>
          <cell r="N695">
            <v>6.99</v>
          </cell>
          <cell r="O695">
            <v>82.52</v>
          </cell>
          <cell r="P695">
            <v>72.150000000000006</v>
          </cell>
          <cell r="Q695">
            <v>58.11</v>
          </cell>
          <cell r="R695">
            <v>0</v>
          </cell>
          <cell r="S695">
            <v>14.04</v>
          </cell>
          <cell r="T695">
            <v>192.13</v>
          </cell>
          <cell r="U695">
            <v>46.96</v>
          </cell>
          <cell r="V695">
            <v>24.54</v>
          </cell>
          <cell r="W695">
            <v>120.63</v>
          </cell>
          <cell r="X695">
            <v>19.399999999999999</v>
          </cell>
          <cell r="Y695">
            <v>24.82</v>
          </cell>
          <cell r="Z695">
            <v>5.6</v>
          </cell>
          <cell r="AA695">
            <v>0</v>
          </cell>
          <cell r="AB695">
            <v>19.22</v>
          </cell>
          <cell r="AC695">
            <v>18.09</v>
          </cell>
          <cell r="AD695">
            <v>0</v>
          </cell>
          <cell r="AE695">
            <v>2.46</v>
          </cell>
          <cell r="AF695">
            <v>0</v>
          </cell>
          <cell r="AG695">
            <v>1.07</v>
          </cell>
          <cell r="AH695">
            <v>14.56</v>
          </cell>
          <cell r="AI695">
            <v>501.9</v>
          </cell>
          <cell r="AJ695">
            <v>0</v>
          </cell>
          <cell r="AK695">
            <v>0</v>
          </cell>
          <cell r="AL695">
            <v>1.38</v>
          </cell>
          <cell r="AM695">
            <v>1.38</v>
          </cell>
          <cell r="AN695">
            <v>0</v>
          </cell>
          <cell r="AO695">
            <v>0</v>
          </cell>
          <cell r="AP695">
            <v>0</v>
          </cell>
          <cell r="AQ695">
            <v>0</v>
          </cell>
          <cell r="AR695">
            <v>0</v>
          </cell>
          <cell r="AS695">
            <v>0</v>
          </cell>
          <cell r="AT695">
            <v>503.28</v>
          </cell>
          <cell r="AU695">
            <v>2788.49</v>
          </cell>
          <cell r="AV695">
            <v>477.12</v>
          </cell>
          <cell r="AW695">
            <v>501.9</v>
          </cell>
          <cell r="AX695">
            <v>0</v>
          </cell>
          <cell r="AY695">
            <v>2763.72</v>
          </cell>
          <cell r="AZ695">
            <v>836.2</v>
          </cell>
          <cell r="BA695">
            <v>485.07</v>
          </cell>
          <cell r="BB695">
            <v>868.04</v>
          </cell>
          <cell r="BC695">
            <v>453.22</v>
          </cell>
          <cell r="BD695">
            <v>453.22</v>
          </cell>
          <cell r="BE695">
            <v>477.12</v>
          </cell>
          <cell r="BF695">
            <v>0</v>
          </cell>
          <cell r="BG695">
            <v>0</v>
          </cell>
          <cell r="BH695">
            <v>0</v>
          </cell>
          <cell r="BI695">
            <v>0</v>
          </cell>
          <cell r="BJ695">
            <v>-1.38</v>
          </cell>
          <cell r="BK695">
            <v>-6</v>
          </cell>
          <cell r="BL695">
            <v>-25.29</v>
          </cell>
          <cell r="BM695">
            <v>-55</v>
          </cell>
          <cell r="BN695">
            <v>29.71</v>
          </cell>
          <cell r="BO695">
            <v>0</v>
          </cell>
          <cell r="BP695">
            <v>29.71</v>
          </cell>
          <cell r="BQ695">
            <v>2.16</v>
          </cell>
          <cell r="BR695">
            <v>27.55</v>
          </cell>
          <cell r="BS695">
            <v>217.47726</v>
          </cell>
          <cell r="BT695">
            <v>32</v>
          </cell>
          <cell r="BU695">
            <v>8</v>
          </cell>
          <cell r="BV695">
            <v>8</v>
          </cell>
          <cell r="BW695">
            <v>32</v>
          </cell>
          <cell r="BY695">
            <v>16.66</v>
          </cell>
          <cell r="BZ695">
            <v>25944.18</v>
          </cell>
          <cell r="CA695">
            <v>25960.84</v>
          </cell>
          <cell r="CB695">
            <v>49844.37</v>
          </cell>
          <cell r="CC695">
            <v>15500.9</v>
          </cell>
          <cell r="CD695">
            <v>11941.8</v>
          </cell>
          <cell r="CE695">
            <v>576.20000000000005</v>
          </cell>
          <cell r="CF695">
            <v>11365.6</v>
          </cell>
          <cell r="CG695">
            <v>21783.26</v>
          </cell>
          <cell r="CH695">
            <v>2654.12</v>
          </cell>
          <cell r="CI695">
            <v>2817.38</v>
          </cell>
          <cell r="CJ695">
            <v>16311.77</v>
          </cell>
          <cell r="CK695">
            <v>10644.93</v>
          </cell>
          <cell r="CL695">
            <v>618.41</v>
          </cell>
          <cell r="CM695">
            <v>0</v>
          </cell>
          <cell r="CN695">
            <v>16919.310000000001</v>
          </cell>
          <cell r="CO695">
            <v>15393.63</v>
          </cell>
          <cell r="CP695">
            <v>0</v>
          </cell>
          <cell r="CQ695">
            <v>1525.68</v>
          </cell>
          <cell r="CR695">
            <v>982.7</v>
          </cell>
          <cell r="CS695">
            <v>3183.06</v>
          </cell>
          <cell r="CT695">
            <v>1806.69</v>
          </cell>
          <cell r="CU695">
            <v>0</v>
          </cell>
          <cell r="CV695">
            <v>1376.37</v>
          </cell>
          <cell r="CW695">
            <v>7304.53</v>
          </cell>
          <cell r="CX695">
            <v>0.04</v>
          </cell>
          <cell r="CY695">
            <v>383.77</v>
          </cell>
          <cell r="CZ695">
            <v>368.66</v>
          </cell>
          <cell r="DA695">
            <v>1667.65</v>
          </cell>
          <cell r="DB695">
            <v>4884.41</v>
          </cell>
          <cell r="DC695">
            <v>78233.97</v>
          </cell>
          <cell r="DD695">
            <v>0</v>
          </cell>
          <cell r="DE695">
            <v>2763.72</v>
          </cell>
          <cell r="DF695">
            <v>75470.259999999995</v>
          </cell>
          <cell r="DG695">
            <v>633.55999999999995</v>
          </cell>
          <cell r="DH695">
            <v>5031.8599999999997</v>
          </cell>
          <cell r="DI695">
            <v>242.91</v>
          </cell>
          <cell r="DJ695">
            <v>153.94</v>
          </cell>
          <cell r="DK695">
            <v>243.91</v>
          </cell>
          <cell r="DL695">
            <v>5672.61</v>
          </cell>
          <cell r="DM695">
            <v>15047.77</v>
          </cell>
          <cell r="DN695">
            <v>122785.04</v>
          </cell>
          <cell r="DO695">
            <v>93657.32</v>
          </cell>
          <cell r="DP695">
            <v>701.61</v>
          </cell>
          <cell r="DQ695">
            <v>845.92</v>
          </cell>
          <cell r="DR695">
            <v>12916.8</v>
          </cell>
          <cell r="DS695">
            <v>72</v>
          </cell>
          <cell r="DT695">
            <v>108121.65</v>
          </cell>
          <cell r="DU695">
            <v>0</v>
          </cell>
          <cell r="DV695">
            <v>15.25</v>
          </cell>
          <cell r="DW695">
            <v>19951.22</v>
          </cell>
          <cell r="DX695">
            <v>-4382.6499999999996</v>
          </cell>
          <cell r="DY695">
            <v>218.22</v>
          </cell>
          <cell r="DZ695">
            <v>-1397.26</v>
          </cell>
          <cell r="EA695">
            <v>14404.79</v>
          </cell>
          <cell r="EB695">
            <v>258.60000000000002</v>
          </cell>
          <cell r="EC695">
            <v>14663.39</v>
          </cell>
          <cell r="ED695">
            <v>24526.09</v>
          </cell>
          <cell r="EE695">
            <v>14432.31</v>
          </cell>
          <cell r="EF695">
            <v>0</v>
          </cell>
          <cell r="EG695">
            <v>14432.31</v>
          </cell>
          <cell r="EH695">
            <v>27.55</v>
          </cell>
          <cell r="EI695">
            <v>0</v>
          </cell>
          <cell r="EJ695">
            <v>0</v>
          </cell>
          <cell r="EK695">
            <v>0</v>
          </cell>
          <cell r="EL695">
            <v>6.58</v>
          </cell>
          <cell r="EM695">
            <v>0</v>
          </cell>
          <cell r="EN695">
            <v>0</v>
          </cell>
          <cell r="EO695">
            <v>0</v>
          </cell>
          <cell r="EP695">
            <v>0</v>
          </cell>
          <cell r="EQ695">
            <v>14.81</v>
          </cell>
          <cell r="ER695">
            <v>-46.84</v>
          </cell>
          <cell r="ES695">
            <v>0</v>
          </cell>
          <cell r="ET695">
            <v>0</v>
          </cell>
          <cell r="EU695">
            <v>14404.79</v>
          </cell>
          <cell r="EV695">
            <v>14404.79</v>
          </cell>
          <cell r="EW695">
            <v>273.17</v>
          </cell>
          <cell r="EX695">
            <v>1.69</v>
          </cell>
          <cell r="EY695">
            <v>-54.95</v>
          </cell>
          <cell r="EZ695">
            <v>0</v>
          </cell>
          <cell r="FA695">
            <v>92.96</v>
          </cell>
          <cell r="FB695">
            <v>845.87</v>
          </cell>
          <cell r="FC695">
            <v>0</v>
          </cell>
          <cell r="FD695">
            <v>5079.3500000000004</v>
          </cell>
          <cell r="FE695">
            <v>0</v>
          </cell>
          <cell r="FF695">
            <v>10044.370000000001</v>
          </cell>
          <cell r="FG695">
            <v>39.68</v>
          </cell>
          <cell r="FH695">
            <v>530.15</v>
          </cell>
          <cell r="FI695">
            <v>0</v>
          </cell>
          <cell r="FJ695">
            <v>9474.5300000000007</v>
          </cell>
          <cell r="FK695">
            <v>90676.77</v>
          </cell>
          <cell r="FL695">
            <v>8535.7000000000007</v>
          </cell>
          <cell r="FM695">
            <v>9474.5300000000007</v>
          </cell>
          <cell r="FN695">
            <v>12643.15</v>
          </cell>
          <cell r="FO695">
            <v>90676.77</v>
          </cell>
          <cell r="FP695">
            <v>117331.92</v>
          </cell>
          <cell r="FQ695">
            <v>9.4132999999999996</v>
          </cell>
          <cell r="FR695">
            <v>10.448700000000001</v>
          </cell>
          <cell r="FS695">
            <v>13.943099999999999</v>
          </cell>
          <cell r="FT695">
            <v>8.0749999999999993</v>
          </cell>
          <cell r="FU695">
            <v>0</v>
          </cell>
          <cell r="FV695">
            <v>92.96</v>
          </cell>
          <cell r="FW695">
            <v>0</v>
          </cell>
          <cell r="FX695">
            <v>0</v>
          </cell>
          <cell r="FY695">
            <v>1397.26</v>
          </cell>
          <cell r="FZ695">
            <v>0</v>
          </cell>
          <cell r="GA695">
            <v>0</v>
          </cell>
          <cell r="GB695">
            <v>0</v>
          </cell>
          <cell r="GC695">
            <v>845.87</v>
          </cell>
          <cell r="GD695">
            <v>4925.54</v>
          </cell>
          <cell r="GE695">
            <v>1265.54</v>
          </cell>
          <cell r="GF695">
            <v>0</v>
          </cell>
          <cell r="GG695">
            <v>1481486.3</v>
          </cell>
          <cell r="GH695">
            <v>0</v>
          </cell>
          <cell r="GI695">
            <v>196</v>
          </cell>
          <cell r="GJ695">
            <v>10044.370000000001</v>
          </cell>
          <cell r="GK695">
            <v>1004.44</v>
          </cell>
          <cell r="GL695">
            <v>1226.54</v>
          </cell>
          <cell r="GM695">
            <v>39</v>
          </cell>
          <cell r="GN695">
            <v>0</v>
          </cell>
          <cell r="GO695">
            <v>1226.54</v>
          </cell>
          <cell r="GP695">
            <v>696.39</v>
          </cell>
          <cell r="GQ695">
            <v>696.39</v>
          </cell>
          <cell r="GR695">
            <v>530.15</v>
          </cell>
          <cell r="GS695">
            <v>696.39</v>
          </cell>
          <cell r="GT695">
            <v>1808.8</v>
          </cell>
          <cell r="GU695">
            <v>14.81</v>
          </cell>
          <cell r="GV695">
            <v>1481.49</v>
          </cell>
          <cell r="GW695">
            <v>0.01</v>
          </cell>
          <cell r="GX695">
            <v>6.59</v>
          </cell>
          <cell r="GY695">
            <v>0</v>
          </cell>
          <cell r="GZ695">
            <v>6.59</v>
          </cell>
          <cell r="HA695">
            <v>0</v>
          </cell>
          <cell r="HB695">
            <v>0</v>
          </cell>
          <cell r="HC695">
            <v>0</v>
          </cell>
          <cell r="HD695" t="str">
            <v>Acceleration of Warrant Amortization associated with TARP Repayment</v>
          </cell>
          <cell r="HF695">
            <v>0</v>
          </cell>
          <cell r="HG695">
            <v>0</v>
          </cell>
          <cell r="HH695">
            <v>0</v>
          </cell>
          <cell r="HI695">
            <v>-1258000000</v>
          </cell>
          <cell r="HJ695">
            <v>-570500000</v>
          </cell>
          <cell r="HK695" t="str">
            <v>All Common Stock issuances assumed at $4.0 per share</v>
          </cell>
          <cell r="HL695">
            <v>2</v>
          </cell>
          <cell r="HM695">
            <v>2012</v>
          </cell>
          <cell r="HN695">
            <v>0</v>
          </cell>
          <cell r="HO695">
            <v>-1.38</v>
          </cell>
          <cell r="HR695">
            <v>19016</v>
          </cell>
        </row>
        <row r="696">
          <cell r="A696" t="str">
            <v>3242838Q3 2012BHC Stress</v>
          </cell>
          <cell r="B696" t="str">
            <v>Regions</v>
          </cell>
          <cell r="C696" t="str">
            <v>Q3 2012</v>
          </cell>
          <cell r="D696" t="str">
            <v>BHC Stress</v>
          </cell>
          <cell r="E696" t="str">
            <v>BHC</v>
          </cell>
          <cell r="F696" t="str">
            <v>REGIONS FC</v>
          </cell>
          <cell r="G696">
            <v>3242838</v>
          </cell>
          <cell r="H696" t="str">
            <v>Projected</v>
          </cell>
          <cell r="I696">
            <v>40932</v>
          </cell>
          <cell r="J696">
            <v>40926.474780092591</v>
          </cell>
          <cell r="K696" t="str">
            <v>BHC internal stress scenario. Defined to reflect a 10% probablility scenaro.</v>
          </cell>
          <cell r="L696">
            <v>95.3</v>
          </cell>
          <cell r="M696">
            <v>106.13</v>
          </cell>
          <cell r="N696">
            <v>8.07</v>
          </cell>
          <cell r="O696">
            <v>98.07</v>
          </cell>
          <cell r="P696">
            <v>70.97</v>
          </cell>
          <cell r="Q696">
            <v>55.03</v>
          </cell>
          <cell r="R696">
            <v>0</v>
          </cell>
          <cell r="S696">
            <v>15.94</v>
          </cell>
          <cell r="T696">
            <v>189.69</v>
          </cell>
          <cell r="U696">
            <v>41.97</v>
          </cell>
          <cell r="V696">
            <v>24.67</v>
          </cell>
          <cell r="W696">
            <v>123.06</v>
          </cell>
          <cell r="X696">
            <v>21.8</v>
          </cell>
          <cell r="Y696">
            <v>27.67</v>
          </cell>
          <cell r="Z696">
            <v>6.5</v>
          </cell>
          <cell r="AA696">
            <v>0</v>
          </cell>
          <cell r="AB696">
            <v>21.17</v>
          </cell>
          <cell r="AC696">
            <v>17.12</v>
          </cell>
          <cell r="AD696">
            <v>0</v>
          </cell>
          <cell r="AE696">
            <v>2.33</v>
          </cell>
          <cell r="AF696">
            <v>0</v>
          </cell>
          <cell r="AG696">
            <v>1.01</v>
          </cell>
          <cell r="AH696">
            <v>13.78</v>
          </cell>
          <cell r="AI696">
            <v>528.67999999999995</v>
          </cell>
          <cell r="AJ696">
            <v>0</v>
          </cell>
          <cell r="AK696">
            <v>0</v>
          </cell>
          <cell r="AL696">
            <v>1.38</v>
          </cell>
          <cell r="AM696">
            <v>1.38</v>
          </cell>
          <cell r="AN696">
            <v>0</v>
          </cell>
          <cell r="AO696">
            <v>0</v>
          </cell>
          <cell r="AP696">
            <v>0</v>
          </cell>
          <cell r="AQ696">
            <v>0</v>
          </cell>
          <cell r="AR696">
            <v>0</v>
          </cell>
          <cell r="AS696">
            <v>0</v>
          </cell>
          <cell r="AT696">
            <v>530.05999999999995</v>
          </cell>
          <cell r="AU696">
            <v>2763.72</v>
          </cell>
          <cell r="AV696">
            <v>502.86</v>
          </cell>
          <cell r="AW696">
            <v>528.67999999999995</v>
          </cell>
          <cell r="AX696">
            <v>0</v>
          </cell>
          <cell r="AY696">
            <v>2737.9</v>
          </cell>
          <cell r="AZ696">
            <v>843</v>
          </cell>
          <cell r="BA696">
            <v>495.97</v>
          </cell>
          <cell r="BB696">
            <v>866.11</v>
          </cell>
          <cell r="BC696">
            <v>472.86</v>
          </cell>
          <cell r="BD696">
            <v>472.86</v>
          </cell>
          <cell r="BE696">
            <v>502.86</v>
          </cell>
          <cell r="BF696">
            <v>0</v>
          </cell>
          <cell r="BG696">
            <v>0</v>
          </cell>
          <cell r="BH696">
            <v>0</v>
          </cell>
          <cell r="BI696">
            <v>0</v>
          </cell>
          <cell r="BJ696">
            <v>-1.38</v>
          </cell>
          <cell r="BK696">
            <v>-1</v>
          </cell>
          <cell r="BL696">
            <v>-31.39</v>
          </cell>
          <cell r="BM696">
            <v>-61</v>
          </cell>
          <cell r="BN696">
            <v>29.61</v>
          </cell>
          <cell r="BO696">
            <v>0</v>
          </cell>
          <cell r="BP696">
            <v>29.61</v>
          </cell>
          <cell r="BQ696">
            <v>2.16</v>
          </cell>
          <cell r="BR696">
            <v>27.45</v>
          </cell>
          <cell r="BS696">
            <v>194.32939999999999</v>
          </cell>
          <cell r="BT696">
            <v>32</v>
          </cell>
          <cell r="BU696">
            <v>8</v>
          </cell>
          <cell r="BV696">
            <v>8</v>
          </cell>
          <cell r="BW696">
            <v>32</v>
          </cell>
          <cell r="BY696">
            <v>16.66</v>
          </cell>
          <cell r="BZ696">
            <v>25841.74</v>
          </cell>
          <cell r="CA696">
            <v>25858.400000000001</v>
          </cell>
          <cell r="CB696">
            <v>49028.93</v>
          </cell>
          <cell r="CC696">
            <v>15423.76</v>
          </cell>
          <cell r="CD696">
            <v>11799.45</v>
          </cell>
          <cell r="CE696">
            <v>557.54</v>
          </cell>
          <cell r="CF696">
            <v>11241.92</v>
          </cell>
          <cell r="CG696">
            <v>21186.22</v>
          </cell>
          <cell r="CH696">
            <v>2551.85</v>
          </cell>
          <cell r="CI696">
            <v>2689.72</v>
          </cell>
          <cell r="CJ696">
            <v>15944.64</v>
          </cell>
          <cell r="CK696">
            <v>10564.45</v>
          </cell>
          <cell r="CL696">
            <v>619.5</v>
          </cell>
          <cell r="CM696">
            <v>0</v>
          </cell>
          <cell r="CN696">
            <v>17014.43</v>
          </cell>
          <cell r="CO696">
            <v>15488.75</v>
          </cell>
          <cell r="CP696">
            <v>0</v>
          </cell>
          <cell r="CQ696">
            <v>1525.68</v>
          </cell>
          <cell r="CR696">
            <v>970.5</v>
          </cell>
          <cell r="CS696">
            <v>3310.8</v>
          </cell>
          <cell r="CT696">
            <v>1906.8</v>
          </cell>
          <cell r="CU696">
            <v>0</v>
          </cell>
          <cell r="CV696">
            <v>1404</v>
          </cell>
          <cell r="CW696">
            <v>7312.85</v>
          </cell>
          <cell r="CX696">
            <v>0.04</v>
          </cell>
          <cell r="CY696">
            <v>387.3</v>
          </cell>
          <cell r="CZ696">
            <v>372.35</v>
          </cell>
          <cell r="DA696">
            <v>1690.04</v>
          </cell>
          <cell r="DB696">
            <v>4863.12</v>
          </cell>
          <cell r="DC696">
            <v>77637.52</v>
          </cell>
          <cell r="DD696">
            <v>0</v>
          </cell>
          <cell r="DE696">
            <v>2737.9</v>
          </cell>
          <cell r="DF696">
            <v>74899.62</v>
          </cell>
          <cell r="DG696">
            <v>619.13</v>
          </cell>
          <cell r="DH696">
            <v>5031.8599999999997</v>
          </cell>
          <cell r="DI696">
            <v>261.55</v>
          </cell>
          <cell r="DJ696">
            <v>148.63</v>
          </cell>
          <cell r="DK696">
            <v>223.65</v>
          </cell>
          <cell r="DL696">
            <v>5665.69</v>
          </cell>
          <cell r="DM696">
            <v>15151.53</v>
          </cell>
          <cell r="DN696">
            <v>122194.36</v>
          </cell>
          <cell r="DO696">
            <v>92909.05</v>
          </cell>
          <cell r="DP696">
            <v>701.61</v>
          </cell>
          <cell r="DQ696">
            <v>845.92</v>
          </cell>
          <cell r="DR696">
            <v>13137.8</v>
          </cell>
          <cell r="DS696">
            <v>71</v>
          </cell>
          <cell r="DT696">
            <v>107594.38</v>
          </cell>
          <cell r="DU696">
            <v>0</v>
          </cell>
          <cell r="DV696">
            <v>15.27</v>
          </cell>
          <cell r="DW696">
            <v>19957.79</v>
          </cell>
          <cell r="DX696">
            <v>-4370.01</v>
          </cell>
          <cell r="DY696">
            <v>135.59</v>
          </cell>
          <cell r="DZ696">
            <v>-1397.26</v>
          </cell>
          <cell r="EA696">
            <v>14341.39</v>
          </cell>
          <cell r="EB696">
            <v>258.60000000000002</v>
          </cell>
          <cell r="EC696">
            <v>14599.99</v>
          </cell>
          <cell r="ED696">
            <v>24491.27</v>
          </cell>
          <cell r="EE696">
            <v>14404.79</v>
          </cell>
          <cell r="EF696">
            <v>0</v>
          </cell>
          <cell r="EG696">
            <v>14404.79</v>
          </cell>
          <cell r="EH696">
            <v>27.45</v>
          </cell>
          <cell r="EI696">
            <v>0</v>
          </cell>
          <cell r="EJ696">
            <v>0</v>
          </cell>
          <cell r="EK696">
            <v>0</v>
          </cell>
          <cell r="EL696">
            <v>6.59</v>
          </cell>
          <cell r="EM696">
            <v>0</v>
          </cell>
          <cell r="EN696">
            <v>0</v>
          </cell>
          <cell r="EO696">
            <v>0</v>
          </cell>
          <cell r="EP696">
            <v>0</v>
          </cell>
          <cell r="EQ696">
            <v>14.82</v>
          </cell>
          <cell r="ER696">
            <v>-82.62</v>
          </cell>
          <cell r="ES696">
            <v>0</v>
          </cell>
          <cell r="ET696">
            <v>0</v>
          </cell>
          <cell r="EU696">
            <v>14341.39</v>
          </cell>
          <cell r="EV696">
            <v>14341.39</v>
          </cell>
          <cell r="EW696">
            <v>204.67</v>
          </cell>
          <cell r="EX696">
            <v>1.69</v>
          </cell>
          <cell r="EY696">
            <v>-69.069999999999993</v>
          </cell>
          <cell r="EZ696">
            <v>0</v>
          </cell>
          <cell r="FA696">
            <v>93.13</v>
          </cell>
          <cell r="FB696">
            <v>845.9</v>
          </cell>
          <cell r="FC696">
            <v>0</v>
          </cell>
          <cell r="FD696">
            <v>5067.09</v>
          </cell>
          <cell r="FE696">
            <v>0</v>
          </cell>
          <cell r="FF696">
            <v>10076.040000000001</v>
          </cell>
          <cell r="FG696">
            <v>41.02</v>
          </cell>
          <cell r="FH696">
            <v>568.04999999999995</v>
          </cell>
          <cell r="FI696">
            <v>0</v>
          </cell>
          <cell r="FJ696">
            <v>9466.98</v>
          </cell>
          <cell r="FK696">
            <v>90249.42</v>
          </cell>
          <cell r="FL696">
            <v>8527.9500000000007</v>
          </cell>
          <cell r="FM696">
            <v>9466.98</v>
          </cell>
          <cell r="FN696">
            <v>12628.16</v>
          </cell>
          <cell r="FO696">
            <v>90249.42</v>
          </cell>
          <cell r="FP696">
            <v>116672.41</v>
          </cell>
          <cell r="FQ696">
            <v>9.4492999999999991</v>
          </cell>
          <cell r="FR696">
            <v>10.489800000000001</v>
          </cell>
          <cell r="FS696">
            <v>13.9925</v>
          </cell>
          <cell r="FT696">
            <v>8.1142000000000003</v>
          </cell>
          <cell r="FU696">
            <v>0</v>
          </cell>
          <cell r="FV696">
            <v>93.13</v>
          </cell>
          <cell r="FW696">
            <v>0</v>
          </cell>
          <cell r="FX696">
            <v>0</v>
          </cell>
          <cell r="FY696">
            <v>1397.26</v>
          </cell>
          <cell r="FZ696">
            <v>0</v>
          </cell>
          <cell r="GA696">
            <v>0</v>
          </cell>
          <cell r="GB696">
            <v>0</v>
          </cell>
          <cell r="GC696">
            <v>845.9</v>
          </cell>
          <cell r="GD696">
            <v>4925.54</v>
          </cell>
          <cell r="GE696">
            <v>1321.67</v>
          </cell>
          <cell r="GF696">
            <v>0</v>
          </cell>
          <cell r="GG696">
            <v>1481651.1</v>
          </cell>
          <cell r="GH696">
            <v>0</v>
          </cell>
          <cell r="GI696">
            <v>196</v>
          </cell>
          <cell r="GJ696">
            <v>10076.040000000001</v>
          </cell>
          <cell r="GK696">
            <v>1007.6</v>
          </cell>
          <cell r="GL696">
            <v>1280.67</v>
          </cell>
          <cell r="GM696">
            <v>41</v>
          </cell>
          <cell r="GN696">
            <v>0</v>
          </cell>
          <cell r="GO696">
            <v>1280.67</v>
          </cell>
          <cell r="GP696">
            <v>712.62</v>
          </cell>
          <cell r="GQ696">
            <v>712.62</v>
          </cell>
          <cell r="GR696">
            <v>568.04999999999995</v>
          </cell>
          <cell r="GS696">
            <v>712.62</v>
          </cell>
          <cell r="GT696">
            <v>1850.96</v>
          </cell>
          <cell r="GU696">
            <v>14.82</v>
          </cell>
          <cell r="GV696">
            <v>1481.65</v>
          </cell>
          <cell r="GW696">
            <v>0.01</v>
          </cell>
          <cell r="GX696">
            <v>6.59</v>
          </cell>
          <cell r="GY696">
            <v>0</v>
          </cell>
          <cell r="GZ696">
            <v>6.59</v>
          </cell>
          <cell r="HA696">
            <v>0</v>
          </cell>
          <cell r="HB696">
            <v>0</v>
          </cell>
          <cell r="HC696">
            <v>0</v>
          </cell>
          <cell r="HD696" t="str">
            <v>Acceleration of Warrant Amortization associated with TARP Repayment</v>
          </cell>
          <cell r="HF696">
            <v>0</v>
          </cell>
          <cell r="HG696">
            <v>0</v>
          </cell>
          <cell r="HH696">
            <v>0</v>
          </cell>
          <cell r="HI696">
            <v>-1258000000</v>
          </cell>
          <cell r="HJ696">
            <v>-570500000</v>
          </cell>
          <cell r="HK696" t="str">
            <v>All Common Stock issuances assumed at $4.0 per share</v>
          </cell>
          <cell r="HL696">
            <v>3</v>
          </cell>
          <cell r="HM696">
            <v>2012</v>
          </cell>
          <cell r="HN696">
            <v>0</v>
          </cell>
          <cell r="HO696">
            <v>-1.38</v>
          </cell>
          <cell r="HR696">
            <v>19016</v>
          </cell>
        </row>
        <row r="697">
          <cell r="A697" t="str">
            <v>3242838Q4 2012BHC Stress</v>
          </cell>
          <cell r="B697" t="str">
            <v>Regions</v>
          </cell>
          <cell r="C697" t="str">
            <v>Q4 2012</v>
          </cell>
          <cell r="D697" t="str">
            <v>BHC Stress</v>
          </cell>
          <cell r="E697" t="str">
            <v>BHC</v>
          </cell>
          <cell r="F697" t="str">
            <v>REGIONS FC</v>
          </cell>
          <cell r="G697">
            <v>3242838</v>
          </cell>
          <cell r="H697" t="str">
            <v>Projected</v>
          </cell>
          <cell r="I697">
            <v>40932</v>
          </cell>
          <cell r="J697">
            <v>40926.474780092591</v>
          </cell>
          <cell r="K697" t="str">
            <v>BHC internal stress scenario. Defined to reflect a 10% probablility scenaro.</v>
          </cell>
          <cell r="L697">
            <v>88.9</v>
          </cell>
          <cell r="M697">
            <v>95.91</v>
          </cell>
          <cell r="N697">
            <v>7.29</v>
          </cell>
          <cell r="O697">
            <v>88.62</v>
          </cell>
          <cell r="P697">
            <v>67.02</v>
          </cell>
          <cell r="Q697">
            <v>49.12</v>
          </cell>
          <cell r="R697">
            <v>0</v>
          </cell>
          <cell r="S697">
            <v>17.899999999999999</v>
          </cell>
          <cell r="T697">
            <v>179.09</v>
          </cell>
          <cell r="U697">
            <v>37.08</v>
          </cell>
          <cell r="V697">
            <v>22.96</v>
          </cell>
          <cell r="W697">
            <v>119.05</v>
          </cell>
          <cell r="X697">
            <v>23.2</v>
          </cell>
          <cell r="Y697">
            <v>28.38</v>
          </cell>
          <cell r="Z697">
            <v>7.4</v>
          </cell>
          <cell r="AA697">
            <v>0</v>
          </cell>
          <cell r="AB697">
            <v>20.98</v>
          </cell>
          <cell r="AC697">
            <v>15.27</v>
          </cell>
          <cell r="AD697">
            <v>0</v>
          </cell>
          <cell r="AE697">
            <v>2.0699999999999998</v>
          </cell>
          <cell r="AF697">
            <v>0</v>
          </cell>
          <cell r="AG697">
            <v>0.9</v>
          </cell>
          <cell r="AH697">
            <v>12.3</v>
          </cell>
          <cell r="AI697">
            <v>497.77</v>
          </cell>
          <cell r="AJ697">
            <v>0</v>
          </cell>
          <cell r="AK697">
            <v>0</v>
          </cell>
          <cell r="AL697">
            <v>1.38</v>
          </cell>
          <cell r="AM697">
            <v>1.38</v>
          </cell>
          <cell r="AN697">
            <v>0</v>
          </cell>
          <cell r="AO697">
            <v>0</v>
          </cell>
          <cell r="AP697">
            <v>0</v>
          </cell>
          <cell r="AQ697">
            <v>0</v>
          </cell>
          <cell r="AR697">
            <v>0</v>
          </cell>
          <cell r="AS697">
            <v>0</v>
          </cell>
          <cell r="AT697">
            <v>499.15</v>
          </cell>
          <cell r="AU697">
            <v>2737.9</v>
          </cell>
          <cell r="AV697">
            <v>472.98</v>
          </cell>
          <cell r="AW697">
            <v>497.77</v>
          </cell>
          <cell r="AX697">
            <v>0</v>
          </cell>
          <cell r="AY697">
            <v>2713.11</v>
          </cell>
          <cell r="AZ697">
            <v>847.11</v>
          </cell>
          <cell r="BA697">
            <v>505.96</v>
          </cell>
          <cell r="BB697">
            <v>848.77</v>
          </cell>
          <cell r="BC697">
            <v>504.29</v>
          </cell>
          <cell r="BD697">
            <v>504.29</v>
          </cell>
          <cell r="BE697">
            <v>472.98</v>
          </cell>
          <cell r="BF697">
            <v>0</v>
          </cell>
          <cell r="BG697">
            <v>0</v>
          </cell>
          <cell r="BH697">
            <v>0</v>
          </cell>
          <cell r="BI697">
            <v>0</v>
          </cell>
          <cell r="BJ697">
            <v>-1.38</v>
          </cell>
          <cell r="BK697">
            <v>0</v>
          </cell>
          <cell r="BL697">
            <v>29.93</v>
          </cell>
          <cell r="BM697">
            <v>-9</v>
          </cell>
          <cell r="BN697">
            <v>38.93</v>
          </cell>
          <cell r="BO697">
            <v>0</v>
          </cell>
          <cell r="BP697">
            <v>38.93</v>
          </cell>
          <cell r="BQ697">
            <v>2.16</v>
          </cell>
          <cell r="BR697">
            <v>36.770000000000003</v>
          </cell>
          <cell r="BS697">
            <v>-30.070163999999998</v>
          </cell>
          <cell r="BT697">
            <v>32</v>
          </cell>
          <cell r="BU697">
            <v>8</v>
          </cell>
          <cell r="BV697">
            <v>8</v>
          </cell>
          <cell r="BW697">
            <v>32</v>
          </cell>
          <cell r="BY697">
            <v>16.66</v>
          </cell>
          <cell r="BZ697">
            <v>25732.19</v>
          </cell>
          <cell r="CA697">
            <v>25748.85</v>
          </cell>
          <cell r="CB697">
            <v>48320.95</v>
          </cell>
          <cell r="CC697">
            <v>15372.81</v>
          </cell>
          <cell r="CD697">
            <v>11654.75</v>
          </cell>
          <cell r="CE697">
            <v>539.75</v>
          </cell>
          <cell r="CF697">
            <v>11115</v>
          </cell>
          <cell r="CG697">
            <v>20673.669999999998</v>
          </cell>
          <cell r="CH697">
            <v>2452.5700000000002</v>
          </cell>
          <cell r="CI697">
            <v>2595.09</v>
          </cell>
          <cell r="CJ697">
            <v>15626.01</v>
          </cell>
          <cell r="CK697">
            <v>10479.68</v>
          </cell>
          <cell r="CL697">
            <v>619.71</v>
          </cell>
          <cell r="CM697">
            <v>0</v>
          </cell>
          <cell r="CN697">
            <v>17229.939999999999</v>
          </cell>
          <cell r="CO697">
            <v>15704.26</v>
          </cell>
          <cell r="CP697">
            <v>0</v>
          </cell>
          <cell r="CQ697">
            <v>1525.68</v>
          </cell>
          <cell r="CR697">
            <v>976.9</v>
          </cell>
          <cell r="CS697">
            <v>3363.92</v>
          </cell>
          <cell r="CT697">
            <v>1945.63</v>
          </cell>
          <cell r="CU697">
            <v>0</v>
          </cell>
          <cell r="CV697">
            <v>1418.29</v>
          </cell>
          <cell r="CW697">
            <v>7367.69</v>
          </cell>
          <cell r="CX697">
            <v>0.04</v>
          </cell>
          <cell r="CY697">
            <v>397.26</v>
          </cell>
          <cell r="CZ697">
            <v>379.35</v>
          </cell>
          <cell r="DA697">
            <v>1723.28</v>
          </cell>
          <cell r="DB697">
            <v>4867.76</v>
          </cell>
          <cell r="DC697">
            <v>77259.399999999994</v>
          </cell>
          <cell r="DD697">
            <v>0</v>
          </cell>
          <cell r="DE697">
            <v>2713.11</v>
          </cell>
          <cell r="DF697">
            <v>74546.289999999994</v>
          </cell>
          <cell r="DG697">
            <v>602.89</v>
          </cell>
          <cell r="DH697">
            <v>5031.8599999999997</v>
          </cell>
          <cell r="DI697">
            <v>282.54000000000002</v>
          </cell>
          <cell r="DJ697">
            <v>143.66999999999999</v>
          </cell>
          <cell r="DK697">
            <v>204.17</v>
          </cell>
          <cell r="DL697">
            <v>5662.24</v>
          </cell>
          <cell r="DM697">
            <v>15243.8</v>
          </cell>
          <cell r="DN697">
            <v>121804.07</v>
          </cell>
          <cell r="DO697">
            <v>92582.87</v>
          </cell>
          <cell r="DP697">
            <v>701.61</v>
          </cell>
          <cell r="DQ697">
            <v>845.92</v>
          </cell>
          <cell r="DR697">
            <v>13143.34</v>
          </cell>
          <cell r="DS697">
            <v>71</v>
          </cell>
          <cell r="DT697">
            <v>107273.74</v>
          </cell>
          <cell r="DU697">
            <v>0</v>
          </cell>
          <cell r="DV697">
            <v>15.28</v>
          </cell>
          <cell r="DW697">
            <v>19964.37</v>
          </cell>
          <cell r="DX697">
            <v>-4348.0600000000004</v>
          </cell>
          <cell r="DY697">
            <v>37.4</v>
          </cell>
          <cell r="DZ697">
            <v>-1397.26</v>
          </cell>
          <cell r="EA697">
            <v>14271.74</v>
          </cell>
          <cell r="EB697">
            <v>258.60000000000002</v>
          </cell>
          <cell r="EC697">
            <v>14530.33</v>
          </cell>
          <cell r="ED697">
            <v>24711.08</v>
          </cell>
          <cell r="EE697">
            <v>14341.39</v>
          </cell>
          <cell r="EF697">
            <v>0</v>
          </cell>
          <cell r="EG697">
            <v>14341.39</v>
          </cell>
          <cell r="EH697">
            <v>36.770000000000003</v>
          </cell>
          <cell r="EI697">
            <v>0</v>
          </cell>
          <cell r="EJ697">
            <v>0</v>
          </cell>
          <cell r="EK697">
            <v>0</v>
          </cell>
          <cell r="EL697">
            <v>6.59</v>
          </cell>
          <cell r="EM697">
            <v>0</v>
          </cell>
          <cell r="EN697">
            <v>0</v>
          </cell>
          <cell r="EO697">
            <v>0</v>
          </cell>
          <cell r="EP697">
            <v>0</v>
          </cell>
          <cell r="EQ697">
            <v>14.82</v>
          </cell>
          <cell r="ER697">
            <v>-98.19</v>
          </cell>
          <cell r="ES697">
            <v>0</v>
          </cell>
          <cell r="ET697">
            <v>0</v>
          </cell>
          <cell r="EU697">
            <v>14271.74</v>
          </cell>
          <cell r="EV697">
            <v>14271.74</v>
          </cell>
          <cell r="EW697">
            <v>131.41999999999999</v>
          </cell>
          <cell r="EX697">
            <v>1.69</v>
          </cell>
          <cell r="EY697">
            <v>-94.02</v>
          </cell>
          <cell r="EZ697">
            <v>0</v>
          </cell>
          <cell r="FA697">
            <v>93.29</v>
          </cell>
          <cell r="FB697">
            <v>845.94</v>
          </cell>
          <cell r="FC697">
            <v>0</v>
          </cell>
          <cell r="FD697">
            <v>5055.6099999999997</v>
          </cell>
          <cell r="FE697">
            <v>0</v>
          </cell>
          <cell r="FF697">
            <v>10116.26</v>
          </cell>
          <cell r="FG697">
            <v>42.62</v>
          </cell>
          <cell r="FH697">
            <v>588.38</v>
          </cell>
          <cell r="FI697">
            <v>0</v>
          </cell>
          <cell r="FJ697">
            <v>9485.26</v>
          </cell>
          <cell r="FK697">
            <v>90042.55</v>
          </cell>
          <cell r="FL697">
            <v>8546.0300000000007</v>
          </cell>
          <cell r="FM697">
            <v>9485.26</v>
          </cell>
          <cell r="FN697">
            <v>12641.7</v>
          </cell>
          <cell r="FO697">
            <v>90042.55</v>
          </cell>
          <cell r="FP697">
            <v>116281.47</v>
          </cell>
          <cell r="FQ697">
            <v>9.4910999999999994</v>
          </cell>
          <cell r="FR697">
            <v>10.5342</v>
          </cell>
          <cell r="FS697">
            <v>14.0397</v>
          </cell>
          <cell r="FT697">
            <v>8.1571999999999996</v>
          </cell>
          <cell r="FU697">
            <v>0</v>
          </cell>
          <cell r="FV697">
            <v>93.29</v>
          </cell>
          <cell r="FW697">
            <v>0</v>
          </cell>
          <cell r="FX697">
            <v>0</v>
          </cell>
          <cell r="FY697">
            <v>1397.26</v>
          </cell>
          <cell r="FZ697">
            <v>0</v>
          </cell>
          <cell r="GA697">
            <v>0</v>
          </cell>
          <cell r="GB697">
            <v>0</v>
          </cell>
          <cell r="GC697">
            <v>845.94</v>
          </cell>
          <cell r="GD697">
            <v>4925.54</v>
          </cell>
          <cell r="GE697">
            <v>1352.59</v>
          </cell>
          <cell r="GF697">
            <v>0</v>
          </cell>
          <cell r="GG697">
            <v>1481799.5</v>
          </cell>
          <cell r="GH697">
            <v>0</v>
          </cell>
          <cell r="GI697">
            <v>196</v>
          </cell>
          <cell r="GJ697">
            <v>10116.26</v>
          </cell>
          <cell r="GK697">
            <v>1011.63</v>
          </cell>
          <cell r="GL697">
            <v>1310.5899999999999</v>
          </cell>
          <cell r="GM697">
            <v>42</v>
          </cell>
          <cell r="GN697">
            <v>0</v>
          </cell>
          <cell r="GO697">
            <v>1310.5899999999999</v>
          </cell>
          <cell r="GP697">
            <v>722.21</v>
          </cell>
          <cell r="GQ697">
            <v>722.21</v>
          </cell>
          <cell r="GR697">
            <v>588.38</v>
          </cell>
          <cell r="GS697">
            <v>722.21</v>
          </cell>
          <cell r="GT697">
            <v>1875.86</v>
          </cell>
          <cell r="GU697">
            <v>14.82</v>
          </cell>
          <cell r="GV697">
            <v>1481.8</v>
          </cell>
          <cell r="GW697">
            <v>0.01</v>
          </cell>
          <cell r="GX697">
            <v>6.59</v>
          </cell>
          <cell r="GY697">
            <v>0</v>
          </cell>
          <cell r="GZ697">
            <v>6.59</v>
          </cell>
          <cell r="HA697">
            <v>0</v>
          </cell>
          <cell r="HB697">
            <v>0</v>
          </cell>
          <cell r="HC697">
            <v>0</v>
          </cell>
          <cell r="HD697" t="str">
            <v>Acceleration of Warrant Amortization associated with TARP Repayment</v>
          </cell>
          <cell r="HF697">
            <v>0</v>
          </cell>
          <cell r="HG697">
            <v>0</v>
          </cell>
          <cell r="HH697">
            <v>0</v>
          </cell>
          <cell r="HI697">
            <v>-1258000000</v>
          </cell>
          <cell r="HJ697">
            <v>-570500000</v>
          </cell>
          <cell r="HK697" t="str">
            <v>All Common Stock issuances assumed at $4.0 per share</v>
          </cell>
          <cell r="HL697">
            <v>4</v>
          </cell>
          <cell r="HM697">
            <v>2012</v>
          </cell>
          <cell r="HN697">
            <v>0</v>
          </cell>
          <cell r="HO697">
            <v>-1.38</v>
          </cell>
          <cell r="HR697">
            <v>19016</v>
          </cell>
        </row>
        <row r="698">
          <cell r="A698" t="str">
            <v>3242838Q1 2013BHC Stress</v>
          </cell>
          <cell r="B698" t="str">
            <v>Regions</v>
          </cell>
          <cell r="C698" t="str">
            <v>Q1 2013</v>
          </cell>
          <cell r="D698" t="str">
            <v>BHC Stress</v>
          </cell>
          <cell r="E698" t="str">
            <v>BHC</v>
          </cell>
          <cell r="F698" t="str">
            <v>REGIONS FC</v>
          </cell>
          <cell r="G698">
            <v>3242838</v>
          </cell>
          <cell r="H698" t="str">
            <v>Projected</v>
          </cell>
          <cell r="I698">
            <v>40932</v>
          </cell>
          <cell r="J698">
            <v>40926.474780092591</v>
          </cell>
          <cell r="K698" t="str">
            <v>BHC internal stress scenario. Defined to reflect a 10% probablility scenaro.</v>
          </cell>
          <cell r="L698">
            <v>91.9</v>
          </cell>
          <cell r="M698">
            <v>98.73</v>
          </cell>
          <cell r="N698">
            <v>7.68</v>
          </cell>
          <cell r="O698">
            <v>91.05</v>
          </cell>
          <cell r="P698">
            <v>78.53</v>
          </cell>
          <cell r="Q698">
            <v>59.42</v>
          </cell>
          <cell r="R698">
            <v>0</v>
          </cell>
          <cell r="S698">
            <v>19.11</v>
          </cell>
          <cell r="T698">
            <v>186.27</v>
          </cell>
          <cell r="U698">
            <v>35.1</v>
          </cell>
          <cell r="V698">
            <v>22.69</v>
          </cell>
          <cell r="W698">
            <v>128.47</v>
          </cell>
          <cell r="X698">
            <v>22.5</v>
          </cell>
          <cell r="Y698">
            <v>28.15</v>
          </cell>
          <cell r="Z698">
            <v>8.3000000000000007</v>
          </cell>
          <cell r="AA698">
            <v>0</v>
          </cell>
          <cell r="AB698">
            <v>19.850000000000001</v>
          </cell>
          <cell r="AC698">
            <v>18.510000000000002</v>
          </cell>
          <cell r="AD698">
            <v>0</v>
          </cell>
          <cell r="AE698">
            <v>2.52</v>
          </cell>
          <cell r="AF698">
            <v>0</v>
          </cell>
          <cell r="AG698">
            <v>1.0900000000000001</v>
          </cell>
          <cell r="AH698">
            <v>14.9</v>
          </cell>
          <cell r="AI698">
            <v>524.59</v>
          </cell>
          <cell r="AJ698">
            <v>0</v>
          </cell>
          <cell r="AK698">
            <v>0</v>
          </cell>
          <cell r="AL698">
            <v>1.38</v>
          </cell>
          <cell r="AM698">
            <v>1.38</v>
          </cell>
          <cell r="AN698">
            <v>0</v>
          </cell>
          <cell r="AO698">
            <v>0</v>
          </cell>
          <cell r="AP698">
            <v>0</v>
          </cell>
          <cell r="AQ698">
            <v>0</v>
          </cell>
          <cell r="AR698">
            <v>0</v>
          </cell>
          <cell r="AS698">
            <v>0</v>
          </cell>
          <cell r="AT698">
            <v>525.97</v>
          </cell>
          <cell r="AU698">
            <v>2713.11</v>
          </cell>
          <cell r="AV698">
            <v>499.85</v>
          </cell>
          <cell r="AW698">
            <v>524.59</v>
          </cell>
          <cell r="AX698">
            <v>0</v>
          </cell>
          <cell r="AY698">
            <v>2688.38</v>
          </cell>
          <cell r="AZ698">
            <v>841.95</v>
          </cell>
          <cell r="BA698">
            <v>494.41</v>
          </cell>
          <cell r="BB698">
            <v>856.71</v>
          </cell>
          <cell r="BC698">
            <v>479.64</v>
          </cell>
          <cell r="BD698">
            <v>479.64</v>
          </cell>
          <cell r="BE698">
            <v>499.85</v>
          </cell>
          <cell r="BF698">
            <v>0</v>
          </cell>
          <cell r="BG698">
            <v>0</v>
          </cell>
          <cell r="BH698">
            <v>0</v>
          </cell>
          <cell r="BI698">
            <v>0</v>
          </cell>
          <cell r="BJ698">
            <v>-1.38</v>
          </cell>
          <cell r="BK698">
            <v>0</v>
          </cell>
          <cell r="BL698">
            <v>-21.59</v>
          </cell>
          <cell r="BM698">
            <v>-44</v>
          </cell>
          <cell r="BN698">
            <v>22.41</v>
          </cell>
          <cell r="BO698">
            <v>0</v>
          </cell>
          <cell r="BP698">
            <v>22.41</v>
          </cell>
          <cell r="BQ698">
            <v>12.92</v>
          </cell>
          <cell r="BR698">
            <v>9.49</v>
          </cell>
          <cell r="BS698">
            <v>203.79804999999999</v>
          </cell>
          <cell r="BT698">
            <v>32</v>
          </cell>
          <cell r="BU698">
            <v>7</v>
          </cell>
          <cell r="BV698">
            <v>7</v>
          </cell>
          <cell r="BW698">
            <v>32</v>
          </cell>
          <cell r="BY698">
            <v>16.66</v>
          </cell>
          <cell r="BZ698">
            <v>25508.720000000001</v>
          </cell>
          <cell r="CA698">
            <v>25525.38</v>
          </cell>
          <cell r="CB698">
            <v>47726.75</v>
          </cell>
          <cell r="CC698">
            <v>15299.1</v>
          </cell>
          <cell r="CD698">
            <v>11420.67</v>
          </cell>
          <cell r="CE698">
            <v>522.99</v>
          </cell>
          <cell r="CF698">
            <v>10897.68</v>
          </cell>
          <cell r="CG698">
            <v>20384.57</v>
          </cell>
          <cell r="CH698">
            <v>2412.39</v>
          </cell>
          <cell r="CI698">
            <v>2539.39</v>
          </cell>
          <cell r="CJ698">
            <v>15432.8</v>
          </cell>
          <cell r="CK698">
            <v>10432.41</v>
          </cell>
          <cell r="CL698">
            <v>622.41</v>
          </cell>
          <cell r="CM698">
            <v>0</v>
          </cell>
          <cell r="CN698">
            <v>17203.05</v>
          </cell>
          <cell r="CO698">
            <v>15677.36</v>
          </cell>
          <cell r="CP698">
            <v>0</v>
          </cell>
          <cell r="CQ698">
            <v>1525.68</v>
          </cell>
          <cell r="CR698">
            <v>928.86</v>
          </cell>
          <cell r="CS698">
            <v>3417.89</v>
          </cell>
          <cell r="CT698">
            <v>1968.74</v>
          </cell>
          <cell r="CU698">
            <v>0</v>
          </cell>
          <cell r="CV698">
            <v>1449.15</v>
          </cell>
          <cell r="CW698">
            <v>7330.74</v>
          </cell>
          <cell r="CX698">
            <v>0.04</v>
          </cell>
          <cell r="CY698">
            <v>393.87</v>
          </cell>
          <cell r="CZ698">
            <v>377.73</v>
          </cell>
          <cell r="DA698">
            <v>1724.92</v>
          </cell>
          <cell r="DB698">
            <v>4834.18</v>
          </cell>
          <cell r="DC698">
            <v>76607.289999999994</v>
          </cell>
          <cell r="DD698">
            <v>0</v>
          </cell>
          <cell r="DE698">
            <v>2688.38</v>
          </cell>
          <cell r="DF698">
            <v>73918.91</v>
          </cell>
          <cell r="DG698">
            <v>577.62</v>
          </cell>
          <cell r="DH698">
            <v>5031.8599999999997</v>
          </cell>
          <cell r="DI698">
            <v>315.20999999999998</v>
          </cell>
          <cell r="DJ698">
            <v>138.72</v>
          </cell>
          <cell r="DK698">
            <v>185.46</v>
          </cell>
          <cell r="DL698">
            <v>5671.25</v>
          </cell>
          <cell r="DM698">
            <v>15401.51</v>
          </cell>
          <cell r="DN698">
            <v>121094.67</v>
          </cell>
          <cell r="DO698">
            <v>92999.1</v>
          </cell>
          <cell r="DP698">
            <v>701.61</v>
          </cell>
          <cell r="DQ698">
            <v>845.92</v>
          </cell>
          <cell r="DR698">
            <v>12183.83</v>
          </cell>
          <cell r="DS698">
            <v>71</v>
          </cell>
          <cell r="DT698">
            <v>106730.46</v>
          </cell>
          <cell r="DU698">
            <v>0</v>
          </cell>
          <cell r="DV698">
            <v>15.3</v>
          </cell>
          <cell r="DW698">
            <v>19970.78</v>
          </cell>
          <cell r="DX698">
            <v>-4353.3900000000003</v>
          </cell>
          <cell r="DY698">
            <v>-129.83000000000001</v>
          </cell>
          <cell r="DZ698">
            <v>-1397.26</v>
          </cell>
          <cell r="EA698">
            <v>14105.61</v>
          </cell>
          <cell r="EB698">
            <v>258.60000000000002</v>
          </cell>
          <cell r="EC698">
            <v>14364.21</v>
          </cell>
          <cell r="ED698">
            <v>24700.240000000002</v>
          </cell>
          <cell r="EE698">
            <v>14271.74</v>
          </cell>
          <cell r="EF698">
            <v>0</v>
          </cell>
          <cell r="EG698">
            <v>14271.74</v>
          </cell>
          <cell r="EH698">
            <v>9.49</v>
          </cell>
          <cell r="EI698">
            <v>0</v>
          </cell>
          <cell r="EJ698">
            <v>0</v>
          </cell>
          <cell r="EK698">
            <v>0</v>
          </cell>
          <cell r="EL698">
            <v>6.43</v>
          </cell>
          <cell r="EM698">
            <v>0</v>
          </cell>
          <cell r="EN698">
            <v>0</v>
          </cell>
          <cell r="EO698">
            <v>0</v>
          </cell>
          <cell r="EP698">
            <v>0</v>
          </cell>
          <cell r="EQ698">
            <v>14.82</v>
          </cell>
          <cell r="ER698">
            <v>-167.23</v>
          </cell>
          <cell r="ES698">
            <v>0</v>
          </cell>
          <cell r="ET698">
            <v>0</v>
          </cell>
          <cell r="EU698">
            <v>14105.61</v>
          </cell>
          <cell r="EV698">
            <v>14105.61</v>
          </cell>
          <cell r="EW698">
            <v>-12.12</v>
          </cell>
          <cell r="EX698">
            <v>1.69</v>
          </cell>
          <cell r="EY698">
            <v>-117.7</v>
          </cell>
          <cell r="EZ698">
            <v>0</v>
          </cell>
          <cell r="FA698">
            <v>93.44</v>
          </cell>
          <cell r="FB698">
            <v>558.34</v>
          </cell>
          <cell r="FC698">
            <v>0</v>
          </cell>
          <cell r="FD698">
            <v>5044.8999999999996</v>
          </cell>
          <cell r="FE698">
            <v>0</v>
          </cell>
          <cell r="FF698">
            <v>9840.6299999999992</v>
          </cell>
          <cell r="FG698">
            <v>45.39</v>
          </cell>
          <cell r="FH698">
            <v>635.84</v>
          </cell>
          <cell r="FI698">
            <v>0</v>
          </cell>
          <cell r="FJ698">
            <v>9159.4</v>
          </cell>
          <cell r="FK698">
            <v>89642.57</v>
          </cell>
          <cell r="FL698">
            <v>8507.61</v>
          </cell>
          <cell r="FM698">
            <v>9159.4</v>
          </cell>
          <cell r="FN698">
            <v>12565.95</v>
          </cell>
          <cell r="FO698">
            <v>89642.57</v>
          </cell>
          <cell r="FP698">
            <v>115586.67</v>
          </cell>
          <cell r="FQ698">
            <v>9.4906000000000006</v>
          </cell>
          <cell r="FR698">
            <v>10.217700000000001</v>
          </cell>
          <cell r="FS698">
            <v>14.017799999999999</v>
          </cell>
          <cell r="FT698">
            <v>7.9242999999999997</v>
          </cell>
          <cell r="FU698">
            <v>0</v>
          </cell>
          <cell r="FV698">
            <v>93.44</v>
          </cell>
          <cell r="FW698">
            <v>0</v>
          </cell>
          <cell r="FX698">
            <v>0</v>
          </cell>
          <cell r="FY698">
            <v>1397.26</v>
          </cell>
          <cell r="FZ698">
            <v>0</v>
          </cell>
          <cell r="GA698">
            <v>0</v>
          </cell>
          <cell r="GB698">
            <v>0</v>
          </cell>
          <cell r="GC698">
            <v>558.34</v>
          </cell>
          <cell r="GD698">
            <v>4925.54</v>
          </cell>
          <cell r="GE698">
            <v>1411.1</v>
          </cell>
          <cell r="GF698">
            <v>0</v>
          </cell>
          <cell r="GG698">
            <v>1481933</v>
          </cell>
          <cell r="GH698">
            <v>0</v>
          </cell>
          <cell r="GI698">
            <v>196</v>
          </cell>
          <cell r="GJ698">
            <v>9840.6299999999992</v>
          </cell>
          <cell r="GK698">
            <v>984.06</v>
          </cell>
          <cell r="GL698">
            <v>1368.1</v>
          </cell>
          <cell r="GM698">
            <v>43</v>
          </cell>
          <cell r="GN698">
            <v>0</v>
          </cell>
          <cell r="GO698">
            <v>1368.1</v>
          </cell>
          <cell r="GP698">
            <v>732.26</v>
          </cell>
          <cell r="GQ698">
            <v>732.26</v>
          </cell>
          <cell r="GR698">
            <v>635.84</v>
          </cell>
          <cell r="GS698">
            <v>732.26</v>
          </cell>
          <cell r="GT698">
            <v>1901.96</v>
          </cell>
          <cell r="GU698">
            <v>14.82</v>
          </cell>
          <cell r="GV698">
            <v>1481.93</v>
          </cell>
          <cell r="GW698">
            <v>0.01</v>
          </cell>
          <cell r="GX698">
            <v>6.43</v>
          </cell>
          <cell r="GY698">
            <v>0</v>
          </cell>
          <cell r="GZ698">
            <v>6.43</v>
          </cell>
          <cell r="HA698">
            <v>0</v>
          </cell>
          <cell r="HB698">
            <v>0</v>
          </cell>
          <cell r="HC698">
            <v>0</v>
          </cell>
          <cell r="HD698" t="str">
            <v>Acceleration of Warrant Amortization associated with TARP Repayment</v>
          </cell>
          <cell r="HF698">
            <v>0</v>
          </cell>
          <cell r="HG698">
            <v>0</v>
          </cell>
          <cell r="HH698">
            <v>0</v>
          </cell>
          <cell r="HI698">
            <v>-1258000000</v>
          </cell>
          <cell r="HJ698">
            <v>-570500000</v>
          </cell>
          <cell r="HK698" t="str">
            <v>All Common Stock issuances assumed at $4.0 per share</v>
          </cell>
          <cell r="HL698">
            <v>1</v>
          </cell>
          <cell r="HM698">
            <v>2013</v>
          </cell>
          <cell r="HN698">
            <v>0</v>
          </cell>
          <cell r="HO698">
            <v>-1.38</v>
          </cell>
          <cell r="HR698">
            <v>19016</v>
          </cell>
        </row>
        <row r="699">
          <cell r="A699" t="str">
            <v>3242838Q2 2013BHC Stress</v>
          </cell>
          <cell r="B699" t="str">
            <v>Regions</v>
          </cell>
          <cell r="C699" t="str">
            <v>Q2 2013</v>
          </cell>
          <cell r="D699" t="str">
            <v>BHC Stress</v>
          </cell>
          <cell r="E699" t="str">
            <v>BHC</v>
          </cell>
          <cell r="F699" t="str">
            <v>REGIONS FC</v>
          </cell>
          <cell r="G699">
            <v>3242838</v>
          </cell>
          <cell r="H699" t="str">
            <v>Projected</v>
          </cell>
          <cell r="I699">
            <v>40932</v>
          </cell>
          <cell r="J699">
            <v>40926.474780092591</v>
          </cell>
          <cell r="K699" t="str">
            <v>BHC internal stress scenario. Defined to reflect a 10% probablility scenaro.</v>
          </cell>
          <cell r="L699">
            <v>88.2</v>
          </cell>
          <cell r="M699">
            <v>88.5</v>
          </cell>
          <cell r="N699">
            <v>7.04</v>
          </cell>
          <cell r="O699">
            <v>81.459999999999994</v>
          </cell>
          <cell r="P699">
            <v>82.65</v>
          </cell>
          <cell r="Q699">
            <v>63.1</v>
          </cell>
          <cell r="R699">
            <v>0</v>
          </cell>
          <cell r="S699">
            <v>19.55</v>
          </cell>
          <cell r="T699">
            <v>173.95</v>
          </cell>
          <cell r="U699">
            <v>31.55</v>
          </cell>
          <cell r="V699">
            <v>19.05</v>
          </cell>
          <cell r="W699">
            <v>123.34</v>
          </cell>
          <cell r="X699">
            <v>22.3</v>
          </cell>
          <cell r="Y699">
            <v>29.11</v>
          </cell>
          <cell r="Z699">
            <v>9.1</v>
          </cell>
          <cell r="AA699">
            <v>0</v>
          </cell>
          <cell r="AB699">
            <v>20.010000000000002</v>
          </cell>
          <cell r="AC699">
            <v>19.7</v>
          </cell>
          <cell r="AD699">
            <v>0</v>
          </cell>
          <cell r="AE699">
            <v>2.68</v>
          </cell>
          <cell r="AF699">
            <v>0</v>
          </cell>
          <cell r="AG699">
            <v>1.17</v>
          </cell>
          <cell r="AH699">
            <v>15.85</v>
          </cell>
          <cell r="AI699">
            <v>504.41</v>
          </cell>
          <cell r="AJ699">
            <v>0</v>
          </cell>
          <cell r="AK699">
            <v>0</v>
          </cell>
          <cell r="AL699">
            <v>1.38</v>
          </cell>
          <cell r="AM699">
            <v>1.38</v>
          </cell>
          <cell r="AN699">
            <v>0</v>
          </cell>
          <cell r="AO699">
            <v>0</v>
          </cell>
          <cell r="AP699">
            <v>0</v>
          </cell>
          <cell r="AQ699">
            <v>0</v>
          </cell>
          <cell r="AR699">
            <v>0</v>
          </cell>
          <cell r="AS699">
            <v>0</v>
          </cell>
          <cell r="AT699">
            <v>505.79</v>
          </cell>
          <cell r="AU699">
            <v>2688.38</v>
          </cell>
          <cell r="AV699">
            <v>479.44</v>
          </cell>
          <cell r="AW699">
            <v>504.41</v>
          </cell>
          <cell r="AX699">
            <v>0</v>
          </cell>
          <cell r="AY699">
            <v>2663.41</v>
          </cell>
          <cell r="AZ699">
            <v>854.63</v>
          </cell>
          <cell r="BA699">
            <v>504.64</v>
          </cell>
          <cell r="BB699">
            <v>874</v>
          </cell>
          <cell r="BC699">
            <v>485.27</v>
          </cell>
          <cell r="BD699">
            <v>485.27</v>
          </cell>
          <cell r="BE699">
            <v>479.44</v>
          </cell>
          <cell r="BF699">
            <v>0</v>
          </cell>
          <cell r="BG699">
            <v>0</v>
          </cell>
          <cell r="BH699">
            <v>0</v>
          </cell>
          <cell r="BI699">
            <v>0</v>
          </cell>
          <cell r="BJ699">
            <v>-1.38</v>
          </cell>
          <cell r="BK699">
            <v>-1</v>
          </cell>
          <cell r="BL699">
            <v>4.4400000000000004</v>
          </cell>
          <cell r="BM699">
            <v>-33</v>
          </cell>
          <cell r="BN699">
            <v>37.44</v>
          </cell>
          <cell r="BO699">
            <v>0</v>
          </cell>
          <cell r="BP699">
            <v>37.44</v>
          </cell>
          <cell r="BQ699">
            <v>2.16</v>
          </cell>
          <cell r="BR699">
            <v>35.28</v>
          </cell>
          <cell r="BS699">
            <v>-743.24324000000001</v>
          </cell>
          <cell r="BT699">
            <v>32</v>
          </cell>
          <cell r="BU699">
            <v>7</v>
          </cell>
          <cell r="BV699">
            <v>7</v>
          </cell>
          <cell r="BW699">
            <v>32</v>
          </cell>
          <cell r="BY699">
            <v>16.66</v>
          </cell>
          <cell r="BZ699">
            <v>25164.959999999999</v>
          </cell>
          <cell r="CA699">
            <v>25181.62</v>
          </cell>
          <cell r="CB699">
            <v>47284.75</v>
          </cell>
          <cell r="CC699">
            <v>15303.21</v>
          </cell>
          <cell r="CD699">
            <v>11200.9</v>
          </cell>
          <cell r="CE699">
            <v>507.27</v>
          </cell>
          <cell r="CF699">
            <v>10693.63</v>
          </cell>
          <cell r="CG699">
            <v>20153.46</v>
          </cell>
          <cell r="CH699">
            <v>2358.7399999999998</v>
          </cell>
          <cell r="CI699">
            <v>2499.33</v>
          </cell>
          <cell r="CJ699">
            <v>15295.39</v>
          </cell>
          <cell r="CK699">
            <v>10414.59</v>
          </cell>
          <cell r="CL699">
            <v>627.17999999999995</v>
          </cell>
          <cell r="CM699">
            <v>0</v>
          </cell>
          <cell r="CN699">
            <v>17226.88</v>
          </cell>
          <cell r="CO699">
            <v>15701.2</v>
          </cell>
          <cell r="CP699">
            <v>0</v>
          </cell>
          <cell r="CQ699">
            <v>1525.68</v>
          </cell>
          <cell r="CR699">
            <v>909.37</v>
          </cell>
          <cell r="CS699">
            <v>3464.15</v>
          </cell>
          <cell r="CT699">
            <v>1990.58</v>
          </cell>
          <cell r="CU699">
            <v>0</v>
          </cell>
          <cell r="CV699">
            <v>1473.57</v>
          </cell>
          <cell r="CW699">
            <v>7314.52</v>
          </cell>
          <cell r="CX699">
            <v>0.04</v>
          </cell>
          <cell r="CY699">
            <v>392.3</v>
          </cell>
          <cell r="CZ699">
            <v>378.19</v>
          </cell>
          <cell r="DA699">
            <v>1735.79</v>
          </cell>
          <cell r="DB699">
            <v>4808.2</v>
          </cell>
          <cell r="DC699">
            <v>76199.679999999993</v>
          </cell>
          <cell r="DD699">
            <v>0</v>
          </cell>
          <cell r="DE699">
            <v>2663.41</v>
          </cell>
          <cell r="DF699">
            <v>73536.27</v>
          </cell>
          <cell r="DG699">
            <v>552.34</v>
          </cell>
          <cell r="DH699">
            <v>5031.8599999999997</v>
          </cell>
          <cell r="DI699">
            <v>347.87</v>
          </cell>
          <cell r="DJ699">
            <v>133.76</v>
          </cell>
          <cell r="DK699">
            <v>167.53</v>
          </cell>
          <cell r="DL699">
            <v>5681.03</v>
          </cell>
          <cell r="DM699">
            <v>15596.7</v>
          </cell>
          <cell r="DN699">
            <v>120547.97</v>
          </cell>
          <cell r="DO699">
            <v>92023.06</v>
          </cell>
          <cell r="DP699">
            <v>701.61</v>
          </cell>
          <cell r="DQ699">
            <v>845.92</v>
          </cell>
          <cell r="DR699">
            <v>12329.19</v>
          </cell>
          <cell r="DS699">
            <v>70</v>
          </cell>
          <cell r="DT699">
            <v>105899.78</v>
          </cell>
          <cell r="DU699">
            <v>500</v>
          </cell>
          <cell r="DV699">
            <v>15.31</v>
          </cell>
          <cell r="DW699">
            <v>19977.189999999999</v>
          </cell>
          <cell r="DX699">
            <v>-4344.18</v>
          </cell>
          <cell r="DY699">
            <v>-361.48</v>
          </cell>
          <cell r="DZ699">
            <v>-1397.26</v>
          </cell>
          <cell r="EA699">
            <v>14389.6</v>
          </cell>
          <cell r="EB699">
            <v>258.60000000000002</v>
          </cell>
          <cell r="EC699">
            <v>14648.19</v>
          </cell>
          <cell r="ED699">
            <v>24744.18</v>
          </cell>
          <cell r="EE699">
            <v>14105.61</v>
          </cell>
          <cell r="EF699">
            <v>0</v>
          </cell>
          <cell r="EG699">
            <v>14105.61</v>
          </cell>
          <cell r="EH699">
            <v>35.28</v>
          </cell>
          <cell r="EI699">
            <v>500</v>
          </cell>
          <cell r="EJ699">
            <v>0</v>
          </cell>
          <cell r="EK699">
            <v>0</v>
          </cell>
          <cell r="EL699">
            <v>6.43</v>
          </cell>
          <cell r="EM699">
            <v>0</v>
          </cell>
          <cell r="EN699">
            <v>0</v>
          </cell>
          <cell r="EO699">
            <v>0</v>
          </cell>
          <cell r="EP699">
            <v>11.25</v>
          </cell>
          <cell r="EQ699">
            <v>14.82</v>
          </cell>
          <cell r="ER699">
            <v>-231.65</v>
          </cell>
          <cell r="ES699">
            <v>0</v>
          </cell>
          <cell r="ET699">
            <v>0</v>
          </cell>
          <cell r="EU699">
            <v>14389.6</v>
          </cell>
          <cell r="EV699">
            <v>14389.6</v>
          </cell>
          <cell r="EW699">
            <v>-230.59</v>
          </cell>
          <cell r="EX699">
            <v>1.69</v>
          </cell>
          <cell r="EY699">
            <v>-130.88999999999999</v>
          </cell>
          <cell r="EZ699">
            <v>0</v>
          </cell>
          <cell r="FA699">
            <v>93.61</v>
          </cell>
          <cell r="FB699">
            <v>558.36</v>
          </cell>
          <cell r="FC699">
            <v>0</v>
          </cell>
          <cell r="FD699">
            <v>5034.97</v>
          </cell>
          <cell r="FE699">
            <v>0</v>
          </cell>
          <cell r="FF699">
            <v>10366.379999999999</v>
          </cell>
          <cell r="FG699">
            <v>48.16</v>
          </cell>
          <cell r="FH699">
            <v>667.84</v>
          </cell>
          <cell r="FI699">
            <v>0</v>
          </cell>
          <cell r="FJ699">
            <v>9650.3799999999992</v>
          </cell>
          <cell r="FK699">
            <v>89414.95</v>
          </cell>
          <cell r="FL699">
            <v>8498.41</v>
          </cell>
          <cell r="FM699">
            <v>9650.3799999999992</v>
          </cell>
          <cell r="FN699">
            <v>12832.28</v>
          </cell>
          <cell r="FO699">
            <v>89414.95</v>
          </cell>
          <cell r="FP699">
            <v>114976.41</v>
          </cell>
          <cell r="FQ699">
            <v>9.5045000000000002</v>
          </cell>
          <cell r="FR699">
            <v>10.7928</v>
          </cell>
          <cell r="FS699">
            <v>14.3514</v>
          </cell>
          <cell r="FT699">
            <v>8.3933999999999997</v>
          </cell>
          <cell r="FU699">
            <v>500</v>
          </cell>
          <cell r="FV699">
            <v>93.61</v>
          </cell>
          <cell r="FW699">
            <v>0</v>
          </cell>
          <cell r="FX699">
            <v>0</v>
          </cell>
          <cell r="FY699">
            <v>1397.26</v>
          </cell>
          <cell r="FZ699">
            <v>0</v>
          </cell>
          <cell r="GA699">
            <v>0</v>
          </cell>
          <cell r="GB699">
            <v>0</v>
          </cell>
          <cell r="GC699">
            <v>558.36</v>
          </cell>
          <cell r="GD699">
            <v>4925.54</v>
          </cell>
          <cell r="GE699">
            <v>1454.2</v>
          </cell>
          <cell r="GF699">
            <v>0</v>
          </cell>
          <cell r="GG699">
            <v>1482053.1</v>
          </cell>
          <cell r="GH699">
            <v>0</v>
          </cell>
          <cell r="GI699">
            <v>196</v>
          </cell>
          <cell r="GJ699">
            <v>10366.379999999999</v>
          </cell>
          <cell r="GK699">
            <v>1036.6400000000001</v>
          </cell>
          <cell r="GL699">
            <v>1410.2</v>
          </cell>
          <cell r="GM699">
            <v>44</v>
          </cell>
          <cell r="GN699">
            <v>0</v>
          </cell>
          <cell r="GO699">
            <v>1410.2</v>
          </cell>
          <cell r="GP699">
            <v>742.36</v>
          </cell>
          <cell r="GQ699">
            <v>742.36</v>
          </cell>
          <cell r="GR699">
            <v>667.84</v>
          </cell>
          <cell r="GS699">
            <v>742.36</v>
          </cell>
          <cell r="GT699">
            <v>1928.21</v>
          </cell>
          <cell r="GU699">
            <v>14.82</v>
          </cell>
          <cell r="GV699">
            <v>1482.05</v>
          </cell>
          <cell r="GW699">
            <v>0.01</v>
          </cell>
          <cell r="GX699">
            <v>6.43</v>
          </cell>
          <cell r="GY699">
            <v>0</v>
          </cell>
          <cell r="GZ699">
            <v>6.43</v>
          </cell>
          <cell r="HA699">
            <v>0</v>
          </cell>
          <cell r="HB699">
            <v>0</v>
          </cell>
          <cell r="HC699">
            <v>0</v>
          </cell>
          <cell r="HD699" t="str">
            <v>Acceleration of Warrant Amortization associated with TARP Repayment</v>
          </cell>
          <cell r="HF699">
            <v>0</v>
          </cell>
          <cell r="HG699">
            <v>0</v>
          </cell>
          <cell r="HH699">
            <v>0</v>
          </cell>
          <cell r="HI699">
            <v>-1258000000</v>
          </cell>
          <cell r="HJ699">
            <v>-570500000</v>
          </cell>
          <cell r="HK699" t="str">
            <v>All Common Stock issuances assumed at $4.0 per share</v>
          </cell>
          <cell r="HL699">
            <v>2</v>
          </cell>
          <cell r="HM699">
            <v>2013</v>
          </cell>
          <cell r="HN699">
            <v>0</v>
          </cell>
          <cell r="HO699">
            <v>-1.38</v>
          </cell>
          <cell r="HR699">
            <v>19016</v>
          </cell>
        </row>
        <row r="700">
          <cell r="A700" t="str">
            <v>3242838Q3 2013BHC Stress</v>
          </cell>
          <cell r="B700" t="str">
            <v>Regions</v>
          </cell>
          <cell r="C700" t="str">
            <v>Q3 2013</v>
          </cell>
          <cell r="D700" t="str">
            <v>BHC Stress</v>
          </cell>
          <cell r="E700" t="str">
            <v>BHC</v>
          </cell>
          <cell r="F700" t="str">
            <v>REGIONS FC</v>
          </cell>
          <cell r="G700">
            <v>3242838</v>
          </cell>
          <cell r="H700" t="str">
            <v>Projected</v>
          </cell>
          <cell r="I700">
            <v>40932</v>
          </cell>
          <cell r="J700">
            <v>40926.474780092591</v>
          </cell>
          <cell r="K700" t="str">
            <v>BHC internal stress scenario. Defined to reflect a 10% probablility scenaro.</v>
          </cell>
          <cell r="L700">
            <v>72.099999999999994</v>
          </cell>
          <cell r="M700">
            <v>76.77</v>
          </cell>
          <cell r="N700">
            <v>6.43</v>
          </cell>
          <cell r="O700">
            <v>70.34</v>
          </cell>
          <cell r="P700">
            <v>88.55</v>
          </cell>
          <cell r="Q700">
            <v>69.5</v>
          </cell>
          <cell r="R700">
            <v>0</v>
          </cell>
          <cell r="S700">
            <v>19.05</v>
          </cell>
          <cell r="T700">
            <v>165.27</v>
          </cell>
          <cell r="U700">
            <v>29.52</v>
          </cell>
          <cell r="V700">
            <v>16.04</v>
          </cell>
          <cell r="W700">
            <v>119.72</v>
          </cell>
          <cell r="X700">
            <v>20.7</v>
          </cell>
          <cell r="Y700">
            <v>31.02</v>
          </cell>
          <cell r="Z700">
            <v>9.6999999999999993</v>
          </cell>
          <cell r="AA700">
            <v>0</v>
          </cell>
          <cell r="AB700">
            <v>21.32</v>
          </cell>
          <cell r="AC700">
            <v>21.73</v>
          </cell>
          <cell r="AD700">
            <v>0</v>
          </cell>
          <cell r="AE700">
            <v>2.96</v>
          </cell>
          <cell r="AF700">
            <v>0</v>
          </cell>
          <cell r="AG700">
            <v>1.29</v>
          </cell>
          <cell r="AH700">
            <v>17.48</v>
          </cell>
          <cell r="AI700">
            <v>476.15</v>
          </cell>
          <cell r="AJ700">
            <v>0</v>
          </cell>
          <cell r="AK700">
            <v>0</v>
          </cell>
          <cell r="AL700">
            <v>1.38</v>
          </cell>
          <cell r="AM700">
            <v>1.38</v>
          </cell>
          <cell r="AN700">
            <v>0</v>
          </cell>
          <cell r="AO700">
            <v>0</v>
          </cell>
          <cell r="AP700">
            <v>0</v>
          </cell>
          <cell r="AQ700">
            <v>0</v>
          </cell>
          <cell r="AR700">
            <v>0</v>
          </cell>
          <cell r="AS700">
            <v>0</v>
          </cell>
          <cell r="AT700">
            <v>477.53</v>
          </cell>
          <cell r="AU700">
            <v>2663.41</v>
          </cell>
          <cell r="AV700">
            <v>426.07</v>
          </cell>
          <cell r="AW700">
            <v>476.15</v>
          </cell>
          <cell r="AX700">
            <v>0</v>
          </cell>
          <cell r="AY700">
            <v>2613.33</v>
          </cell>
          <cell r="AZ700">
            <v>862.35</v>
          </cell>
          <cell r="BA700">
            <v>516.41999999999996</v>
          </cell>
          <cell r="BB700">
            <v>863.08</v>
          </cell>
          <cell r="BC700">
            <v>515.70000000000005</v>
          </cell>
          <cell r="BD700">
            <v>515.70000000000005</v>
          </cell>
          <cell r="BE700">
            <v>426.07</v>
          </cell>
          <cell r="BF700">
            <v>0</v>
          </cell>
          <cell r="BG700">
            <v>0</v>
          </cell>
          <cell r="BH700">
            <v>0</v>
          </cell>
          <cell r="BI700">
            <v>0</v>
          </cell>
          <cell r="BJ700">
            <v>-1.38</v>
          </cell>
          <cell r="BK700">
            <v>0</v>
          </cell>
          <cell r="BL700">
            <v>88.24</v>
          </cell>
          <cell r="BM700">
            <v>-10</v>
          </cell>
          <cell r="BN700">
            <v>98.24</v>
          </cell>
          <cell r="BO700">
            <v>0</v>
          </cell>
          <cell r="BP700">
            <v>98.24</v>
          </cell>
          <cell r="BQ700">
            <v>2.16</v>
          </cell>
          <cell r="BR700">
            <v>96.08</v>
          </cell>
          <cell r="BS700">
            <v>-11.332729</v>
          </cell>
          <cell r="BT700">
            <v>32</v>
          </cell>
          <cell r="BU700">
            <v>7</v>
          </cell>
          <cell r="BV700">
            <v>7</v>
          </cell>
          <cell r="BW700">
            <v>32</v>
          </cell>
          <cell r="BY700">
            <v>16.66</v>
          </cell>
          <cell r="BZ700">
            <v>25071.61</v>
          </cell>
          <cell r="CA700">
            <v>25088.27</v>
          </cell>
          <cell r="CB700">
            <v>46891.5</v>
          </cell>
          <cell r="CC700">
            <v>15350.35</v>
          </cell>
          <cell r="CD700">
            <v>10993.52</v>
          </cell>
          <cell r="CE700">
            <v>492.44</v>
          </cell>
          <cell r="CF700">
            <v>10501.08</v>
          </cell>
          <cell r="CG700">
            <v>19915.38</v>
          </cell>
          <cell r="CH700">
            <v>2312.88</v>
          </cell>
          <cell r="CI700">
            <v>2454.7199999999998</v>
          </cell>
          <cell r="CJ700">
            <v>15147.78</v>
          </cell>
          <cell r="CK700">
            <v>10387.39</v>
          </cell>
          <cell r="CL700">
            <v>632.25</v>
          </cell>
          <cell r="CM700">
            <v>0</v>
          </cell>
          <cell r="CN700">
            <v>17293.009999999998</v>
          </cell>
          <cell r="CO700">
            <v>15767.32</v>
          </cell>
          <cell r="CP700">
            <v>0</v>
          </cell>
          <cell r="CQ700">
            <v>1525.68</v>
          </cell>
          <cell r="CR700">
            <v>891.64</v>
          </cell>
          <cell r="CS700">
            <v>3461.31</v>
          </cell>
          <cell r="CT700">
            <v>1973.24</v>
          </cell>
          <cell r="CU700">
            <v>0</v>
          </cell>
          <cell r="CV700">
            <v>1488.07</v>
          </cell>
          <cell r="CW700">
            <v>7314.85</v>
          </cell>
          <cell r="CX700">
            <v>0.03</v>
          </cell>
          <cell r="CY700">
            <v>392.26</v>
          </cell>
          <cell r="CZ700">
            <v>379.58</v>
          </cell>
          <cell r="DA700">
            <v>1749.55</v>
          </cell>
          <cell r="DB700">
            <v>4793.42</v>
          </cell>
          <cell r="DC700">
            <v>75852.31</v>
          </cell>
          <cell r="DD700">
            <v>0</v>
          </cell>
          <cell r="DE700">
            <v>2613.33</v>
          </cell>
          <cell r="DF700">
            <v>73238.990000000005</v>
          </cell>
          <cell r="DG700">
            <v>527.07000000000005</v>
          </cell>
          <cell r="DH700">
            <v>5031.8599999999997</v>
          </cell>
          <cell r="DI700">
            <v>380.54</v>
          </cell>
          <cell r="DJ700">
            <v>128.81</v>
          </cell>
          <cell r="DK700">
            <v>150.38</v>
          </cell>
          <cell r="DL700">
            <v>5691.59</v>
          </cell>
          <cell r="DM700">
            <v>15680.98</v>
          </cell>
          <cell r="DN700">
            <v>120226.9</v>
          </cell>
          <cell r="DO700">
            <v>91375.11</v>
          </cell>
          <cell r="DP700">
            <v>701.61</v>
          </cell>
          <cell r="DQ700">
            <v>845.92</v>
          </cell>
          <cell r="DR700">
            <v>12655.32</v>
          </cell>
          <cell r="DS700">
            <v>70</v>
          </cell>
          <cell r="DT700">
            <v>105577.96</v>
          </cell>
          <cell r="DU700">
            <v>500</v>
          </cell>
          <cell r="DV700">
            <v>15.33</v>
          </cell>
          <cell r="DW700">
            <v>19983.61</v>
          </cell>
          <cell r="DX700">
            <v>-4274.17</v>
          </cell>
          <cell r="DY700">
            <v>-437.18</v>
          </cell>
          <cell r="DZ700">
            <v>-1397.26</v>
          </cell>
          <cell r="EA700">
            <v>14390.34</v>
          </cell>
          <cell r="EB700">
            <v>258.60000000000002</v>
          </cell>
          <cell r="EC700">
            <v>14648.93</v>
          </cell>
          <cell r="ED700">
            <v>24731.59</v>
          </cell>
          <cell r="EE700">
            <v>14389.6</v>
          </cell>
          <cell r="EF700">
            <v>0</v>
          </cell>
          <cell r="EG700">
            <v>14389.6</v>
          </cell>
          <cell r="EH700">
            <v>96.08</v>
          </cell>
          <cell r="EI700">
            <v>0</v>
          </cell>
          <cell r="EJ700">
            <v>0</v>
          </cell>
          <cell r="EK700">
            <v>0</v>
          </cell>
          <cell r="EL700">
            <v>6.43</v>
          </cell>
          <cell r="EM700">
            <v>0</v>
          </cell>
          <cell r="EN700">
            <v>0</v>
          </cell>
          <cell r="EO700">
            <v>0</v>
          </cell>
          <cell r="EP700">
            <v>11.25</v>
          </cell>
          <cell r="EQ700">
            <v>14.82</v>
          </cell>
          <cell r="ER700">
            <v>-75.7</v>
          </cell>
          <cell r="ES700">
            <v>0</v>
          </cell>
          <cell r="ET700">
            <v>0</v>
          </cell>
          <cell r="EU700">
            <v>14390.34</v>
          </cell>
          <cell r="EV700">
            <v>14390.34</v>
          </cell>
          <cell r="EW700">
            <v>-293.45</v>
          </cell>
          <cell r="EX700">
            <v>1.69</v>
          </cell>
          <cell r="EY700">
            <v>-143.72999999999999</v>
          </cell>
          <cell r="EZ700">
            <v>0</v>
          </cell>
          <cell r="FA700">
            <v>93.77</v>
          </cell>
          <cell r="FB700">
            <v>558.38</v>
          </cell>
          <cell r="FC700">
            <v>0</v>
          </cell>
          <cell r="FD700">
            <v>5025.8100000000004</v>
          </cell>
          <cell r="FE700">
            <v>0</v>
          </cell>
          <cell r="FF700">
            <v>10452.16</v>
          </cell>
          <cell r="FG700">
            <v>50.94</v>
          </cell>
          <cell r="FH700">
            <v>667.59</v>
          </cell>
          <cell r="FI700">
            <v>0</v>
          </cell>
          <cell r="FJ700">
            <v>9733.6299999999992</v>
          </cell>
          <cell r="FK700">
            <v>89236.55</v>
          </cell>
          <cell r="FL700">
            <v>8581.48</v>
          </cell>
          <cell r="FM700">
            <v>9733.6299999999992</v>
          </cell>
          <cell r="FN700">
            <v>12910.62</v>
          </cell>
          <cell r="FO700">
            <v>89236.55</v>
          </cell>
          <cell r="FP700">
            <v>114542.63</v>
          </cell>
          <cell r="FQ700">
            <v>9.6166</v>
          </cell>
          <cell r="FR700">
            <v>10.9077</v>
          </cell>
          <cell r="FS700">
            <v>14.4679</v>
          </cell>
          <cell r="FT700">
            <v>8.4977999999999998</v>
          </cell>
          <cell r="FU700">
            <v>500</v>
          </cell>
          <cell r="FV700">
            <v>93.77</v>
          </cell>
          <cell r="FW700">
            <v>0</v>
          </cell>
          <cell r="FX700">
            <v>0</v>
          </cell>
          <cell r="FY700">
            <v>1397.26</v>
          </cell>
          <cell r="FZ700">
            <v>0</v>
          </cell>
          <cell r="GA700">
            <v>0</v>
          </cell>
          <cell r="GB700">
            <v>0</v>
          </cell>
          <cell r="GC700">
            <v>558.38</v>
          </cell>
          <cell r="GD700">
            <v>4925.54</v>
          </cell>
          <cell r="GE700">
            <v>1465.2</v>
          </cell>
          <cell r="GF700">
            <v>0</v>
          </cell>
          <cell r="GG700">
            <v>1482161.3</v>
          </cell>
          <cell r="GH700">
            <v>0</v>
          </cell>
          <cell r="GI700">
            <v>196</v>
          </cell>
          <cell r="GJ700">
            <v>10452.16</v>
          </cell>
          <cell r="GK700">
            <v>1045.22</v>
          </cell>
          <cell r="GL700">
            <v>1420.2</v>
          </cell>
          <cell r="GM700">
            <v>45</v>
          </cell>
          <cell r="GN700">
            <v>0</v>
          </cell>
          <cell r="GO700">
            <v>1420.2</v>
          </cell>
          <cell r="GP700">
            <v>752.62</v>
          </cell>
          <cell r="GQ700">
            <v>752.62</v>
          </cell>
          <cell r="GR700">
            <v>667.59</v>
          </cell>
          <cell r="GS700">
            <v>752.62</v>
          </cell>
          <cell r="GT700">
            <v>1954.85</v>
          </cell>
          <cell r="GU700">
            <v>14.82</v>
          </cell>
          <cell r="GV700">
            <v>1482.16</v>
          </cell>
          <cell r="GW700">
            <v>0.01</v>
          </cell>
          <cell r="GX700">
            <v>6.43</v>
          </cell>
          <cell r="GY700">
            <v>0</v>
          </cell>
          <cell r="GZ700">
            <v>6.43</v>
          </cell>
          <cell r="HA700">
            <v>0</v>
          </cell>
          <cell r="HB700">
            <v>0</v>
          </cell>
          <cell r="HC700">
            <v>0</v>
          </cell>
          <cell r="HD700" t="str">
            <v>Acceleration of Warrant Amortization associated with TARP Repayment</v>
          </cell>
          <cell r="HF700">
            <v>0</v>
          </cell>
          <cell r="HG700">
            <v>0</v>
          </cell>
          <cell r="HH700">
            <v>0</v>
          </cell>
          <cell r="HI700">
            <v>-1258000000</v>
          </cell>
          <cell r="HJ700">
            <v>-570500000</v>
          </cell>
          <cell r="HK700" t="str">
            <v>All Common Stock issuances assumed at $4.0 per share</v>
          </cell>
          <cell r="HL700">
            <v>3</v>
          </cell>
          <cell r="HM700">
            <v>2013</v>
          </cell>
          <cell r="HN700">
            <v>0</v>
          </cell>
          <cell r="HO700">
            <v>-1.38</v>
          </cell>
          <cell r="HR700">
            <v>19016</v>
          </cell>
        </row>
        <row r="701">
          <cell r="A701" t="str">
            <v>3242838Q4 2013BHC Stress</v>
          </cell>
          <cell r="B701" t="str">
            <v>Regions</v>
          </cell>
          <cell r="C701" t="str">
            <v>Q4 2013</v>
          </cell>
          <cell r="D701" t="str">
            <v>BHC Stress</v>
          </cell>
          <cell r="E701" t="str">
            <v>BHC</v>
          </cell>
          <cell r="F701" t="str">
            <v>REGIONS FC</v>
          </cell>
          <cell r="G701">
            <v>3242838</v>
          </cell>
          <cell r="H701" t="str">
            <v>Projected</v>
          </cell>
          <cell r="I701">
            <v>40932</v>
          </cell>
          <cell r="J701">
            <v>40926.474780092591</v>
          </cell>
          <cell r="K701" t="str">
            <v>BHC internal stress scenario. Defined to reflect a 10% probablility scenaro.</v>
          </cell>
          <cell r="L701">
            <v>59</v>
          </cell>
          <cell r="M701">
            <v>57.98</v>
          </cell>
          <cell r="N701">
            <v>5.08</v>
          </cell>
          <cell r="O701">
            <v>52.89</v>
          </cell>
          <cell r="P701">
            <v>85.89</v>
          </cell>
          <cell r="Q701">
            <v>68.11</v>
          </cell>
          <cell r="R701">
            <v>0</v>
          </cell>
          <cell r="S701">
            <v>17.77</v>
          </cell>
          <cell r="T701">
            <v>160.18</v>
          </cell>
          <cell r="U701">
            <v>28.76</v>
          </cell>
          <cell r="V701">
            <v>15.7</v>
          </cell>
          <cell r="W701">
            <v>115.72</v>
          </cell>
          <cell r="X701">
            <v>18.8</v>
          </cell>
          <cell r="Y701">
            <v>30.6</v>
          </cell>
          <cell r="Z701">
            <v>9.5</v>
          </cell>
          <cell r="AA701">
            <v>0</v>
          </cell>
          <cell r="AB701">
            <v>21.1</v>
          </cell>
          <cell r="AC701">
            <v>21.3</v>
          </cell>
          <cell r="AD701">
            <v>0</v>
          </cell>
          <cell r="AE701">
            <v>2.9</v>
          </cell>
          <cell r="AF701">
            <v>0</v>
          </cell>
          <cell r="AG701">
            <v>1.27</v>
          </cell>
          <cell r="AH701">
            <v>17.13</v>
          </cell>
          <cell r="AI701">
            <v>433.75</v>
          </cell>
          <cell r="AJ701">
            <v>0</v>
          </cell>
          <cell r="AK701">
            <v>0</v>
          </cell>
          <cell r="AL701">
            <v>1.38</v>
          </cell>
          <cell r="AM701">
            <v>1.38</v>
          </cell>
          <cell r="AN701">
            <v>0</v>
          </cell>
          <cell r="AO701">
            <v>0</v>
          </cell>
          <cell r="AP701">
            <v>0</v>
          </cell>
          <cell r="AQ701">
            <v>0</v>
          </cell>
          <cell r="AR701">
            <v>0</v>
          </cell>
          <cell r="AS701">
            <v>0</v>
          </cell>
          <cell r="AT701">
            <v>435.13</v>
          </cell>
          <cell r="AU701">
            <v>2613.33</v>
          </cell>
          <cell r="AV701">
            <v>383.54</v>
          </cell>
          <cell r="AW701">
            <v>433.75</v>
          </cell>
          <cell r="AX701">
            <v>0</v>
          </cell>
          <cell r="AY701">
            <v>2563.12</v>
          </cell>
          <cell r="AZ701">
            <v>865.68</v>
          </cell>
          <cell r="BA701">
            <v>521.34</v>
          </cell>
          <cell r="BB701">
            <v>856.93</v>
          </cell>
          <cell r="BC701">
            <v>530.09</v>
          </cell>
          <cell r="BD701">
            <v>530.09</v>
          </cell>
          <cell r="BE701">
            <v>383.54</v>
          </cell>
          <cell r="BF701">
            <v>0</v>
          </cell>
          <cell r="BG701">
            <v>0</v>
          </cell>
          <cell r="BH701">
            <v>0</v>
          </cell>
          <cell r="BI701">
            <v>0</v>
          </cell>
          <cell r="BJ701">
            <v>-1.38</v>
          </cell>
          <cell r="BK701">
            <v>0</v>
          </cell>
          <cell r="BL701">
            <v>145.16</v>
          </cell>
          <cell r="BM701">
            <v>7</v>
          </cell>
          <cell r="BN701">
            <v>138.16</v>
          </cell>
          <cell r="BO701">
            <v>0</v>
          </cell>
          <cell r="BP701">
            <v>138.16</v>
          </cell>
          <cell r="BQ701">
            <v>2.16</v>
          </cell>
          <cell r="BR701">
            <v>136</v>
          </cell>
          <cell r="BS701">
            <v>4.8222651000000001</v>
          </cell>
          <cell r="BT701">
            <v>32</v>
          </cell>
          <cell r="BU701">
            <v>7</v>
          </cell>
          <cell r="BV701">
            <v>7</v>
          </cell>
          <cell r="BW701">
            <v>32</v>
          </cell>
          <cell r="BY701">
            <v>16.66</v>
          </cell>
          <cell r="BZ701">
            <v>25023.919999999998</v>
          </cell>
          <cell r="CA701">
            <v>25040.58</v>
          </cell>
          <cell r="CB701">
            <v>46672.02</v>
          </cell>
          <cell r="CC701">
            <v>15406.42</v>
          </cell>
          <cell r="CD701">
            <v>10827.61</v>
          </cell>
          <cell r="CE701">
            <v>480.57</v>
          </cell>
          <cell r="CF701">
            <v>10347.040000000001</v>
          </cell>
          <cell r="CG701">
            <v>19800.3</v>
          </cell>
          <cell r="CH701">
            <v>2288.83</v>
          </cell>
          <cell r="CI701">
            <v>2429.94</v>
          </cell>
          <cell r="CJ701">
            <v>15081.54</v>
          </cell>
          <cell r="CK701">
            <v>10397.219999999999</v>
          </cell>
          <cell r="CL701">
            <v>637.69000000000005</v>
          </cell>
          <cell r="CM701">
            <v>0</v>
          </cell>
          <cell r="CN701">
            <v>17674.75</v>
          </cell>
          <cell r="CO701">
            <v>16149.06</v>
          </cell>
          <cell r="CP701">
            <v>0</v>
          </cell>
          <cell r="CQ701">
            <v>1525.68</v>
          </cell>
          <cell r="CR701">
            <v>880.49</v>
          </cell>
          <cell r="CS701">
            <v>3396.67</v>
          </cell>
          <cell r="CT701">
            <v>1897.65</v>
          </cell>
          <cell r="CU701">
            <v>0</v>
          </cell>
          <cell r="CV701">
            <v>1499.02</v>
          </cell>
          <cell r="CW701">
            <v>7444.69</v>
          </cell>
          <cell r="CX701">
            <v>0.03</v>
          </cell>
          <cell r="CY701">
            <v>407.95</v>
          </cell>
          <cell r="CZ701">
            <v>390.77</v>
          </cell>
          <cell r="DA701">
            <v>1797.96</v>
          </cell>
          <cell r="DB701">
            <v>4847.9799999999996</v>
          </cell>
          <cell r="DC701">
            <v>76068.61</v>
          </cell>
          <cell r="DD701">
            <v>0</v>
          </cell>
          <cell r="DE701">
            <v>2563.12</v>
          </cell>
          <cell r="DF701">
            <v>73505.490000000005</v>
          </cell>
          <cell r="DG701">
            <v>506</v>
          </cell>
          <cell r="DH701">
            <v>5031.8599999999997</v>
          </cell>
          <cell r="DI701">
            <v>407.76</v>
          </cell>
          <cell r="DJ701">
            <v>124.21</v>
          </cell>
          <cell r="DK701">
            <v>134</v>
          </cell>
          <cell r="DL701">
            <v>5697.83</v>
          </cell>
          <cell r="DM701">
            <v>15751.49</v>
          </cell>
          <cell r="DN701">
            <v>120501.4</v>
          </cell>
          <cell r="DO701">
            <v>91884.04</v>
          </cell>
          <cell r="DP701">
            <v>701.61</v>
          </cell>
          <cell r="DQ701">
            <v>845.92</v>
          </cell>
          <cell r="DR701">
            <v>12358.5</v>
          </cell>
          <cell r="DS701">
            <v>70</v>
          </cell>
          <cell r="DT701">
            <v>105790.06</v>
          </cell>
          <cell r="DU701">
            <v>500</v>
          </cell>
          <cell r="DV701">
            <v>15.35</v>
          </cell>
          <cell r="DW701">
            <v>19990.02</v>
          </cell>
          <cell r="DX701">
            <v>-4164.24</v>
          </cell>
          <cell r="DY701">
            <v>-491.14</v>
          </cell>
          <cell r="DZ701">
            <v>-1397.26</v>
          </cell>
          <cell r="EA701">
            <v>14452.74</v>
          </cell>
          <cell r="EB701">
            <v>258.60000000000002</v>
          </cell>
          <cell r="EC701">
            <v>14711.33</v>
          </cell>
          <cell r="ED701">
            <v>25152.33</v>
          </cell>
          <cell r="EE701">
            <v>14390.34</v>
          </cell>
          <cell r="EF701">
            <v>0</v>
          </cell>
          <cell r="EG701">
            <v>14390.34</v>
          </cell>
          <cell r="EH701">
            <v>136</v>
          </cell>
          <cell r="EI701">
            <v>0</v>
          </cell>
          <cell r="EJ701">
            <v>0</v>
          </cell>
          <cell r="EK701">
            <v>0</v>
          </cell>
          <cell r="EL701">
            <v>6.43</v>
          </cell>
          <cell r="EM701">
            <v>0</v>
          </cell>
          <cell r="EN701">
            <v>0</v>
          </cell>
          <cell r="EO701">
            <v>0</v>
          </cell>
          <cell r="EP701">
            <v>11.25</v>
          </cell>
          <cell r="EQ701">
            <v>14.82</v>
          </cell>
          <cell r="ER701">
            <v>-53.96</v>
          </cell>
          <cell r="ES701">
            <v>0</v>
          </cell>
          <cell r="ET701">
            <v>0</v>
          </cell>
          <cell r="EU701">
            <v>14452.74</v>
          </cell>
          <cell r="EV701">
            <v>14452.74</v>
          </cell>
          <cell r="EW701">
            <v>-334.75</v>
          </cell>
          <cell r="EX701">
            <v>1.69</v>
          </cell>
          <cell r="EY701">
            <v>-156.38999999999999</v>
          </cell>
          <cell r="EZ701">
            <v>0</v>
          </cell>
          <cell r="FA701">
            <v>93.93</v>
          </cell>
          <cell r="FB701">
            <v>558.4</v>
          </cell>
          <cell r="FC701">
            <v>0</v>
          </cell>
          <cell r="FD701">
            <v>5017.43</v>
          </cell>
          <cell r="FE701">
            <v>0</v>
          </cell>
          <cell r="FF701">
            <v>10577.08</v>
          </cell>
          <cell r="FG701">
            <v>53.2</v>
          </cell>
          <cell r="FH701">
            <v>644.54</v>
          </cell>
          <cell r="FI701">
            <v>0</v>
          </cell>
          <cell r="FJ701">
            <v>9879.34</v>
          </cell>
          <cell r="FK701">
            <v>89133.25</v>
          </cell>
          <cell r="FL701">
            <v>8727.01</v>
          </cell>
          <cell r="FM701">
            <v>9879.34</v>
          </cell>
          <cell r="FN701">
            <v>13052.53</v>
          </cell>
          <cell r="FO701">
            <v>89133.25</v>
          </cell>
          <cell r="FP701">
            <v>114538.92</v>
          </cell>
          <cell r="FQ701">
            <v>9.7910000000000004</v>
          </cell>
          <cell r="FR701">
            <v>11.0838</v>
          </cell>
          <cell r="FS701">
            <v>14.643800000000001</v>
          </cell>
          <cell r="FT701">
            <v>8.6252999999999993</v>
          </cell>
          <cell r="FU701">
            <v>500</v>
          </cell>
          <cell r="FV701">
            <v>93.93</v>
          </cell>
          <cell r="FW701">
            <v>0</v>
          </cell>
          <cell r="FX701">
            <v>0</v>
          </cell>
          <cell r="FY701">
            <v>1397.26</v>
          </cell>
          <cell r="FZ701">
            <v>0</v>
          </cell>
          <cell r="GA701">
            <v>0</v>
          </cell>
          <cell r="GB701">
            <v>0</v>
          </cell>
          <cell r="GC701">
            <v>558.4</v>
          </cell>
          <cell r="GD701">
            <v>4925.54</v>
          </cell>
          <cell r="GE701">
            <v>1453.68</v>
          </cell>
          <cell r="GF701">
            <v>0</v>
          </cell>
          <cell r="GG701">
            <v>1482258.6</v>
          </cell>
          <cell r="GH701">
            <v>0</v>
          </cell>
          <cell r="GI701">
            <v>196</v>
          </cell>
          <cell r="GJ701">
            <v>10577.08</v>
          </cell>
          <cell r="GK701">
            <v>1057.71</v>
          </cell>
          <cell r="GL701">
            <v>1407.68</v>
          </cell>
          <cell r="GM701">
            <v>46</v>
          </cell>
          <cell r="GN701">
            <v>0</v>
          </cell>
          <cell r="GO701">
            <v>1407.68</v>
          </cell>
          <cell r="GP701">
            <v>763.14</v>
          </cell>
          <cell r="GQ701">
            <v>763.14</v>
          </cell>
          <cell r="GR701">
            <v>644.54</v>
          </cell>
          <cell r="GS701">
            <v>763.14</v>
          </cell>
          <cell r="GT701">
            <v>1982.18</v>
          </cell>
          <cell r="GU701">
            <v>14.82</v>
          </cell>
          <cell r="GV701">
            <v>1482.26</v>
          </cell>
          <cell r="GW701">
            <v>0.01</v>
          </cell>
          <cell r="GX701">
            <v>6.43</v>
          </cell>
          <cell r="GY701">
            <v>0</v>
          </cell>
          <cell r="GZ701">
            <v>6.43</v>
          </cell>
          <cell r="HA701">
            <v>0</v>
          </cell>
          <cell r="HB701">
            <v>0</v>
          </cell>
          <cell r="HC701">
            <v>0</v>
          </cell>
          <cell r="HD701" t="str">
            <v>Acceleration of Warrant Amortization associated with TARP Repayment</v>
          </cell>
          <cell r="HF701">
            <v>0</v>
          </cell>
          <cell r="HG701">
            <v>0</v>
          </cell>
          <cell r="HH701">
            <v>0</v>
          </cell>
          <cell r="HI701">
            <v>-1258000000</v>
          </cell>
          <cell r="HJ701">
            <v>-570500000</v>
          </cell>
          <cell r="HK701" t="str">
            <v>All Common Stock issuances assumed at $4.0 per share</v>
          </cell>
          <cell r="HL701">
            <v>4</v>
          </cell>
          <cell r="HM701">
            <v>2013</v>
          </cell>
          <cell r="HN701">
            <v>0</v>
          </cell>
          <cell r="HO701">
            <v>-1.38</v>
          </cell>
          <cell r="HR701">
            <v>19016</v>
          </cell>
        </row>
        <row r="702">
          <cell r="A702" t="str">
            <v>3242838Q3 2011Supervisory Baseline</v>
          </cell>
          <cell r="B702" t="str">
            <v>Regions</v>
          </cell>
          <cell r="C702" t="str">
            <v>Q3 2011</v>
          </cell>
          <cell r="D702" t="str">
            <v>Supervisory Baseline</v>
          </cell>
          <cell r="E702" t="str">
            <v>BHC</v>
          </cell>
          <cell r="F702" t="str">
            <v>REGIONS FC</v>
          </cell>
          <cell r="G702">
            <v>3242838</v>
          </cell>
          <cell r="H702" t="str">
            <v>Actual</v>
          </cell>
          <cell r="I702">
            <v>40932</v>
          </cell>
          <cell r="J702">
            <v>40926.481539351851</v>
          </cell>
          <cell r="K702" t="str">
            <v>Baseline Scenario defined by the Federal Reserve</v>
          </cell>
          <cell r="L702">
            <v>70.400000000000006</v>
          </cell>
          <cell r="M702">
            <v>76.2</v>
          </cell>
          <cell r="N702">
            <v>6.8</v>
          </cell>
          <cell r="O702">
            <v>69.400000000000006</v>
          </cell>
          <cell r="P702">
            <v>56.9</v>
          </cell>
          <cell r="Q702">
            <v>41.2</v>
          </cell>
          <cell r="R702">
            <v>0</v>
          </cell>
          <cell r="S702">
            <v>15.7</v>
          </cell>
          <cell r="T702">
            <v>273.3</v>
          </cell>
          <cell r="U702">
            <v>106.8</v>
          </cell>
          <cell r="V702">
            <v>23.5</v>
          </cell>
          <cell r="W702">
            <v>143</v>
          </cell>
          <cell r="X702">
            <v>1.2</v>
          </cell>
          <cell r="Y702">
            <v>17.600000000000001</v>
          </cell>
          <cell r="Z702">
            <v>0.6</v>
          </cell>
          <cell r="AA702">
            <v>0</v>
          </cell>
          <cell r="AB702">
            <v>17</v>
          </cell>
          <cell r="AC702">
            <v>15.7</v>
          </cell>
          <cell r="AD702">
            <v>0</v>
          </cell>
          <cell r="AE702">
            <v>0.3</v>
          </cell>
          <cell r="AF702">
            <v>0</v>
          </cell>
          <cell r="AG702">
            <v>0</v>
          </cell>
          <cell r="AH702">
            <v>15.4</v>
          </cell>
          <cell r="AI702">
            <v>511.3</v>
          </cell>
          <cell r="AJ702">
            <v>0</v>
          </cell>
          <cell r="AK702">
            <v>0</v>
          </cell>
          <cell r="AL702">
            <v>0</v>
          </cell>
          <cell r="AM702">
            <v>0</v>
          </cell>
          <cell r="AN702">
            <v>0</v>
          </cell>
          <cell r="AO702">
            <v>0</v>
          </cell>
          <cell r="AP702">
            <v>0</v>
          </cell>
          <cell r="AQ702">
            <v>0</v>
          </cell>
          <cell r="AR702">
            <v>0</v>
          </cell>
          <cell r="AS702">
            <v>0</v>
          </cell>
          <cell r="AT702">
            <v>511.25</v>
          </cell>
          <cell r="AU702">
            <v>3119.99</v>
          </cell>
          <cell r="AV702">
            <v>355</v>
          </cell>
          <cell r="AW702">
            <v>511.25</v>
          </cell>
          <cell r="AX702">
            <v>0</v>
          </cell>
          <cell r="AY702">
            <v>2963.73</v>
          </cell>
          <cell r="AZ702">
            <v>859.4</v>
          </cell>
          <cell r="BA702">
            <v>747.16</v>
          </cell>
          <cell r="BB702">
            <v>1064.52</v>
          </cell>
          <cell r="BC702">
            <v>542.04</v>
          </cell>
          <cell r="BD702">
            <v>542.04</v>
          </cell>
          <cell r="BE702">
            <v>355</v>
          </cell>
          <cell r="BF702">
            <v>0</v>
          </cell>
          <cell r="BG702">
            <v>0</v>
          </cell>
          <cell r="BH702">
            <v>-2.52</v>
          </cell>
          <cell r="BI702">
            <v>0</v>
          </cell>
          <cell r="BJ702">
            <v>-0.7</v>
          </cell>
          <cell r="BK702">
            <v>1.8</v>
          </cell>
          <cell r="BL702">
            <v>183.84</v>
          </cell>
          <cell r="BM702">
            <v>26.77</v>
          </cell>
          <cell r="BN702">
            <v>157.07</v>
          </cell>
          <cell r="BO702">
            <v>0</v>
          </cell>
          <cell r="BP702">
            <v>157.07</v>
          </cell>
          <cell r="BQ702">
            <v>2.52</v>
          </cell>
          <cell r="BR702">
            <v>154.54</v>
          </cell>
          <cell r="BS702">
            <v>14.561574999999999</v>
          </cell>
          <cell r="BT702">
            <v>32.1</v>
          </cell>
          <cell r="BU702">
            <v>4</v>
          </cell>
          <cell r="BV702">
            <v>4</v>
          </cell>
          <cell r="BW702">
            <v>32.200000000000003</v>
          </cell>
          <cell r="BY702">
            <v>17.57</v>
          </cell>
          <cell r="BZ702">
            <v>23892.23</v>
          </cell>
          <cell r="CA702">
            <v>23909.8</v>
          </cell>
          <cell r="CB702">
            <v>52706.2</v>
          </cell>
          <cell r="CC702">
            <v>15711.99</v>
          </cell>
          <cell r="CD702">
            <v>12541.47</v>
          </cell>
          <cell r="CE702">
            <v>636.39</v>
          </cell>
          <cell r="CF702">
            <v>11905.09</v>
          </cell>
          <cell r="CG702">
            <v>23838.47</v>
          </cell>
          <cell r="CH702">
            <v>3135.13</v>
          </cell>
          <cell r="CI702">
            <v>3216.04</v>
          </cell>
          <cell r="CJ702">
            <v>17487.3</v>
          </cell>
          <cell r="CK702">
            <v>10957.79</v>
          </cell>
          <cell r="CL702">
            <v>614.27</v>
          </cell>
          <cell r="CM702">
            <v>0</v>
          </cell>
          <cell r="CN702">
            <v>16591.009999999998</v>
          </cell>
          <cell r="CO702">
            <v>15056.08</v>
          </cell>
          <cell r="CP702">
            <v>0</v>
          </cell>
          <cell r="CQ702">
            <v>1534.93</v>
          </cell>
          <cell r="CR702">
            <v>1023.57</v>
          </cell>
          <cell r="CS702">
            <v>2925</v>
          </cell>
          <cell r="CT702">
            <v>1578.14</v>
          </cell>
          <cell r="CU702">
            <v>0</v>
          </cell>
          <cell r="CV702">
            <v>1347.17</v>
          </cell>
          <cell r="CW702">
            <v>7286.3</v>
          </cell>
          <cell r="CX702">
            <v>0.35</v>
          </cell>
          <cell r="CY702">
            <v>380.86</v>
          </cell>
          <cell r="CZ702">
            <v>356.6</v>
          </cell>
          <cell r="DA702">
            <v>1593.64</v>
          </cell>
          <cell r="DB702">
            <v>4954.8500000000004</v>
          </cell>
          <cell r="DC702">
            <v>80532.27</v>
          </cell>
          <cell r="DD702">
            <v>0</v>
          </cell>
          <cell r="DE702">
            <v>2963.73</v>
          </cell>
          <cell r="DF702">
            <v>77568.53</v>
          </cell>
          <cell r="DG702">
            <v>2340.87</v>
          </cell>
          <cell r="DH702">
            <v>5560.9</v>
          </cell>
          <cell r="DI702">
            <v>182.26</v>
          </cell>
          <cell r="DJ702">
            <v>169.86</v>
          </cell>
          <cell r="DK702">
            <v>308.64</v>
          </cell>
          <cell r="DL702">
            <v>6221.67</v>
          </cell>
          <cell r="DM702">
            <v>19720.63</v>
          </cell>
          <cell r="DN702">
            <v>129761.51</v>
          </cell>
          <cell r="DO702">
            <v>95949.24</v>
          </cell>
          <cell r="DP702">
            <v>1292.74</v>
          </cell>
          <cell r="DQ702">
            <v>845.77</v>
          </cell>
          <cell r="DR702">
            <v>14152.83</v>
          </cell>
          <cell r="DS702">
            <v>85.7</v>
          </cell>
          <cell r="DT702">
            <v>112240.57</v>
          </cell>
          <cell r="DU702">
            <v>3408.89</v>
          </cell>
          <cell r="DV702">
            <v>13.01</v>
          </cell>
          <cell r="DW702">
            <v>19058.73</v>
          </cell>
          <cell r="DX702">
            <v>-3912.5</v>
          </cell>
          <cell r="DY702">
            <v>91.46</v>
          </cell>
          <cell r="DZ702">
            <v>-1397.26</v>
          </cell>
          <cell r="EA702">
            <v>17262.330000000002</v>
          </cell>
          <cell r="EB702">
            <v>258.60000000000002</v>
          </cell>
          <cell r="EC702">
            <v>17520.93</v>
          </cell>
          <cell r="ED702">
            <v>24680.18</v>
          </cell>
          <cell r="EE702">
            <v>16887.88</v>
          </cell>
          <cell r="EF702">
            <v>0</v>
          </cell>
          <cell r="EG702">
            <v>16887.88</v>
          </cell>
          <cell r="EH702">
            <v>154.54</v>
          </cell>
          <cell r="EI702">
            <v>0</v>
          </cell>
          <cell r="EJ702">
            <v>0</v>
          </cell>
          <cell r="EK702">
            <v>0</v>
          </cell>
          <cell r="EL702">
            <v>7.64</v>
          </cell>
          <cell r="EM702">
            <v>0</v>
          </cell>
          <cell r="EN702">
            <v>0</v>
          </cell>
          <cell r="EO702">
            <v>0</v>
          </cell>
          <cell r="EP702">
            <v>43.75</v>
          </cell>
          <cell r="EQ702">
            <v>12.57</v>
          </cell>
          <cell r="ER702">
            <v>268.58999999999997</v>
          </cell>
          <cell r="ES702">
            <v>0</v>
          </cell>
          <cell r="ET702">
            <v>0</v>
          </cell>
          <cell r="EU702">
            <v>17262.330000000002</v>
          </cell>
          <cell r="EV702">
            <v>17262.330000000002</v>
          </cell>
          <cell r="EW702">
            <v>317.82</v>
          </cell>
          <cell r="EX702">
            <v>1.69</v>
          </cell>
          <cell r="EY702">
            <v>-226.36</v>
          </cell>
          <cell r="EZ702">
            <v>0</v>
          </cell>
          <cell r="FA702">
            <v>92.48</v>
          </cell>
          <cell r="FB702">
            <v>845.75</v>
          </cell>
          <cell r="FC702">
            <v>0</v>
          </cell>
          <cell r="FD702">
            <v>5649.12</v>
          </cell>
          <cell r="FE702">
            <v>0</v>
          </cell>
          <cell r="FF702">
            <v>12458.29</v>
          </cell>
          <cell r="FG702">
            <v>35.21</v>
          </cell>
          <cell r="FH702">
            <v>506.18</v>
          </cell>
          <cell r="FI702">
            <v>0</v>
          </cell>
          <cell r="FJ702">
            <v>11917.08</v>
          </cell>
          <cell r="FK702">
            <v>92785.7</v>
          </cell>
          <cell r="FL702">
            <v>7569.96</v>
          </cell>
          <cell r="FM702">
            <v>11917.08</v>
          </cell>
          <cell r="FN702">
            <v>15337.47</v>
          </cell>
          <cell r="FO702">
            <v>92785.7</v>
          </cell>
          <cell r="FP702">
            <v>123184.74</v>
          </cell>
          <cell r="FQ702">
            <v>8.1585000000000001</v>
          </cell>
          <cell r="FR702">
            <v>12.8437</v>
          </cell>
          <cell r="FS702">
            <v>16.53</v>
          </cell>
          <cell r="FT702">
            <v>9.6740999999999993</v>
          </cell>
          <cell r="FU702">
            <v>3408.89</v>
          </cell>
          <cell r="FV702">
            <v>92.48</v>
          </cell>
          <cell r="FW702">
            <v>0</v>
          </cell>
          <cell r="FX702">
            <v>0</v>
          </cell>
          <cell r="FY702">
            <v>1397.26</v>
          </cell>
          <cell r="FZ702">
            <v>0</v>
          </cell>
          <cell r="GA702">
            <v>0</v>
          </cell>
          <cell r="GB702">
            <v>0</v>
          </cell>
          <cell r="GC702">
            <v>845.75</v>
          </cell>
          <cell r="GD702">
            <v>5454.58</v>
          </cell>
          <cell r="GE702">
            <v>1220.1400000000001</v>
          </cell>
          <cell r="GF702">
            <v>0</v>
          </cell>
          <cell r="GG702">
            <v>1258877.5</v>
          </cell>
          <cell r="GH702">
            <v>3408.89</v>
          </cell>
          <cell r="GI702">
            <v>196</v>
          </cell>
          <cell r="GJ702">
            <v>12458.29</v>
          </cell>
          <cell r="GK702">
            <v>1245.83</v>
          </cell>
          <cell r="GL702">
            <v>1178</v>
          </cell>
          <cell r="GM702">
            <v>42.15</v>
          </cell>
          <cell r="GN702">
            <v>0</v>
          </cell>
          <cell r="GO702">
            <v>1178</v>
          </cell>
          <cell r="GP702">
            <v>671.83</v>
          </cell>
          <cell r="GQ702">
            <v>671.83</v>
          </cell>
          <cell r="GR702">
            <v>506.18</v>
          </cell>
          <cell r="GS702">
            <v>671.83</v>
          </cell>
          <cell r="GT702">
            <v>1745</v>
          </cell>
          <cell r="GU702">
            <v>12.57</v>
          </cell>
          <cell r="GV702">
            <v>1258.8800000000001</v>
          </cell>
          <cell r="GW702">
            <v>9.9850700000000004E-3</v>
          </cell>
          <cell r="GX702">
            <v>7.64</v>
          </cell>
          <cell r="GY702">
            <v>0</v>
          </cell>
          <cell r="GZ702">
            <v>7.64</v>
          </cell>
          <cell r="HA702">
            <v>0</v>
          </cell>
          <cell r="HB702">
            <v>0</v>
          </cell>
          <cell r="HC702">
            <v>0</v>
          </cell>
          <cell r="HD702" t="str">
            <v>Acceleration of Warrant Amortization associated with TARP Repayment</v>
          </cell>
          <cell r="HF702">
            <v>0</v>
          </cell>
          <cell r="HG702">
            <v>0</v>
          </cell>
          <cell r="HH702">
            <v>0</v>
          </cell>
          <cell r="HI702">
            <v>-1258000000</v>
          </cell>
          <cell r="HJ702">
            <v>-570500000</v>
          </cell>
          <cell r="HK702" t="str">
            <v>All Common Stock issuances assumed at $4.0 per share</v>
          </cell>
          <cell r="HL702">
            <v>3</v>
          </cell>
          <cell r="HM702">
            <v>2011</v>
          </cell>
          <cell r="HN702">
            <v>0</v>
          </cell>
          <cell r="HO702">
            <v>-0.7</v>
          </cell>
          <cell r="HR702">
            <v>19016</v>
          </cell>
        </row>
        <row r="703">
          <cell r="A703" t="str">
            <v>3242838Q4 2011Supervisory Baseline</v>
          </cell>
          <cell r="B703" t="str">
            <v>Regions</v>
          </cell>
          <cell r="C703" t="str">
            <v>Q4 2011</v>
          </cell>
          <cell r="D703" t="str">
            <v>Supervisory Baseline</v>
          </cell>
          <cell r="E703" t="str">
            <v>BHC</v>
          </cell>
          <cell r="F703" t="str">
            <v>REGIONS FC</v>
          </cell>
          <cell r="G703">
            <v>3242838</v>
          </cell>
          <cell r="H703" t="str">
            <v>Projected</v>
          </cell>
          <cell r="I703">
            <v>40932</v>
          </cell>
          <cell r="J703">
            <v>40926.481539351851</v>
          </cell>
          <cell r="K703" t="str">
            <v>Baseline Scenario defined by the Federal Reserve</v>
          </cell>
          <cell r="L703">
            <v>64.3</v>
          </cell>
          <cell r="M703">
            <v>75.48</v>
          </cell>
          <cell r="N703">
            <v>6.5</v>
          </cell>
          <cell r="O703">
            <v>68.98</v>
          </cell>
          <cell r="P703">
            <v>65.94</v>
          </cell>
          <cell r="Q703">
            <v>55.27</v>
          </cell>
          <cell r="R703">
            <v>0</v>
          </cell>
          <cell r="S703">
            <v>10.68</v>
          </cell>
          <cell r="T703">
            <v>255.11</v>
          </cell>
          <cell r="U703">
            <v>93.46</v>
          </cell>
          <cell r="V703">
            <v>30.11</v>
          </cell>
          <cell r="W703">
            <v>131.54</v>
          </cell>
          <cell r="X703">
            <v>10</v>
          </cell>
          <cell r="Y703">
            <v>21.27</v>
          </cell>
          <cell r="Z703">
            <v>3</v>
          </cell>
          <cell r="AA703">
            <v>0</v>
          </cell>
          <cell r="AB703">
            <v>18.27</v>
          </cell>
          <cell r="AC703">
            <v>19.239999999999998</v>
          </cell>
          <cell r="AD703">
            <v>0</v>
          </cell>
          <cell r="AE703">
            <v>2.8</v>
          </cell>
          <cell r="AF703">
            <v>0</v>
          </cell>
          <cell r="AG703">
            <v>1.46</v>
          </cell>
          <cell r="AH703">
            <v>14.98</v>
          </cell>
          <cell r="AI703">
            <v>511.35</v>
          </cell>
          <cell r="AJ703">
            <v>0</v>
          </cell>
          <cell r="AK703">
            <v>0</v>
          </cell>
          <cell r="AL703">
            <v>0</v>
          </cell>
          <cell r="AM703">
            <v>0</v>
          </cell>
          <cell r="AN703">
            <v>0</v>
          </cell>
          <cell r="AO703">
            <v>0</v>
          </cell>
          <cell r="AP703">
            <v>0</v>
          </cell>
          <cell r="AQ703">
            <v>0</v>
          </cell>
          <cell r="AR703">
            <v>0</v>
          </cell>
          <cell r="AS703">
            <v>0</v>
          </cell>
          <cell r="AT703">
            <v>511.35</v>
          </cell>
          <cell r="AU703">
            <v>2963.73</v>
          </cell>
          <cell r="AV703">
            <v>361.05</v>
          </cell>
          <cell r="AW703">
            <v>511.35</v>
          </cell>
          <cell r="AX703">
            <v>0</v>
          </cell>
          <cell r="AY703">
            <v>2813.43</v>
          </cell>
          <cell r="AZ703">
            <v>847.33</v>
          </cell>
          <cell r="BA703">
            <v>734.84</v>
          </cell>
          <cell r="BB703">
            <v>1128.71</v>
          </cell>
          <cell r="BC703">
            <v>453.46</v>
          </cell>
          <cell r="BD703">
            <v>453.46</v>
          </cell>
          <cell r="BE703">
            <v>361.05</v>
          </cell>
          <cell r="BF703">
            <v>0</v>
          </cell>
          <cell r="BG703">
            <v>0</v>
          </cell>
          <cell r="BH703">
            <v>11.66</v>
          </cell>
          <cell r="BI703">
            <v>0</v>
          </cell>
          <cell r="BJ703">
            <v>0.35</v>
          </cell>
          <cell r="BK703">
            <v>-8</v>
          </cell>
          <cell r="BL703">
            <v>104.42</v>
          </cell>
          <cell r="BM703">
            <v>-16</v>
          </cell>
          <cell r="BN703">
            <v>120.42</v>
          </cell>
          <cell r="BO703">
            <v>0</v>
          </cell>
          <cell r="BP703">
            <v>120.42</v>
          </cell>
          <cell r="BQ703">
            <v>2.34</v>
          </cell>
          <cell r="BR703">
            <v>118.08</v>
          </cell>
          <cell r="BS703">
            <v>-15.322735</v>
          </cell>
          <cell r="BT703">
            <v>32</v>
          </cell>
          <cell r="BU703">
            <v>6.1</v>
          </cell>
          <cell r="BV703">
            <v>7</v>
          </cell>
          <cell r="BW703">
            <v>31.1</v>
          </cell>
          <cell r="BY703">
            <v>16.66</v>
          </cell>
          <cell r="BZ703">
            <v>25103.43</v>
          </cell>
          <cell r="CA703">
            <v>25120.09</v>
          </cell>
          <cell r="CB703">
            <v>51502.51</v>
          </cell>
          <cell r="CC703">
            <v>15734.07</v>
          </cell>
          <cell r="CD703">
            <v>12295.16</v>
          </cell>
          <cell r="CE703">
            <v>614.91</v>
          </cell>
          <cell r="CF703">
            <v>11680.26</v>
          </cell>
          <cell r="CG703">
            <v>22856.36</v>
          </cell>
          <cell r="CH703">
            <v>2908.65</v>
          </cell>
          <cell r="CI703">
            <v>2984.92</v>
          </cell>
          <cell r="CJ703">
            <v>16962.79</v>
          </cell>
          <cell r="CK703">
            <v>10833.7</v>
          </cell>
          <cell r="CL703">
            <v>616.91999999999996</v>
          </cell>
          <cell r="CM703">
            <v>0</v>
          </cell>
          <cell r="CN703">
            <v>16860.63</v>
          </cell>
          <cell r="CO703">
            <v>15334.75</v>
          </cell>
          <cell r="CP703">
            <v>0</v>
          </cell>
          <cell r="CQ703">
            <v>1525.89</v>
          </cell>
          <cell r="CR703">
            <v>1029.19</v>
          </cell>
          <cell r="CS703">
            <v>2984.91</v>
          </cell>
          <cell r="CT703">
            <v>1661.21</v>
          </cell>
          <cell r="CU703">
            <v>0</v>
          </cell>
          <cell r="CV703">
            <v>1323.7</v>
          </cell>
          <cell r="CW703">
            <v>7346.82</v>
          </cell>
          <cell r="CX703">
            <v>0.04</v>
          </cell>
          <cell r="CY703">
            <v>377.9</v>
          </cell>
          <cell r="CZ703">
            <v>365.88</v>
          </cell>
          <cell r="DA703">
            <v>1644.48</v>
          </cell>
          <cell r="DB703">
            <v>4958.5200000000004</v>
          </cell>
          <cell r="DC703">
            <v>79724.06</v>
          </cell>
          <cell r="DD703">
            <v>0</v>
          </cell>
          <cell r="DE703">
            <v>2813.43</v>
          </cell>
          <cell r="DF703">
            <v>76910.63</v>
          </cell>
          <cell r="DG703">
            <v>2000.81</v>
          </cell>
          <cell r="DH703">
            <v>5564.9</v>
          </cell>
          <cell r="DI703">
            <v>218.13</v>
          </cell>
          <cell r="DJ703">
            <v>164.55</v>
          </cell>
          <cell r="DK703">
            <v>286.75</v>
          </cell>
          <cell r="DL703">
            <v>6234.33</v>
          </cell>
          <cell r="DM703">
            <v>16048.47</v>
          </cell>
          <cell r="DN703">
            <v>126314.33</v>
          </cell>
          <cell r="DO703">
            <v>94423.63</v>
          </cell>
          <cell r="DP703">
            <v>1156.71</v>
          </cell>
          <cell r="DQ703">
            <v>845.92</v>
          </cell>
          <cell r="DR703">
            <v>12425.51</v>
          </cell>
          <cell r="DS703">
            <v>78</v>
          </cell>
          <cell r="DT703">
            <v>108851.77</v>
          </cell>
          <cell r="DU703">
            <v>3418.87</v>
          </cell>
          <cell r="DV703">
            <v>13.03</v>
          </cell>
          <cell r="DW703">
            <v>19065.27</v>
          </cell>
          <cell r="DX703">
            <v>-3860.74</v>
          </cell>
          <cell r="DY703">
            <v>-35.22</v>
          </cell>
          <cell r="DZ703">
            <v>-1397.26</v>
          </cell>
          <cell r="EA703">
            <v>17203.96</v>
          </cell>
          <cell r="EB703">
            <v>258.60000000000002</v>
          </cell>
          <cell r="EC703">
            <v>17462.560000000001</v>
          </cell>
          <cell r="ED703">
            <v>24439.61</v>
          </cell>
          <cell r="EE703">
            <v>17262.330000000002</v>
          </cell>
          <cell r="EF703">
            <v>0</v>
          </cell>
          <cell r="EG703">
            <v>17262.330000000002</v>
          </cell>
          <cell r="EH703">
            <v>118.08</v>
          </cell>
          <cell r="EI703">
            <v>0</v>
          </cell>
          <cell r="EJ703">
            <v>0</v>
          </cell>
          <cell r="EK703">
            <v>0</v>
          </cell>
          <cell r="EL703">
            <v>6.56</v>
          </cell>
          <cell r="EM703">
            <v>0</v>
          </cell>
          <cell r="EN703">
            <v>0</v>
          </cell>
          <cell r="EO703">
            <v>0</v>
          </cell>
          <cell r="EP703">
            <v>43.75</v>
          </cell>
          <cell r="EQ703">
            <v>12.59</v>
          </cell>
          <cell r="ER703">
            <v>-126.68</v>
          </cell>
          <cell r="ES703">
            <v>0</v>
          </cell>
          <cell r="ET703">
            <v>0</v>
          </cell>
          <cell r="EU703">
            <v>17203.96</v>
          </cell>
          <cell r="EV703">
            <v>17203.96</v>
          </cell>
          <cell r="EW703">
            <v>225.42</v>
          </cell>
          <cell r="EX703">
            <v>1.69</v>
          </cell>
          <cell r="EY703">
            <v>-260.64</v>
          </cell>
          <cell r="EZ703">
            <v>0</v>
          </cell>
          <cell r="FA703">
            <v>92.64</v>
          </cell>
          <cell r="FB703">
            <v>845.81</v>
          </cell>
          <cell r="FC703">
            <v>0</v>
          </cell>
          <cell r="FD703">
            <v>5639.22</v>
          </cell>
          <cell r="FE703">
            <v>0</v>
          </cell>
          <cell r="FF703">
            <v>12536.72</v>
          </cell>
          <cell r="FG703">
            <v>38.270000000000003</v>
          </cell>
          <cell r="FH703">
            <v>426.26</v>
          </cell>
          <cell r="FI703">
            <v>0</v>
          </cell>
          <cell r="FJ703">
            <v>12072.19</v>
          </cell>
          <cell r="FK703">
            <v>92209</v>
          </cell>
          <cell r="FL703">
            <v>7714.86</v>
          </cell>
          <cell r="FM703">
            <v>12072.19</v>
          </cell>
          <cell r="FN703">
            <v>15465.78</v>
          </cell>
          <cell r="FO703">
            <v>92209</v>
          </cell>
          <cell r="FP703">
            <v>121579.49</v>
          </cell>
          <cell r="FQ703">
            <v>8.3666999999999998</v>
          </cell>
          <cell r="FR703">
            <v>13.0922</v>
          </cell>
          <cell r="FS703">
            <v>16.772500000000001</v>
          </cell>
          <cell r="FT703">
            <v>9.9295000000000009</v>
          </cell>
          <cell r="FU703">
            <v>3418.87</v>
          </cell>
          <cell r="FV703">
            <v>92.64</v>
          </cell>
          <cell r="FW703">
            <v>0</v>
          </cell>
          <cell r="FX703">
            <v>0</v>
          </cell>
          <cell r="FY703">
            <v>1397.26</v>
          </cell>
          <cell r="FZ703">
            <v>0</v>
          </cell>
          <cell r="GA703">
            <v>0</v>
          </cell>
          <cell r="GB703">
            <v>0</v>
          </cell>
          <cell r="GC703">
            <v>845.81</v>
          </cell>
          <cell r="GD703">
            <v>5458.58</v>
          </cell>
          <cell r="GE703">
            <v>1219.29</v>
          </cell>
          <cell r="GF703">
            <v>0</v>
          </cell>
          <cell r="GG703">
            <v>1258849.6000000001</v>
          </cell>
          <cell r="GH703">
            <v>3418.87</v>
          </cell>
          <cell r="GI703">
            <v>196</v>
          </cell>
          <cell r="GJ703">
            <v>12536.72</v>
          </cell>
          <cell r="GK703">
            <v>1253.67</v>
          </cell>
          <cell r="GL703">
            <v>1187.29</v>
          </cell>
          <cell r="GM703">
            <v>32</v>
          </cell>
          <cell r="GN703">
            <v>0</v>
          </cell>
          <cell r="GO703">
            <v>1187.29</v>
          </cell>
          <cell r="GP703">
            <v>761.03</v>
          </cell>
          <cell r="GQ703">
            <v>761.03</v>
          </cell>
          <cell r="GR703">
            <v>426.26</v>
          </cell>
          <cell r="GS703">
            <v>761.03</v>
          </cell>
          <cell r="GT703">
            <v>1976.7</v>
          </cell>
          <cell r="GU703">
            <v>12.59</v>
          </cell>
          <cell r="GV703">
            <v>1258.8499999999999</v>
          </cell>
          <cell r="GW703">
            <v>0.01</v>
          </cell>
          <cell r="GX703">
            <v>6.56</v>
          </cell>
          <cell r="GY703">
            <v>0</v>
          </cell>
          <cell r="GZ703">
            <v>6.56</v>
          </cell>
          <cell r="HA703">
            <v>0</v>
          </cell>
          <cell r="HB703">
            <v>0</v>
          </cell>
          <cell r="HC703">
            <v>0</v>
          </cell>
          <cell r="HD703" t="str">
            <v>Acceleration of Warrant Amortization associated with TARP Repayment</v>
          </cell>
          <cell r="HF703">
            <v>0</v>
          </cell>
          <cell r="HG703">
            <v>0</v>
          </cell>
          <cell r="HH703">
            <v>0</v>
          </cell>
          <cell r="HI703">
            <v>-1258000000</v>
          </cell>
          <cell r="HJ703">
            <v>-570500000</v>
          </cell>
          <cell r="HK703" t="str">
            <v>All Common Stock issuances assumed at $4.0 per share</v>
          </cell>
          <cell r="HL703">
            <v>4</v>
          </cell>
          <cell r="HM703">
            <v>2011</v>
          </cell>
          <cell r="HN703">
            <v>0</v>
          </cell>
          <cell r="HO703">
            <v>0.35</v>
          </cell>
          <cell r="HR703">
            <v>19016</v>
          </cell>
        </row>
        <row r="704">
          <cell r="A704" t="str">
            <v>3242838Q1 2012Supervisory Baseline</v>
          </cell>
          <cell r="B704" t="str">
            <v>Regions</v>
          </cell>
          <cell r="C704" t="str">
            <v>Q1 2012</v>
          </cell>
          <cell r="D704" t="str">
            <v>Supervisory Baseline</v>
          </cell>
          <cell r="E704" t="str">
            <v>BHC</v>
          </cell>
          <cell r="F704" t="str">
            <v>REGIONS FC</v>
          </cell>
          <cell r="G704">
            <v>3242838</v>
          </cell>
          <cell r="H704" t="str">
            <v>Projected</v>
          </cell>
          <cell r="I704">
            <v>40932</v>
          </cell>
          <cell r="J704">
            <v>40926.481539351851</v>
          </cell>
          <cell r="K704" t="str">
            <v>Baseline Scenario defined by the Federal Reserve</v>
          </cell>
          <cell r="L704">
            <v>61.5</v>
          </cell>
          <cell r="M704">
            <v>77.59</v>
          </cell>
          <cell r="N704">
            <v>6.61</v>
          </cell>
          <cell r="O704">
            <v>70.98</v>
          </cell>
          <cell r="P704">
            <v>65.599999999999994</v>
          </cell>
          <cell r="Q704">
            <v>54.95</v>
          </cell>
          <cell r="R704">
            <v>0</v>
          </cell>
          <cell r="S704">
            <v>10.65</v>
          </cell>
          <cell r="T704">
            <v>182.46</v>
          </cell>
          <cell r="U704">
            <v>50.45</v>
          </cell>
          <cell r="V704">
            <v>18.88</v>
          </cell>
          <cell r="W704">
            <v>113.14</v>
          </cell>
          <cell r="X704">
            <v>12.9</v>
          </cell>
          <cell r="Y704">
            <v>19.53</v>
          </cell>
          <cell r="Z704">
            <v>3.38</v>
          </cell>
          <cell r="AA704">
            <v>0</v>
          </cell>
          <cell r="AB704">
            <v>16.149999999999999</v>
          </cell>
          <cell r="AC704">
            <v>19.05</v>
          </cell>
          <cell r="AD704">
            <v>0</v>
          </cell>
          <cell r="AE704">
            <v>2.77</v>
          </cell>
          <cell r="AF704">
            <v>0</v>
          </cell>
          <cell r="AG704">
            <v>1.43</v>
          </cell>
          <cell r="AH704">
            <v>14.84</v>
          </cell>
          <cell r="AI704">
            <v>438.62</v>
          </cell>
          <cell r="AJ704">
            <v>0</v>
          </cell>
          <cell r="AK704">
            <v>0</v>
          </cell>
          <cell r="AL704">
            <v>0.83</v>
          </cell>
          <cell r="AM704">
            <v>0.83</v>
          </cell>
          <cell r="AN704">
            <v>0</v>
          </cell>
          <cell r="AO704">
            <v>0</v>
          </cell>
          <cell r="AP704">
            <v>0</v>
          </cell>
          <cell r="AQ704">
            <v>0</v>
          </cell>
          <cell r="AR704">
            <v>0</v>
          </cell>
          <cell r="AS704">
            <v>0</v>
          </cell>
          <cell r="AT704">
            <v>439.45</v>
          </cell>
          <cell r="AU704">
            <v>2813.43</v>
          </cell>
          <cell r="AV704">
            <v>364.81</v>
          </cell>
          <cell r="AW704">
            <v>438.62</v>
          </cell>
          <cell r="AX704">
            <v>0</v>
          </cell>
          <cell r="AY704">
            <v>2739.62</v>
          </cell>
          <cell r="AZ704">
            <v>843.3</v>
          </cell>
          <cell r="BA704">
            <v>491.54</v>
          </cell>
          <cell r="BB704">
            <v>891.64</v>
          </cell>
          <cell r="BC704">
            <v>443.19</v>
          </cell>
          <cell r="BD704">
            <v>443.19</v>
          </cell>
          <cell r="BE704">
            <v>364.81</v>
          </cell>
          <cell r="BF704">
            <v>0</v>
          </cell>
          <cell r="BG704">
            <v>0</v>
          </cell>
          <cell r="BH704">
            <v>-353</v>
          </cell>
          <cell r="BI704">
            <v>0</v>
          </cell>
          <cell r="BJ704">
            <v>-1.41</v>
          </cell>
          <cell r="BK704">
            <v>1</v>
          </cell>
          <cell r="BL704">
            <v>-276.02999999999997</v>
          </cell>
          <cell r="BM704">
            <v>51</v>
          </cell>
          <cell r="BN704">
            <v>-327.02999999999997</v>
          </cell>
          <cell r="BO704">
            <v>0</v>
          </cell>
          <cell r="BP704">
            <v>-327.02999999999997</v>
          </cell>
          <cell r="BQ704">
            <v>12.71</v>
          </cell>
          <cell r="BR704">
            <v>-339.74</v>
          </cell>
          <cell r="BS704">
            <v>-18.476253</v>
          </cell>
          <cell r="BT704">
            <v>32</v>
          </cell>
          <cell r="BU704">
            <v>5</v>
          </cell>
          <cell r="BV704">
            <v>5</v>
          </cell>
          <cell r="BW704">
            <v>32</v>
          </cell>
          <cell r="BY704">
            <v>16.66</v>
          </cell>
          <cell r="BZ704">
            <v>25813.26</v>
          </cell>
          <cell r="CA704">
            <v>25829.919999999998</v>
          </cell>
          <cell r="CB704">
            <v>50828.82</v>
          </cell>
          <cell r="CC704">
            <v>15716.97</v>
          </cell>
          <cell r="CD704">
            <v>12142.79</v>
          </cell>
          <cell r="CE704">
            <v>595</v>
          </cell>
          <cell r="CF704">
            <v>11547.78</v>
          </cell>
          <cell r="CG704">
            <v>22346.85</v>
          </cell>
          <cell r="CH704">
            <v>2677.9</v>
          </cell>
          <cell r="CI704">
            <v>2918.02</v>
          </cell>
          <cell r="CJ704">
            <v>16750.939999999999</v>
          </cell>
          <cell r="CK704">
            <v>10855.28</v>
          </cell>
          <cell r="CL704">
            <v>622.21</v>
          </cell>
          <cell r="CM704">
            <v>0</v>
          </cell>
          <cell r="CN704">
            <v>17245.77</v>
          </cell>
          <cell r="CO704">
            <v>15720.08</v>
          </cell>
          <cell r="CP704">
            <v>0</v>
          </cell>
          <cell r="CQ704">
            <v>1525.68</v>
          </cell>
          <cell r="CR704">
            <v>1001.99</v>
          </cell>
          <cell r="CS704">
            <v>3080.93</v>
          </cell>
          <cell r="CT704">
            <v>1730.78</v>
          </cell>
          <cell r="CU704">
            <v>0</v>
          </cell>
          <cell r="CV704">
            <v>1350.14</v>
          </cell>
          <cell r="CW704">
            <v>7461.35</v>
          </cell>
          <cell r="CX704">
            <v>0.04</v>
          </cell>
          <cell r="CY704">
            <v>384.62</v>
          </cell>
          <cell r="CZ704">
            <v>379.34</v>
          </cell>
          <cell r="DA704">
            <v>1709.97</v>
          </cell>
          <cell r="DB704">
            <v>4987.3900000000003</v>
          </cell>
          <cell r="DC704">
            <v>79618.850000000006</v>
          </cell>
          <cell r="DD704">
            <v>0</v>
          </cell>
          <cell r="DE704">
            <v>2739.62</v>
          </cell>
          <cell r="DF704">
            <v>76879.23</v>
          </cell>
          <cell r="DG704">
            <v>635.39</v>
          </cell>
          <cell r="DH704">
            <v>5031.8599999999997</v>
          </cell>
          <cell r="DI704">
            <v>240.53</v>
          </cell>
          <cell r="DJ704">
            <v>159.24</v>
          </cell>
          <cell r="DK704">
            <v>264.94</v>
          </cell>
          <cell r="DL704">
            <v>5696.58</v>
          </cell>
          <cell r="DM704">
            <v>14754.65</v>
          </cell>
          <cell r="DN704">
            <v>123795.77</v>
          </cell>
          <cell r="DO704">
            <v>94062.8</v>
          </cell>
          <cell r="DP704">
            <v>701.61</v>
          </cell>
          <cell r="DQ704">
            <v>845.92</v>
          </cell>
          <cell r="DR704">
            <v>13765.88</v>
          </cell>
          <cell r="DS704">
            <v>79</v>
          </cell>
          <cell r="DT704">
            <v>109376.21</v>
          </cell>
          <cell r="DU704">
            <v>0</v>
          </cell>
          <cell r="DV704">
            <v>15.23</v>
          </cell>
          <cell r="DW704">
            <v>19944.66</v>
          </cell>
          <cell r="DX704">
            <v>-4337.96</v>
          </cell>
          <cell r="DY704">
            <v>-63.71</v>
          </cell>
          <cell r="DZ704">
            <v>-1397.26</v>
          </cell>
          <cell r="EA704">
            <v>14160.96</v>
          </cell>
          <cell r="EB704">
            <v>258.60000000000002</v>
          </cell>
          <cell r="EC704">
            <v>14419.56</v>
          </cell>
          <cell r="ED704">
            <v>24816.06</v>
          </cell>
          <cell r="EE704">
            <v>17203.96</v>
          </cell>
          <cell r="EF704">
            <v>0</v>
          </cell>
          <cell r="EG704">
            <v>17203.96</v>
          </cell>
          <cell r="EH704">
            <v>-339.74</v>
          </cell>
          <cell r="EI704">
            <v>0</v>
          </cell>
          <cell r="EJ704">
            <v>-3429.01</v>
          </cell>
          <cell r="EK704">
            <v>875</v>
          </cell>
          <cell r="EL704">
            <v>6.59</v>
          </cell>
          <cell r="EM704">
            <v>0</v>
          </cell>
          <cell r="EN704">
            <v>0</v>
          </cell>
          <cell r="EO704">
            <v>0</v>
          </cell>
          <cell r="EP704">
            <v>43.75</v>
          </cell>
          <cell r="EQ704">
            <v>12.61</v>
          </cell>
          <cell r="ER704">
            <v>-28.49</v>
          </cell>
          <cell r="ES704">
            <v>0</v>
          </cell>
          <cell r="ET704">
            <v>-70.98</v>
          </cell>
          <cell r="EU704">
            <v>14160.96</v>
          </cell>
          <cell r="EV704">
            <v>14160.96</v>
          </cell>
          <cell r="EW704">
            <v>197.33</v>
          </cell>
          <cell r="EX704">
            <v>1.69</v>
          </cell>
          <cell r="EY704">
            <v>-261.04000000000002</v>
          </cell>
          <cell r="EZ704">
            <v>0</v>
          </cell>
          <cell r="FA704">
            <v>92.8</v>
          </cell>
          <cell r="FB704">
            <v>845.84</v>
          </cell>
          <cell r="FC704">
            <v>0</v>
          </cell>
          <cell r="FD704">
            <v>5092.38</v>
          </cell>
          <cell r="FE704">
            <v>0</v>
          </cell>
          <cell r="FF704">
            <v>10069.25</v>
          </cell>
          <cell r="FG704">
            <v>39.979999999999997</v>
          </cell>
          <cell r="FH704">
            <v>407.8</v>
          </cell>
          <cell r="FI704">
            <v>0</v>
          </cell>
          <cell r="FJ704">
            <v>9621.4699999999993</v>
          </cell>
          <cell r="FK704">
            <v>91847</v>
          </cell>
          <cell r="FL704">
            <v>8682.83</v>
          </cell>
          <cell r="FM704">
            <v>9621.4699999999993</v>
          </cell>
          <cell r="FN704">
            <v>12974.03</v>
          </cell>
          <cell r="FO704">
            <v>91847</v>
          </cell>
          <cell r="FP704">
            <v>118723.67</v>
          </cell>
          <cell r="FQ704">
            <v>9.4535999999999998</v>
          </cell>
          <cell r="FR704">
            <v>10.4755</v>
          </cell>
          <cell r="FS704">
            <v>14.1257</v>
          </cell>
          <cell r="FT704">
            <v>8.1041000000000007</v>
          </cell>
          <cell r="FU704">
            <v>0</v>
          </cell>
          <cell r="FV704">
            <v>92.8</v>
          </cell>
          <cell r="FW704">
            <v>0</v>
          </cell>
          <cell r="FX704">
            <v>0</v>
          </cell>
          <cell r="FY704">
            <v>1397.26</v>
          </cell>
          <cell r="FZ704">
            <v>0</v>
          </cell>
          <cell r="GA704">
            <v>0</v>
          </cell>
          <cell r="GB704">
            <v>0</v>
          </cell>
          <cell r="GC704">
            <v>845.84</v>
          </cell>
          <cell r="GD704">
            <v>4925.54</v>
          </cell>
          <cell r="GE704">
            <v>1180.3</v>
          </cell>
          <cell r="GF704">
            <v>0</v>
          </cell>
          <cell r="GG704">
            <v>1479803.1</v>
          </cell>
          <cell r="GH704">
            <v>0</v>
          </cell>
          <cell r="GI704">
            <v>196</v>
          </cell>
          <cell r="GJ704">
            <v>10069.25</v>
          </cell>
          <cell r="GK704">
            <v>1006.92</v>
          </cell>
          <cell r="GL704">
            <v>1146.3</v>
          </cell>
          <cell r="GM704">
            <v>34</v>
          </cell>
          <cell r="GN704">
            <v>0</v>
          </cell>
          <cell r="GO704">
            <v>1146.3</v>
          </cell>
          <cell r="GP704">
            <v>738.5</v>
          </cell>
          <cell r="GQ704">
            <v>738.5</v>
          </cell>
          <cell r="GR704">
            <v>407.8</v>
          </cell>
          <cell r="GS704">
            <v>738.5</v>
          </cell>
          <cell r="GT704">
            <v>1918.18</v>
          </cell>
          <cell r="GU704">
            <v>12.61</v>
          </cell>
          <cell r="GV704">
            <v>1479.8</v>
          </cell>
          <cell r="GW704">
            <v>0.01</v>
          </cell>
          <cell r="GX704">
            <v>6.59</v>
          </cell>
          <cell r="GY704">
            <v>875</v>
          </cell>
          <cell r="GZ704">
            <v>881.59</v>
          </cell>
          <cell r="HA704">
            <v>0</v>
          </cell>
          <cell r="HB704">
            <v>0</v>
          </cell>
          <cell r="HC704">
            <v>0</v>
          </cell>
          <cell r="HD704" t="str">
            <v>Acceleration of Warrant Amortization associated with TARP Repayment</v>
          </cell>
          <cell r="HF704">
            <v>0</v>
          </cell>
          <cell r="HG704">
            <v>0</v>
          </cell>
          <cell r="HH704">
            <v>0</v>
          </cell>
          <cell r="HI704">
            <v>-1258000000</v>
          </cell>
          <cell r="HJ704">
            <v>-570500000</v>
          </cell>
          <cell r="HK704" t="str">
            <v>All Common Stock issuances assumed at $4.0 per share</v>
          </cell>
          <cell r="HL704">
            <v>1</v>
          </cell>
          <cell r="HM704">
            <v>2012</v>
          </cell>
          <cell r="HN704">
            <v>0</v>
          </cell>
          <cell r="HO704">
            <v>-1.41</v>
          </cell>
          <cell r="HR704">
            <v>19016</v>
          </cell>
        </row>
        <row r="705">
          <cell r="A705" t="str">
            <v>3242838Q2 2012Supervisory Baseline</v>
          </cell>
          <cell r="B705" t="str">
            <v>Regions</v>
          </cell>
          <cell r="C705" t="str">
            <v>Q2 2012</v>
          </cell>
          <cell r="D705" t="str">
            <v>Supervisory Baseline</v>
          </cell>
          <cell r="E705" t="str">
            <v>BHC</v>
          </cell>
          <cell r="F705" t="str">
            <v>REGIONS FC</v>
          </cell>
          <cell r="G705">
            <v>3242838</v>
          </cell>
          <cell r="H705" t="str">
            <v>Projected</v>
          </cell>
          <cell r="I705">
            <v>40932</v>
          </cell>
          <cell r="J705">
            <v>40926.481539351851</v>
          </cell>
          <cell r="K705" t="str">
            <v>Baseline Scenario defined by the Federal Reserve</v>
          </cell>
          <cell r="L705">
            <v>60.7</v>
          </cell>
          <cell r="M705">
            <v>72.59</v>
          </cell>
          <cell r="N705">
            <v>6.04</v>
          </cell>
          <cell r="O705">
            <v>66.55</v>
          </cell>
          <cell r="P705">
            <v>55.54</v>
          </cell>
          <cell r="Q705">
            <v>44.68</v>
          </cell>
          <cell r="R705">
            <v>0</v>
          </cell>
          <cell r="S705">
            <v>10.86</v>
          </cell>
          <cell r="T705">
            <v>156.88999999999999</v>
          </cell>
          <cell r="U705">
            <v>40.619999999999997</v>
          </cell>
          <cell r="V705">
            <v>16.61</v>
          </cell>
          <cell r="W705">
            <v>99.65</v>
          </cell>
          <cell r="X705">
            <v>16.3</v>
          </cell>
          <cell r="Y705">
            <v>19.64</v>
          </cell>
          <cell r="Z705">
            <v>3.64</v>
          </cell>
          <cell r="AA705">
            <v>0</v>
          </cell>
          <cell r="AB705">
            <v>16</v>
          </cell>
          <cell r="AC705">
            <v>15.51</v>
          </cell>
          <cell r="AD705">
            <v>0</v>
          </cell>
          <cell r="AE705">
            <v>2.2599999999999998</v>
          </cell>
          <cell r="AF705">
            <v>0</v>
          </cell>
          <cell r="AG705">
            <v>1.17</v>
          </cell>
          <cell r="AH705">
            <v>12.08</v>
          </cell>
          <cell r="AI705">
            <v>397.17</v>
          </cell>
          <cell r="AJ705">
            <v>0</v>
          </cell>
          <cell r="AK705">
            <v>0</v>
          </cell>
          <cell r="AL705">
            <v>0.83</v>
          </cell>
          <cell r="AM705">
            <v>0.83</v>
          </cell>
          <cell r="AN705">
            <v>0</v>
          </cell>
          <cell r="AO705">
            <v>0</v>
          </cell>
          <cell r="AP705">
            <v>0</v>
          </cell>
          <cell r="AQ705">
            <v>0</v>
          </cell>
          <cell r="AR705">
            <v>0</v>
          </cell>
          <cell r="AS705">
            <v>0</v>
          </cell>
          <cell r="AT705">
            <v>398</v>
          </cell>
          <cell r="AU705">
            <v>2739.62</v>
          </cell>
          <cell r="AV705">
            <v>322.83</v>
          </cell>
          <cell r="AW705">
            <v>397.17</v>
          </cell>
          <cell r="AX705">
            <v>0</v>
          </cell>
          <cell r="AY705">
            <v>2665.28</v>
          </cell>
          <cell r="AZ705">
            <v>856.09</v>
          </cell>
          <cell r="BA705">
            <v>503.24</v>
          </cell>
          <cell r="BB705">
            <v>894.87</v>
          </cell>
          <cell r="BC705">
            <v>464.46</v>
          </cell>
          <cell r="BD705">
            <v>464.46</v>
          </cell>
          <cell r="BE705">
            <v>322.83</v>
          </cell>
          <cell r="BF705">
            <v>0</v>
          </cell>
          <cell r="BG705">
            <v>0</v>
          </cell>
          <cell r="BH705">
            <v>0</v>
          </cell>
          <cell r="BI705">
            <v>0</v>
          </cell>
          <cell r="BJ705">
            <v>-1.41</v>
          </cell>
          <cell r="BK705">
            <v>-5</v>
          </cell>
          <cell r="BL705">
            <v>140.22</v>
          </cell>
          <cell r="BM705">
            <v>18</v>
          </cell>
          <cell r="BN705">
            <v>122.22</v>
          </cell>
          <cell r="BO705">
            <v>0</v>
          </cell>
          <cell r="BP705">
            <v>122.22</v>
          </cell>
          <cell r="BQ705">
            <v>2.16</v>
          </cell>
          <cell r="BR705">
            <v>120.05</v>
          </cell>
          <cell r="BS705">
            <v>12.836970000000001</v>
          </cell>
          <cell r="BT705">
            <v>32</v>
          </cell>
          <cell r="BU705">
            <v>5</v>
          </cell>
          <cell r="BV705">
            <v>5</v>
          </cell>
          <cell r="BW705">
            <v>32</v>
          </cell>
          <cell r="BY705">
            <v>16.66</v>
          </cell>
          <cell r="BZ705">
            <v>25746.38</v>
          </cell>
          <cell r="CA705">
            <v>25763.040000000001</v>
          </cell>
          <cell r="CB705">
            <v>50323.51</v>
          </cell>
          <cell r="CC705">
            <v>15707.47</v>
          </cell>
          <cell r="CD705">
            <v>12014.42</v>
          </cell>
          <cell r="CE705">
            <v>574.78</v>
          </cell>
          <cell r="CF705">
            <v>11439.63</v>
          </cell>
          <cell r="CG705">
            <v>21974.48</v>
          </cell>
          <cell r="CH705">
            <v>2557.71</v>
          </cell>
          <cell r="CI705">
            <v>2841.36</v>
          </cell>
          <cell r="CJ705">
            <v>16575.400000000001</v>
          </cell>
          <cell r="CK705">
            <v>10894.49</v>
          </cell>
          <cell r="CL705">
            <v>627.14</v>
          </cell>
          <cell r="CM705">
            <v>0</v>
          </cell>
          <cell r="CN705">
            <v>17720.62</v>
          </cell>
          <cell r="CO705">
            <v>16194.93</v>
          </cell>
          <cell r="CP705">
            <v>0</v>
          </cell>
          <cell r="CQ705">
            <v>1525.68</v>
          </cell>
          <cell r="CR705">
            <v>993.92</v>
          </cell>
          <cell r="CS705">
            <v>3239.25</v>
          </cell>
          <cell r="CT705">
            <v>1855.61</v>
          </cell>
          <cell r="CU705">
            <v>0</v>
          </cell>
          <cell r="CV705">
            <v>1383.64</v>
          </cell>
          <cell r="CW705">
            <v>7616.63</v>
          </cell>
          <cell r="CX705">
            <v>0.04</v>
          </cell>
          <cell r="CY705">
            <v>394.33</v>
          </cell>
          <cell r="CZ705">
            <v>396.15</v>
          </cell>
          <cell r="DA705">
            <v>1789.7</v>
          </cell>
          <cell r="DB705">
            <v>5036.42</v>
          </cell>
          <cell r="DC705">
            <v>79893.929999999993</v>
          </cell>
          <cell r="DD705">
            <v>0</v>
          </cell>
          <cell r="DE705">
            <v>2665.28</v>
          </cell>
          <cell r="DF705">
            <v>77228.649999999994</v>
          </cell>
          <cell r="DG705">
            <v>618.05999999999995</v>
          </cell>
          <cell r="DH705">
            <v>5031.8599999999997</v>
          </cell>
          <cell r="DI705">
            <v>262.93</v>
          </cell>
          <cell r="DJ705">
            <v>153.94</v>
          </cell>
          <cell r="DK705">
            <v>243.91</v>
          </cell>
          <cell r="DL705">
            <v>5692.64</v>
          </cell>
          <cell r="DM705">
            <v>14882.7</v>
          </cell>
          <cell r="DN705">
            <v>124185.09</v>
          </cell>
          <cell r="DO705">
            <v>93870.91</v>
          </cell>
          <cell r="DP705">
            <v>701.61</v>
          </cell>
          <cell r="DQ705">
            <v>845.92</v>
          </cell>
          <cell r="DR705">
            <v>14276.1</v>
          </cell>
          <cell r="DS705">
            <v>74</v>
          </cell>
          <cell r="DT705">
            <v>109694.54</v>
          </cell>
          <cell r="DU705">
            <v>0</v>
          </cell>
          <cell r="DV705">
            <v>15.25</v>
          </cell>
          <cell r="DW705">
            <v>19951.22</v>
          </cell>
          <cell r="DX705">
            <v>-4232.72</v>
          </cell>
          <cell r="DY705">
            <v>-104.54</v>
          </cell>
          <cell r="DZ705">
            <v>-1397.26</v>
          </cell>
          <cell r="EA705">
            <v>14231.95</v>
          </cell>
          <cell r="EB705">
            <v>258.60000000000002</v>
          </cell>
          <cell r="EC705">
            <v>14490.55</v>
          </cell>
          <cell r="ED705">
            <v>25312.13</v>
          </cell>
          <cell r="EE705">
            <v>14160.96</v>
          </cell>
          <cell r="EF705">
            <v>0</v>
          </cell>
          <cell r="EG705">
            <v>14160.96</v>
          </cell>
          <cell r="EH705">
            <v>120.05</v>
          </cell>
          <cell r="EI705">
            <v>0</v>
          </cell>
          <cell r="EJ705">
            <v>0</v>
          </cell>
          <cell r="EK705">
            <v>0</v>
          </cell>
          <cell r="EL705">
            <v>6.58</v>
          </cell>
          <cell r="EM705">
            <v>0</v>
          </cell>
          <cell r="EN705">
            <v>0</v>
          </cell>
          <cell r="EO705">
            <v>0</v>
          </cell>
          <cell r="EP705">
            <v>0</v>
          </cell>
          <cell r="EQ705">
            <v>14.81</v>
          </cell>
          <cell r="ER705">
            <v>-40.83</v>
          </cell>
          <cell r="ES705">
            <v>0</v>
          </cell>
          <cell r="ET705">
            <v>0</v>
          </cell>
          <cell r="EU705">
            <v>14231.95</v>
          </cell>
          <cell r="EV705">
            <v>14231.95</v>
          </cell>
          <cell r="EW705">
            <v>150.53</v>
          </cell>
          <cell r="EX705">
            <v>1.69</v>
          </cell>
          <cell r="EY705">
            <v>-255.08</v>
          </cell>
          <cell r="EZ705">
            <v>0</v>
          </cell>
          <cell r="FA705">
            <v>92.96</v>
          </cell>
          <cell r="FB705">
            <v>845.87</v>
          </cell>
          <cell r="FC705">
            <v>0</v>
          </cell>
          <cell r="FD705">
            <v>5079.3500000000004</v>
          </cell>
          <cell r="FE705">
            <v>0</v>
          </cell>
          <cell r="FF705">
            <v>10194.299999999999</v>
          </cell>
          <cell r="FG705">
            <v>41.69</v>
          </cell>
          <cell r="FH705">
            <v>373.32</v>
          </cell>
          <cell r="FI705">
            <v>0</v>
          </cell>
          <cell r="FJ705">
            <v>9779.2900000000009</v>
          </cell>
          <cell r="FK705">
            <v>92351</v>
          </cell>
          <cell r="FL705">
            <v>8840.4599999999991</v>
          </cell>
          <cell r="FM705">
            <v>9779.2900000000009</v>
          </cell>
          <cell r="FN705">
            <v>12965.51</v>
          </cell>
          <cell r="FO705">
            <v>92351</v>
          </cell>
          <cell r="FP705">
            <v>118589.69</v>
          </cell>
          <cell r="FQ705">
            <v>9.5726999999999993</v>
          </cell>
          <cell r="FR705">
            <v>10.5893</v>
          </cell>
          <cell r="FS705">
            <v>14.039400000000001</v>
          </cell>
          <cell r="FT705">
            <v>8.2462999999999997</v>
          </cell>
          <cell r="FU705">
            <v>0</v>
          </cell>
          <cell r="FV705">
            <v>92.96</v>
          </cell>
          <cell r="FW705">
            <v>0</v>
          </cell>
          <cell r="FX705">
            <v>0</v>
          </cell>
          <cell r="FY705">
            <v>1397.26</v>
          </cell>
          <cell r="FZ705">
            <v>0</v>
          </cell>
          <cell r="GA705">
            <v>0</v>
          </cell>
          <cell r="GB705">
            <v>0</v>
          </cell>
          <cell r="GC705">
            <v>845.87</v>
          </cell>
          <cell r="GD705">
            <v>4925.54</v>
          </cell>
          <cell r="GE705">
            <v>1170.26</v>
          </cell>
          <cell r="GF705">
            <v>0</v>
          </cell>
          <cell r="GG705">
            <v>1481486.3</v>
          </cell>
          <cell r="GH705">
            <v>0</v>
          </cell>
          <cell r="GI705">
            <v>196</v>
          </cell>
          <cell r="GJ705">
            <v>10194.299999999999</v>
          </cell>
          <cell r="GK705">
            <v>1019.43</v>
          </cell>
          <cell r="GL705">
            <v>1134.26</v>
          </cell>
          <cell r="GM705">
            <v>36</v>
          </cell>
          <cell r="GN705">
            <v>0</v>
          </cell>
          <cell r="GO705">
            <v>1134.26</v>
          </cell>
          <cell r="GP705">
            <v>760.94</v>
          </cell>
          <cell r="GQ705">
            <v>760.94</v>
          </cell>
          <cell r="GR705">
            <v>373.32</v>
          </cell>
          <cell r="GS705">
            <v>760.94</v>
          </cell>
          <cell r="GT705">
            <v>1976.48</v>
          </cell>
          <cell r="GU705">
            <v>14.81</v>
          </cell>
          <cell r="GV705">
            <v>1481.49</v>
          </cell>
          <cell r="GW705">
            <v>0.01</v>
          </cell>
          <cell r="GX705">
            <v>6.59</v>
          </cell>
          <cell r="GY705">
            <v>0</v>
          </cell>
          <cell r="GZ705">
            <v>6.59</v>
          </cell>
          <cell r="HA705">
            <v>0</v>
          </cell>
          <cell r="HB705">
            <v>0</v>
          </cell>
          <cell r="HC705">
            <v>0</v>
          </cell>
          <cell r="HD705" t="str">
            <v>Acceleration of Warrant Amortization associated with TARP Repayment</v>
          </cell>
          <cell r="HF705">
            <v>0</v>
          </cell>
          <cell r="HG705">
            <v>0</v>
          </cell>
          <cell r="HH705">
            <v>0</v>
          </cell>
          <cell r="HI705">
            <v>-1258000000</v>
          </cell>
          <cell r="HJ705">
            <v>-570500000</v>
          </cell>
          <cell r="HK705" t="str">
            <v>All Common Stock issuances assumed at $4.0 per share</v>
          </cell>
          <cell r="HL705">
            <v>2</v>
          </cell>
          <cell r="HM705">
            <v>2012</v>
          </cell>
          <cell r="HN705">
            <v>0</v>
          </cell>
          <cell r="HO705">
            <v>-1.41</v>
          </cell>
          <cell r="HR705">
            <v>19016</v>
          </cell>
        </row>
        <row r="706">
          <cell r="A706" t="str">
            <v>3242838Q3 2012Supervisory Baseline</v>
          </cell>
          <cell r="B706" t="str">
            <v>Regions</v>
          </cell>
          <cell r="C706" t="str">
            <v>Q3 2012</v>
          </cell>
          <cell r="D706" t="str">
            <v>Supervisory Baseline</v>
          </cell>
          <cell r="E706" t="str">
            <v>BHC</v>
          </cell>
          <cell r="F706" t="str">
            <v>REGIONS FC</v>
          </cell>
          <cell r="G706">
            <v>3242838</v>
          </cell>
          <cell r="H706" t="str">
            <v>Projected</v>
          </cell>
          <cell r="I706">
            <v>40932</v>
          </cell>
          <cell r="J706">
            <v>40926.481539351851</v>
          </cell>
          <cell r="K706" t="str">
            <v>Baseline Scenario defined by the Federal Reserve</v>
          </cell>
          <cell r="L706">
            <v>53.9</v>
          </cell>
          <cell r="M706">
            <v>72.03</v>
          </cell>
          <cell r="N706">
            <v>5.9</v>
          </cell>
          <cell r="O706">
            <v>66.13</v>
          </cell>
          <cell r="P706">
            <v>50.79</v>
          </cell>
          <cell r="Q706">
            <v>39.86</v>
          </cell>
          <cell r="R706">
            <v>0</v>
          </cell>
          <cell r="S706">
            <v>10.93</v>
          </cell>
          <cell r="T706">
            <v>138.5</v>
          </cell>
          <cell r="U706">
            <v>33.880000000000003</v>
          </cell>
          <cell r="V706">
            <v>14.36</v>
          </cell>
          <cell r="W706">
            <v>90.27</v>
          </cell>
          <cell r="X706">
            <v>15.6</v>
          </cell>
          <cell r="Y706">
            <v>21.65</v>
          </cell>
          <cell r="Z706">
            <v>4.17</v>
          </cell>
          <cell r="AA706">
            <v>0</v>
          </cell>
          <cell r="AB706">
            <v>17.48</v>
          </cell>
          <cell r="AC706">
            <v>13.83</v>
          </cell>
          <cell r="AD706">
            <v>0</v>
          </cell>
          <cell r="AE706">
            <v>2.0099999999999998</v>
          </cell>
          <cell r="AF706">
            <v>0</v>
          </cell>
          <cell r="AG706">
            <v>1.04</v>
          </cell>
          <cell r="AH706">
            <v>10.77</v>
          </cell>
          <cell r="AI706">
            <v>366.29</v>
          </cell>
          <cell r="AJ706">
            <v>0</v>
          </cell>
          <cell r="AK706">
            <v>0</v>
          </cell>
          <cell r="AL706">
            <v>0.83</v>
          </cell>
          <cell r="AM706">
            <v>0.83</v>
          </cell>
          <cell r="AN706">
            <v>0</v>
          </cell>
          <cell r="AO706">
            <v>0</v>
          </cell>
          <cell r="AP706">
            <v>0</v>
          </cell>
          <cell r="AQ706">
            <v>0</v>
          </cell>
          <cell r="AR706">
            <v>0</v>
          </cell>
          <cell r="AS706">
            <v>0</v>
          </cell>
          <cell r="AT706">
            <v>367.12</v>
          </cell>
          <cell r="AU706">
            <v>2665.28</v>
          </cell>
          <cell r="AV706">
            <v>291.44</v>
          </cell>
          <cell r="AW706">
            <v>366.29</v>
          </cell>
          <cell r="AX706">
            <v>0</v>
          </cell>
          <cell r="AY706">
            <v>2590.4299999999998</v>
          </cell>
          <cell r="AZ706">
            <v>871.06</v>
          </cell>
          <cell r="BA706">
            <v>515.70000000000005</v>
          </cell>
          <cell r="BB706">
            <v>890.9</v>
          </cell>
          <cell r="BC706">
            <v>495.87</v>
          </cell>
          <cell r="BD706">
            <v>495.87</v>
          </cell>
          <cell r="BE706">
            <v>291.44</v>
          </cell>
          <cell r="BF706">
            <v>0</v>
          </cell>
          <cell r="BG706">
            <v>0</v>
          </cell>
          <cell r="BH706">
            <v>0</v>
          </cell>
          <cell r="BI706">
            <v>0</v>
          </cell>
          <cell r="BJ706">
            <v>-1.41</v>
          </cell>
          <cell r="BK706">
            <v>0</v>
          </cell>
          <cell r="BL706">
            <v>203.01</v>
          </cell>
          <cell r="BM706">
            <v>40</v>
          </cell>
          <cell r="BN706">
            <v>163.01</v>
          </cell>
          <cell r="BO706">
            <v>0</v>
          </cell>
          <cell r="BP706">
            <v>163.01</v>
          </cell>
          <cell r="BQ706">
            <v>2.16</v>
          </cell>
          <cell r="BR706">
            <v>160.85</v>
          </cell>
          <cell r="BS706">
            <v>19.703462999999999</v>
          </cell>
          <cell r="BT706">
            <v>32</v>
          </cell>
          <cell r="BU706">
            <v>5</v>
          </cell>
          <cell r="BV706">
            <v>5</v>
          </cell>
          <cell r="BW706">
            <v>32</v>
          </cell>
          <cell r="BY706">
            <v>16.66</v>
          </cell>
          <cell r="BZ706">
            <v>25629.98</v>
          </cell>
          <cell r="CA706">
            <v>25646.639999999999</v>
          </cell>
          <cell r="CB706">
            <v>49824.59</v>
          </cell>
          <cell r="CC706">
            <v>15721.83</v>
          </cell>
          <cell r="CD706">
            <v>11904.39</v>
          </cell>
          <cell r="CE706">
            <v>555.32000000000005</v>
          </cell>
          <cell r="CF706">
            <v>11349.07</v>
          </cell>
          <cell r="CG706">
            <v>21565.91</v>
          </cell>
          <cell r="CH706">
            <v>2433.4</v>
          </cell>
          <cell r="CI706">
            <v>2750.83</v>
          </cell>
          <cell r="CJ706">
            <v>16381.68</v>
          </cell>
          <cell r="CK706">
            <v>10933.52</v>
          </cell>
          <cell r="CL706">
            <v>632.46</v>
          </cell>
          <cell r="CM706">
            <v>0</v>
          </cell>
          <cell r="CN706">
            <v>18199.3</v>
          </cell>
          <cell r="CO706">
            <v>16673.62</v>
          </cell>
          <cell r="CP706">
            <v>0</v>
          </cell>
          <cell r="CQ706">
            <v>1525.68</v>
          </cell>
          <cell r="CR706">
            <v>987.28</v>
          </cell>
          <cell r="CS706">
            <v>3392.86</v>
          </cell>
          <cell r="CT706">
            <v>1978.47</v>
          </cell>
          <cell r="CU706">
            <v>0</v>
          </cell>
          <cell r="CV706">
            <v>1414.4</v>
          </cell>
          <cell r="CW706">
            <v>7774.39</v>
          </cell>
          <cell r="CX706">
            <v>0.04</v>
          </cell>
          <cell r="CY706">
            <v>402.97</v>
          </cell>
          <cell r="CZ706">
            <v>412.95</v>
          </cell>
          <cell r="DA706">
            <v>1870.26</v>
          </cell>
          <cell r="DB706">
            <v>5088.18</v>
          </cell>
          <cell r="DC706">
            <v>80178.429999999993</v>
          </cell>
          <cell r="DD706">
            <v>0</v>
          </cell>
          <cell r="DE706">
            <v>2590.4299999999998</v>
          </cell>
          <cell r="DF706">
            <v>77588</v>
          </cell>
          <cell r="DG706">
            <v>600.73</v>
          </cell>
          <cell r="DH706">
            <v>5031.8599999999997</v>
          </cell>
          <cell r="DI706">
            <v>285.33</v>
          </cell>
          <cell r="DJ706">
            <v>148.63</v>
          </cell>
          <cell r="DK706">
            <v>223.65</v>
          </cell>
          <cell r="DL706">
            <v>5689.47</v>
          </cell>
          <cell r="DM706">
            <v>14996.16</v>
          </cell>
          <cell r="DN706">
            <v>124521</v>
          </cell>
          <cell r="DO706">
            <v>93861.47</v>
          </cell>
          <cell r="DP706">
            <v>701.61</v>
          </cell>
          <cell r="DQ706">
            <v>845.92</v>
          </cell>
          <cell r="DR706">
            <v>14548.22</v>
          </cell>
          <cell r="DS706">
            <v>74</v>
          </cell>
          <cell r="DT706">
            <v>109957.22</v>
          </cell>
          <cell r="DU706">
            <v>0</v>
          </cell>
          <cell r="DV706">
            <v>15.27</v>
          </cell>
          <cell r="DW706">
            <v>19957.79</v>
          </cell>
          <cell r="DX706">
            <v>-4086.69</v>
          </cell>
          <cell r="DY706">
            <v>-183.93</v>
          </cell>
          <cell r="DZ706">
            <v>-1397.26</v>
          </cell>
          <cell r="EA706">
            <v>14305.19</v>
          </cell>
          <cell r="EB706">
            <v>258.60000000000002</v>
          </cell>
          <cell r="EC706">
            <v>14563.78</v>
          </cell>
          <cell r="ED706">
            <v>25724.84</v>
          </cell>
          <cell r="EE706">
            <v>14231.95</v>
          </cell>
          <cell r="EF706">
            <v>0</v>
          </cell>
          <cell r="EG706">
            <v>14231.95</v>
          </cell>
          <cell r="EH706">
            <v>160.85</v>
          </cell>
          <cell r="EI706">
            <v>0</v>
          </cell>
          <cell r="EJ706">
            <v>0</v>
          </cell>
          <cell r="EK706">
            <v>0</v>
          </cell>
          <cell r="EL706">
            <v>6.59</v>
          </cell>
          <cell r="EM706">
            <v>0</v>
          </cell>
          <cell r="EN706">
            <v>0</v>
          </cell>
          <cell r="EO706">
            <v>0</v>
          </cell>
          <cell r="EP706">
            <v>0</v>
          </cell>
          <cell r="EQ706">
            <v>14.82</v>
          </cell>
          <cell r="ER706">
            <v>-79.39</v>
          </cell>
          <cell r="ES706">
            <v>0</v>
          </cell>
          <cell r="ET706">
            <v>0</v>
          </cell>
          <cell r="EU706">
            <v>14305.19</v>
          </cell>
          <cell r="EV706">
            <v>14305.19</v>
          </cell>
          <cell r="EW706">
            <v>73.38</v>
          </cell>
          <cell r="EX706">
            <v>1.69</v>
          </cell>
          <cell r="EY706">
            <v>-257.31</v>
          </cell>
          <cell r="EZ706">
            <v>0</v>
          </cell>
          <cell r="FA706">
            <v>93.13</v>
          </cell>
          <cell r="FB706">
            <v>845.9</v>
          </cell>
          <cell r="FC706">
            <v>0</v>
          </cell>
          <cell r="FD706">
            <v>5067.09</v>
          </cell>
          <cell r="FE706">
            <v>0</v>
          </cell>
          <cell r="FF706">
            <v>10359.370000000001</v>
          </cell>
          <cell r="FG706">
            <v>43.4</v>
          </cell>
          <cell r="FH706">
            <v>307.66000000000003</v>
          </cell>
          <cell r="FI706">
            <v>0</v>
          </cell>
          <cell r="FJ706">
            <v>10008.31</v>
          </cell>
          <cell r="FK706">
            <v>92820</v>
          </cell>
          <cell r="FL706">
            <v>9069.2800000000007</v>
          </cell>
          <cell r="FM706">
            <v>10008.31</v>
          </cell>
          <cell r="FN706">
            <v>13195.77</v>
          </cell>
          <cell r="FO706">
            <v>92820</v>
          </cell>
          <cell r="FP706">
            <v>118943.49</v>
          </cell>
          <cell r="FQ706">
            <v>9.7707999999999995</v>
          </cell>
          <cell r="FR706">
            <v>10.782500000000001</v>
          </cell>
          <cell r="FS706">
            <v>14.2165</v>
          </cell>
          <cell r="FT706">
            <v>8.4143000000000008</v>
          </cell>
          <cell r="FU706">
            <v>0</v>
          </cell>
          <cell r="FV706">
            <v>93.13</v>
          </cell>
          <cell r="FW706">
            <v>0</v>
          </cell>
          <cell r="FX706">
            <v>0</v>
          </cell>
          <cell r="FY706">
            <v>1397.26</v>
          </cell>
          <cell r="FZ706">
            <v>0</v>
          </cell>
          <cell r="GA706">
            <v>0</v>
          </cell>
          <cell r="GB706">
            <v>0</v>
          </cell>
          <cell r="GC706">
            <v>845.9</v>
          </cell>
          <cell r="GD706">
            <v>4925.54</v>
          </cell>
          <cell r="GE706">
            <v>1134.96</v>
          </cell>
          <cell r="GF706">
            <v>0</v>
          </cell>
          <cell r="GG706">
            <v>1481651.1</v>
          </cell>
          <cell r="GH706">
            <v>0</v>
          </cell>
          <cell r="GI706">
            <v>196</v>
          </cell>
          <cell r="GJ706">
            <v>10359.370000000001</v>
          </cell>
          <cell r="GK706">
            <v>1035.94</v>
          </cell>
          <cell r="GL706">
            <v>1097.96</v>
          </cell>
          <cell r="GM706">
            <v>37</v>
          </cell>
          <cell r="GN706">
            <v>0</v>
          </cell>
          <cell r="GO706">
            <v>1097.96</v>
          </cell>
          <cell r="GP706">
            <v>790.3</v>
          </cell>
          <cell r="GQ706">
            <v>790.3</v>
          </cell>
          <cell r="GR706">
            <v>307.66000000000003</v>
          </cell>
          <cell r="GS706">
            <v>790.3</v>
          </cell>
          <cell r="GT706">
            <v>2052.73</v>
          </cell>
          <cell r="GU706">
            <v>14.82</v>
          </cell>
          <cell r="GV706">
            <v>1481.65</v>
          </cell>
          <cell r="GW706">
            <v>0.01</v>
          </cell>
          <cell r="GX706">
            <v>6.59</v>
          </cell>
          <cell r="GY706">
            <v>0</v>
          </cell>
          <cell r="GZ706">
            <v>6.59</v>
          </cell>
          <cell r="HA706">
            <v>0</v>
          </cell>
          <cell r="HB706">
            <v>0</v>
          </cell>
          <cell r="HC706">
            <v>0</v>
          </cell>
          <cell r="HD706" t="str">
            <v>Acceleration of Warrant Amortization associated with TARP Repayment</v>
          </cell>
          <cell r="HF706">
            <v>0</v>
          </cell>
          <cell r="HG706">
            <v>0</v>
          </cell>
          <cell r="HH706">
            <v>0</v>
          </cell>
          <cell r="HI706">
            <v>-1258000000</v>
          </cell>
          <cell r="HJ706">
            <v>-570500000</v>
          </cell>
          <cell r="HK706" t="str">
            <v>All Common Stock issuances assumed at $4.0 per share</v>
          </cell>
          <cell r="HL706">
            <v>3</v>
          </cell>
          <cell r="HM706">
            <v>2012</v>
          </cell>
          <cell r="HN706">
            <v>0</v>
          </cell>
          <cell r="HO706">
            <v>-1.41</v>
          </cell>
          <cell r="HR706">
            <v>19016</v>
          </cell>
        </row>
        <row r="707">
          <cell r="A707" t="str">
            <v>3242838Q4 2012Supervisory Baseline</v>
          </cell>
          <cell r="B707" t="str">
            <v>Regions</v>
          </cell>
          <cell r="C707" t="str">
            <v>Q4 2012</v>
          </cell>
          <cell r="D707" t="str">
            <v>Supervisory Baseline</v>
          </cell>
          <cell r="E707" t="str">
            <v>BHC</v>
          </cell>
          <cell r="F707" t="str">
            <v>REGIONS FC</v>
          </cell>
          <cell r="G707">
            <v>3242838</v>
          </cell>
          <cell r="H707" t="str">
            <v>Projected</v>
          </cell>
          <cell r="I707">
            <v>40932</v>
          </cell>
          <cell r="J707">
            <v>40926.481539351851</v>
          </cell>
          <cell r="K707" t="str">
            <v>Baseline Scenario defined by the Federal Reserve</v>
          </cell>
          <cell r="L707">
            <v>47</v>
          </cell>
          <cell r="M707">
            <v>60.78</v>
          </cell>
          <cell r="N707">
            <v>5.08</v>
          </cell>
          <cell r="O707">
            <v>55.7</v>
          </cell>
          <cell r="P707">
            <v>46.66</v>
          </cell>
          <cell r="Q707">
            <v>35.83</v>
          </cell>
          <cell r="R707">
            <v>0</v>
          </cell>
          <cell r="S707">
            <v>10.83</v>
          </cell>
          <cell r="T707">
            <v>122.14</v>
          </cell>
          <cell r="U707">
            <v>28.16</v>
          </cell>
          <cell r="V707">
            <v>12.27</v>
          </cell>
          <cell r="W707">
            <v>81.72</v>
          </cell>
          <cell r="X707">
            <v>15.7</v>
          </cell>
          <cell r="Y707">
            <v>21.99</v>
          </cell>
          <cell r="Z707">
            <v>4.6100000000000003</v>
          </cell>
          <cell r="AA707">
            <v>0</v>
          </cell>
          <cell r="AB707">
            <v>17.38</v>
          </cell>
          <cell r="AC707">
            <v>12.42</v>
          </cell>
          <cell r="AD707">
            <v>0</v>
          </cell>
          <cell r="AE707">
            <v>1.81</v>
          </cell>
          <cell r="AF707">
            <v>0</v>
          </cell>
          <cell r="AG707">
            <v>0.94</v>
          </cell>
          <cell r="AH707">
            <v>9.68</v>
          </cell>
          <cell r="AI707">
            <v>326.69</v>
          </cell>
          <cell r="AJ707">
            <v>0</v>
          </cell>
          <cell r="AK707">
            <v>0</v>
          </cell>
          <cell r="AL707">
            <v>0.83</v>
          </cell>
          <cell r="AM707">
            <v>0.83</v>
          </cell>
          <cell r="AN707">
            <v>0</v>
          </cell>
          <cell r="AO707">
            <v>0</v>
          </cell>
          <cell r="AP707">
            <v>0</v>
          </cell>
          <cell r="AQ707">
            <v>0</v>
          </cell>
          <cell r="AR707">
            <v>0</v>
          </cell>
          <cell r="AS707">
            <v>0</v>
          </cell>
          <cell r="AT707">
            <v>327.52</v>
          </cell>
          <cell r="AU707">
            <v>2590.4299999999998</v>
          </cell>
          <cell r="AV707">
            <v>251.4</v>
          </cell>
          <cell r="AW707">
            <v>326.69</v>
          </cell>
          <cell r="AX707">
            <v>0</v>
          </cell>
          <cell r="AY707">
            <v>2515.14</v>
          </cell>
          <cell r="AZ707">
            <v>883.36</v>
          </cell>
          <cell r="BA707">
            <v>537.36</v>
          </cell>
          <cell r="BB707">
            <v>873.16</v>
          </cell>
          <cell r="BC707">
            <v>547.55999999999995</v>
          </cell>
          <cell r="BD707">
            <v>547.55999999999995</v>
          </cell>
          <cell r="BE707">
            <v>251.4</v>
          </cell>
          <cell r="BF707">
            <v>0</v>
          </cell>
          <cell r="BG707">
            <v>0</v>
          </cell>
          <cell r="BH707">
            <v>0</v>
          </cell>
          <cell r="BI707">
            <v>0</v>
          </cell>
          <cell r="BJ707">
            <v>-1.41</v>
          </cell>
          <cell r="BK707">
            <v>0</v>
          </cell>
          <cell r="BL707">
            <v>294.75</v>
          </cell>
          <cell r="BM707">
            <v>73</v>
          </cell>
          <cell r="BN707">
            <v>221.75</v>
          </cell>
          <cell r="BO707">
            <v>0</v>
          </cell>
          <cell r="BP707">
            <v>221.75</v>
          </cell>
          <cell r="BQ707">
            <v>2.16</v>
          </cell>
          <cell r="BR707">
            <v>219.59</v>
          </cell>
          <cell r="BS707">
            <v>24.766750999999999</v>
          </cell>
          <cell r="BT707">
            <v>32</v>
          </cell>
          <cell r="BU707">
            <v>5</v>
          </cell>
          <cell r="BV707">
            <v>5</v>
          </cell>
          <cell r="BW707">
            <v>32</v>
          </cell>
          <cell r="BY707">
            <v>16.66</v>
          </cell>
          <cell r="BZ707">
            <v>25526.81</v>
          </cell>
          <cell r="CA707">
            <v>25543.47</v>
          </cell>
          <cell r="CB707">
            <v>49444.14</v>
          </cell>
          <cell r="CC707">
            <v>15757.07</v>
          </cell>
          <cell r="CD707">
            <v>11799.76</v>
          </cell>
          <cell r="CE707">
            <v>536.92999999999995</v>
          </cell>
          <cell r="CF707">
            <v>11262.83</v>
          </cell>
          <cell r="CG707">
            <v>21250.29</v>
          </cell>
          <cell r="CH707">
            <v>2333.3000000000002</v>
          </cell>
          <cell r="CI707">
            <v>2686.15</v>
          </cell>
          <cell r="CJ707">
            <v>16230.84</v>
          </cell>
          <cell r="CK707">
            <v>10967.95</v>
          </cell>
          <cell r="CL707">
            <v>637.01</v>
          </cell>
          <cell r="CM707">
            <v>0</v>
          </cell>
          <cell r="CN707">
            <v>18801.759999999998</v>
          </cell>
          <cell r="CO707">
            <v>17276.07</v>
          </cell>
          <cell r="CP707">
            <v>0</v>
          </cell>
          <cell r="CQ707">
            <v>1525.68</v>
          </cell>
          <cell r="CR707">
            <v>999.23</v>
          </cell>
          <cell r="CS707">
            <v>3470.68</v>
          </cell>
          <cell r="CT707">
            <v>2040.05</v>
          </cell>
          <cell r="CU707">
            <v>0</v>
          </cell>
          <cell r="CV707">
            <v>1430.63</v>
          </cell>
          <cell r="CW707">
            <v>7979.96</v>
          </cell>
          <cell r="CX707">
            <v>0.04</v>
          </cell>
          <cell r="CY707">
            <v>417.95</v>
          </cell>
          <cell r="CZ707">
            <v>433.25</v>
          </cell>
          <cell r="DA707">
            <v>1962.68</v>
          </cell>
          <cell r="DB707">
            <v>5166.03</v>
          </cell>
          <cell r="DC707">
            <v>80695.77</v>
          </cell>
          <cell r="DD707">
            <v>0</v>
          </cell>
          <cell r="DE707">
            <v>2515.14</v>
          </cell>
          <cell r="DF707">
            <v>78180.639999999999</v>
          </cell>
          <cell r="DG707">
            <v>583.22</v>
          </cell>
          <cell r="DH707">
            <v>5031.8599999999997</v>
          </cell>
          <cell r="DI707">
            <v>307.95999999999998</v>
          </cell>
          <cell r="DJ707">
            <v>143.66999999999999</v>
          </cell>
          <cell r="DK707">
            <v>204.17</v>
          </cell>
          <cell r="DL707">
            <v>5687.66</v>
          </cell>
          <cell r="DM707">
            <v>15098.11</v>
          </cell>
          <cell r="DN707">
            <v>125093.1</v>
          </cell>
          <cell r="DO707">
            <v>94044.58</v>
          </cell>
          <cell r="DP707">
            <v>701.61</v>
          </cell>
          <cell r="DQ707">
            <v>845.92</v>
          </cell>
          <cell r="DR707">
            <v>14805.64</v>
          </cell>
          <cell r="DS707">
            <v>74</v>
          </cell>
          <cell r="DT707">
            <v>110397.75</v>
          </cell>
          <cell r="DU707">
            <v>0</v>
          </cell>
          <cell r="DV707">
            <v>15.28</v>
          </cell>
          <cell r="DW707">
            <v>19964.37</v>
          </cell>
          <cell r="DX707">
            <v>-3881.92</v>
          </cell>
          <cell r="DY707">
            <v>-263.72000000000003</v>
          </cell>
          <cell r="DZ707">
            <v>-1397.26</v>
          </cell>
          <cell r="EA707">
            <v>14436.75</v>
          </cell>
          <cell r="EB707">
            <v>258.60000000000002</v>
          </cell>
          <cell r="EC707">
            <v>14695.35</v>
          </cell>
          <cell r="ED707">
            <v>26393.05</v>
          </cell>
          <cell r="EE707">
            <v>14305.19</v>
          </cell>
          <cell r="EF707">
            <v>0</v>
          </cell>
          <cell r="EG707">
            <v>14305.19</v>
          </cell>
          <cell r="EH707">
            <v>219.59</v>
          </cell>
          <cell r="EI707">
            <v>0</v>
          </cell>
          <cell r="EJ707">
            <v>0</v>
          </cell>
          <cell r="EK707">
            <v>0</v>
          </cell>
          <cell r="EL707">
            <v>6.59</v>
          </cell>
          <cell r="EM707">
            <v>0</v>
          </cell>
          <cell r="EN707">
            <v>0</v>
          </cell>
          <cell r="EO707">
            <v>0</v>
          </cell>
          <cell r="EP707">
            <v>0</v>
          </cell>
          <cell r="EQ707">
            <v>14.82</v>
          </cell>
          <cell r="ER707">
            <v>-79.790000000000006</v>
          </cell>
          <cell r="ES707">
            <v>0</v>
          </cell>
          <cell r="ET707">
            <v>0</v>
          </cell>
          <cell r="EU707">
            <v>14436.75</v>
          </cell>
          <cell r="EV707">
            <v>14436.75</v>
          </cell>
          <cell r="EW707">
            <v>4.08</v>
          </cell>
          <cell r="EX707">
            <v>1.69</v>
          </cell>
          <cell r="EY707">
            <v>-267.81</v>
          </cell>
          <cell r="EZ707">
            <v>0</v>
          </cell>
          <cell r="FA707">
            <v>93.29</v>
          </cell>
          <cell r="FB707">
            <v>845.94</v>
          </cell>
          <cell r="FC707">
            <v>0</v>
          </cell>
          <cell r="FD707">
            <v>5055.6099999999997</v>
          </cell>
          <cell r="FE707">
            <v>0</v>
          </cell>
          <cell r="FF707">
            <v>10582.4</v>
          </cell>
          <cell r="FG707">
            <v>45.16</v>
          </cell>
          <cell r="FH707">
            <v>217.28</v>
          </cell>
          <cell r="FI707">
            <v>0</v>
          </cell>
          <cell r="FJ707">
            <v>10319.950000000001</v>
          </cell>
          <cell r="FK707">
            <v>93523</v>
          </cell>
          <cell r="FL707">
            <v>9380.73</v>
          </cell>
          <cell r="FM707">
            <v>10319.950000000001</v>
          </cell>
          <cell r="FN707">
            <v>13512.28</v>
          </cell>
          <cell r="FO707">
            <v>93523</v>
          </cell>
          <cell r="FP707">
            <v>119615.64</v>
          </cell>
          <cell r="FQ707">
            <v>10.0304</v>
          </cell>
          <cell r="FR707">
            <v>11.034700000000001</v>
          </cell>
          <cell r="FS707">
            <v>14.4481</v>
          </cell>
          <cell r="FT707">
            <v>8.6275999999999993</v>
          </cell>
          <cell r="FU707">
            <v>0</v>
          </cell>
          <cell r="FV707">
            <v>93.29</v>
          </cell>
          <cell r="FW707">
            <v>0</v>
          </cell>
          <cell r="FX707">
            <v>0</v>
          </cell>
          <cell r="FY707">
            <v>1397.26</v>
          </cell>
          <cell r="FZ707">
            <v>0</v>
          </cell>
          <cell r="GA707">
            <v>0</v>
          </cell>
          <cell r="GB707">
            <v>0</v>
          </cell>
          <cell r="GC707">
            <v>845.94</v>
          </cell>
          <cell r="GD707">
            <v>4925.54</v>
          </cell>
          <cell r="GE707">
            <v>1063.8699999999999</v>
          </cell>
          <cell r="GF707">
            <v>0</v>
          </cell>
          <cell r="GG707">
            <v>1481799.5</v>
          </cell>
          <cell r="GH707">
            <v>0</v>
          </cell>
          <cell r="GI707">
            <v>196</v>
          </cell>
          <cell r="GJ707">
            <v>10582.4</v>
          </cell>
          <cell r="GK707">
            <v>1058.24</v>
          </cell>
          <cell r="GL707">
            <v>1025.8699999999999</v>
          </cell>
          <cell r="GM707">
            <v>38</v>
          </cell>
          <cell r="GN707">
            <v>0</v>
          </cell>
          <cell r="GO707">
            <v>1025.8699999999999</v>
          </cell>
          <cell r="GP707">
            <v>808.58</v>
          </cell>
          <cell r="GQ707">
            <v>808.58</v>
          </cell>
          <cell r="GR707">
            <v>217.28</v>
          </cell>
          <cell r="GS707">
            <v>808.58</v>
          </cell>
          <cell r="GT707">
            <v>2100.21</v>
          </cell>
          <cell r="GU707">
            <v>14.82</v>
          </cell>
          <cell r="GV707">
            <v>1481.8</v>
          </cell>
          <cell r="GW707">
            <v>0.01</v>
          </cell>
          <cell r="GX707">
            <v>6.59</v>
          </cell>
          <cell r="GY707">
            <v>0</v>
          </cell>
          <cell r="GZ707">
            <v>6.59</v>
          </cell>
          <cell r="HA707">
            <v>0</v>
          </cell>
          <cell r="HB707">
            <v>0</v>
          </cell>
          <cell r="HC707">
            <v>0</v>
          </cell>
          <cell r="HD707" t="str">
            <v>Acceleration of Warrant Amortization associated with TARP Repayment</v>
          </cell>
          <cell r="HF707">
            <v>0</v>
          </cell>
          <cell r="HG707">
            <v>0</v>
          </cell>
          <cell r="HH707">
            <v>0</v>
          </cell>
          <cell r="HI707">
            <v>-1258000000</v>
          </cell>
          <cell r="HJ707">
            <v>-570500000</v>
          </cell>
          <cell r="HK707" t="str">
            <v>All Common Stock issuances assumed at $4.0 per share</v>
          </cell>
          <cell r="HL707">
            <v>4</v>
          </cell>
          <cell r="HM707">
            <v>2012</v>
          </cell>
          <cell r="HN707">
            <v>0</v>
          </cell>
          <cell r="HO707">
            <v>-1.41</v>
          </cell>
          <cell r="HR707">
            <v>19016</v>
          </cell>
        </row>
        <row r="708">
          <cell r="A708" t="str">
            <v>3242838Q1 2013Supervisory Baseline</v>
          </cell>
          <cell r="B708" t="str">
            <v>Regions</v>
          </cell>
          <cell r="C708" t="str">
            <v>Q1 2013</v>
          </cell>
          <cell r="D708" t="str">
            <v>Supervisory Baseline</v>
          </cell>
          <cell r="E708" t="str">
            <v>BHC</v>
          </cell>
          <cell r="F708" t="str">
            <v>REGIONS FC</v>
          </cell>
          <cell r="G708">
            <v>3242838</v>
          </cell>
          <cell r="H708" t="str">
            <v>Projected</v>
          </cell>
          <cell r="I708">
            <v>40932</v>
          </cell>
          <cell r="J708">
            <v>40926.481539351851</v>
          </cell>
          <cell r="K708" t="str">
            <v>Baseline Scenario defined by the Federal Reserve</v>
          </cell>
          <cell r="L708">
            <v>49.4</v>
          </cell>
          <cell r="M708">
            <v>61.37</v>
          </cell>
          <cell r="N708">
            <v>5</v>
          </cell>
          <cell r="O708">
            <v>56.37</v>
          </cell>
          <cell r="P708">
            <v>43.48</v>
          </cell>
          <cell r="Q708">
            <v>32.869999999999997</v>
          </cell>
          <cell r="R708">
            <v>0</v>
          </cell>
          <cell r="S708">
            <v>10.61</v>
          </cell>
          <cell r="T708">
            <v>112.97</v>
          </cell>
          <cell r="U708">
            <v>24.49</v>
          </cell>
          <cell r="V708">
            <v>11.42</v>
          </cell>
          <cell r="W708">
            <v>77.05</v>
          </cell>
          <cell r="X708">
            <v>15.1</v>
          </cell>
          <cell r="Y708">
            <v>21.13</v>
          </cell>
          <cell r="Z708">
            <v>4.92</v>
          </cell>
          <cell r="AA708">
            <v>0</v>
          </cell>
          <cell r="AB708">
            <v>16.21</v>
          </cell>
          <cell r="AC708">
            <v>11.4</v>
          </cell>
          <cell r="AD708">
            <v>0</v>
          </cell>
          <cell r="AE708">
            <v>1.66</v>
          </cell>
          <cell r="AF708">
            <v>0</v>
          </cell>
          <cell r="AG708">
            <v>0.86</v>
          </cell>
          <cell r="AH708">
            <v>8.8800000000000008</v>
          </cell>
          <cell r="AI708">
            <v>314.83999999999997</v>
          </cell>
          <cell r="AJ708">
            <v>0</v>
          </cell>
          <cell r="AK708">
            <v>0</v>
          </cell>
          <cell r="AL708">
            <v>0.83</v>
          </cell>
          <cell r="AM708">
            <v>0.83</v>
          </cell>
          <cell r="AN708">
            <v>0</v>
          </cell>
          <cell r="AO708">
            <v>0</v>
          </cell>
          <cell r="AP708">
            <v>0</v>
          </cell>
          <cell r="AQ708">
            <v>0</v>
          </cell>
          <cell r="AR708">
            <v>0</v>
          </cell>
          <cell r="AS708">
            <v>0</v>
          </cell>
          <cell r="AT708">
            <v>315.68</v>
          </cell>
          <cell r="AU708">
            <v>2515.14</v>
          </cell>
          <cell r="AV708">
            <v>214.22</v>
          </cell>
          <cell r="AW708">
            <v>314.83999999999997</v>
          </cell>
          <cell r="AX708">
            <v>0</v>
          </cell>
          <cell r="AY708">
            <v>2414.5100000000002</v>
          </cell>
          <cell r="AZ708">
            <v>888.51</v>
          </cell>
          <cell r="BA708">
            <v>515.54999999999995</v>
          </cell>
          <cell r="BB708">
            <v>878</v>
          </cell>
          <cell r="BC708">
            <v>526.05999999999995</v>
          </cell>
          <cell r="BD708">
            <v>526.05999999999995</v>
          </cell>
          <cell r="BE708">
            <v>214.22</v>
          </cell>
          <cell r="BF708">
            <v>0</v>
          </cell>
          <cell r="BG708">
            <v>0</v>
          </cell>
          <cell r="BH708">
            <v>0</v>
          </cell>
          <cell r="BI708">
            <v>0</v>
          </cell>
          <cell r="BJ708">
            <v>-1.41</v>
          </cell>
          <cell r="BK708">
            <v>1</v>
          </cell>
          <cell r="BL708">
            <v>310.43</v>
          </cell>
          <cell r="BM708">
            <v>77</v>
          </cell>
          <cell r="BN708">
            <v>233.43</v>
          </cell>
          <cell r="BO708">
            <v>0</v>
          </cell>
          <cell r="BP708">
            <v>233.43</v>
          </cell>
          <cell r="BQ708">
            <v>12.92</v>
          </cell>
          <cell r="BR708">
            <v>220.51</v>
          </cell>
          <cell r="BS708">
            <v>24.804303999999998</v>
          </cell>
          <cell r="BT708">
            <v>32</v>
          </cell>
          <cell r="BU708">
            <v>5</v>
          </cell>
          <cell r="BV708">
            <v>5</v>
          </cell>
          <cell r="BW708">
            <v>32</v>
          </cell>
          <cell r="BY708">
            <v>16.66</v>
          </cell>
          <cell r="BZ708">
            <v>25397.55</v>
          </cell>
          <cell r="CA708">
            <v>25414.21</v>
          </cell>
          <cell r="CB708">
            <v>49208.43</v>
          </cell>
          <cell r="CC708">
            <v>15752.15</v>
          </cell>
          <cell r="CD708">
            <v>11679.16</v>
          </cell>
          <cell r="CE708">
            <v>519.79</v>
          </cell>
          <cell r="CF708">
            <v>11159.37</v>
          </cell>
          <cell r="CG708">
            <v>21133.77</v>
          </cell>
          <cell r="CH708">
            <v>2270.48</v>
          </cell>
          <cell r="CI708">
            <v>2662.89</v>
          </cell>
          <cell r="CJ708">
            <v>16200.4</v>
          </cell>
          <cell r="CK708">
            <v>11036.83</v>
          </cell>
          <cell r="CL708">
            <v>643.36</v>
          </cell>
          <cell r="CM708">
            <v>0</v>
          </cell>
          <cell r="CN708">
            <v>19196.07</v>
          </cell>
          <cell r="CO708">
            <v>17670.39</v>
          </cell>
          <cell r="CP708">
            <v>0</v>
          </cell>
          <cell r="CQ708">
            <v>1525.68</v>
          </cell>
          <cell r="CR708">
            <v>975.66</v>
          </cell>
          <cell r="CS708">
            <v>3518.71</v>
          </cell>
          <cell r="CT708">
            <v>2070.31</v>
          </cell>
          <cell r="CU708">
            <v>0</v>
          </cell>
          <cell r="CV708">
            <v>1448.4</v>
          </cell>
          <cell r="CW708">
            <v>8106.84</v>
          </cell>
          <cell r="CX708">
            <v>0.04</v>
          </cell>
          <cell r="CY708">
            <v>418.94</v>
          </cell>
          <cell r="CZ708">
            <v>446.84</v>
          </cell>
          <cell r="DA708">
            <v>2034</v>
          </cell>
          <cell r="DB708">
            <v>5207.03</v>
          </cell>
          <cell r="DC708">
            <v>81005.710000000006</v>
          </cell>
          <cell r="DD708">
            <v>0</v>
          </cell>
          <cell r="DE708">
            <v>2414.5100000000002</v>
          </cell>
          <cell r="DF708">
            <v>78591.19</v>
          </cell>
          <cell r="DG708">
            <v>564.85</v>
          </cell>
          <cell r="DH708">
            <v>5031.8599999999997</v>
          </cell>
          <cell r="DI708">
            <v>331.71</v>
          </cell>
          <cell r="DJ708">
            <v>138.72</v>
          </cell>
          <cell r="DK708">
            <v>185.46</v>
          </cell>
          <cell r="DL708">
            <v>5687.75</v>
          </cell>
          <cell r="DM708">
            <v>15231.12</v>
          </cell>
          <cell r="DN708">
            <v>125489.12</v>
          </cell>
          <cell r="DO708">
            <v>94288.6</v>
          </cell>
          <cell r="DP708">
            <v>701.61</v>
          </cell>
          <cell r="DQ708">
            <v>845.92</v>
          </cell>
          <cell r="DR708">
            <v>14841.19</v>
          </cell>
          <cell r="DS708">
            <v>75</v>
          </cell>
          <cell r="DT708">
            <v>110677.31</v>
          </cell>
          <cell r="DU708">
            <v>0</v>
          </cell>
          <cell r="DV708">
            <v>15.3</v>
          </cell>
          <cell r="DW708">
            <v>19970.78</v>
          </cell>
          <cell r="DX708">
            <v>-3676.22</v>
          </cell>
          <cell r="DY708">
            <v>-359.38</v>
          </cell>
          <cell r="DZ708">
            <v>-1397.26</v>
          </cell>
          <cell r="EA708">
            <v>14553.21</v>
          </cell>
          <cell r="EB708">
            <v>258.60000000000002</v>
          </cell>
          <cell r="EC708">
            <v>14811.81</v>
          </cell>
          <cell r="ED708">
            <v>26880.68</v>
          </cell>
          <cell r="EE708">
            <v>14436.75</v>
          </cell>
          <cell r="EF708">
            <v>0</v>
          </cell>
          <cell r="EG708">
            <v>14436.75</v>
          </cell>
          <cell r="EH708">
            <v>220.51</v>
          </cell>
          <cell r="EI708">
            <v>0</v>
          </cell>
          <cell r="EJ708">
            <v>0</v>
          </cell>
          <cell r="EK708">
            <v>0</v>
          </cell>
          <cell r="EL708">
            <v>6.43</v>
          </cell>
          <cell r="EM708">
            <v>0</v>
          </cell>
          <cell r="EN708">
            <v>0</v>
          </cell>
          <cell r="EO708">
            <v>0</v>
          </cell>
          <cell r="EP708">
            <v>0</v>
          </cell>
          <cell r="EQ708">
            <v>14.82</v>
          </cell>
          <cell r="ER708">
            <v>-95.66</v>
          </cell>
          <cell r="ES708">
            <v>0</v>
          </cell>
          <cell r="ET708">
            <v>0</v>
          </cell>
          <cell r="EU708">
            <v>14553.21</v>
          </cell>
          <cell r="EV708">
            <v>14553.21</v>
          </cell>
          <cell r="EW708">
            <v>-81.05</v>
          </cell>
          <cell r="EX708">
            <v>1.69</v>
          </cell>
          <cell r="EY708">
            <v>-278.33999999999997</v>
          </cell>
          <cell r="EZ708">
            <v>0</v>
          </cell>
          <cell r="FA708">
            <v>93.44</v>
          </cell>
          <cell r="FB708">
            <v>558.34</v>
          </cell>
          <cell r="FC708">
            <v>0</v>
          </cell>
          <cell r="FD708">
            <v>5044.8999999999996</v>
          </cell>
          <cell r="FE708">
            <v>0</v>
          </cell>
          <cell r="FF708">
            <v>10517.79</v>
          </cell>
          <cell r="FG708">
            <v>47.04</v>
          </cell>
          <cell r="FH708">
            <v>128.93</v>
          </cell>
          <cell r="FI708">
            <v>0</v>
          </cell>
          <cell r="FJ708">
            <v>10341.82</v>
          </cell>
          <cell r="FK708">
            <v>94097</v>
          </cell>
          <cell r="FL708">
            <v>9690.0300000000007</v>
          </cell>
          <cell r="FM708">
            <v>10341.82</v>
          </cell>
          <cell r="FN708">
            <v>13793.52</v>
          </cell>
          <cell r="FO708">
            <v>94097</v>
          </cell>
          <cell r="FP708">
            <v>120098.64</v>
          </cell>
          <cell r="FQ708">
            <v>10.2979</v>
          </cell>
          <cell r="FR708">
            <v>10.990600000000001</v>
          </cell>
          <cell r="FS708">
            <v>14.658799999999999</v>
          </cell>
          <cell r="FT708">
            <v>8.6111000000000004</v>
          </cell>
          <cell r="FU708">
            <v>0</v>
          </cell>
          <cell r="FV708">
            <v>93.44</v>
          </cell>
          <cell r="FW708">
            <v>0</v>
          </cell>
          <cell r="FX708">
            <v>0</v>
          </cell>
          <cell r="FY708">
            <v>1397.26</v>
          </cell>
          <cell r="FZ708">
            <v>0</v>
          </cell>
          <cell r="GA708">
            <v>0</v>
          </cell>
          <cell r="GB708">
            <v>0</v>
          </cell>
          <cell r="GC708">
            <v>558.34</v>
          </cell>
          <cell r="GD708">
            <v>4925.54</v>
          </cell>
          <cell r="GE708">
            <v>994.23</v>
          </cell>
          <cell r="GF708">
            <v>0</v>
          </cell>
          <cell r="GG708">
            <v>1481933</v>
          </cell>
          <cell r="GH708">
            <v>0</v>
          </cell>
          <cell r="GI708">
            <v>196</v>
          </cell>
          <cell r="GJ708">
            <v>10517.79</v>
          </cell>
          <cell r="GK708">
            <v>1051.78</v>
          </cell>
          <cell r="GL708">
            <v>955.23</v>
          </cell>
          <cell r="GM708">
            <v>39</v>
          </cell>
          <cell r="GN708">
            <v>0</v>
          </cell>
          <cell r="GO708">
            <v>955.23</v>
          </cell>
          <cell r="GP708">
            <v>826.3</v>
          </cell>
          <cell r="GQ708">
            <v>826.3</v>
          </cell>
          <cell r="GR708">
            <v>128.93</v>
          </cell>
          <cell r="GS708">
            <v>826.3</v>
          </cell>
          <cell r="GT708">
            <v>2146.2199999999998</v>
          </cell>
          <cell r="GU708">
            <v>14.82</v>
          </cell>
          <cell r="GV708">
            <v>1481.93</v>
          </cell>
          <cell r="GW708">
            <v>0.01</v>
          </cell>
          <cell r="GX708">
            <v>6.43</v>
          </cell>
          <cell r="GY708">
            <v>0</v>
          </cell>
          <cell r="GZ708">
            <v>6.43</v>
          </cell>
          <cell r="HA708">
            <v>0</v>
          </cell>
          <cell r="HB708">
            <v>0</v>
          </cell>
          <cell r="HC708">
            <v>0</v>
          </cell>
          <cell r="HD708" t="str">
            <v>Acceleration of Warrant Amortization associated with TARP Repayment</v>
          </cell>
          <cell r="HF708">
            <v>0</v>
          </cell>
          <cell r="HG708">
            <v>0</v>
          </cell>
          <cell r="HH708">
            <v>0</v>
          </cell>
          <cell r="HI708">
            <v>-1258000000</v>
          </cell>
          <cell r="HJ708">
            <v>-570500000</v>
          </cell>
          <cell r="HK708" t="str">
            <v>All Common Stock issuances assumed at $4.0 per share</v>
          </cell>
          <cell r="HL708">
            <v>1</v>
          </cell>
          <cell r="HM708">
            <v>2013</v>
          </cell>
          <cell r="HN708">
            <v>0</v>
          </cell>
          <cell r="HO708">
            <v>-1.41</v>
          </cell>
          <cell r="HR708">
            <v>19016</v>
          </cell>
        </row>
        <row r="709">
          <cell r="A709" t="str">
            <v>3242838Q2 2013Supervisory Baseline</v>
          </cell>
          <cell r="B709" t="str">
            <v>Regions</v>
          </cell>
          <cell r="C709" t="str">
            <v>Q2 2013</v>
          </cell>
          <cell r="D709" t="str">
            <v>Supervisory Baseline</v>
          </cell>
          <cell r="E709" t="str">
            <v>BHC</v>
          </cell>
          <cell r="F709" t="str">
            <v>REGIONS FC</v>
          </cell>
          <cell r="G709">
            <v>3242838</v>
          </cell>
          <cell r="H709" t="str">
            <v>Projected</v>
          </cell>
          <cell r="I709">
            <v>40932</v>
          </cell>
          <cell r="J709">
            <v>40926.481539351851</v>
          </cell>
          <cell r="K709" t="str">
            <v>Baseline Scenario defined by the Federal Reserve</v>
          </cell>
          <cell r="L709">
            <v>48.9</v>
          </cell>
          <cell r="M709">
            <v>56.45</v>
          </cell>
          <cell r="N709">
            <v>4.59</v>
          </cell>
          <cell r="O709">
            <v>51.86</v>
          </cell>
          <cell r="P709">
            <v>39.68</v>
          </cell>
          <cell r="Q709">
            <v>29.22</v>
          </cell>
          <cell r="R709">
            <v>0</v>
          </cell>
          <cell r="S709">
            <v>10.46</v>
          </cell>
          <cell r="T709">
            <v>101.5</v>
          </cell>
          <cell r="U709">
            <v>20.75</v>
          </cell>
          <cell r="V709">
            <v>10.210000000000001</v>
          </cell>
          <cell r="W709">
            <v>70.540000000000006</v>
          </cell>
          <cell r="X709">
            <v>15.3</v>
          </cell>
          <cell r="Y709">
            <v>21.71</v>
          </cell>
          <cell r="Z709">
            <v>5.19</v>
          </cell>
          <cell r="AA709">
            <v>0</v>
          </cell>
          <cell r="AB709">
            <v>16.52</v>
          </cell>
          <cell r="AC709">
            <v>10.14</v>
          </cell>
          <cell r="AD709">
            <v>0</v>
          </cell>
          <cell r="AE709">
            <v>1.48</v>
          </cell>
          <cell r="AF709">
            <v>0</v>
          </cell>
          <cell r="AG709">
            <v>0.76</v>
          </cell>
          <cell r="AH709">
            <v>7.9</v>
          </cell>
          <cell r="AI709">
            <v>293.67</v>
          </cell>
          <cell r="AJ709">
            <v>0</v>
          </cell>
          <cell r="AK709">
            <v>0</v>
          </cell>
          <cell r="AL709">
            <v>0.83</v>
          </cell>
          <cell r="AM709">
            <v>0.83</v>
          </cell>
          <cell r="AN709">
            <v>0</v>
          </cell>
          <cell r="AO709">
            <v>0</v>
          </cell>
          <cell r="AP709">
            <v>0</v>
          </cell>
          <cell r="AQ709">
            <v>0</v>
          </cell>
          <cell r="AR709">
            <v>0</v>
          </cell>
          <cell r="AS709">
            <v>0</v>
          </cell>
          <cell r="AT709">
            <v>294.5</v>
          </cell>
          <cell r="AU709">
            <v>2414.5100000000002</v>
          </cell>
          <cell r="AV709">
            <v>193.65</v>
          </cell>
          <cell r="AW709">
            <v>293.67</v>
          </cell>
          <cell r="AX709">
            <v>0</v>
          </cell>
          <cell r="AY709">
            <v>2314.4899999999998</v>
          </cell>
          <cell r="AZ709">
            <v>906.53</v>
          </cell>
          <cell r="BA709">
            <v>522.41</v>
          </cell>
          <cell r="BB709">
            <v>906.59</v>
          </cell>
          <cell r="BC709">
            <v>522.34</v>
          </cell>
          <cell r="BD709">
            <v>522.34</v>
          </cell>
          <cell r="BE709">
            <v>193.65</v>
          </cell>
          <cell r="BF709">
            <v>0</v>
          </cell>
          <cell r="BG709">
            <v>0</v>
          </cell>
          <cell r="BH709">
            <v>0</v>
          </cell>
          <cell r="BI709">
            <v>0</v>
          </cell>
          <cell r="BJ709">
            <v>-1.41</v>
          </cell>
          <cell r="BK709">
            <v>0</v>
          </cell>
          <cell r="BL709">
            <v>327.27999999999997</v>
          </cell>
          <cell r="BM709">
            <v>87</v>
          </cell>
          <cell r="BN709">
            <v>240.28</v>
          </cell>
          <cell r="BO709">
            <v>0</v>
          </cell>
          <cell r="BP709">
            <v>240.28</v>
          </cell>
          <cell r="BQ709">
            <v>2.16</v>
          </cell>
          <cell r="BR709">
            <v>238.12</v>
          </cell>
          <cell r="BS709">
            <v>26.582743000000001</v>
          </cell>
          <cell r="BT709">
            <v>32</v>
          </cell>
          <cell r="BU709">
            <v>5</v>
          </cell>
          <cell r="BV709">
            <v>5</v>
          </cell>
          <cell r="BW709">
            <v>32</v>
          </cell>
          <cell r="BY709">
            <v>16.66</v>
          </cell>
          <cell r="BZ709">
            <v>25339.67</v>
          </cell>
          <cell r="CA709">
            <v>25356.33</v>
          </cell>
          <cell r="CB709">
            <v>49089.96</v>
          </cell>
          <cell r="CC709">
            <v>15781.94</v>
          </cell>
          <cell r="CD709">
            <v>11579.89</v>
          </cell>
          <cell r="CE709">
            <v>503.55</v>
          </cell>
          <cell r="CF709">
            <v>11076.34</v>
          </cell>
          <cell r="CG709">
            <v>21075.89</v>
          </cell>
          <cell r="CH709">
            <v>2232.0300000000002</v>
          </cell>
          <cell r="CI709">
            <v>2636.89</v>
          </cell>
          <cell r="CJ709">
            <v>16206.97</v>
          </cell>
          <cell r="CK709">
            <v>11134.86</v>
          </cell>
          <cell r="CL709">
            <v>652.24</v>
          </cell>
          <cell r="CM709">
            <v>0</v>
          </cell>
          <cell r="CN709">
            <v>19639.82</v>
          </cell>
          <cell r="CO709">
            <v>18114.14</v>
          </cell>
          <cell r="CP709">
            <v>0</v>
          </cell>
          <cell r="CQ709">
            <v>1525.68</v>
          </cell>
          <cell r="CR709">
            <v>980.62</v>
          </cell>
          <cell r="CS709">
            <v>3557.78</v>
          </cell>
          <cell r="CT709">
            <v>2099.3000000000002</v>
          </cell>
          <cell r="CU709">
            <v>0</v>
          </cell>
          <cell r="CV709">
            <v>1458.49</v>
          </cell>
          <cell r="CW709">
            <v>8254.18</v>
          </cell>
          <cell r="CX709">
            <v>0.04</v>
          </cell>
          <cell r="CY709">
            <v>422.63</v>
          </cell>
          <cell r="CZ709">
            <v>461.87</v>
          </cell>
          <cell r="DA709">
            <v>2110.02</v>
          </cell>
          <cell r="DB709">
            <v>5259.62</v>
          </cell>
          <cell r="DC709">
            <v>81522.36</v>
          </cell>
          <cell r="DD709">
            <v>0</v>
          </cell>
          <cell r="DE709">
            <v>2314.4899999999998</v>
          </cell>
          <cell r="DF709">
            <v>79207.87</v>
          </cell>
          <cell r="DG709">
            <v>546.47</v>
          </cell>
          <cell r="DH709">
            <v>5031.8599999999997</v>
          </cell>
          <cell r="DI709">
            <v>355.46</v>
          </cell>
          <cell r="DJ709">
            <v>133.76</v>
          </cell>
          <cell r="DK709">
            <v>167.53</v>
          </cell>
          <cell r="DL709">
            <v>5688.62</v>
          </cell>
          <cell r="DM709">
            <v>15328.52</v>
          </cell>
          <cell r="DN709">
            <v>126127.81</v>
          </cell>
          <cell r="DO709">
            <v>94502.56</v>
          </cell>
          <cell r="DP709">
            <v>701.61</v>
          </cell>
          <cell r="DQ709">
            <v>500</v>
          </cell>
          <cell r="DR709">
            <v>14926.54</v>
          </cell>
          <cell r="DS709">
            <v>75</v>
          </cell>
          <cell r="DT709">
            <v>110630.7</v>
          </cell>
          <cell r="DU709">
            <v>500</v>
          </cell>
          <cell r="DV709">
            <v>15.31</v>
          </cell>
          <cell r="DW709">
            <v>19977.189999999999</v>
          </cell>
          <cell r="DX709">
            <v>-3462.92</v>
          </cell>
          <cell r="DY709">
            <v>-393.82</v>
          </cell>
          <cell r="DZ709">
            <v>-1397.26</v>
          </cell>
          <cell r="EA709">
            <v>15238.51</v>
          </cell>
          <cell r="EB709">
            <v>258.60000000000002</v>
          </cell>
          <cell r="EC709">
            <v>15497.11</v>
          </cell>
          <cell r="ED709">
            <v>27432.34</v>
          </cell>
          <cell r="EE709">
            <v>14553.21</v>
          </cell>
          <cell r="EF709">
            <v>0</v>
          </cell>
          <cell r="EG709">
            <v>14553.21</v>
          </cell>
          <cell r="EH709">
            <v>238.12</v>
          </cell>
          <cell r="EI709">
            <v>500</v>
          </cell>
          <cell r="EJ709">
            <v>0</v>
          </cell>
          <cell r="EK709">
            <v>0</v>
          </cell>
          <cell r="EL709">
            <v>6.43</v>
          </cell>
          <cell r="EM709">
            <v>0</v>
          </cell>
          <cell r="EN709">
            <v>0</v>
          </cell>
          <cell r="EO709">
            <v>0</v>
          </cell>
          <cell r="EP709">
            <v>10</v>
          </cell>
          <cell r="EQ709">
            <v>14.82</v>
          </cell>
          <cell r="ER709">
            <v>-34.43</v>
          </cell>
          <cell r="ES709">
            <v>0</v>
          </cell>
          <cell r="ET709">
            <v>0</v>
          </cell>
          <cell r="EU709">
            <v>15238.51</v>
          </cell>
          <cell r="EV709">
            <v>15238.51</v>
          </cell>
          <cell r="EW709">
            <v>-122.27</v>
          </cell>
          <cell r="EX709">
            <v>1.69</v>
          </cell>
          <cell r="EY709">
            <v>-271.55</v>
          </cell>
          <cell r="EZ709">
            <v>0</v>
          </cell>
          <cell r="FA709">
            <v>93.61</v>
          </cell>
          <cell r="FB709">
            <v>330.66</v>
          </cell>
          <cell r="FC709">
            <v>0</v>
          </cell>
          <cell r="FD709">
            <v>5034.97</v>
          </cell>
          <cell r="FE709">
            <v>0</v>
          </cell>
          <cell r="FF709">
            <v>11019.93</v>
          </cell>
          <cell r="FG709">
            <v>48.92</v>
          </cell>
          <cell r="FH709">
            <v>29.2</v>
          </cell>
          <cell r="FI709">
            <v>0</v>
          </cell>
          <cell r="FJ709">
            <v>10941.81</v>
          </cell>
          <cell r="FK709">
            <v>94821</v>
          </cell>
          <cell r="FL709">
            <v>10017.549999999999</v>
          </cell>
          <cell r="FM709">
            <v>10941.82</v>
          </cell>
          <cell r="FN709">
            <v>14060.73</v>
          </cell>
          <cell r="FO709">
            <v>94821</v>
          </cell>
          <cell r="FP709">
            <v>120827.46</v>
          </cell>
          <cell r="FQ709">
            <v>10.5647</v>
          </cell>
          <cell r="FR709">
            <v>11.539400000000001</v>
          </cell>
          <cell r="FS709">
            <v>14.8287</v>
          </cell>
          <cell r="FT709">
            <v>9.0556999999999999</v>
          </cell>
          <cell r="FU709">
            <v>500</v>
          </cell>
          <cell r="FV709">
            <v>93.61</v>
          </cell>
          <cell r="FW709">
            <v>0</v>
          </cell>
          <cell r="FX709">
            <v>0</v>
          </cell>
          <cell r="FY709">
            <v>1397.26</v>
          </cell>
          <cell r="FZ709">
            <v>0</v>
          </cell>
          <cell r="GA709">
            <v>0</v>
          </cell>
          <cell r="GB709">
            <v>0</v>
          </cell>
          <cell r="GC709">
            <v>330.66</v>
          </cell>
          <cell r="GD709">
            <v>4925.54</v>
          </cell>
          <cell r="GE709">
            <v>913.19</v>
          </cell>
          <cell r="GF709">
            <v>0</v>
          </cell>
          <cell r="GG709">
            <v>1482053.1</v>
          </cell>
          <cell r="GH709">
            <v>0</v>
          </cell>
          <cell r="GI709">
            <v>196</v>
          </cell>
          <cell r="GJ709">
            <v>11019.93</v>
          </cell>
          <cell r="GK709">
            <v>1101.99</v>
          </cell>
          <cell r="GL709">
            <v>873.19</v>
          </cell>
          <cell r="GM709">
            <v>40</v>
          </cell>
          <cell r="GN709">
            <v>0</v>
          </cell>
          <cell r="GO709">
            <v>873.19</v>
          </cell>
          <cell r="GP709">
            <v>843.99</v>
          </cell>
          <cell r="GQ709">
            <v>843.99</v>
          </cell>
          <cell r="GR709">
            <v>29.2</v>
          </cell>
          <cell r="GS709">
            <v>843.99</v>
          </cell>
          <cell r="GT709">
            <v>2192.19</v>
          </cell>
          <cell r="GU709">
            <v>14.82</v>
          </cell>
          <cell r="GV709">
            <v>1482.05</v>
          </cell>
          <cell r="GW709">
            <v>0.01</v>
          </cell>
          <cell r="GX709">
            <v>6.43</v>
          </cell>
          <cell r="GY709">
            <v>0</v>
          </cell>
          <cell r="GZ709">
            <v>6.43</v>
          </cell>
          <cell r="HA709">
            <v>0</v>
          </cell>
          <cell r="HB709">
            <v>0</v>
          </cell>
          <cell r="HC709">
            <v>0</v>
          </cell>
          <cell r="HD709" t="str">
            <v>Acceleration of Warrant Amortization associated with TARP Repayment</v>
          </cell>
          <cell r="HF709">
            <v>0</v>
          </cell>
          <cell r="HG709">
            <v>0</v>
          </cell>
          <cell r="HH709">
            <v>0</v>
          </cell>
          <cell r="HI709">
            <v>-1258000000</v>
          </cell>
          <cell r="HJ709">
            <v>-570500000</v>
          </cell>
          <cell r="HK709" t="str">
            <v>All Common Stock issuances assumed at $4.0 per share</v>
          </cell>
          <cell r="HL709">
            <v>2</v>
          </cell>
          <cell r="HM709">
            <v>2013</v>
          </cell>
          <cell r="HN709">
            <v>0</v>
          </cell>
          <cell r="HO709">
            <v>-1.41</v>
          </cell>
          <cell r="HR709">
            <v>19016</v>
          </cell>
        </row>
        <row r="710">
          <cell r="A710" t="str">
            <v>3242838Q3 2013Supervisory Baseline</v>
          </cell>
          <cell r="B710" t="str">
            <v>Regions</v>
          </cell>
          <cell r="C710" t="str">
            <v>Q3 2013</v>
          </cell>
          <cell r="D710" t="str">
            <v>Supervisory Baseline</v>
          </cell>
          <cell r="E710" t="str">
            <v>BHC</v>
          </cell>
          <cell r="F710" t="str">
            <v>REGIONS FC</v>
          </cell>
          <cell r="G710">
            <v>3242838</v>
          </cell>
          <cell r="H710" t="str">
            <v>Projected</v>
          </cell>
          <cell r="I710">
            <v>40932</v>
          </cell>
          <cell r="J710">
            <v>40926.481539351851</v>
          </cell>
          <cell r="K710" t="str">
            <v>Baseline Scenario defined by the Federal Reserve</v>
          </cell>
          <cell r="L710">
            <v>43.4</v>
          </cell>
          <cell r="M710">
            <v>54.31</v>
          </cell>
          <cell r="N710">
            <v>4.47</v>
          </cell>
          <cell r="O710">
            <v>49.84</v>
          </cell>
          <cell r="P710">
            <v>38.61</v>
          </cell>
          <cell r="Q710">
            <v>28.5</v>
          </cell>
          <cell r="R710">
            <v>0</v>
          </cell>
          <cell r="S710">
            <v>10.119999999999999</v>
          </cell>
          <cell r="T710">
            <v>98.3</v>
          </cell>
          <cell r="U710">
            <v>18.95</v>
          </cell>
          <cell r="V710">
            <v>10.15</v>
          </cell>
          <cell r="W710">
            <v>69.2</v>
          </cell>
          <cell r="X710">
            <v>15.8</v>
          </cell>
          <cell r="Y710">
            <v>23.85</v>
          </cell>
          <cell r="Z710">
            <v>5.55</v>
          </cell>
          <cell r="AA710">
            <v>0</v>
          </cell>
          <cell r="AB710">
            <v>18.3</v>
          </cell>
          <cell r="AC710">
            <v>9.89</v>
          </cell>
          <cell r="AD710">
            <v>0</v>
          </cell>
          <cell r="AE710">
            <v>1.44</v>
          </cell>
          <cell r="AF710">
            <v>0</v>
          </cell>
          <cell r="AG710">
            <v>0.75</v>
          </cell>
          <cell r="AH710">
            <v>7.7</v>
          </cell>
          <cell r="AI710">
            <v>284.17</v>
          </cell>
          <cell r="AJ710">
            <v>0</v>
          </cell>
          <cell r="AK710">
            <v>0</v>
          </cell>
          <cell r="AL710">
            <v>0.83</v>
          </cell>
          <cell r="AM710">
            <v>0.83</v>
          </cell>
          <cell r="AN710">
            <v>0</v>
          </cell>
          <cell r="AO710">
            <v>0</v>
          </cell>
          <cell r="AP710">
            <v>0</v>
          </cell>
          <cell r="AQ710">
            <v>0</v>
          </cell>
          <cell r="AR710">
            <v>0</v>
          </cell>
          <cell r="AS710">
            <v>0</v>
          </cell>
          <cell r="AT710">
            <v>285</v>
          </cell>
          <cell r="AU710">
            <v>2314.4899999999998</v>
          </cell>
          <cell r="AV710">
            <v>207.71</v>
          </cell>
          <cell r="AW710">
            <v>284.17</v>
          </cell>
          <cell r="AX710">
            <v>0</v>
          </cell>
          <cell r="AY710">
            <v>2238.0300000000002</v>
          </cell>
          <cell r="AZ710">
            <v>925.35</v>
          </cell>
          <cell r="BA710">
            <v>538.29</v>
          </cell>
          <cell r="BB710">
            <v>888.9</v>
          </cell>
          <cell r="BC710">
            <v>574.75</v>
          </cell>
          <cell r="BD710">
            <v>574.75</v>
          </cell>
          <cell r="BE710">
            <v>207.71</v>
          </cell>
          <cell r="BF710">
            <v>0</v>
          </cell>
          <cell r="BG710">
            <v>0</v>
          </cell>
          <cell r="BH710">
            <v>0</v>
          </cell>
          <cell r="BI710">
            <v>0</v>
          </cell>
          <cell r="BJ710">
            <v>-1.41</v>
          </cell>
          <cell r="BK710">
            <v>1</v>
          </cell>
          <cell r="BL710">
            <v>365.63</v>
          </cell>
          <cell r="BM710">
            <v>101</v>
          </cell>
          <cell r="BN710">
            <v>264.63</v>
          </cell>
          <cell r="BO710">
            <v>0</v>
          </cell>
          <cell r="BP710">
            <v>264.63</v>
          </cell>
          <cell r="BQ710">
            <v>2.16</v>
          </cell>
          <cell r="BR710">
            <v>262.45999999999998</v>
          </cell>
          <cell r="BS710">
            <v>27.623553999999999</v>
          </cell>
          <cell r="BT710">
            <v>32</v>
          </cell>
          <cell r="BU710">
            <v>5</v>
          </cell>
          <cell r="BV710">
            <v>5</v>
          </cell>
          <cell r="BW710">
            <v>32</v>
          </cell>
          <cell r="BY710">
            <v>16.66</v>
          </cell>
          <cell r="BZ710">
            <v>25151.27</v>
          </cell>
          <cell r="CA710">
            <v>25167.919999999998</v>
          </cell>
          <cell r="CB710">
            <v>48986.13</v>
          </cell>
          <cell r="CC710">
            <v>15831.37</v>
          </cell>
          <cell r="CD710">
            <v>11493.12</v>
          </cell>
          <cell r="CE710">
            <v>488.2</v>
          </cell>
          <cell r="CF710">
            <v>11004.92</v>
          </cell>
          <cell r="CG710">
            <v>21000.62</v>
          </cell>
          <cell r="CH710">
            <v>2211.36</v>
          </cell>
          <cell r="CI710">
            <v>2597.42</v>
          </cell>
          <cell r="CJ710">
            <v>16191.84</v>
          </cell>
          <cell r="CK710">
            <v>11223.5</v>
          </cell>
          <cell r="CL710">
            <v>661.02</v>
          </cell>
          <cell r="CM710">
            <v>0</v>
          </cell>
          <cell r="CN710">
            <v>20128.14</v>
          </cell>
          <cell r="CO710">
            <v>18602.46</v>
          </cell>
          <cell r="CP710">
            <v>0</v>
          </cell>
          <cell r="CQ710">
            <v>1525.68</v>
          </cell>
          <cell r="CR710">
            <v>987.34</v>
          </cell>
          <cell r="CS710">
            <v>3547.79</v>
          </cell>
          <cell r="CT710">
            <v>2089.11</v>
          </cell>
          <cell r="CU710">
            <v>0</v>
          </cell>
          <cell r="CV710">
            <v>1458.68</v>
          </cell>
          <cell r="CW710">
            <v>8418.84</v>
          </cell>
          <cell r="CX710">
            <v>0.03</v>
          </cell>
          <cell r="CY710">
            <v>427.4</v>
          </cell>
          <cell r="CZ710">
            <v>478.23</v>
          </cell>
          <cell r="DA710">
            <v>2191.61</v>
          </cell>
          <cell r="DB710">
            <v>5321.56</v>
          </cell>
          <cell r="DC710">
            <v>82068.240000000005</v>
          </cell>
          <cell r="DD710">
            <v>0</v>
          </cell>
          <cell r="DE710">
            <v>2238.0300000000002</v>
          </cell>
          <cell r="DF710">
            <v>79830.210000000006</v>
          </cell>
          <cell r="DG710">
            <v>528.1</v>
          </cell>
          <cell r="DH710">
            <v>5031.8599999999997</v>
          </cell>
          <cell r="DI710">
            <v>379.21</v>
          </cell>
          <cell r="DJ710">
            <v>128.81</v>
          </cell>
          <cell r="DK710">
            <v>150.38</v>
          </cell>
          <cell r="DL710">
            <v>5690.26</v>
          </cell>
          <cell r="DM710">
            <v>15429.11</v>
          </cell>
          <cell r="DN710">
            <v>126645.59</v>
          </cell>
          <cell r="DO710">
            <v>95065.01</v>
          </cell>
          <cell r="DP710">
            <v>701.61</v>
          </cell>
          <cell r="DQ710">
            <v>500</v>
          </cell>
          <cell r="DR710">
            <v>14790.92</v>
          </cell>
          <cell r="DS710">
            <v>76</v>
          </cell>
          <cell r="DT710">
            <v>111057.53</v>
          </cell>
          <cell r="DU710">
            <v>500</v>
          </cell>
          <cell r="DV710">
            <v>15.33</v>
          </cell>
          <cell r="DW710">
            <v>19983.61</v>
          </cell>
          <cell r="DX710">
            <v>-3225.28</v>
          </cell>
          <cell r="DY710">
            <v>-546.94000000000005</v>
          </cell>
          <cell r="DZ710">
            <v>-1397.26</v>
          </cell>
          <cell r="EA710">
            <v>15329.46</v>
          </cell>
          <cell r="EB710">
            <v>258.60000000000002</v>
          </cell>
          <cell r="EC710">
            <v>15588.06</v>
          </cell>
          <cell r="ED710">
            <v>27921.360000000001</v>
          </cell>
          <cell r="EE710">
            <v>15238.51</v>
          </cell>
          <cell r="EF710">
            <v>0</v>
          </cell>
          <cell r="EG710">
            <v>15238.51</v>
          </cell>
          <cell r="EH710">
            <v>262.45999999999998</v>
          </cell>
          <cell r="EI710">
            <v>0</v>
          </cell>
          <cell r="EJ710">
            <v>0</v>
          </cell>
          <cell r="EK710">
            <v>0</v>
          </cell>
          <cell r="EL710">
            <v>6.43</v>
          </cell>
          <cell r="EM710">
            <v>0</v>
          </cell>
          <cell r="EN710">
            <v>0</v>
          </cell>
          <cell r="EO710">
            <v>0</v>
          </cell>
          <cell r="EP710">
            <v>10</v>
          </cell>
          <cell r="EQ710">
            <v>14.82</v>
          </cell>
          <cell r="ER710">
            <v>-153.12</v>
          </cell>
          <cell r="ES710">
            <v>0</v>
          </cell>
          <cell r="ET710">
            <v>0</v>
          </cell>
          <cell r="EU710">
            <v>15329.46</v>
          </cell>
          <cell r="EV710">
            <v>15329.46</v>
          </cell>
          <cell r="EW710">
            <v>-244.07</v>
          </cell>
          <cell r="EX710">
            <v>1.69</v>
          </cell>
          <cell r="EY710">
            <v>-302.88</v>
          </cell>
          <cell r="EZ710">
            <v>0</v>
          </cell>
          <cell r="FA710">
            <v>93.77</v>
          </cell>
          <cell r="FB710">
            <v>330.68</v>
          </cell>
          <cell r="FC710">
            <v>0</v>
          </cell>
          <cell r="FD710">
            <v>5025.8100000000004</v>
          </cell>
          <cell r="FE710">
            <v>0</v>
          </cell>
          <cell r="FF710">
            <v>11273.35</v>
          </cell>
          <cell r="FG710">
            <v>50.8</v>
          </cell>
          <cell r="FH710">
            <v>0</v>
          </cell>
          <cell r="FI710">
            <v>0</v>
          </cell>
          <cell r="FJ710">
            <v>11222.55</v>
          </cell>
          <cell r="FK710">
            <v>95521</v>
          </cell>
          <cell r="FL710">
            <v>10298.09</v>
          </cell>
          <cell r="FM710">
            <v>11222.54</v>
          </cell>
          <cell r="FN710">
            <v>14345.1</v>
          </cell>
          <cell r="FO710">
            <v>95521</v>
          </cell>
          <cell r="FP710">
            <v>121352.36</v>
          </cell>
          <cell r="FQ710">
            <v>10.781000000000001</v>
          </cell>
          <cell r="FR710">
            <v>11.748799999999999</v>
          </cell>
          <cell r="FS710">
            <v>15.0177</v>
          </cell>
          <cell r="FT710">
            <v>9.2478999999999996</v>
          </cell>
          <cell r="FU710">
            <v>500</v>
          </cell>
          <cell r="FV710">
            <v>93.77</v>
          </cell>
          <cell r="FW710">
            <v>0</v>
          </cell>
          <cell r="FX710">
            <v>0</v>
          </cell>
          <cell r="FY710">
            <v>1397.26</v>
          </cell>
          <cell r="FZ710">
            <v>0</v>
          </cell>
          <cell r="GA710">
            <v>0</v>
          </cell>
          <cell r="GB710">
            <v>0</v>
          </cell>
          <cell r="GC710">
            <v>330.68</v>
          </cell>
          <cell r="GD710">
            <v>4925.54</v>
          </cell>
          <cell r="GE710">
            <v>817.52</v>
          </cell>
          <cell r="GF710">
            <v>0</v>
          </cell>
          <cell r="GG710">
            <v>1482161.3</v>
          </cell>
          <cell r="GH710">
            <v>0</v>
          </cell>
          <cell r="GI710">
            <v>196</v>
          </cell>
          <cell r="GJ710">
            <v>11273.35</v>
          </cell>
          <cell r="GK710">
            <v>1127.33</v>
          </cell>
          <cell r="GL710">
            <v>776.52</v>
          </cell>
          <cell r="GM710">
            <v>41</v>
          </cell>
          <cell r="GN710">
            <v>0</v>
          </cell>
          <cell r="GO710">
            <v>776.52</v>
          </cell>
          <cell r="GP710">
            <v>864.3</v>
          </cell>
          <cell r="GQ710">
            <v>864.3</v>
          </cell>
          <cell r="GR710">
            <v>0</v>
          </cell>
          <cell r="GS710">
            <v>864.3</v>
          </cell>
          <cell r="GT710">
            <v>2244.9299999999998</v>
          </cell>
          <cell r="GU710">
            <v>14.82</v>
          </cell>
          <cell r="GV710">
            <v>1482.16</v>
          </cell>
          <cell r="GW710">
            <v>0.01</v>
          </cell>
          <cell r="GX710">
            <v>6.43</v>
          </cell>
          <cell r="GY710">
            <v>0</v>
          </cell>
          <cell r="GZ710">
            <v>6.43</v>
          </cell>
          <cell r="HA710">
            <v>0</v>
          </cell>
          <cell r="HB710">
            <v>0</v>
          </cell>
          <cell r="HC710">
            <v>0</v>
          </cell>
          <cell r="HD710" t="str">
            <v>Acceleration of Warrant Amortization associated with TARP Repayment</v>
          </cell>
          <cell r="HF710">
            <v>0</v>
          </cell>
          <cell r="HG710">
            <v>0</v>
          </cell>
          <cell r="HH710">
            <v>0</v>
          </cell>
          <cell r="HI710">
            <v>-1258000000</v>
          </cell>
          <cell r="HJ710">
            <v>-570500000</v>
          </cell>
          <cell r="HK710" t="str">
            <v>All Common Stock issuances assumed at $4.0 per share</v>
          </cell>
          <cell r="HL710">
            <v>3</v>
          </cell>
          <cell r="HM710">
            <v>2013</v>
          </cell>
          <cell r="HN710">
            <v>0</v>
          </cell>
          <cell r="HO710">
            <v>-1.41</v>
          </cell>
          <cell r="HR710">
            <v>19016</v>
          </cell>
        </row>
        <row r="711">
          <cell r="A711" t="str">
            <v>3242838Q4 2013Supervisory Baseline</v>
          </cell>
          <cell r="B711" t="str">
            <v>Regions</v>
          </cell>
          <cell r="C711" t="str">
            <v>Q4 2013</v>
          </cell>
          <cell r="D711" t="str">
            <v>Supervisory Baseline</v>
          </cell>
          <cell r="E711" t="str">
            <v>BHC</v>
          </cell>
          <cell r="F711" t="str">
            <v>REGIONS FC</v>
          </cell>
          <cell r="G711">
            <v>3242838</v>
          </cell>
          <cell r="H711" t="str">
            <v>Projected</v>
          </cell>
          <cell r="I711">
            <v>40932</v>
          </cell>
          <cell r="J711">
            <v>40926.481539351851</v>
          </cell>
          <cell r="K711" t="str">
            <v>Baseline Scenario defined by the Federal Reserve</v>
          </cell>
          <cell r="L711">
            <v>36</v>
          </cell>
          <cell r="M711">
            <v>45.47</v>
          </cell>
          <cell r="N711">
            <v>3.85</v>
          </cell>
          <cell r="O711">
            <v>41.62</v>
          </cell>
          <cell r="P711">
            <v>37.799999999999997</v>
          </cell>
          <cell r="Q711">
            <v>28.21</v>
          </cell>
          <cell r="R711">
            <v>0</v>
          </cell>
          <cell r="S711">
            <v>9.59</v>
          </cell>
          <cell r="T711">
            <v>96.38</v>
          </cell>
          <cell r="U711">
            <v>18.59</v>
          </cell>
          <cell r="V711">
            <v>10.050000000000001</v>
          </cell>
          <cell r="W711">
            <v>67.739999999999995</v>
          </cell>
          <cell r="X711">
            <v>15.9</v>
          </cell>
          <cell r="Y711">
            <v>23.97</v>
          </cell>
          <cell r="Z711">
            <v>5.48</v>
          </cell>
          <cell r="AA711">
            <v>0</v>
          </cell>
          <cell r="AB711">
            <v>18.5</v>
          </cell>
          <cell r="AC711">
            <v>9.7899999999999991</v>
          </cell>
          <cell r="AD711">
            <v>0</v>
          </cell>
          <cell r="AE711">
            <v>1.43</v>
          </cell>
          <cell r="AF711">
            <v>0</v>
          </cell>
          <cell r="AG711">
            <v>0.74</v>
          </cell>
          <cell r="AH711">
            <v>7.63</v>
          </cell>
          <cell r="AI711">
            <v>265.31</v>
          </cell>
          <cell r="AJ711">
            <v>0</v>
          </cell>
          <cell r="AK711">
            <v>0</v>
          </cell>
          <cell r="AL711">
            <v>0.83</v>
          </cell>
          <cell r="AM711">
            <v>0.83</v>
          </cell>
          <cell r="AN711">
            <v>0</v>
          </cell>
          <cell r="AO711">
            <v>0</v>
          </cell>
          <cell r="AP711">
            <v>0</v>
          </cell>
          <cell r="AQ711">
            <v>0</v>
          </cell>
          <cell r="AR711">
            <v>0</v>
          </cell>
          <cell r="AS711">
            <v>0</v>
          </cell>
          <cell r="AT711">
            <v>266.14</v>
          </cell>
          <cell r="AU711">
            <v>2238.0300000000002</v>
          </cell>
          <cell r="AV711">
            <v>189.82</v>
          </cell>
          <cell r="AW711">
            <v>265.31</v>
          </cell>
          <cell r="AX711">
            <v>0</v>
          </cell>
          <cell r="AY711">
            <v>2162.54</v>
          </cell>
          <cell r="AZ711">
            <v>937.74</v>
          </cell>
          <cell r="BA711">
            <v>542.94000000000005</v>
          </cell>
          <cell r="BB711">
            <v>882.3</v>
          </cell>
          <cell r="BC711">
            <v>598.39</v>
          </cell>
          <cell r="BD711">
            <v>598.39</v>
          </cell>
          <cell r="BE711">
            <v>189.82</v>
          </cell>
          <cell r="BF711">
            <v>0</v>
          </cell>
          <cell r="BG711">
            <v>0</v>
          </cell>
          <cell r="BH711">
            <v>0</v>
          </cell>
          <cell r="BI711">
            <v>0</v>
          </cell>
          <cell r="BJ711">
            <v>-1.41</v>
          </cell>
          <cell r="BK711">
            <v>0</v>
          </cell>
          <cell r="BL711">
            <v>407.15</v>
          </cell>
          <cell r="BM711">
            <v>116</v>
          </cell>
          <cell r="BN711">
            <v>291.14999999999998</v>
          </cell>
          <cell r="BO711">
            <v>0</v>
          </cell>
          <cell r="BP711">
            <v>291.14999999999998</v>
          </cell>
          <cell r="BQ711">
            <v>2.16</v>
          </cell>
          <cell r="BR711">
            <v>288.99</v>
          </cell>
          <cell r="BS711">
            <v>28.490728000000001</v>
          </cell>
          <cell r="BT711">
            <v>32</v>
          </cell>
          <cell r="BU711">
            <v>5</v>
          </cell>
          <cell r="BV711">
            <v>5</v>
          </cell>
          <cell r="BW711">
            <v>32</v>
          </cell>
          <cell r="BY711">
            <v>16.66</v>
          </cell>
          <cell r="BZ711">
            <v>24689.3</v>
          </cell>
          <cell r="CA711">
            <v>24705.95</v>
          </cell>
          <cell r="CB711">
            <v>49001.54</v>
          </cell>
          <cell r="CC711">
            <v>15880.45</v>
          </cell>
          <cell r="CD711">
            <v>11427.86</v>
          </cell>
          <cell r="CE711">
            <v>476.02</v>
          </cell>
          <cell r="CF711">
            <v>10951.84</v>
          </cell>
          <cell r="CG711">
            <v>21022.91</v>
          </cell>
          <cell r="CH711">
            <v>2208.0300000000002</v>
          </cell>
          <cell r="CI711">
            <v>2577.92</v>
          </cell>
          <cell r="CJ711">
            <v>16236.95</v>
          </cell>
          <cell r="CK711">
            <v>11329.86</v>
          </cell>
          <cell r="CL711">
            <v>670.32</v>
          </cell>
          <cell r="CM711">
            <v>0</v>
          </cell>
          <cell r="CN711">
            <v>20859.240000000002</v>
          </cell>
          <cell r="CO711">
            <v>19333.560000000001</v>
          </cell>
          <cell r="CP711">
            <v>0</v>
          </cell>
          <cell r="CQ711">
            <v>1525.68</v>
          </cell>
          <cell r="CR711">
            <v>1000.65</v>
          </cell>
          <cell r="CS711">
            <v>3473.08</v>
          </cell>
          <cell r="CT711">
            <v>2020.67</v>
          </cell>
          <cell r="CU711">
            <v>0</v>
          </cell>
          <cell r="CV711">
            <v>1452.41</v>
          </cell>
          <cell r="CW711">
            <v>8684.7800000000007</v>
          </cell>
          <cell r="CX711">
            <v>0.03</v>
          </cell>
          <cell r="CY711">
            <v>447.6</v>
          </cell>
          <cell r="CZ711">
            <v>501.45</v>
          </cell>
          <cell r="DA711">
            <v>2293.65</v>
          </cell>
          <cell r="DB711">
            <v>5442.05</v>
          </cell>
          <cell r="DC711">
            <v>83019.289999999994</v>
          </cell>
          <cell r="DD711">
            <v>0</v>
          </cell>
          <cell r="DE711">
            <v>2162.54</v>
          </cell>
          <cell r="DF711">
            <v>80856.75</v>
          </cell>
          <cell r="DG711">
            <v>512.79</v>
          </cell>
          <cell r="DH711">
            <v>5031.8599999999997</v>
          </cell>
          <cell r="DI711">
            <v>399</v>
          </cell>
          <cell r="DJ711">
            <v>124.21</v>
          </cell>
          <cell r="DK711">
            <v>134</v>
          </cell>
          <cell r="DL711">
            <v>5689.07</v>
          </cell>
          <cell r="DM711">
            <v>15525.27</v>
          </cell>
          <cell r="DN711">
            <v>127289.83</v>
          </cell>
          <cell r="DO711">
            <v>95674.34</v>
          </cell>
          <cell r="DP711">
            <v>701.61</v>
          </cell>
          <cell r="DQ711">
            <v>500</v>
          </cell>
          <cell r="DR711">
            <v>14759.64</v>
          </cell>
          <cell r="DS711">
            <v>76</v>
          </cell>
          <cell r="DT711">
            <v>111635.59</v>
          </cell>
          <cell r="DU711">
            <v>500</v>
          </cell>
          <cell r="DV711">
            <v>15.35</v>
          </cell>
          <cell r="DW711">
            <v>19990.02</v>
          </cell>
          <cell r="DX711">
            <v>-2961.12</v>
          </cell>
          <cell r="DY711">
            <v>-751.36</v>
          </cell>
          <cell r="DZ711">
            <v>-1397.26</v>
          </cell>
          <cell r="EA711">
            <v>15395.64</v>
          </cell>
          <cell r="EB711">
            <v>258.60000000000002</v>
          </cell>
          <cell r="EC711">
            <v>15654.24</v>
          </cell>
          <cell r="ED711">
            <v>28846.75</v>
          </cell>
          <cell r="EE711">
            <v>15329.46</v>
          </cell>
          <cell r="EF711">
            <v>0</v>
          </cell>
          <cell r="EG711">
            <v>15329.46</v>
          </cell>
          <cell r="EH711">
            <v>288.99</v>
          </cell>
          <cell r="EI711">
            <v>0</v>
          </cell>
          <cell r="EJ711">
            <v>0</v>
          </cell>
          <cell r="EK711">
            <v>0</v>
          </cell>
          <cell r="EL711">
            <v>6.43</v>
          </cell>
          <cell r="EM711">
            <v>0</v>
          </cell>
          <cell r="EN711">
            <v>0</v>
          </cell>
          <cell r="EO711">
            <v>0</v>
          </cell>
          <cell r="EP711">
            <v>10</v>
          </cell>
          <cell r="EQ711">
            <v>14.82</v>
          </cell>
          <cell r="ER711">
            <v>-204.41</v>
          </cell>
          <cell r="ES711">
            <v>0</v>
          </cell>
          <cell r="ET711">
            <v>0</v>
          </cell>
          <cell r="EU711">
            <v>15395.64</v>
          </cell>
          <cell r="EV711">
            <v>15395.64</v>
          </cell>
          <cell r="EW711">
            <v>-400.51</v>
          </cell>
          <cell r="EX711">
            <v>1.69</v>
          </cell>
          <cell r="EY711">
            <v>-350.85</v>
          </cell>
          <cell r="EZ711">
            <v>0</v>
          </cell>
          <cell r="FA711">
            <v>93.93</v>
          </cell>
          <cell r="FB711">
            <v>330.7</v>
          </cell>
          <cell r="FC711">
            <v>0</v>
          </cell>
          <cell r="FD711">
            <v>5017.43</v>
          </cell>
          <cell r="FE711">
            <v>0</v>
          </cell>
          <cell r="FF711">
            <v>11552.5</v>
          </cell>
          <cell r="FG711">
            <v>52.32</v>
          </cell>
          <cell r="FH711">
            <v>0</v>
          </cell>
          <cell r="FI711">
            <v>0</v>
          </cell>
          <cell r="FJ711">
            <v>11500.18</v>
          </cell>
          <cell r="FK711">
            <v>96651</v>
          </cell>
          <cell r="FL711">
            <v>10575.55</v>
          </cell>
          <cell r="FM711">
            <v>11500.18</v>
          </cell>
          <cell r="FN711">
            <v>14632.42</v>
          </cell>
          <cell r="FO711">
            <v>96651</v>
          </cell>
          <cell r="FP711">
            <v>122053.66</v>
          </cell>
          <cell r="FQ711">
            <v>10.942</v>
          </cell>
          <cell r="FR711">
            <v>11.8987</v>
          </cell>
          <cell r="FS711">
            <v>15.1394</v>
          </cell>
          <cell r="FT711">
            <v>9.4222000000000001</v>
          </cell>
          <cell r="FU711">
            <v>500</v>
          </cell>
          <cell r="FV711">
            <v>93.93</v>
          </cell>
          <cell r="FW711">
            <v>0</v>
          </cell>
          <cell r="FX711">
            <v>0</v>
          </cell>
          <cell r="FY711">
            <v>1397.26</v>
          </cell>
          <cell r="FZ711">
            <v>0</v>
          </cell>
          <cell r="GA711">
            <v>0</v>
          </cell>
          <cell r="GB711">
            <v>0</v>
          </cell>
          <cell r="GC711">
            <v>330.7</v>
          </cell>
          <cell r="GD711">
            <v>4925.54</v>
          </cell>
          <cell r="GE711">
            <v>705.3</v>
          </cell>
          <cell r="GF711">
            <v>0</v>
          </cell>
          <cell r="GG711">
            <v>1482258.6</v>
          </cell>
          <cell r="GH711">
            <v>0</v>
          </cell>
          <cell r="GI711">
            <v>196</v>
          </cell>
          <cell r="GJ711">
            <v>11552.5</v>
          </cell>
          <cell r="GK711">
            <v>1155.25</v>
          </cell>
          <cell r="GL711">
            <v>663.3</v>
          </cell>
          <cell r="GM711">
            <v>42</v>
          </cell>
          <cell r="GN711">
            <v>0</v>
          </cell>
          <cell r="GO711">
            <v>663.3</v>
          </cell>
          <cell r="GP711">
            <v>885.77</v>
          </cell>
          <cell r="GQ711">
            <v>885.77</v>
          </cell>
          <cell r="GR711">
            <v>0</v>
          </cell>
          <cell r="GS711">
            <v>885.77</v>
          </cell>
          <cell r="GT711">
            <v>2300.7199999999998</v>
          </cell>
          <cell r="GU711">
            <v>14.82</v>
          </cell>
          <cell r="GV711">
            <v>1482.26</v>
          </cell>
          <cell r="GW711">
            <v>0.01</v>
          </cell>
          <cell r="GX711">
            <v>6.43</v>
          </cell>
          <cell r="GY711">
            <v>0</v>
          </cell>
          <cell r="GZ711">
            <v>6.43</v>
          </cell>
          <cell r="HA711">
            <v>0</v>
          </cell>
          <cell r="HB711">
            <v>0</v>
          </cell>
          <cell r="HC711">
            <v>0</v>
          </cell>
          <cell r="HD711" t="str">
            <v>Acceleration of Warrant Amortization associated with TARP Repayment</v>
          </cell>
          <cell r="HF711">
            <v>0</v>
          </cell>
          <cell r="HG711">
            <v>0</v>
          </cell>
          <cell r="HH711">
            <v>0</v>
          </cell>
          <cell r="HI711">
            <v>-1258000000</v>
          </cell>
          <cell r="HJ711">
            <v>-570500000</v>
          </cell>
          <cell r="HK711" t="str">
            <v>All Common Stock issuances assumed at $4.0 per share</v>
          </cell>
          <cell r="HL711">
            <v>4</v>
          </cell>
          <cell r="HM711">
            <v>2013</v>
          </cell>
          <cell r="HN711">
            <v>0</v>
          </cell>
          <cell r="HO711">
            <v>-1.41</v>
          </cell>
          <cell r="HR711">
            <v>19016</v>
          </cell>
        </row>
        <row r="712">
          <cell r="A712" t="str">
            <v>3242838Q3 2011Supervisory Stress</v>
          </cell>
          <cell r="B712" t="str">
            <v>Regions</v>
          </cell>
          <cell r="C712" t="str">
            <v>Q3 2011</v>
          </cell>
          <cell r="D712" t="str">
            <v>Supervisory Stress</v>
          </cell>
          <cell r="E712" t="str">
            <v>BHC</v>
          </cell>
          <cell r="F712" t="str">
            <v>REGIONS FC</v>
          </cell>
          <cell r="G712">
            <v>3242838</v>
          </cell>
          <cell r="H712" t="str">
            <v>Actual</v>
          </cell>
          <cell r="I712">
            <v>40932</v>
          </cell>
          <cell r="J712">
            <v>40926.481539351851</v>
          </cell>
          <cell r="K712" t="str">
            <v>Stress scenario defined by the Federal Reserve</v>
          </cell>
          <cell r="L712">
            <v>70.400000000000006</v>
          </cell>
          <cell r="M712">
            <v>76.2</v>
          </cell>
          <cell r="N712">
            <v>6.8</v>
          </cell>
          <cell r="O712">
            <v>69.400000000000006</v>
          </cell>
          <cell r="P712">
            <v>56.9</v>
          </cell>
          <cell r="Q712">
            <v>41.2</v>
          </cell>
          <cell r="R712">
            <v>0</v>
          </cell>
          <cell r="S712">
            <v>15.7</v>
          </cell>
          <cell r="T712">
            <v>273.3</v>
          </cell>
          <cell r="U712">
            <v>106.8</v>
          </cell>
          <cell r="V712">
            <v>23.5</v>
          </cell>
          <cell r="W712">
            <v>143</v>
          </cell>
          <cell r="X712">
            <v>1.2</v>
          </cell>
          <cell r="Y712">
            <v>17.600000000000001</v>
          </cell>
          <cell r="Z712">
            <v>0.6</v>
          </cell>
          <cell r="AA712">
            <v>0</v>
          </cell>
          <cell r="AB712">
            <v>17</v>
          </cell>
          <cell r="AC712">
            <v>15.7</v>
          </cell>
          <cell r="AD712">
            <v>0</v>
          </cell>
          <cell r="AE712">
            <v>0.3</v>
          </cell>
          <cell r="AF712">
            <v>0</v>
          </cell>
          <cell r="AG712">
            <v>0</v>
          </cell>
          <cell r="AH712">
            <v>15.4</v>
          </cell>
          <cell r="AI712">
            <v>511.3</v>
          </cell>
          <cell r="AJ712">
            <v>0</v>
          </cell>
          <cell r="AK712">
            <v>0</v>
          </cell>
          <cell r="AL712">
            <v>0</v>
          </cell>
          <cell r="AM712">
            <v>0</v>
          </cell>
          <cell r="AN712">
            <v>0</v>
          </cell>
          <cell r="AO712">
            <v>0</v>
          </cell>
          <cell r="AP712">
            <v>0</v>
          </cell>
          <cell r="AQ712">
            <v>0</v>
          </cell>
          <cell r="AR712">
            <v>0</v>
          </cell>
          <cell r="AS712">
            <v>0</v>
          </cell>
          <cell r="AT712">
            <v>511.25</v>
          </cell>
          <cell r="AU712">
            <v>3119.99</v>
          </cell>
          <cell r="AV712">
            <v>355</v>
          </cell>
          <cell r="AW712">
            <v>511.25</v>
          </cell>
          <cell r="AX712">
            <v>0</v>
          </cell>
          <cell r="AY712">
            <v>2963.73</v>
          </cell>
          <cell r="AZ712">
            <v>859.4</v>
          </cell>
          <cell r="BA712">
            <v>747.16</v>
          </cell>
          <cell r="BB712">
            <v>1064.52</v>
          </cell>
          <cell r="BC712">
            <v>542.04</v>
          </cell>
          <cell r="BD712">
            <v>542.04</v>
          </cell>
          <cell r="BE712">
            <v>355</v>
          </cell>
          <cell r="BF712">
            <v>0</v>
          </cell>
          <cell r="BG712">
            <v>0</v>
          </cell>
          <cell r="BH712">
            <v>-2.52</v>
          </cell>
          <cell r="BI712">
            <v>0</v>
          </cell>
          <cell r="BJ712">
            <v>-0.7</v>
          </cell>
          <cell r="BK712">
            <v>1.8</v>
          </cell>
          <cell r="BL712">
            <v>183.84</v>
          </cell>
          <cell r="BM712">
            <v>26.77</v>
          </cell>
          <cell r="BN712">
            <v>157.07</v>
          </cell>
          <cell r="BO712">
            <v>0</v>
          </cell>
          <cell r="BP712">
            <v>157.07</v>
          </cell>
          <cell r="BQ712">
            <v>2.52</v>
          </cell>
          <cell r="BR712">
            <v>154.54</v>
          </cell>
          <cell r="BS712">
            <v>14.561574999999999</v>
          </cell>
          <cell r="BT712">
            <v>32.1</v>
          </cell>
          <cell r="BU712">
            <v>4</v>
          </cell>
          <cell r="BV712">
            <v>4</v>
          </cell>
          <cell r="BW712">
            <v>32.200000000000003</v>
          </cell>
          <cell r="BY712">
            <v>17.57</v>
          </cell>
          <cell r="BZ712">
            <v>23892.23</v>
          </cell>
          <cell r="CA712">
            <v>23909.8</v>
          </cell>
          <cell r="CB712">
            <v>52706.2</v>
          </cell>
          <cell r="CC712">
            <v>15711.99</v>
          </cell>
          <cell r="CD712">
            <v>12541.47</v>
          </cell>
          <cell r="CE712">
            <v>636.39</v>
          </cell>
          <cell r="CF712">
            <v>11905.09</v>
          </cell>
          <cell r="CG712">
            <v>23838.47</v>
          </cell>
          <cell r="CH712">
            <v>3135.13</v>
          </cell>
          <cell r="CI712">
            <v>3216.04</v>
          </cell>
          <cell r="CJ712">
            <v>17487.3</v>
          </cell>
          <cell r="CK712">
            <v>10957.79</v>
          </cell>
          <cell r="CL712">
            <v>614.27</v>
          </cell>
          <cell r="CM712">
            <v>0</v>
          </cell>
          <cell r="CN712">
            <v>16591.009999999998</v>
          </cell>
          <cell r="CO712">
            <v>15056.08</v>
          </cell>
          <cell r="CP712">
            <v>0</v>
          </cell>
          <cell r="CQ712">
            <v>1534.93</v>
          </cell>
          <cell r="CR712">
            <v>1023.57</v>
          </cell>
          <cell r="CS712">
            <v>2925</v>
          </cell>
          <cell r="CT712">
            <v>1578.14</v>
          </cell>
          <cell r="CU712">
            <v>0</v>
          </cell>
          <cell r="CV712">
            <v>1347.17</v>
          </cell>
          <cell r="CW712">
            <v>7286.3</v>
          </cell>
          <cell r="CX712">
            <v>0.35</v>
          </cell>
          <cell r="CY712">
            <v>380.86</v>
          </cell>
          <cell r="CZ712">
            <v>356.6</v>
          </cell>
          <cell r="DA712">
            <v>1593.64</v>
          </cell>
          <cell r="DB712">
            <v>4954.8500000000004</v>
          </cell>
          <cell r="DC712">
            <v>80532.27</v>
          </cell>
          <cell r="DD712">
            <v>0</v>
          </cell>
          <cell r="DE712">
            <v>2963.73</v>
          </cell>
          <cell r="DF712">
            <v>77568.53</v>
          </cell>
          <cell r="DG712">
            <v>2340.87</v>
          </cell>
          <cell r="DH712">
            <v>5560.9</v>
          </cell>
          <cell r="DI712">
            <v>182.26</v>
          </cell>
          <cell r="DJ712">
            <v>169.86</v>
          </cell>
          <cell r="DK712">
            <v>308.64</v>
          </cell>
          <cell r="DL712">
            <v>6221.67</v>
          </cell>
          <cell r="DM712">
            <v>19720.63</v>
          </cell>
          <cell r="DN712">
            <v>129761.51</v>
          </cell>
          <cell r="DO712">
            <v>95949.24</v>
          </cell>
          <cell r="DP712">
            <v>1292.74</v>
          </cell>
          <cell r="DQ712">
            <v>845.77</v>
          </cell>
          <cell r="DR712">
            <v>14152.83</v>
          </cell>
          <cell r="DS712">
            <v>85.7</v>
          </cell>
          <cell r="DT712">
            <v>112240.57</v>
          </cell>
          <cell r="DU712">
            <v>3408.89</v>
          </cell>
          <cell r="DV712">
            <v>13.01</v>
          </cell>
          <cell r="DW712">
            <v>19058.73</v>
          </cell>
          <cell r="DX712">
            <v>-3912.5</v>
          </cell>
          <cell r="DY712">
            <v>91.46</v>
          </cell>
          <cell r="DZ712">
            <v>-1397.26</v>
          </cell>
          <cell r="EA712">
            <v>17262.330000000002</v>
          </cell>
          <cell r="EB712">
            <v>258.60000000000002</v>
          </cell>
          <cell r="EC712">
            <v>17520.93</v>
          </cell>
          <cell r="ED712">
            <v>24680.18</v>
          </cell>
          <cell r="EE712">
            <v>16887.88</v>
          </cell>
          <cell r="EF712">
            <v>0</v>
          </cell>
          <cell r="EG712">
            <v>16887.88</v>
          </cell>
          <cell r="EH712">
            <v>154.54</v>
          </cell>
          <cell r="EI712">
            <v>0</v>
          </cell>
          <cell r="EJ712">
            <v>0</v>
          </cell>
          <cell r="EK712">
            <v>0</v>
          </cell>
          <cell r="EL712">
            <v>7.64</v>
          </cell>
          <cell r="EM712">
            <v>0</v>
          </cell>
          <cell r="EN712">
            <v>0</v>
          </cell>
          <cell r="EO712">
            <v>0</v>
          </cell>
          <cell r="EP712">
            <v>43.75</v>
          </cell>
          <cell r="EQ712">
            <v>12.57</v>
          </cell>
          <cell r="ER712">
            <v>268.58999999999997</v>
          </cell>
          <cell r="ES712">
            <v>0</v>
          </cell>
          <cell r="ET712">
            <v>0</v>
          </cell>
          <cell r="EU712">
            <v>17262.330000000002</v>
          </cell>
          <cell r="EV712">
            <v>17262.330000000002</v>
          </cell>
          <cell r="EW712">
            <v>317.82</v>
          </cell>
          <cell r="EX712">
            <v>1.69</v>
          </cell>
          <cell r="EY712">
            <v>-226.36</v>
          </cell>
          <cell r="EZ712">
            <v>0</v>
          </cell>
          <cell r="FA712">
            <v>92.48</v>
          </cell>
          <cell r="FB712">
            <v>845.75</v>
          </cell>
          <cell r="FC712">
            <v>0</v>
          </cell>
          <cell r="FD712">
            <v>5649.12</v>
          </cell>
          <cell r="FE712">
            <v>0</v>
          </cell>
          <cell r="FF712">
            <v>12458.29</v>
          </cell>
          <cell r="FG712">
            <v>35.21</v>
          </cell>
          <cell r="FH712">
            <v>506.18</v>
          </cell>
          <cell r="FI712">
            <v>0</v>
          </cell>
          <cell r="FJ712">
            <v>11917.08</v>
          </cell>
          <cell r="FK712">
            <v>92785.7</v>
          </cell>
          <cell r="FL712">
            <v>7569.96</v>
          </cell>
          <cell r="FM712">
            <v>11917.08</v>
          </cell>
          <cell r="FN712">
            <v>15337.47</v>
          </cell>
          <cell r="FO712">
            <v>92785.7</v>
          </cell>
          <cell r="FP712">
            <v>123184.74</v>
          </cell>
          <cell r="FQ712">
            <v>8.1585000000000001</v>
          </cell>
          <cell r="FR712">
            <v>12.8437</v>
          </cell>
          <cell r="FS712">
            <v>16.53</v>
          </cell>
          <cell r="FT712">
            <v>9.6740999999999993</v>
          </cell>
          <cell r="FU712">
            <v>3408.89</v>
          </cell>
          <cell r="FV712">
            <v>92.48</v>
          </cell>
          <cell r="FW712">
            <v>0</v>
          </cell>
          <cell r="FX712">
            <v>0</v>
          </cell>
          <cell r="FY712">
            <v>1397.26</v>
          </cell>
          <cell r="FZ712">
            <v>0</v>
          </cell>
          <cell r="GA712">
            <v>0</v>
          </cell>
          <cell r="GB712">
            <v>0</v>
          </cell>
          <cell r="GC712">
            <v>845.75</v>
          </cell>
          <cell r="GD712">
            <v>5454.58</v>
          </cell>
          <cell r="GE712">
            <v>1220.1400000000001</v>
          </cell>
          <cell r="GF712">
            <v>0</v>
          </cell>
          <cell r="GG712">
            <v>1258877.5</v>
          </cell>
          <cell r="GH712">
            <v>3408.89</v>
          </cell>
          <cell r="GI712">
            <v>196</v>
          </cell>
          <cell r="GJ712">
            <v>12458.29</v>
          </cell>
          <cell r="GK712">
            <v>1245.83</v>
          </cell>
          <cell r="GL712">
            <v>1178</v>
          </cell>
          <cell r="GM712">
            <v>42.15</v>
          </cell>
          <cell r="GN712">
            <v>0</v>
          </cell>
          <cell r="GO712">
            <v>1178</v>
          </cell>
          <cell r="GP712">
            <v>671.83</v>
          </cell>
          <cell r="GQ712">
            <v>671.83</v>
          </cell>
          <cell r="GR712">
            <v>506.18</v>
          </cell>
          <cell r="GS712">
            <v>671.83</v>
          </cell>
          <cell r="GT712">
            <v>1745</v>
          </cell>
          <cell r="GU712">
            <v>12.57</v>
          </cell>
          <cell r="GV712">
            <v>1258.8800000000001</v>
          </cell>
          <cell r="GW712">
            <v>9.9850700000000004E-3</v>
          </cell>
          <cell r="GX712">
            <v>7.64</v>
          </cell>
          <cell r="GY712">
            <v>0</v>
          </cell>
          <cell r="GZ712">
            <v>7.64</v>
          </cell>
          <cell r="HA712">
            <v>0</v>
          </cell>
          <cell r="HB712">
            <v>0</v>
          </cell>
          <cell r="HC712">
            <v>0</v>
          </cell>
          <cell r="HD712" t="str">
            <v>Acceleration of Warrant Amortization associated with TARP Repayment</v>
          </cell>
          <cell r="HF712">
            <v>0</v>
          </cell>
          <cell r="HG712">
            <v>0</v>
          </cell>
          <cell r="HH712">
            <v>0</v>
          </cell>
          <cell r="HI712">
            <v>-1258000000</v>
          </cell>
          <cell r="HJ712">
            <v>-570500000</v>
          </cell>
          <cell r="HK712" t="str">
            <v>All Common Stock issuances assumed at $4.0 per share</v>
          </cell>
          <cell r="HL712">
            <v>3</v>
          </cell>
          <cell r="HM712">
            <v>2011</v>
          </cell>
          <cell r="HN712">
            <v>0</v>
          </cell>
          <cell r="HO712">
            <v>-0.7</v>
          </cell>
          <cell r="HR712">
            <v>19016</v>
          </cell>
        </row>
        <row r="713">
          <cell r="A713" t="str">
            <v>3242838Q4 2011Supervisory Stress</v>
          </cell>
          <cell r="B713" t="str">
            <v>Regions</v>
          </cell>
          <cell r="C713" t="str">
            <v>Q4 2011</v>
          </cell>
          <cell r="D713" t="str">
            <v>Supervisory Stress</v>
          </cell>
          <cell r="E713" t="str">
            <v>BHC</v>
          </cell>
          <cell r="F713" t="str">
            <v>REGIONS FC</v>
          </cell>
          <cell r="G713">
            <v>3242838</v>
          </cell>
          <cell r="H713" t="str">
            <v>Projected</v>
          </cell>
          <cell r="I713">
            <v>40932</v>
          </cell>
          <cell r="J713">
            <v>40926.481539351851</v>
          </cell>
          <cell r="K713" t="str">
            <v>Stress scenario defined by the Federal Reserve</v>
          </cell>
          <cell r="L713">
            <v>64.3</v>
          </cell>
          <cell r="M713">
            <v>74.92</v>
          </cell>
          <cell r="N713">
            <v>5.97</v>
          </cell>
          <cell r="O713">
            <v>68.95</v>
          </cell>
          <cell r="P713">
            <v>75.75</v>
          </cell>
          <cell r="Q713">
            <v>64.17</v>
          </cell>
          <cell r="R713">
            <v>0</v>
          </cell>
          <cell r="S713">
            <v>11.58</v>
          </cell>
          <cell r="T713">
            <v>245.54</v>
          </cell>
          <cell r="U713">
            <v>91.91</v>
          </cell>
          <cell r="V713">
            <v>26.58</v>
          </cell>
          <cell r="W713">
            <v>127.04</v>
          </cell>
          <cell r="X713">
            <v>10.3</v>
          </cell>
          <cell r="Y713">
            <v>20.82</v>
          </cell>
          <cell r="Z713">
            <v>3</v>
          </cell>
          <cell r="AA713">
            <v>0</v>
          </cell>
          <cell r="AB713">
            <v>17.829999999999998</v>
          </cell>
          <cell r="AC713">
            <v>19.39</v>
          </cell>
          <cell r="AD713">
            <v>0</v>
          </cell>
          <cell r="AE713">
            <v>2.63</v>
          </cell>
          <cell r="AF713">
            <v>0</v>
          </cell>
          <cell r="AG713">
            <v>1.1100000000000001</v>
          </cell>
          <cell r="AH713">
            <v>15.64</v>
          </cell>
          <cell r="AI713">
            <v>511.02</v>
          </cell>
          <cell r="AJ713">
            <v>0</v>
          </cell>
          <cell r="AK713">
            <v>0</v>
          </cell>
          <cell r="AL713">
            <v>0</v>
          </cell>
          <cell r="AM713">
            <v>0</v>
          </cell>
          <cell r="AN713">
            <v>0</v>
          </cell>
          <cell r="AO713">
            <v>0</v>
          </cell>
          <cell r="AP713">
            <v>0</v>
          </cell>
          <cell r="AQ713">
            <v>0</v>
          </cell>
          <cell r="AR713">
            <v>0</v>
          </cell>
          <cell r="AS713">
            <v>0</v>
          </cell>
          <cell r="AT713">
            <v>511.02</v>
          </cell>
          <cell r="AU713">
            <v>2963.73</v>
          </cell>
          <cell r="AV713">
            <v>361.05</v>
          </cell>
          <cell r="AW713">
            <v>511.02</v>
          </cell>
          <cell r="AX713">
            <v>0</v>
          </cell>
          <cell r="AY713">
            <v>2813.77</v>
          </cell>
          <cell r="AZ713">
            <v>856.61</v>
          </cell>
          <cell r="BA713">
            <v>734.84</v>
          </cell>
          <cell r="BB713">
            <v>1128.71</v>
          </cell>
          <cell r="BC713">
            <v>462.73</v>
          </cell>
          <cell r="BD713">
            <v>462.73</v>
          </cell>
          <cell r="BE713">
            <v>361.05</v>
          </cell>
          <cell r="BF713">
            <v>0</v>
          </cell>
          <cell r="BG713">
            <v>0</v>
          </cell>
          <cell r="BH713">
            <v>11.66</v>
          </cell>
          <cell r="BI713">
            <v>0</v>
          </cell>
          <cell r="BJ713">
            <v>0.35</v>
          </cell>
          <cell r="BK713">
            <v>-8</v>
          </cell>
          <cell r="BL713">
            <v>113.7</v>
          </cell>
          <cell r="BM713">
            <v>-13</v>
          </cell>
          <cell r="BN713">
            <v>126.7</v>
          </cell>
          <cell r="BO713">
            <v>0</v>
          </cell>
          <cell r="BP713">
            <v>126.7</v>
          </cell>
          <cell r="BQ713">
            <v>2.34</v>
          </cell>
          <cell r="BR713">
            <v>124.36</v>
          </cell>
          <cell r="BS713">
            <v>-11.433597000000001</v>
          </cell>
          <cell r="BT713">
            <v>32</v>
          </cell>
          <cell r="BU713">
            <v>6.1</v>
          </cell>
          <cell r="BV713">
            <v>7</v>
          </cell>
          <cell r="BW713">
            <v>31.1</v>
          </cell>
          <cell r="BY713">
            <v>16.66</v>
          </cell>
          <cell r="BZ713">
            <v>24755.42</v>
          </cell>
          <cell r="CA713">
            <v>24772.080000000002</v>
          </cell>
          <cell r="CB713">
            <v>51387.34</v>
          </cell>
          <cell r="CC713">
            <v>15668.15</v>
          </cell>
          <cell r="CD713">
            <v>12276.75</v>
          </cell>
          <cell r="CE713">
            <v>615</v>
          </cell>
          <cell r="CF713">
            <v>11661.75</v>
          </cell>
          <cell r="CG713">
            <v>22826.65</v>
          </cell>
          <cell r="CH713">
            <v>2906.93</v>
          </cell>
          <cell r="CI713">
            <v>2987.48</v>
          </cell>
          <cell r="CJ713">
            <v>16932.240000000002</v>
          </cell>
          <cell r="CK713">
            <v>10800.34</v>
          </cell>
          <cell r="CL713">
            <v>615.79</v>
          </cell>
          <cell r="CM713">
            <v>0</v>
          </cell>
          <cell r="CN713">
            <v>16753.04</v>
          </cell>
          <cell r="CO713">
            <v>15236.89</v>
          </cell>
          <cell r="CP713">
            <v>0</v>
          </cell>
          <cell r="CQ713">
            <v>1516.15</v>
          </cell>
          <cell r="CR713">
            <v>1029.3699999999999</v>
          </cell>
          <cell r="CS713">
            <v>2976.33</v>
          </cell>
          <cell r="CT713">
            <v>1658.91</v>
          </cell>
          <cell r="CU713">
            <v>0</v>
          </cell>
          <cell r="CV713">
            <v>1317.42</v>
          </cell>
          <cell r="CW713">
            <v>7304.93</v>
          </cell>
          <cell r="CX713">
            <v>0.04</v>
          </cell>
          <cell r="CY713">
            <v>376.61</v>
          </cell>
          <cell r="CZ713">
            <v>362.11</v>
          </cell>
          <cell r="DA713">
            <v>1627.51</v>
          </cell>
          <cell r="DB713">
            <v>4938.66</v>
          </cell>
          <cell r="DC713">
            <v>79451.009999999995</v>
          </cell>
          <cell r="DD713">
            <v>0</v>
          </cell>
          <cell r="DE713">
            <v>2813.77</v>
          </cell>
          <cell r="DF713">
            <v>76637.240000000005</v>
          </cell>
          <cell r="DG713">
            <v>2021.96</v>
          </cell>
          <cell r="DH713">
            <v>5564.9</v>
          </cell>
          <cell r="DI713">
            <v>190.79</v>
          </cell>
          <cell r="DJ713">
            <v>164.55</v>
          </cell>
          <cell r="DK713">
            <v>286.75</v>
          </cell>
          <cell r="DL713">
            <v>6206.99</v>
          </cell>
          <cell r="DM713">
            <v>16191.9</v>
          </cell>
          <cell r="DN713">
            <v>125830.17</v>
          </cell>
          <cell r="DO713">
            <v>94189.33</v>
          </cell>
          <cell r="DP713">
            <v>1156.71</v>
          </cell>
          <cell r="DQ713">
            <v>845.92</v>
          </cell>
          <cell r="DR713">
            <v>12406.71</v>
          </cell>
          <cell r="DS713">
            <v>78</v>
          </cell>
          <cell r="DT713">
            <v>108598.67</v>
          </cell>
          <cell r="DU713">
            <v>3418.87</v>
          </cell>
          <cell r="DV713">
            <v>13.03</v>
          </cell>
          <cell r="DW713">
            <v>19065.27</v>
          </cell>
          <cell r="DX713">
            <v>-3854.47</v>
          </cell>
          <cell r="DY713">
            <v>-272.55</v>
          </cell>
          <cell r="DZ713">
            <v>-1397.26</v>
          </cell>
          <cell r="EA713">
            <v>16972.900000000001</v>
          </cell>
          <cell r="EB713">
            <v>258.60000000000002</v>
          </cell>
          <cell r="EC713">
            <v>17231.5</v>
          </cell>
          <cell r="ED713">
            <v>24700.400000000001</v>
          </cell>
          <cell r="EE713">
            <v>17262.330000000002</v>
          </cell>
          <cell r="EF713">
            <v>0</v>
          </cell>
          <cell r="EG713">
            <v>17262.330000000002</v>
          </cell>
          <cell r="EH713">
            <v>124.36</v>
          </cell>
          <cell r="EI713">
            <v>0</v>
          </cell>
          <cell r="EJ713">
            <v>0</v>
          </cell>
          <cell r="EK713">
            <v>0</v>
          </cell>
          <cell r="EL713">
            <v>6.56</v>
          </cell>
          <cell r="EM713">
            <v>0</v>
          </cell>
          <cell r="EN713">
            <v>0</v>
          </cell>
          <cell r="EO713">
            <v>0</v>
          </cell>
          <cell r="EP713">
            <v>43.75</v>
          </cell>
          <cell r="EQ713">
            <v>12.59</v>
          </cell>
          <cell r="ER713">
            <v>-364.01</v>
          </cell>
          <cell r="ES713">
            <v>0</v>
          </cell>
          <cell r="ET713">
            <v>0</v>
          </cell>
          <cell r="EU713">
            <v>16972.900000000001</v>
          </cell>
          <cell r="EV713">
            <v>16972.900000000001</v>
          </cell>
          <cell r="EW713">
            <v>9.65</v>
          </cell>
          <cell r="EX713">
            <v>1.69</v>
          </cell>
          <cell r="EY713">
            <v>-282.2</v>
          </cell>
          <cell r="EZ713">
            <v>0</v>
          </cell>
          <cell r="FA713">
            <v>92.64</v>
          </cell>
          <cell r="FB713">
            <v>845.78</v>
          </cell>
          <cell r="FC713">
            <v>0</v>
          </cell>
          <cell r="FD713">
            <v>5639.22</v>
          </cell>
          <cell r="FE713">
            <v>0</v>
          </cell>
          <cell r="FF713">
            <v>12542.96</v>
          </cell>
          <cell r="FG713">
            <v>35.53</v>
          </cell>
          <cell r="FH713">
            <v>481.34</v>
          </cell>
          <cell r="FI713">
            <v>0</v>
          </cell>
          <cell r="FJ713">
            <v>12026.08</v>
          </cell>
          <cell r="FK713">
            <v>91952.45</v>
          </cell>
          <cell r="FL713">
            <v>7668.79</v>
          </cell>
          <cell r="FM713">
            <v>12026.08</v>
          </cell>
          <cell r="FN713">
            <v>15394.52</v>
          </cell>
          <cell r="FO713">
            <v>91952.45</v>
          </cell>
          <cell r="FP713">
            <v>121265.81</v>
          </cell>
          <cell r="FQ713">
            <v>8.3399000000000001</v>
          </cell>
          <cell r="FR713">
            <v>13.0786</v>
          </cell>
          <cell r="FS713">
            <v>16.741800000000001</v>
          </cell>
          <cell r="FT713">
            <v>9.9170999999999996</v>
          </cell>
          <cell r="FU713">
            <v>3418.87</v>
          </cell>
          <cell r="FV713">
            <v>92.64</v>
          </cell>
          <cell r="FW713">
            <v>0</v>
          </cell>
          <cell r="FX713">
            <v>0</v>
          </cell>
          <cell r="FY713">
            <v>1397.26</v>
          </cell>
          <cell r="FZ713">
            <v>0</v>
          </cell>
          <cell r="GA713">
            <v>0</v>
          </cell>
          <cell r="GB713">
            <v>0</v>
          </cell>
          <cell r="GC713">
            <v>845.78</v>
          </cell>
          <cell r="GD713">
            <v>5458.58</v>
          </cell>
          <cell r="GE713">
            <v>1218.83</v>
          </cell>
          <cell r="GF713">
            <v>0</v>
          </cell>
          <cell r="GG713">
            <v>1258849.6000000001</v>
          </cell>
          <cell r="GH713">
            <v>3418.87</v>
          </cell>
          <cell r="GI713">
            <v>196</v>
          </cell>
          <cell r="GJ713">
            <v>12542.96</v>
          </cell>
          <cell r="GK713">
            <v>1254.3</v>
          </cell>
          <cell r="GL713">
            <v>1183.83</v>
          </cell>
          <cell r="GM713">
            <v>35</v>
          </cell>
          <cell r="GN713">
            <v>0</v>
          </cell>
          <cell r="GO713">
            <v>1183.83</v>
          </cell>
          <cell r="GP713">
            <v>702.48</v>
          </cell>
          <cell r="GQ713">
            <v>702.48</v>
          </cell>
          <cell r="GR713">
            <v>481.34</v>
          </cell>
          <cell r="GS713">
            <v>702.48</v>
          </cell>
          <cell r="GT713">
            <v>1824.63</v>
          </cell>
          <cell r="GU713">
            <v>12.59</v>
          </cell>
          <cell r="GV713">
            <v>1258.8499999999999</v>
          </cell>
          <cell r="GW713">
            <v>0.01</v>
          </cell>
          <cell r="GX713">
            <v>6.56</v>
          </cell>
          <cell r="GY713">
            <v>0</v>
          </cell>
          <cell r="GZ713">
            <v>6.56</v>
          </cell>
          <cell r="HA713">
            <v>0</v>
          </cell>
          <cell r="HB713">
            <v>0</v>
          </cell>
          <cell r="HC713">
            <v>0</v>
          </cell>
          <cell r="HD713" t="str">
            <v>Acceleration of Warrant Amortization associated with TARP Repayment</v>
          </cell>
          <cell r="HF713">
            <v>0</v>
          </cell>
          <cell r="HG713">
            <v>0</v>
          </cell>
          <cell r="HH713">
            <v>0</v>
          </cell>
          <cell r="HI713">
            <v>-1258000000</v>
          </cell>
          <cell r="HJ713">
            <v>-570500000</v>
          </cell>
          <cell r="HK713" t="str">
            <v>All Common Stock issuances assumed at $4.0 per share</v>
          </cell>
          <cell r="HL713">
            <v>4</v>
          </cell>
          <cell r="HM713">
            <v>2011</v>
          </cell>
          <cell r="HN713">
            <v>0</v>
          </cell>
          <cell r="HO713">
            <v>0.35</v>
          </cell>
          <cell r="HR713">
            <v>19016</v>
          </cell>
        </row>
        <row r="714">
          <cell r="A714" t="str">
            <v>3242838Q1 2012Supervisory Stress</v>
          </cell>
          <cell r="B714" t="str">
            <v>Regions</v>
          </cell>
          <cell r="C714" t="str">
            <v>Q1 2012</v>
          </cell>
          <cell r="D714" t="str">
            <v>Supervisory Stress</v>
          </cell>
          <cell r="E714" t="str">
            <v>BHC</v>
          </cell>
          <cell r="F714" t="str">
            <v>REGIONS FC</v>
          </cell>
          <cell r="G714">
            <v>3242838</v>
          </cell>
          <cell r="H714" t="str">
            <v>Projected</v>
          </cell>
          <cell r="I714">
            <v>40932</v>
          </cell>
          <cell r="J714">
            <v>40926.481539351851</v>
          </cell>
          <cell r="K714" t="str">
            <v>Stress scenario defined by the Federal Reserve</v>
          </cell>
          <cell r="L714">
            <v>84</v>
          </cell>
          <cell r="M714">
            <v>80.56</v>
          </cell>
          <cell r="N714">
            <v>6.41</v>
          </cell>
          <cell r="O714">
            <v>74.150000000000006</v>
          </cell>
          <cell r="P714">
            <v>82.5</v>
          </cell>
          <cell r="Q714">
            <v>70.17</v>
          </cell>
          <cell r="R714">
            <v>0</v>
          </cell>
          <cell r="S714">
            <v>12.33</v>
          </cell>
          <cell r="T714">
            <v>187.51</v>
          </cell>
          <cell r="U714">
            <v>53.5</v>
          </cell>
          <cell r="V714">
            <v>17.79</v>
          </cell>
          <cell r="W714">
            <v>116.22</v>
          </cell>
          <cell r="X714">
            <v>13.68</v>
          </cell>
          <cell r="Y714">
            <v>23.44</v>
          </cell>
          <cell r="Z714">
            <v>5.0599999999999996</v>
          </cell>
          <cell r="AA714">
            <v>0</v>
          </cell>
          <cell r="AB714">
            <v>18.38</v>
          </cell>
          <cell r="AC714">
            <v>21.08</v>
          </cell>
          <cell r="AD714">
            <v>0</v>
          </cell>
          <cell r="AE714">
            <v>2.86</v>
          </cell>
          <cell r="AF714">
            <v>0</v>
          </cell>
          <cell r="AG714">
            <v>1.2</v>
          </cell>
          <cell r="AH714">
            <v>17.02</v>
          </cell>
          <cell r="AI714">
            <v>492.75</v>
          </cell>
          <cell r="AJ714">
            <v>0</v>
          </cell>
          <cell r="AK714">
            <v>0</v>
          </cell>
          <cell r="AL714">
            <v>3.3</v>
          </cell>
          <cell r="AM714">
            <v>3.3</v>
          </cell>
          <cell r="AN714">
            <v>0</v>
          </cell>
          <cell r="AO714">
            <v>0</v>
          </cell>
          <cell r="AP714">
            <v>0</v>
          </cell>
          <cell r="AQ714">
            <v>0</v>
          </cell>
          <cell r="AR714">
            <v>0</v>
          </cell>
          <cell r="AS714">
            <v>0</v>
          </cell>
          <cell r="AT714">
            <v>496.05</v>
          </cell>
          <cell r="AU714">
            <v>2813.77</v>
          </cell>
          <cell r="AV714">
            <v>494.52</v>
          </cell>
          <cell r="AW714">
            <v>492.75</v>
          </cell>
          <cell r="AX714">
            <v>0</v>
          </cell>
          <cell r="AY714">
            <v>2815.53</v>
          </cell>
          <cell r="AZ714">
            <v>853.6</v>
          </cell>
          <cell r="BA714">
            <v>453.56</v>
          </cell>
          <cell r="BB714">
            <v>855.53</v>
          </cell>
          <cell r="BC714">
            <v>451.64</v>
          </cell>
          <cell r="BD714">
            <v>451.64</v>
          </cell>
          <cell r="BE714">
            <v>494.52</v>
          </cell>
          <cell r="BF714">
            <v>0</v>
          </cell>
          <cell r="BG714">
            <v>0</v>
          </cell>
          <cell r="BH714">
            <v>-353</v>
          </cell>
          <cell r="BI714">
            <v>0</v>
          </cell>
          <cell r="BJ714">
            <v>-3.3</v>
          </cell>
          <cell r="BK714">
            <v>-1</v>
          </cell>
          <cell r="BL714">
            <v>-399.18</v>
          </cell>
          <cell r="BM714">
            <v>3</v>
          </cell>
          <cell r="BN714">
            <v>-402.18</v>
          </cell>
          <cell r="BO714">
            <v>0</v>
          </cell>
          <cell r="BP714">
            <v>-402.18</v>
          </cell>
          <cell r="BQ714">
            <v>12.71</v>
          </cell>
          <cell r="BR714">
            <v>-414.89</v>
          </cell>
          <cell r="BS714">
            <v>-0.75154065999999997</v>
          </cell>
          <cell r="BT714">
            <v>32</v>
          </cell>
          <cell r="BU714">
            <v>10</v>
          </cell>
          <cell r="BV714">
            <v>10</v>
          </cell>
          <cell r="BW714">
            <v>32</v>
          </cell>
          <cell r="BY714">
            <v>16.66</v>
          </cell>
          <cell r="BZ714">
            <v>25561.77</v>
          </cell>
          <cell r="CA714">
            <v>25578.43</v>
          </cell>
          <cell r="CB714">
            <v>50321.2</v>
          </cell>
          <cell r="CC714">
            <v>15480.09</v>
          </cell>
          <cell r="CD714">
            <v>12023.59</v>
          </cell>
          <cell r="CE714">
            <v>595.78</v>
          </cell>
          <cell r="CF714">
            <v>11427.81</v>
          </cell>
          <cell r="CG714">
            <v>22201.57</v>
          </cell>
          <cell r="CH714">
            <v>2712.28</v>
          </cell>
          <cell r="CI714">
            <v>2914.9</v>
          </cell>
          <cell r="CJ714">
            <v>16574.39</v>
          </cell>
          <cell r="CK714">
            <v>10676.97</v>
          </cell>
          <cell r="CL714">
            <v>615.95000000000005</v>
          </cell>
          <cell r="CM714">
            <v>0</v>
          </cell>
          <cell r="CN714">
            <v>16672.669999999998</v>
          </cell>
          <cell r="CO714">
            <v>15146.99</v>
          </cell>
          <cell r="CP714">
            <v>0</v>
          </cell>
          <cell r="CQ714">
            <v>1525.68</v>
          </cell>
          <cell r="CR714">
            <v>996.1</v>
          </cell>
          <cell r="CS714">
            <v>3012.63</v>
          </cell>
          <cell r="CT714">
            <v>1675.13</v>
          </cell>
          <cell r="CU714">
            <v>0</v>
          </cell>
          <cell r="CV714">
            <v>1337.5</v>
          </cell>
          <cell r="CW714">
            <v>7238.24</v>
          </cell>
          <cell r="CX714">
            <v>0.04</v>
          </cell>
          <cell r="CY714">
            <v>377.16</v>
          </cell>
          <cell r="CZ714">
            <v>359.65</v>
          </cell>
          <cell r="DA714">
            <v>1622.33</v>
          </cell>
          <cell r="DB714">
            <v>4879.07</v>
          </cell>
          <cell r="DC714">
            <v>78240.850000000006</v>
          </cell>
          <cell r="DD714">
            <v>0</v>
          </cell>
          <cell r="DE714">
            <v>2815.53</v>
          </cell>
          <cell r="DF714">
            <v>75425.33</v>
          </cell>
          <cell r="DG714">
            <v>661.9</v>
          </cell>
          <cell r="DH714">
            <v>5031.8599999999997</v>
          </cell>
          <cell r="DI714">
            <v>206.27</v>
          </cell>
          <cell r="DJ714">
            <v>159.24</v>
          </cell>
          <cell r="DK714">
            <v>264.94</v>
          </cell>
          <cell r="DL714">
            <v>5662.32</v>
          </cell>
          <cell r="DM714">
            <v>14884.08</v>
          </cell>
          <cell r="DN714">
            <v>122212.05</v>
          </cell>
          <cell r="DO714">
            <v>93201.48</v>
          </cell>
          <cell r="DP714">
            <v>701.61</v>
          </cell>
          <cell r="DQ714">
            <v>845.92</v>
          </cell>
          <cell r="DR714">
            <v>13315.3</v>
          </cell>
          <cell r="DS714">
            <v>77</v>
          </cell>
          <cell r="DT714">
            <v>108064.31</v>
          </cell>
          <cell r="DU714">
            <v>0</v>
          </cell>
          <cell r="DV714">
            <v>15.23</v>
          </cell>
          <cell r="DW714">
            <v>19944.66</v>
          </cell>
          <cell r="DX714">
            <v>-4406.84</v>
          </cell>
          <cell r="DY714">
            <v>-266.64999999999998</v>
          </cell>
          <cell r="DZ714">
            <v>-1397.26</v>
          </cell>
          <cell r="EA714">
            <v>13889.15</v>
          </cell>
          <cell r="EB714">
            <v>258.60000000000002</v>
          </cell>
          <cell r="EC714">
            <v>14147.74</v>
          </cell>
          <cell r="ED714">
            <v>24353.5</v>
          </cell>
          <cell r="EE714">
            <v>16972.900000000001</v>
          </cell>
          <cell r="EF714">
            <v>0</v>
          </cell>
          <cell r="EG714">
            <v>16972.900000000001</v>
          </cell>
          <cell r="EH714">
            <v>-414.89</v>
          </cell>
          <cell r="EI714">
            <v>0</v>
          </cell>
          <cell r="EJ714">
            <v>-3429.01</v>
          </cell>
          <cell r="EK714">
            <v>875</v>
          </cell>
          <cell r="EL714">
            <v>6.59</v>
          </cell>
          <cell r="EM714">
            <v>0</v>
          </cell>
          <cell r="EN714">
            <v>0</v>
          </cell>
          <cell r="EO714">
            <v>0</v>
          </cell>
          <cell r="EP714">
            <v>43.75</v>
          </cell>
          <cell r="EQ714">
            <v>12.61</v>
          </cell>
          <cell r="ER714">
            <v>5.91</v>
          </cell>
          <cell r="ES714">
            <v>0</v>
          </cell>
          <cell r="ET714">
            <v>-70.98</v>
          </cell>
          <cell r="EU714">
            <v>13889.15</v>
          </cell>
          <cell r="EV714">
            <v>13889.15</v>
          </cell>
          <cell r="EW714">
            <v>10.84</v>
          </cell>
          <cell r="EX714">
            <v>1.69</v>
          </cell>
          <cell r="EY714">
            <v>-277.48</v>
          </cell>
          <cell r="EZ714">
            <v>0</v>
          </cell>
          <cell r="FA714">
            <v>92.8</v>
          </cell>
          <cell r="FB714">
            <v>845.81</v>
          </cell>
          <cell r="FC714">
            <v>0</v>
          </cell>
          <cell r="FD714">
            <v>5092.38</v>
          </cell>
          <cell r="FE714">
            <v>0</v>
          </cell>
          <cell r="FF714">
            <v>10000.33</v>
          </cell>
          <cell r="FG714">
            <v>36.549999999999997</v>
          </cell>
          <cell r="FH714">
            <v>546.51</v>
          </cell>
          <cell r="FI714">
            <v>0</v>
          </cell>
          <cell r="FJ714">
            <v>9417.27</v>
          </cell>
          <cell r="FK714">
            <v>90514.07</v>
          </cell>
          <cell r="FL714">
            <v>8478.66</v>
          </cell>
          <cell r="FM714">
            <v>9417.27</v>
          </cell>
          <cell r="FN714">
            <v>12744.28</v>
          </cell>
          <cell r="FO714">
            <v>90514.07</v>
          </cell>
          <cell r="FP714">
            <v>117388.94</v>
          </cell>
          <cell r="FQ714">
            <v>9.3672000000000004</v>
          </cell>
          <cell r="FR714">
            <v>10.404199999999999</v>
          </cell>
          <cell r="FS714">
            <v>14.0799</v>
          </cell>
          <cell r="FT714">
            <v>8.0222999999999995</v>
          </cell>
          <cell r="FU714">
            <v>0</v>
          </cell>
          <cell r="FV714">
            <v>92.8</v>
          </cell>
          <cell r="FW714">
            <v>0</v>
          </cell>
          <cell r="FX714">
            <v>0</v>
          </cell>
          <cell r="FY714">
            <v>1397.26</v>
          </cell>
          <cell r="FZ714">
            <v>0</v>
          </cell>
          <cell r="GA714">
            <v>0</v>
          </cell>
          <cell r="GB714">
            <v>0</v>
          </cell>
          <cell r="GC714">
            <v>845.81</v>
          </cell>
          <cell r="GD714">
            <v>4925.54</v>
          </cell>
          <cell r="GE714">
            <v>1220.19</v>
          </cell>
          <cell r="GF714">
            <v>0</v>
          </cell>
          <cell r="GG714">
            <v>1479803.1</v>
          </cell>
          <cell r="GH714">
            <v>0</v>
          </cell>
          <cell r="GI714">
            <v>196</v>
          </cell>
          <cell r="GJ714">
            <v>10000.33</v>
          </cell>
          <cell r="GK714">
            <v>1000.03</v>
          </cell>
          <cell r="GL714">
            <v>1183.19</v>
          </cell>
          <cell r="GM714">
            <v>37</v>
          </cell>
          <cell r="GN714">
            <v>0</v>
          </cell>
          <cell r="GO714">
            <v>1183.19</v>
          </cell>
          <cell r="GP714">
            <v>636.67999999999995</v>
          </cell>
          <cell r="GQ714">
            <v>636.67999999999995</v>
          </cell>
          <cell r="GR714">
            <v>546.51</v>
          </cell>
          <cell r="GS714">
            <v>636.67999999999995</v>
          </cell>
          <cell r="GT714">
            <v>1653.71</v>
          </cell>
          <cell r="GU714">
            <v>12.61</v>
          </cell>
          <cell r="GV714">
            <v>1479.8</v>
          </cell>
          <cell r="GW714">
            <v>0.01</v>
          </cell>
          <cell r="GX714">
            <v>6.59</v>
          </cell>
          <cell r="GY714">
            <v>875</v>
          </cell>
          <cell r="GZ714">
            <v>881.59</v>
          </cell>
          <cell r="HA714">
            <v>0</v>
          </cell>
          <cell r="HB714">
            <v>0</v>
          </cell>
          <cell r="HC714">
            <v>0</v>
          </cell>
          <cell r="HD714" t="str">
            <v>Acceleration of Warrant Amortization associated with TARP Repayment</v>
          </cell>
          <cell r="HF714">
            <v>0</v>
          </cell>
          <cell r="HG714">
            <v>0</v>
          </cell>
          <cell r="HH714">
            <v>0</v>
          </cell>
          <cell r="HI714">
            <v>-1258000000</v>
          </cell>
          <cell r="HJ714">
            <v>-570500000</v>
          </cell>
          <cell r="HK714" t="str">
            <v>All Common Stock issuances assumed at $4.0 per share</v>
          </cell>
          <cell r="HL714">
            <v>1</v>
          </cell>
          <cell r="HM714">
            <v>2012</v>
          </cell>
          <cell r="HN714">
            <v>0</v>
          </cell>
          <cell r="HO714">
            <v>-3.3</v>
          </cell>
          <cell r="HR714">
            <v>19016</v>
          </cell>
        </row>
        <row r="715">
          <cell r="A715" t="str">
            <v>3242838Q2 2012Supervisory Stress</v>
          </cell>
          <cell r="B715" t="str">
            <v>Regions</v>
          </cell>
          <cell r="C715" t="str">
            <v>Q2 2012</v>
          </cell>
          <cell r="D715" t="str">
            <v>Supervisory Stress</v>
          </cell>
          <cell r="E715" t="str">
            <v>BHC</v>
          </cell>
          <cell r="F715" t="str">
            <v>REGIONS FC</v>
          </cell>
          <cell r="G715">
            <v>3242838</v>
          </cell>
          <cell r="H715" t="str">
            <v>Projected</v>
          </cell>
          <cell r="I715">
            <v>40932</v>
          </cell>
          <cell r="J715">
            <v>40926.481539351851</v>
          </cell>
          <cell r="K715" t="str">
            <v>Stress scenario defined by the Federal Reserve</v>
          </cell>
          <cell r="L715">
            <v>105.9</v>
          </cell>
          <cell r="M715">
            <v>94.87</v>
          </cell>
          <cell r="N715">
            <v>7.29</v>
          </cell>
          <cell r="O715">
            <v>87.58</v>
          </cell>
          <cell r="P715">
            <v>74.209999999999994</v>
          </cell>
          <cell r="Q715">
            <v>60.24</v>
          </cell>
          <cell r="R715">
            <v>0</v>
          </cell>
          <cell r="S715">
            <v>13.98</v>
          </cell>
          <cell r="T715">
            <v>171.18</v>
          </cell>
          <cell r="U715">
            <v>45.33</v>
          </cell>
          <cell r="V715">
            <v>16.350000000000001</v>
          </cell>
          <cell r="W715">
            <v>109.5</v>
          </cell>
          <cell r="X715">
            <v>21.12</v>
          </cell>
          <cell r="Y715">
            <v>24.3</v>
          </cell>
          <cell r="Z715">
            <v>5.73</v>
          </cell>
          <cell r="AA715">
            <v>0</v>
          </cell>
          <cell r="AB715">
            <v>18.57</v>
          </cell>
          <cell r="AC715">
            <v>18.11</v>
          </cell>
          <cell r="AD715">
            <v>0</v>
          </cell>
          <cell r="AE715">
            <v>2.46</v>
          </cell>
          <cell r="AF715">
            <v>0</v>
          </cell>
          <cell r="AG715">
            <v>1.03</v>
          </cell>
          <cell r="AH715">
            <v>14.62</v>
          </cell>
          <cell r="AI715">
            <v>509.69</v>
          </cell>
          <cell r="AJ715">
            <v>0</v>
          </cell>
          <cell r="AK715">
            <v>0</v>
          </cell>
          <cell r="AL715">
            <v>3.3</v>
          </cell>
          <cell r="AM715">
            <v>3.3</v>
          </cell>
          <cell r="AN715">
            <v>0</v>
          </cell>
          <cell r="AO715">
            <v>0</v>
          </cell>
          <cell r="AP715">
            <v>0</v>
          </cell>
          <cell r="AQ715">
            <v>0</v>
          </cell>
          <cell r="AR715">
            <v>0</v>
          </cell>
          <cell r="AS715">
            <v>0</v>
          </cell>
          <cell r="AT715">
            <v>512.99</v>
          </cell>
          <cell r="AU715">
            <v>2815.53</v>
          </cell>
          <cell r="AV715">
            <v>511.16</v>
          </cell>
          <cell r="AW715">
            <v>509.69</v>
          </cell>
          <cell r="AX715">
            <v>0</v>
          </cell>
          <cell r="AY715">
            <v>2816.99</v>
          </cell>
          <cell r="AZ715">
            <v>846.89</v>
          </cell>
          <cell r="BA715">
            <v>464.25</v>
          </cell>
          <cell r="BB715">
            <v>866.95</v>
          </cell>
          <cell r="BC715">
            <v>444.2</v>
          </cell>
          <cell r="BD715">
            <v>444.2</v>
          </cell>
          <cell r="BE715">
            <v>511.16</v>
          </cell>
          <cell r="BF715">
            <v>0</v>
          </cell>
          <cell r="BG715">
            <v>0</v>
          </cell>
          <cell r="BH715">
            <v>0</v>
          </cell>
          <cell r="BI715">
            <v>0</v>
          </cell>
          <cell r="BJ715">
            <v>-3.3</v>
          </cell>
          <cell r="BK715">
            <v>-6</v>
          </cell>
          <cell r="BL715">
            <v>-70.260000000000005</v>
          </cell>
          <cell r="BM715">
            <v>-63</v>
          </cell>
          <cell r="BN715">
            <v>-7.26</v>
          </cell>
          <cell r="BO715">
            <v>0</v>
          </cell>
          <cell r="BP715">
            <v>-7.26</v>
          </cell>
          <cell r="BQ715">
            <v>2.16</v>
          </cell>
          <cell r="BR715">
            <v>-9.43</v>
          </cell>
          <cell r="BS715">
            <v>89.666950999999997</v>
          </cell>
          <cell r="BT715">
            <v>32</v>
          </cell>
          <cell r="BU715">
            <v>10</v>
          </cell>
          <cell r="BV715">
            <v>10</v>
          </cell>
          <cell r="BW715">
            <v>32</v>
          </cell>
          <cell r="BY715">
            <v>16.66</v>
          </cell>
          <cell r="BZ715">
            <v>25565.200000000001</v>
          </cell>
          <cell r="CA715">
            <v>25581.85</v>
          </cell>
          <cell r="CB715">
            <v>49326.23</v>
          </cell>
          <cell r="CC715">
            <v>15264.3</v>
          </cell>
          <cell r="CD715">
            <v>11785.77</v>
          </cell>
          <cell r="CE715">
            <v>576.29</v>
          </cell>
          <cell r="CF715">
            <v>11209.48</v>
          </cell>
          <cell r="CG715">
            <v>21661.06</v>
          </cell>
          <cell r="CH715">
            <v>2608.3000000000002</v>
          </cell>
          <cell r="CI715">
            <v>2826.93</v>
          </cell>
          <cell r="CJ715">
            <v>16225.83</v>
          </cell>
          <cell r="CK715">
            <v>10559.21</v>
          </cell>
          <cell r="CL715">
            <v>615.1</v>
          </cell>
          <cell r="CM715">
            <v>0</v>
          </cell>
          <cell r="CN715">
            <v>16643.150000000001</v>
          </cell>
          <cell r="CO715">
            <v>15117.47</v>
          </cell>
          <cell r="CP715">
            <v>0</v>
          </cell>
          <cell r="CQ715">
            <v>1525.68</v>
          </cell>
          <cell r="CR715">
            <v>981.94</v>
          </cell>
          <cell r="CS715">
            <v>3105.88</v>
          </cell>
          <cell r="CT715">
            <v>1747.08</v>
          </cell>
          <cell r="CU715">
            <v>0</v>
          </cell>
          <cell r="CV715">
            <v>1358.8</v>
          </cell>
          <cell r="CW715">
            <v>7197.14</v>
          </cell>
          <cell r="CX715">
            <v>0.04</v>
          </cell>
          <cell r="CY715">
            <v>380.23</v>
          </cell>
          <cell r="CZ715">
            <v>359.17</v>
          </cell>
          <cell r="DA715">
            <v>1625.3</v>
          </cell>
          <cell r="DB715">
            <v>4832.3999999999996</v>
          </cell>
          <cell r="DC715">
            <v>77254.34</v>
          </cell>
          <cell r="DD715">
            <v>0</v>
          </cell>
          <cell r="DE715">
            <v>2816.99</v>
          </cell>
          <cell r="DF715">
            <v>74437.350000000006</v>
          </cell>
          <cell r="DG715">
            <v>649.91999999999996</v>
          </cell>
          <cell r="DH715">
            <v>5031.8599999999997</v>
          </cell>
          <cell r="DI715">
            <v>221.75</v>
          </cell>
          <cell r="DJ715">
            <v>153.94</v>
          </cell>
          <cell r="DK715">
            <v>243.91</v>
          </cell>
          <cell r="DL715">
            <v>5651.45</v>
          </cell>
          <cell r="DM715">
            <v>14994.39</v>
          </cell>
          <cell r="DN715">
            <v>121314.97</v>
          </cell>
          <cell r="DO715">
            <v>92253.06</v>
          </cell>
          <cell r="DP715">
            <v>701.61</v>
          </cell>
          <cell r="DQ715">
            <v>845.92</v>
          </cell>
          <cell r="DR715">
            <v>13334.45</v>
          </cell>
          <cell r="DS715">
            <v>71</v>
          </cell>
          <cell r="DT715">
            <v>107135.05</v>
          </cell>
          <cell r="DU715">
            <v>0</v>
          </cell>
          <cell r="DV715">
            <v>15.25</v>
          </cell>
          <cell r="DW715">
            <v>19951.22</v>
          </cell>
          <cell r="DX715">
            <v>-4431.08</v>
          </cell>
          <cell r="DY715">
            <v>-216.81</v>
          </cell>
          <cell r="DZ715">
            <v>-1397.26</v>
          </cell>
          <cell r="EA715">
            <v>13921.33</v>
          </cell>
          <cell r="EB715">
            <v>258.60000000000002</v>
          </cell>
          <cell r="EC715">
            <v>14179.93</v>
          </cell>
          <cell r="ED715">
            <v>24272.560000000001</v>
          </cell>
          <cell r="EE715">
            <v>13889.15</v>
          </cell>
          <cell r="EF715">
            <v>0</v>
          </cell>
          <cell r="EG715">
            <v>13889.15</v>
          </cell>
          <cell r="EH715">
            <v>-9.43</v>
          </cell>
          <cell r="EI715">
            <v>0</v>
          </cell>
          <cell r="EJ715">
            <v>0</v>
          </cell>
          <cell r="EK715">
            <v>0</v>
          </cell>
          <cell r="EL715">
            <v>6.58</v>
          </cell>
          <cell r="EM715">
            <v>0</v>
          </cell>
          <cell r="EN715">
            <v>0</v>
          </cell>
          <cell r="EO715">
            <v>0</v>
          </cell>
          <cell r="EP715">
            <v>0</v>
          </cell>
          <cell r="EQ715">
            <v>14.81</v>
          </cell>
          <cell r="ER715">
            <v>49.84</v>
          </cell>
          <cell r="ES715">
            <v>0</v>
          </cell>
          <cell r="ET715">
            <v>0</v>
          </cell>
          <cell r="EU715">
            <v>13921.33</v>
          </cell>
          <cell r="EV715">
            <v>13921.33</v>
          </cell>
          <cell r="EW715">
            <v>38.200000000000003</v>
          </cell>
          <cell r="EX715">
            <v>1.69</v>
          </cell>
          <cell r="EY715">
            <v>-255</v>
          </cell>
          <cell r="EZ715">
            <v>0</v>
          </cell>
          <cell r="FA715">
            <v>92.96</v>
          </cell>
          <cell r="FB715">
            <v>845.84</v>
          </cell>
          <cell r="FC715">
            <v>0</v>
          </cell>
          <cell r="FD715">
            <v>5079.3500000000004</v>
          </cell>
          <cell r="FE715">
            <v>0</v>
          </cell>
          <cell r="FF715">
            <v>9995.9</v>
          </cell>
          <cell r="FG715">
            <v>37.57</v>
          </cell>
          <cell r="FH715">
            <v>630.55999999999995</v>
          </cell>
          <cell r="FI715">
            <v>0</v>
          </cell>
          <cell r="FJ715">
            <v>9327.77</v>
          </cell>
          <cell r="FK715">
            <v>89775.7</v>
          </cell>
          <cell r="FL715">
            <v>8388.9699999999993</v>
          </cell>
          <cell r="FM715">
            <v>9327.7800000000007</v>
          </cell>
          <cell r="FN715">
            <v>12474.12</v>
          </cell>
          <cell r="FO715">
            <v>89775.7</v>
          </cell>
          <cell r="FP715">
            <v>115881</v>
          </cell>
          <cell r="FQ715">
            <v>9.3444000000000003</v>
          </cell>
          <cell r="FR715">
            <v>10.3901</v>
          </cell>
          <cell r="FS715">
            <v>13.8948</v>
          </cell>
          <cell r="FT715">
            <v>8.0494000000000003</v>
          </cell>
          <cell r="FU715">
            <v>0</v>
          </cell>
          <cell r="FV715">
            <v>92.96</v>
          </cell>
          <cell r="FW715">
            <v>0</v>
          </cell>
          <cell r="FX715">
            <v>0</v>
          </cell>
          <cell r="FY715">
            <v>1397.26</v>
          </cell>
          <cell r="FZ715">
            <v>0</v>
          </cell>
          <cell r="GA715">
            <v>0</v>
          </cell>
          <cell r="GB715">
            <v>0</v>
          </cell>
          <cell r="GC715">
            <v>845.84</v>
          </cell>
          <cell r="GD715">
            <v>4925.54</v>
          </cell>
          <cell r="GE715">
            <v>1291</v>
          </cell>
          <cell r="GF715">
            <v>0</v>
          </cell>
          <cell r="GG715">
            <v>1481486.3</v>
          </cell>
          <cell r="GH715">
            <v>0</v>
          </cell>
          <cell r="GI715">
            <v>196</v>
          </cell>
          <cell r="GJ715">
            <v>9995.9</v>
          </cell>
          <cell r="GK715">
            <v>999.59</v>
          </cell>
          <cell r="GL715">
            <v>1252</v>
          </cell>
          <cell r="GM715">
            <v>39</v>
          </cell>
          <cell r="GN715">
            <v>0</v>
          </cell>
          <cell r="GO715">
            <v>1252</v>
          </cell>
          <cell r="GP715">
            <v>621.44000000000005</v>
          </cell>
          <cell r="GQ715">
            <v>621.44000000000005</v>
          </cell>
          <cell r="GR715">
            <v>630.55999999999995</v>
          </cell>
          <cell r="GS715">
            <v>621.44000000000005</v>
          </cell>
          <cell r="GT715">
            <v>1614.13</v>
          </cell>
          <cell r="GU715">
            <v>14.81</v>
          </cell>
          <cell r="GV715">
            <v>1481.49</v>
          </cell>
          <cell r="GW715">
            <v>0.01</v>
          </cell>
          <cell r="GX715">
            <v>6.59</v>
          </cell>
          <cell r="GY715">
            <v>0</v>
          </cell>
          <cell r="GZ715">
            <v>6.59</v>
          </cell>
          <cell r="HA715">
            <v>0</v>
          </cell>
          <cell r="HB715">
            <v>0</v>
          </cell>
          <cell r="HC715">
            <v>0</v>
          </cell>
          <cell r="HD715" t="str">
            <v>Acceleration of Warrant Amortization associated with TARP Repayment</v>
          </cell>
          <cell r="HF715">
            <v>0</v>
          </cell>
          <cell r="HG715">
            <v>0</v>
          </cell>
          <cell r="HH715">
            <v>0</v>
          </cell>
          <cell r="HI715">
            <v>-1258000000</v>
          </cell>
          <cell r="HJ715">
            <v>-570500000</v>
          </cell>
          <cell r="HK715" t="str">
            <v>All Common Stock issuances assumed at $4.0 per share</v>
          </cell>
          <cell r="HL715">
            <v>2</v>
          </cell>
          <cell r="HM715">
            <v>2012</v>
          </cell>
          <cell r="HN715">
            <v>0</v>
          </cell>
          <cell r="HO715">
            <v>-3.3</v>
          </cell>
          <cell r="HR715">
            <v>19016</v>
          </cell>
        </row>
        <row r="716">
          <cell r="A716" t="str">
            <v>3242838Q3 2012Supervisory Stress</v>
          </cell>
          <cell r="B716" t="str">
            <v>Regions</v>
          </cell>
          <cell r="C716" t="str">
            <v>Q3 2012</v>
          </cell>
          <cell r="D716" t="str">
            <v>Supervisory Stress</v>
          </cell>
          <cell r="E716" t="str">
            <v>BHC</v>
          </cell>
          <cell r="F716" t="str">
            <v>REGIONS FC</v>
          </cell>
          <cell r="G716">
            <v>3242838</v>
          </cell>
          <cell r="H716" t="str">
            <v>Projected</v>
          </cell>
          <cell r="I716">
            <v>40932</v>
          </cell>
          <cell r="J716">
            <v>40926.481539351851</v>
          </cell>
          <cell r="K716" t="str">
            <v>Stress scenario defined by the Federal Reserve</v>
          </cell>
          <cell r="L716">
            <v>120.4</v>
          </cell>
          <cell r="M716">
            <v>124.75</v>
          </cell>
          <cell r="N716">
            <v>9.3000000000000007</v>
          </cell>
          <cell r="O716">
            <v>115.45</v>
          </cell>
          <cell r="P716">
            <v>80.180000000000007</v>
          </cell>
          <cell r="Q716">
            <v>63.81</v>
          </cell>
          <cell r="R716">
            <v>0</v>
          </cell>
          <cell r="S716">
            <v>16.37</v>
          </cell>
          <cell r="T716">
            <v>182.22</v>
          </cell>
          <cell r="U716">
            <v>41.41</v>
          </cell>
          <cell r="V716">
            <v>18.04</v>
          </cell>
          <cell r="W716">
            <v>122.76</v>
          </cell>
          <cell r="X716">
            <v>26</v>
          </cell>
          <cell r="Y716">
            <v>27.71</v>
          </cell>
          <cell r="Z716">
            <v>6.73</v>
          </cell>
          <cell r="AA716">
            <v>0</v>
          </cell>
          <cell r="AB716">
            <v>20.98</v>
          </cell>
          <cell r="AC716">
            <v>19.21</v>
          </cell>
          <cell r="AD716">
            <v>0</v>
          </cell>
          <cell r="AE716">
            <v>2.61</v>
          </cell>
          <cell r="AF716">
            <v>0</v>
          </cell>
          <cell r="AG716">
            <v>1.1000000000000001</v>
          </cell>
          <cell r="AH716">
            <v>15.51</v>
          </cell>
          <cell r="AI716">
            <v>580.48</v>
          </cell>
          <cell r="AJ716">
            <v>0</v>
          </cell>
          <cell r="AK716">
            <v>0</v>
          </cell>
          <cell r="AL716">
            <v>24</v>
          </cell>
          <cell r="AM716">
            <v>24</v>
          </cell>
          <cell r="AN716">
            <v>0</v>
          </cell>
          <cell r="AO716">
            <v>0</v>
          </cell>
          <cell r="AP716">
            <v>0</v>
          </cell>
          <cell r="AQ716">
            <v>0</v>
          </cell>
          <cell r="AR716">
            <v>0</v>
          </cell>
          <cell r="AS716">
            <v>0</v>
          </cell>
          <cell r="AT716">
            <v>604.48</v>
          </cell>
          <cell r="AU716">
            <v>2816.99</v>
          </cell>
          <cell r="AV716">
            <v>580.70000000000005</v>
          </cell>
          <cell r="AW716">
            <v>580.48</v>
          </cell>
          <cell r="AX716">
            <v>0</v>
          </cell>
          <cell r="AY716">
            <v>2817.22</v>
          </cell>
          <cell r="AZ716">
            <v>853.93</v>
          </cell>
          <cell r="BA716">
            <v>475.89</v>
          </cell>
          <cell r="BB716">
            <v>864.05</v>
          </cell>
          <cell r="BC716">
            <v>465.77</v>
          </cell>
          <cell r="BD716">
            <v>465.77</v>
          </cell>
          <cell r="BE716">
            <v>580.70000000000005</v>
          </cell>
          <cell r="BF716">
            <v>0</v>
          </cell>
          <cell r="BG716">
            <v>0</v>
          </cell>
          <cell r="BH716">
            <v>0</v>
          </cell>
          <cell r="BI716">
            <v>0</v>
          </cell>
          <cell r="BJ716">
            <v>-24</v>
          </cell>
          <cell r="BK716">
            <v>-1</v>
          </cell>
          <cell r="BL716">
            <v>-138.93</v>
          </cell>
          <cell r="BM716">
            <v>-93</v>
          </cell>
          <cell r="BN716">
            <v>-45.93</v>
          </cell>
          <cell r="BO716">
            <v>0</v>
          </cell>
          <cell r="BP716">
            <v>-45.93</v>
          </cell>
          <cell r="BQ716">
            <v>2.16</v>
          </cell>
          <cell r="BR716">
            <v>-48.09</v>
          </cell>
          <cell r="BS716">
            <v>66.940185999999997</v>
          </cell>
          <cell r="BT716">
            <v>32</v>
          </cell>
          <cell r="BU716">
            <v>10</v>
          </cell>
          <cell r="BV716">
            <v>10</v>
          </cell>
          <cell r="BW716">
            <v>32</v>
          </cell>
          <cell r="BY716">
            <v>16.66</v>
          </cell>
          <cell r="BZ716">
            <v>25590.75</v>
          </cell>
          <cell r="CA716">
            <v>25607.41</v>
          </cell>
          <cell r="CB716">
            <v>48294.76</v>
          </cell>
          <cell r="CC716">
            <v>15050.86</v>
          </cell>
          <cell r="CD716">
            <v>11567.14</v>
          </cell>
          <cell r="CE716">
            <v>557.99</v>
          </cell>
          <cell r="CF716">
            <v>11009.15</v>
          </cell>
          <cell r="CG716">
            <v>21060.959999999999</v>
          </cell>
          <cell r="CH716">
            <v>2522.29</v>
          </cell>
          <cell r="CI716">
            <v>2705.07</v>
          </cell>
          <cell r="CJ716">
            <v>15833.6</v>
          </cell>
          <cell r="CK716">
            <v>10441.280000000001</v>
          </cell>
          <cell r="CL716">
            <v>615.80999999999995</v>
          </cell>
          <cell r="CM716">
            <v>0</v>
          </cell>
          <cell r="CN716">
            <v>16613.28</v>
          </cell>
          <cell r="CO716">
            <v>15087.6</v>
          </cell>
          <cell r="CP716">
            <v>0</v>
          </cell>
          <cell r="CQ716">
            <v>1525.68</v>
          </cell>
          <cell r="CR716">
            <v>969.2</v>
          </cell>
          <cell r="CS716">
            <v>3194.36</v>
          </cell>
          <cell r="CT716">
            <v>1817.06</v>
          </cell>
          <cell r="CU716">
            <v>0</v>
          </cell>
          <cell r="CV716">
            <v>1377.3</v>
          </cell>
          <cell r="CW716">
            <v>7157.11</v>
          </cell>
          <cell r="CX716">
            <v>0.04</v>
          </cell>
          <cell r="CY716">
            <v>383.09</v>
          </cell>
          <cell r="CZ716">
            <v>357.95</v>
          </cell>
          <cell r="DA716">
            <v>1624.2</v>
          </cell>
          <cell r="DB716">
            <v>4791.83</v>
          </cell>
          <cell r="DC716">
            <v>76228.710000000006</v>
          </cell>
          <cell r="DD716">
            <v>0</v>
          </cell>
          <cell r="DE716">
            <v>2817.22</v>
          </cell>
          <cell r="DF716">
            <v>73411.490000000005</v>
          </cell>
          <cell r="DG716">
            <v>637.95000000000005</v>
          </cell>
          <cell r="DH716">
            <v>5031.8599999999997</v>
          </cell>
          <cell r="DI716">
            <v>237.23</v>
          </cell>
          <cell r="DJ716">
            <v>148.63</v>
          </cell>
          <cell r="DK716">
            <v>223.65</v>
          </cell>
          <cell r="DL716">
            <v>5641.37</v>
          </cell>
          <cell r="DM716">
            <v>15066.52</v>
          </cell>
          <cell r="DN716">
            <v>120364.73</v>
          </cell>
          <cell r="DO716">
            <v>91502.32</v>
          </cell>
          <cell r="DP716">
            <v>701.61</v>
          </cell>
          <cell r="DQ716">
            <v>845.92</v>
          </cell>
          <cell r="DR716">
            <v>13175.13</v>
          </cell>
          <cell r="DS716">
            <v>70</v>
          </cell>
          <cell r="DT716">
            <v>106224.97</v>
          </cell>
          <cell r="DU716">
            <v>0</v>
          </cell>
          <cell r="DV716">
            <v>15.27</v>
          </cell>
          <cell r="DW716">
            <v>19957.79</v>
          </cell>
          <cell r="DX716">
            <v>-4493.99</v>
          </cell>
          <cell r="DY716">
            <v>-200.66</v>
          </cell>
          <cell r="DZ716">
            <v>-1397.26</v>
          </cell>
          <cell r="EA716">
            <v>13881.16</v>
          </cell>
          <cell r="EB716">
            <v>258.60000000000002</v>
          </cell>
          <cell r="EC716">
            <v>14139.75</v>
          </cell>
          <cell r="ED716">
            <v>24102.28</v>
          </cell>
          <cell r="EE716">
            <v>13921.33</v>
          </cell>
          <cell r="EF716">
            <v>0</v>
          </cell>
          <cell r="EG716">
            <v>13921.33</v>
          </cell>
          <cell r="EH716">
            <v>-48.09</v>
          </cell>
          <cell r="EI716">
            <v>0</v>
          </cell>
          <cell r="EJ716">
            <v>0</v>
          </cell>
          <cell r="EK716">
            <v>0</v>
          </cell>
          <cell r="EL716">
            <v>6.59</v>
          </cell>
          <cell r="EM716">
            <v>0</v>
          </cell>
          <cell r="EN716">
            <v>0</v>
          </cell>
          <cell r="EO716">
            <v>0</v>
          </cell>
          <cell r="EP716">
            <v>0</v>
          </cell>
          <cell r="EQ716">
            <v>14.82</v>
          </cell>
          <cell r="ER716">
            <v>16.149999999999999</v>
          </cell>
          <cell r="ES716">
            <v>0</v>
          </cell>
          <cell r="ET716">
            <v>0</v>
          </cell>
          <cell r="EU716">
            <v>13881.16</v>
          </cell>
          <cell r="EV716">
            <v>13881.16</v>
          </cell>
          <cell r="EW716">
            <v>49.05</v>
          </cell>
          <cell r="EX716">
            <v>1.69</v>
          </cell>
          <cell r="EY716">
            <v>-249.71</v>
          </cell>
          <cell r="EZ716">
            <v>0</v>
          </cell>
          <cell r="FA716">
            <v>93.13</v>
          </cell>
          <cell r="FB716">
            <v>845.87</v>
          </cell>
          <cell r="FC716">
            <v>0</v>
          </cell>
          <cell r="FD716">
            <v>5067.09</v>
          </cell>
          <cell r="FE716">
            <v>0</v>
          </cell>
          <cell r="FF716">
            <v>9952.0300000000007</v>
          </cell>
          <cell r="FG716">
            <v>38.590000000000003</v>
          </cell>
          <cell r="FH716">
            <v>733.97</v>
          </cell>
          <cell r="FI716">
            <v>0</v>
          </cell>
          <cell r="FJ716">
            <v>9179.4699999999993</v>
          </cell>
          <cell r="FK716">
            <v>88966.12</v>
          </cell>
          <cell r="FL716">
            <v>8240.4699999999993</v>
          </cell>
          <cell r="FM716">
            <v>9179.4699999999993</v>
          </cell>
          <cell r="FN716">
            <v>12316.11</v>
          </cell>
          <cell r="FO716">
            <v>88966.12</v>
          </cell>
          <cell r="FP716">
            <v>114801.77</v>
          </cell>
          <cell r="FQ716">
            <v>9.2624999999999993</v>
          </cell>
          <cell r="FR716">
            <v>10.3179</v>
          </cell>
          <cell r="FS716">
            <v>13.8436</v>
          </cell>
          <cell r="FT716">
            <v>7.9958999999999998</v>
          </cell>
          <cell r="FU716">
            <v>0</v>
          </cell>
          <cell r="FV716">
            <v>93.13</v>
          </cell>
          <cell r="FW716">
            <v>0</v>
          </cell>
          <cell r="FX716">
            <v>0</v>
          </cell>
          <cell r="FY716">
            <v>1397.26</v>
          </cell>
          <cell r="FZ716">
            <v>0</v>
          </cell>
          <cell r="GA716">
            <v>0</v>
          </cell>
          <cell r="GB716">
            <v>0</v>
          </cell>
          <cell r="GC716">
            <v>845.87</v>
          </cell>
          <cell r="GD716">
            <v>4925.54</v>
          </cell>
          <cell r="GE716">
            <v>1388.38</v>
          </cell>
          <cell r="GF716">
            <v>0</v>
          </cell>
          <cell r="GG716">
            <v>1481651.1</v>
          </cell>
          <cell r="GH716">
            <v>0</v>
          </cell>
          <cell r="GI716">
            <v>196</v>
          </cell>
          <cell r="GJ716">
            <v>9952.0300000000007</v>
          </cell>
          <cell r="GK716">
            <v>995.2</v>
          </cell>
          <cell r="GL716">
            <v>1347.38</v>
          </cell>
          <cell r="GM716">
            <v>41</v>
          </cell>
          <cell r="GN716">
            <v>0</v>
          </cell>
          <cell r="GO716">
            <v>1347.38</v>
          </cell>
          <cell r="GP716">
            <v>613.4</v>
          </cell>
          <cell r="GQ716">
            <v>613.4</v>
          </cell>
          <cell r="GR716">
            <v>733.97</v>
          </cell>
          <cell r="GS716">
            <v>613.4</v>
          </cell>
          <cell r="GT716">
            <v>1593.25</v>
          </cell>
          <cell r="GU716">
            <v>14.82</v>
          </cell>
          <cell r="GV716">
            <v>1481.65</v>
          </cell>
          <cell r="GW716">
            <v>0.01</v>
          </cell>
          <cell r="GX716">
            <v>6.59</v>
          </cell>
          <cell r="GY716">
            <v>0</v>
          </cell>
          <cell r="GZ716">
            <v>6.59</v>
          </cell>
          <cell r="HA716">
            <v>0</v>
          </cell>
          <cell r="HB716">
            <v>0</v>
          </cell>
          <cell r="HC716">
            <v>0</v>
          </cell>
          <cell r="HD716" t="str">
            <v>Acceleration of Warrant Amortization associated with TARP Repayment</v>
          </cell>
          <cell r="HF716">
            <v>0</v>
          </cell>
          <cell r="HG716">
            <v>0</v>
          </cell>
          <cell r="HH716">
            <v>0</v>
          </cell>
          <cell r="HI716">
            <v>-1258000000</v>
          </cell>
          <cell r="HJ716">
            <v>-570500000</v>
          </cell>
          <cell r="HK716" t="str">
            <v>All Common Stock issuances assumed at $4.0 per share</v>
          </cell>
          <cell r="HL716">
            <v>3</v>
          </cell>
          <cell r="HM716">
            <v>2012</v>
          </cell>
          <cell r="HN716">
            <v>0</v>
          </cell>
          <cell r="HO716">
            <v>-24</v>
          </cell>
          <cell r="HR716">
            <v>19016</v>
          </cell>
        </row>
        <row r="717">
          <cell r="A717" t="str">
            <v>3242838Q4 2012Supervisory Stress</v>
          </cell>
          <cell r="B717" t="str">
            <v>Regions</v>
          </cell>
          <cell r="C717" t="str">
            <v>Q4 2012</v>
          </cell>
          <cell r="D717" t="str">
            <v>Supervisory Stress</v>
          </cell>
          <cell r="E717" t="str">
            <v>BHC</v>
          </cell>
          <cell r="F717" t="str">
            <v>REGIONS FC</v>
          </cell>
          <cell r="G717">
            <v>3242838</v>
          </cell>
          <cell r="H717" t="str">
            <v>Projected</v>
          </cell>
          <cell r="I717">
            <v>40932</v>
          </cell>
          <cell r="J717">
            <v>40926.481539351851</v>
          </cell>
          <cell r="K717" t="str">
            <v>Stress scenario defined by the Federal Reserve</v>
          </cell>
          <cell r="L717">
            <v>122.7</v>
          </cell>
          <cell r="M717">
            <v>122.28</v>
          </cell>
          <cell r="N717">
            <v>9.25</v>
          </cell>
          <cell r="O717">
            <v>113.03</v>
          </cell>
          <cell r="P717">
            <v>91.92</v>
          </cell>
          <cell r="Q717">
            <v>72.78</v>
          </cell>
          <cell r="R717">
            <v>0</v>
          </cell>
          <cell r="S717">
            <v>19.14</v>
          </cell>
          <cell r="T717">
            <v>184.73</v>
          </cell>
          <cell r="U717">
            <v>37.79</v>
          </cell>
          <cell r="V717">
            <v>16.7</v>
          </cell>
          <cell r="W717">
            <v>130.24</v>
          </cell>
          <cell r="X717">
            <v>30.02</v>
          </cell>
          <cell r="Y717">
            <v>29.32</v>
          </cell>
          <cell r="Z717">
            <v>7.74</v>
          </cell>
          <cell r="AA717">
            <v>0</v>
          </cell>
          <cell r="AB717">
            <v>21.59</v>
          </cell>
          <cell r="AC717">
            <v>21.85</v>
          </cell>
          <cell r="AD717">
            <v>0</v>
          </cell>
          <cell r="AE717">
            <v>2.96</v>
          </cell>
          <cell r="AF717">
            <v>0</v>
          </cell>
          <cell r="AG717">
            <v>1.24</v>
          </cell>
          <cell r="AH717">
            <v>17.64</v>
          </cell>
          <cell r="AI717">
            <v>602.84</v>
          </cell>
          <cell r="AJ717">
            <v>0</v>
          </cell>
          <cell r="AK717">
            <v>0</v>
          </cell>
          <cell r="AL717">
            <v>3.3</v>
          </cell>
          <cell r="AM717">
            <v>3.3</v>
          </cell>
          <cell r="AN717">
            <v>0</v>
          </cell>
          <cell r="AO717">
            <v>0</v>
          </cell>
          <cell r="AP717">
            <v>0</v>
          </cell>
          <cell r="AQ717">
            <v>0</v>
          </cell>
          <cell r="AR717">
            <v>0</v>
          </cell>
          <cell r="AS717">
            <v>0</v>
          </cell>
          <cell r="AT717">
            <v>606.14</v>
          </cell>
          <cell r="AU717">
            <v>2817.22</v>
          </cell>
          <cell r="AV717">
            <v>604</v>
          </cell>
          <cell r="AW717">
            <v>602.84</v>
          </cell>
          <cell r="AX717">
            <v>0</v>
          </cell>
          <cell r="AY717">
            <v>2818.38</v>
          </cell>
          <cell r="AZ717">
            <v>844.65</v>
          </cell>
          <cell r="BA717">
            <v>487.31</v>
          </cell>
          <cell r="BB717">
            <v>846.63</v>
          </cell>
          <cell r="BC717">
            <v>485.33</v>
          </cell>
          <cell r="BD717">
            <v>485.33</v>
          </cell>
          <cell r="BE717">
            <v>604</v>
          </cell>
          <cell r="BF717">
            <v>0</v>
          </cell>
          <cell r="BG717">
            <v>0</v>
          </cell>
          <cell r="BH717">
            <v>0</v>
          </cell>
          <cell r="BI717">
            <v>0</v>
          </cell>
          <cell r="BJ717">
            <v>-3.3</v>
          </cell>
          <cell r="BK717">
            <v>0</v>
          </cell>
          <cell r="BL717">
            <v>-121.96</v>
          </cell>
          <cell r="BM717">
            <v>-86</v>
          </cell>
          <cell r="BN717">
            <v>-35.96</v>
          </cell>
          <cell r="BO717">
            <v>0</v>
          </cell>
          <cell r="BP717">
            <v>-35.96</v>
          </cell>
          <cell r="BQ717">
            <v>2.16</v>
          </cell>
          <cell r="BR717">
            <v>-38.130000000000003</v>
          </cell>
          <cell r="BS717">
            <v>70.514922999999996</v>
          </cell>
          <cell r="BT717">
            <v>32</v>
          </cell>
          <cell r="BU717">
            <v>10</v>
          </cell>
          <cell r="BV717">
            <v>10</v>
          </cell>
          <cell r="BW717">
            <v>32</v>
          </cell>
          <cell r="BY717">
            <v>16.66</v>
          </cell>
          <cell r="BZ717">
            <v>25664.68</v>
          </cell>
          <cell r="CA717">
            <v>25681.34</v>
          </cell>
          <cell r="CB717">
            <v>47359.31</v>
          </cell>
          <cell r="CC717">
            <v>14853.61</v>
          </cell>
          <cell r="CD717">
            <v>11345.76</v>
          </cell>
          <cell r="CE717">
            <v>540.47</v>
          </cell>
          <cell r="CF717">
            <v>10805.29</v>
          </cell>
          <cell r="CG717">
            <v>20544.419999999998</v>
          </cell>
          <cell r="CH717">
            <v>2429.5</v>
          </cell>
          <cell r="CI717">
            <v>2620.9299999999998</v>
          </cell>
          <cell r="CJ717">
            <v>15493.99</v>
          </cell>
          <cell r="CK717">
            <v>10318.040000000001</v>
          </cell>
          <cell r="CL717">
            <v>615.52</v>
          </cell>
          <cell r="CM717">
            <v>0</v>
          </cell>
          <cell r="CN717">
            <v>16699.63</v>
          </cell>
          <cell r="CO717">
            <v>15173.94</v>
          </cell>
          <cell r="CP717">
            <v>0</v>
          </cell>
          <cell r="CQ717">
            <v>1525.68</v>
          </cell>
          <cell r="CR717">
            <v>975.06</v>
          </cell>
          <cell r="CS717">
            <v>3206.62</v>
          </cell>
          <cell r="CT717">
            <v>1825.77</v>
          </cell>
          <cell r="CU717">
            <v>0</v>
          </cell>
          <cell r="CV717">
            <v>1380.85</v>
          </cell>
          <cell r="CW717">
            <v>7161.99</v>
          </cell>
          <cell r="CX717">
            <v>0.04</v>
          </cell>
          <cell r="CY717">
            <v>392.3</v>
          </cell>
          <cell r="CZ717">
            <v>359.9</v>
          </cell>
          <cell r="DA717">
            <v>1633.26</v>
          </cell>
          <cell r="DB717">
            <v>4776.49</v>
          </cell>
          <cell r="DC717">
            <v>75402.600000000006</v>
          </cell>
          <cell r="DD717">
            <v>0</v>
          </cell>
          <cell r="DE717">
            <v>2818.38</v>
          </cell>
          <cell r="DF717">
            <v>72584.22</v>
          </cell>
          <cell r="DG717">
            <v>625.03</v>
          </cell>
          <cell r="DH717">
            <v>5031.8599999999997</v>
          </cell>
          <cell r="DI717">
            <v>253.93</v>
          </cell>
          <cell r="DJ717">
            <v>143.66999999999999</v>
          </cell>
          <cell r="DK717">
            <v>204.17</v>
          </cell>
          <cell r="DL717">
            <v>5633.63</v>
          </cell>
          <cell r="DM717">
            <v>15119.82</v>
          </cell>
          <cell r="DN717">
            <v>119644.04</v>
          </cell>
          <cell r="DO717">
            <v>90880.59</v>
          </cell>
          <cell r="DP717">
            <v>701.61</v>
          </cell>
          <cell r="DQ717">
            <v>845.92</v>
          </cell>
          <cell r="DR717">
            <v>13073.41</v>
          </cell>
          <cell r="DS717">
            <v>70</v>
          </cell>
          <cell r="DT717">
            <v>105501.53</v>
          </cell>
          <cell r="DU717">
            <v>0</v>
          </cell>
          <cell r="DV717">
            <v>15.28</v>
          </cell>
          <cell r="DW717">
            <v>19964.37</v>
          </cell>
          <cell r="DX717">
            <v>-4546.9399999999996</v>
          </cell>
          <cell r="DY717">
            <v>-151.54</v>
          </cell>
          <cell r="DZ717">
            <v>-1397.26</v>
          </cell>
          <cell r="EA717">
            <v>13883.91</v>
          </cell>
          <cell r="EB717">
            <v>258.60000000000002</v>
          </cell>
          <cell r="EC717">
            <v>14142.51</v>
          </cell>
          <cell r="ED717">
            <v>24185.79</v>
          </cell>
          <cell r="EE717">
            <v>13881.16</v>
          </cell>
          <cell r="EF717">
            <v>0</v>
          </cell>
          <cell r="EG717">
            <v>13881.16</v>
          </cell>
          <cell r="EH717">
            <v>-38.130000000000003</v>
          </cell>
          <cell r="EI717">
            <v>0</v>
          </cell>
          <cell r="EJ717">
            <v>0</v>
          </cell>
          <cell r="EK717">
            <v>0</v>
          </cell>
          <cell r="EL717">
            <v>6.58</v>
          </cell>
          <cell r="EM717">
            <v>0</v>
          </cell>
          <cell r="EN717">
            <v>0</v>
          </cell>
          <cell r="EO717">
            <v>0</v>
          </cell>
          <cell r="EP717">
            <v>0</v>
          </cell>
          <cell r="EQ717">
            <v>14.82</v>
          </cell>
          <cell r="ER717">
            <v>49.11</v>
          </cell>
          <cell r="ES717">
            <v>0</v>
          </cell>
          <cell r="ET717">
            <v>0</v>
          </cell>
          <cell r="EU717">
            <v>13883.91</v>
          </cell>
          <cell r="EV717">
            <v>13883.91</v>
          </cell>
          <cell r="EW717">
            <v>89.56</v>
          </cell>
          <cell r="EX717">
            <v>1.69</v>
          </cell>
          <cell r="EY717">
            <v>-241.11</v>
          </cell>
          <cell r="EZ717">
            <v>0</v>
          </cell>
          <cell r="FA717">
            <v>93.29</v>
          </cell>
          <cell r="FB717">
            <v>845.9</v>
          </cell>
          <cell r="FC717">
            <v>0</v>
          </cell>
          <cell r="FD717">
            <v>5055.6099999999997</v>
          </cell>
          <cell r="FE717">
            <v>0</v>
          </cell>
          <cell r="FF717">
            <v>9917.35</v>
          </cell>
          <cell r="FG717">
            <v>39.76</v>
          </cell>
          <cell r="FH717">
            <v>844.74</v>
          </cell>
          <cell r="FI717">
            <v>0</v>
          </cell>
          <cell r="FJ717">
            <v>9032.85</v>
          </cell>
          <cell r="FK717">
            <v>88359.84</v>
          </cell>
          <cell r="FL717">
            <v>8093.65</v>
          </cell>
          <cell r="FM717">
            <v>9032.85</v>
          </cell>
          <cell r="FN717">
            <v>12156.69</v>
          </cell>
          <cell r="FO717">
            <v>88359.84</v>
          </cell>
          <cell r="FP717">
            <v>113966.1</v>
          </cell>
          <cell r="FQ717">
            <v>9.1599000000000004</v>
          </cell>
          <cell r="FR717">
            <v>10.222799999999999</v>
          </cell>
          <cell r="FS717">
            <v>13.7582</v>
          </cell>
          <cell r="FT717">
            <v>7.9259000000000004</v>
          </cell>
          <cell r="FU717">
            <v>0</v>
          </cell>
          <cell r="FV717">
            <v>93.29</v>
          </cell>
          <cell r="FW717">
            <v>0</v>
          </cell>
          <cell r="FX717">
            <v>0</v>
          </cell>
          <cell r="FY717">
            <v>1397.26</v>
          </cell>
          <cell r="FZ717">
            <v>0</v>
          </cell>
          <cell r="GA717">
            <v>0</v>
          </cell>
          <cell r="GB717">
            <v>0</v>
          </cell>
          <cell r="GC717">
            <v>845.9</v>
          </cell>
          <cell r="GD717">
            <v>4925.54</v>
          </cell>
          <cell r="GE717">
            <v>1477.82</v>
          </cell>
          <cell r="GF717">
            <v>0</v>
          </cell>
          <cell r="GG717">
            <v>1481799.5</v>
          </cell>
          <cell r="GH717">
            <v>0</v>
          </cell>
          <cell r="GI717">
            <v>196</v>
          </cell>
          <cell r="GJ717">
            <v>9917.35</v>
          </cell>
          <cell r="GK717">
            <v>991.73</v>
          </cell>
          <cell r="GL717">
            <v>1435.82</v>
          </cell>
          <cell r="GM717">
            <v>42</v>
          </cell>
          <cell r="GN717">
            <v>0</v>
          </cell>
          <cell r="GO717">
            <v>1435.82</v>
          </cell>
          <cell r="GP717">
            <v>591.08000000000004</v>
          </cell>
          <cell r="GQ717">
            <v>591.08000000000004</v>
          </cell>
          <cell r="GR717">
            <v>844.74</v>
          </cell>
          <cell r="GS717">
            <v>591.08000000000004</v>
          </cell>
          <cell r="GT717">
            <v>1535.27</v>
          </cell>
          <cell r="GU717">
            <v>14.82</v>
          </cell>
          <cell r="GV717">
            <v>1481.8</v>
          </cell>
          <cell r="GW717">
            <v>0.01</v>
          </cell>
          <cell r="GX717">
            <v>6.59</v>
          </cell>
          <cell r="GY717">
            <v>0</v>
          </cell>
          <cell r="GZ717">
            <v>6.59</v>
          </cell>
          <cell r="HA717">
            <v>0</v>
          </cell>
          <cell r="HB717">
            <v>0</v>
          </cell>
          <cell r="HC717">
            <v>0</v>
          </cell>
          <cell r="HD717" t="str">
            <v>Acceleration of Warrant Amortization associated with TARP Repayment</v>
          </cell>
          <cell r="HF717">
            <v>0</v>
          </cell>
          <cell r="HG717">
            <v>0</v>
          </cell>
          <cell r="HH717">
            <v>0</v>
          </cell>
          <cell r="HI717">
            <v>-1258000000</v>
          </cell>
          <cell r="HJ717">
            <v>-570500000</v>
          </cell>
          <cell r="HK717" t="str">
            <v>All Common Stock issuances assumed at $4.0 per share</v>
          </cell>
          <cell r="HL717">
            <v>4</v>
          </cell>
          <cell r="HM717">
            <v>2012</v>
          </cell>
          <cell r="HN717">
            <v>0</v>
          </cell>
          <cell r="HO717">
            <v>-3.3</v>
          </cell>
          <cell r="HR717">
            <v>19016</v>
          </cell>
        </row>
        <row r="718">
          <cell r="A718" t="str">
            <v>3242838Q1 2013Supervisory Stress</v>
          </cell>
          <cell r="B718" t="str">
            <v>Regions</v>
          </cell>
          <cell r="C718" t="str">
            <v>Q1 2013</v>
          </cell>
          <cell r="D718" t="str">
            <v>Supervisory Stress</v>
          </cell>
          <cell r="E718" t="str">
            <v>BHC</v>
          </cell>
          <cell r="F718" t="str">
            <v>REGIONS FC</v>
          </cell>
          <cell r="G718">
            <v>3242838</v>
          </cell>
          <cell r="H718" t="str">
            <v>Projected</v>
          </cell>
          <cell r="I718">
            <v>40932</v>
          </cell>
          <cell r="J718">
            <v>40926.481539351851</v>
          </cell>
          <cell r="K718" t="str">
            <v>Stress scenario defined by the Federal Reserve</v>
          </cell>
          <cell r="L718">
            <v>144.69999999999999</v>
          </cell>
          <cell r="M718">
            <v>129.37</v>
          </cell>
          <cell r="N718">
            <v>9.9499999999999993</v>
          </cell>
          <cell r="O718">
            <v>119.42</v>
          </cell>
          <cell r="P718">
            <v>106.02</v>
          </cell>
          <cell r="Q718">
            <v>84.23</v>
          </cell>
          <cell r="R718">
            <v>0</v>
          </cell>
          <cell r="S718">
            <v>21.79</v>
          </cell>
          <cell r="T718">
            <v>197.06</v>
          </cell>
          <cell r="U718">
            <v>36.200000000000003</v>
          </cell>
          <cell r="V718">
            <v>16.93</v>
          </cell>
          <cell r="W718">
            <v>143.94</v>
          </cell>
          <cell r="X718">
            <v>29.96</v>
          </cell>
          <cell r="Y718">
            <v>29.73</v>
          </cell>
          <cell r="Z718">
            <v>8.52</v>
          </cell>
          <cell r="AA718">
            <v>0</v>
          </cell>
          <cell r="AB718">
            <v>21.21</v>
          </cell>
          <cell r="AC718">
            <v>25.26</v>
          </cell>
          <cell r="AD718">
            <v>0</v>
          </cell>
          <cell r="AE718">
            <v>3.43</v>
          </cell>
          <cell r="AF718">
            <v>0</v>
          </cell>
          <cell r="AG718">
            <v>1.44</v>
          </cell>
          <cell r="AH718">
            <v>20.399999999999999</v>
          </cell>
          <cell r="AI718">
            <v>662.1</v>
          </cell>
          <cell r="AJ718">
            <v>0</v>
          </cell>
          <cell r="AK718">
            <v>0</v>
          </cell>
          <cell r="AL718">
            <v>3.3</v>
          </cell>
          <cell r="AM718">
            <v>3.3</v>
          </cell>
          <cell r="AN718">
            <v>0</v>
          </cell>
          <cell r="AO718">
            <v>0</v>
          </cell>
          <cell r="AP718">
            <v>0</v>
          </cell>
          <cell r="AQ718">
            <v>0</v>
          </cell>
          <cell r="AR718">
            <v>0</v>
          </cell>
          <cell r="AS718">
            <v>0</v>
          </cell>
          <cell r="AT718">
            <v>665.4</v>
          </cell>
          <cell r="AU718">
            <v>2818.38</v>
          </cell>
          <cell r="AV718">
            <v>663.17</v>
          </cell>
          <cell r="AW718">
            <v>662.1</v>
          </cell>
          <cell r="AX718">
            <v>0</v>
          </cell>
          <cell r="AY718">
            <v>2819.45</v>
          </cell>
          <cell r="AZ718">
            <v>823.33</v>
          </cell>
          <cell r="BA718">
            <v>474.06</v>
          </cell>
          <cell r="BB718">
            <v>866.08</v>
          </cell>
          <cell r="BC718">
            <v>431.31</v>
          </cell>
          <cell r="BD718">
            <v>431.31</v>
          </cell>
          <cell r="BE718">
            <v>663.17</v>
          </cell>
          <cell r="BF718">
            <v>0</v>
          </cell>
          <cell r="BG718">
            <v>0</v>
          </cell>
          <cell r="BH718">
            <v>0</v>
          </cell>
          <cell r="BI718">
            <v>0</v>
          </cell>
          <cell r="BJ718">
            <v>-3.3</v>
          </cell>
          <cell r="BK718">
            <v>-1</v>
          </cell>
          <cell r="BL718">
            <v>-235.16</v>
          </cell>
          <cell r="BM718">
            <v>-135</v>
          </cell>
          <cell r="BN718">
            <v>-100.16</v>
          </cell>
          <cell r="BO718">
            <v>0</v>
          </cell>
          <cell r="BP718">
            <v>-100.16</v>
          </cell>
          <cell r="BQ718">
            <v>12.92</v>
          </cell>
          <cell r="BR718">
            <v>-113.08</v>
          </cell>
          <cell r="BS718">
            <v>57.407722</v>
          </cell>
          <cell r="BT718">
            <v>32</v>
          </cell>
          <cell r="BU718">
            <v>13</v>
          </cell>
          <cell r="BV718">
            <v>13</v>
          </cell>
          <cell r="BW718">
            <v>32</v>
          </cell>
          <cell r="BY718">
            <v>16.66</v>
          </cell>
          <cell r="BZ718">
            <v>25731.18</v>
          </cell>
          <cell r="CA718">
            <v>25747.83</v>
          </cell>
          <cell r="CB718">
            <v>46555.44</v>
          </cell>
          <cell r="CC718">
            <v>14688.99</v>
          </cell>
          <cell r="CD718">
            <v>11032.68</v>
          </cell>
          <cell r="CE718">
            <v>523.74</v>
          </cell>
          <cell r="CF718">
            <v>10508.94</v>
          </cell>
          <cell r="CG718">
            <v>20217.669999999998</v>
          </cell>
          <cell r="CH718">
            <v>2387.16</v>
          </cell>
          <cell r="CI718">
            <v>2570.92</v>
          </cell>
          <cell r="CJ718">
            <v>15259.59</v>
          </cell>
          <cell r="CK718">
            <v>10222.07</v>
          </cell>
          <cell r="CL718">
            <v>616.11</v>
          </cell>
          <cell r="CM718">
            <v>0</v>
          </cell>
          <cell r="CN718">
            <v>16507.060000000001</v>
          </cell>
          <cell r="CO718">
            <v>14981.37</v>
          </cell>
          <cell r="CP718">
            <v>0</v>
          </cell>
          <cell r="CQ718">
            <v>1525.68</v>
          </cell>
          <cell r="CR718">
            <v>930.64</v>
          </cell>
          <cell r="CS718">
            <v>3199.64</v>
          </cell>
          <cell r="CT718">
            <v>1808.58</v>
          </cell>
          <cell r="CU718">
            <v>0</v>
          </cell>
          <cell r="CV718">
            <v>1391.05</v>
          </cell>
          <cell r="CW718">
            <v>7060.65</v>
          </cell>
          <cell r="CX718">
            <v>0.04</v>
          </cell>
          <cell r="CY718">
            <v>386.75</v>
          </cell>
          <cell r="CZ718">
            <v>352.6</v>
          </cell>
          <cell r="DA718">
            <v>1609.65</v>
          </cell>
          <cell r="DB718">
            <v>4711.62</v>
          </cell>
          <cell r="DC718">
            <v>74253.429999999993</v>
          </cell>
          <cell r="DD718">
            <v>0</v>
          </cell>
          <cell r="DE718">
            <v>2819.45</v>
          </cell>
          <cell r="DF718">
            <v>71433.98</v>
          </cell>
          <cell r="DG718">
            <v>607.39</v>
          </cell>
          <cell r="DH718">
            <v>5031.8599999999997</v>
          </cell>
          <cell r="DI718">
            <v>276.73</v>
          </cell>
          <cell r="DJ718">
            <v>138.72</v>
          </cell>
          <cell r="DK718">
            <v>185.46</v>
          </cell>
          <cell r="DL718">
            <v>5632.77</v>
          </cell>
          <cell r="DM718">
            <v>15196.16</v>
          </cell>
          <cell r="DN718">
            <v>118618.14</v>
          </cell>
          <cell r="DO718">
            <v>90432.14</v>
          </cell>
          <cell r="DP718">
            <v>701.61</v>
          </cell>
          <cell r="DQ718">
            <v>845.92</v>
          </cell>
          <cell r="DR718">
            <v>12575.38</v>
          </cell>
          <cell r="DS718">
            <v>69</v>
          </cell>
          <cell r="DT718">
            <v>104555.05</v>
          </cell>
          <cell r="DU718">
            <v>0</v>
          </cell>
          <cell r="DV718">
            <v>15.3</v>
          </cell>
          <cell r="DW718">
            <v>19970.78</v>
          </cell>
          <cell r="DX718">
            <v>-4674.83</v>
          </cell>
          <cell r="DY718">
            <v>-109.5</v>
          </cell>
          <cell r="DZ718">
            <v>-1397.26</v>
          </cell>
          <cell r="EA718">
            <v>13804.49</v>
          </cell>
          <cell r="EB718">
            <v>258.60000000000002</v>
          </cell>
          <cell r="EC718">
            <v>14063.08</v>
          </cell>
          <cell r="ED718">
            <v>23981.48</v>
          </cell>
          <cell r="EE718">
            <v>13883.91</v>
          </cell>
          <cell r="EF718">
            <v>0</v>
          </cell>
          <cell r="EG718">
            <v>13883.91</v>
          </cell>
          <cell r="EH718">
            <v>-113.08</v>
          </cell>
          <cell r="EI718">
            <v>0</v>
          </cell>
          <cell r="EJ718">
            <v>0</v>
          </cell>
          <cell r="EK718">
            <v>0</v>
          </cell>
          <cell r="EL718">
            <v>6.43</v>
          </cell>
          <cell r="EM718">
            <v>0</v>
          </cell>
          <cell r="EN718">
            <v>0</v>
          </cell>
          <cell r="EO718">
            <v>0</v>
          </cell>
          <cell r="EP718">
            <v>0</v>
          </cell>
          <cell r="EQ718">
            <v>14.82</v>
          </cell>
          <cell r="ER718">
            <v>42.04</v>
          </cell>
          <cell r="ES718">
            <v>0</v>
          </cell>
          <cell r="ET718">
            <v>0</v>
          </cell>
          <cell r="EU718">
            <v>13804.49</v>
          </cell>
          <cell r="EV718">
            <v>13804.49</v>
          </cell>
          <cell r="EW718">
            <v>125.8</v>
          </cell>
          <cell r="EX718">
            <v>1.69</v>
          </cell>
          <cell r="EY718">
            <v>-235.3</v>
          </cell>
          <cell r="EZ718">
            <v>0</v>
          </cell>
          <cell r="FA718">
            <v>93.44</v>
          </cell>
          <cell r="FB718">
            <v>558.32000000000005</v>
          </cell>
          <cell r="FC718">
            <v>0</v>
          </cell>
          <cell r="FD718">
            <v>5044.8999999999996</v>
          </cell>
          <cell r="FE718">
            <v>0</v>
          </cell>
          <cell r="FF718">
            <v>9519.16</v>
          </cell>
          <cell r="FG718">
            <v>41.54</v>
          </cell>
          <cell r="FH718">
            <v>1002.15</v>
          </cell>
          <cell r="FI718">
            <v>0</v>
          </cell>
          <cell r="FJ718">
            <v>8475.4699999999993</v>
          </cell>
          <cell r="FK718">
            <v>87485.08</v>
          </cell>
          <cell r="FL718">
            <v>7823.7</v>
          </cell>
          <cell r="FM718">
            <v>8475.4699999999993</v>
          </cell>
          <cell r="FN718">
            <v>11557.71</v>
          </cell>
          <cell r="FO718">
            <v>87485.08</v>
          </cell>
          <cell r="FP718">
            <v>112848.27</v>
          </cell>
          <cell r="FQ718">
            <v>8.9428999999999998</v>
          </cell>
          <cell r="FR718">
            <v>9.6879000000000008</v>
          </cell>
          <cell r="FS718">
            <v>13.2111</v>
          </cell>
          <cell r="FT718">
            <v>7.5105000000000004</v>
          </cell>
          <cell r="FU718">
            <v>0</v>
          </cell>
          <cell r="FV718">
            <v>93.44</v>
          </cell>
          <cell r="FW718">
            <v>0</v>
          </cell>
          <cell r="FX718">
            <v>0</v>
          </cell>
          <cell r="FY718">
            <v>1397.26</v>
          </cell>
          <cell r="FZ718">
            <v>0</v>
          </cell>
          <cell r="GA718">
            <v>0</v>
          </cell>
          <cell r="GB718">
            <v>0</v>
          </cell>
          <cell r="GC718">
            <v>558.32000000000005</v>
          </cell>
          <cell r="GD718">
            <v>4925.54</v>
          </cell>
          <cell r="GE718">
            <v>1618.39</v>
          </cell>
          <cell r="GF718">
            <v>0</v>
          </cell>
          <cell r="GG718">
            <v>1481933</v>
          </cell>
          <cell r="GH718">
            <v>0</v>
          </cell>
          <cell r="GI718">
            <v>196</v>
          </cell>
          <cell r="GJ718">
            <v>9519.16</v>
          </cell>
          <cell r="GK718">
            <v>951.92</v>
          </cell>
          <cell r="GL718">
            <v>1575.39</v>
          </cell>
          <cell r="GM718">
            <v>43</v>
          </cell>
          <cell r="GN718">
            <v>0</v>
          </cell>
          <cell r="GO718">
            <v>1575.39</v>
          </cell>
          <cell r="GP718">
            <v>573.24</v>
          </cell>
          <cell r="GQ718">
            <v>573.24</v>
          </cell>
          <cell r="GR718">
            <v>1002.15</v>
          </cell>
          <cell r="GS718">
            <v>573.24</v>
          </cell>
          <cell r="GT718">
            <v>1488.94</v>
          </cell>
          <cell r="GU718">
            <v>14.82</v>
          </cell>
          <cell r="GV718">
            <v>1481.93</v>
          </cell>
          <cell r="GW718">
            <v>0.01</v>
          </cell>
          <cell r="GX718">
            <v>6.43</v>
          </cell>
          <cell r="GY718">
            <v>0</v>
          </cell>
          <cell r="GZ718">
            <v>6.43</v>
          </cell>
          <cell r="HA718">
            <v>0</v>
          </cell>
          <cell r="HB718">
            <v>0</v>
          </cell>
          <cell r="HC718">
            <v>0</v>
          </cell>
          <cell r="HD718" t="str">
            <v>Acceleration of Warrant Amortization associated with TARP Repayment</v>
          </cell>
          <cell r="HF718">
            <v>0</v>
          </cell>
          <cell r="HG718">
            <v>0</v>
          </cell>
          <cell r="HH718">
            <v>0</v>
          </cell>
          <cell r="HI718">
            <v>-1258000000</v>
          </cell>
          <cell r="HJ718">
            <v>-570500000</v>
          </cell>
          <cell r="HK718" t="str">
            <v>All Common Stock issuances assumed at $4.0 per share</v>
          </cell>
          <cell r="HL718">
            <v>1</v>
          </cell>
          <cell r="HM718">
            <v>2013</v>
          </cell>
          <cell r="HN718">
            <v>0</v>
          </cell>
          <cell r="HO718">
            <v>-3.3</v>
          </cell>
          <cell r="HR718">
            <v>19016</v>
          </cell>
        </row>
        <row r="719">
          <cell r="A719" t="str">
            <v>3242838Q2 2013Supervisory Stress</v>
          </cell>
          <cell r="B719" t="str">
            <v>Regions</v>
          </cell>
          <cell r="C719" t="str">
            <v>Q2 2013</v>
          </cell>
          <cell r="D719" t="str">
            <v>Supervisory Stress</v>
          </cell>
          <cell r="E719" t="str">
            <v>BHC</v>
          </cell>
          <cell r="F719" t="str">
            <v>REGIONS FC</v>
          </cell>
          <cell r="G719">
            <v>3242838</v>
          </cell>
          <cell r="H719" t="str">
            <v>Projected</v>
          </cell>
          <cell r="I719">
            <v>40932</v>
          </cell>
          <cell r="J719">
            <v>40926.481539351851</v>
          </cell>
          <cell r="K719" t="str">
            <v>Stress scenario defined by the Federal Reserve</v>
          </cell>
          <cell r="L719">
            <v>153.5</v>
          </cell>
          <cell r="M719">
            <v>116.23</v>
          </cell>
          <cell r="N719">
            <v>9.14</v>
          </cell>
          <cell r="O719">
            <v>107.09</v>
          </cell>
          <cell r="P719">
            <v>113.58</v>
          </cell>
          <cell r="Q719">
            <v>89.46</v>
          </cell>
          <cell r="R719">
            <v>0</v>
          </cell>
          <cell r="S719">
            <v>24.12</v>
          </cell>
          <cell r="T719">
            <v>194.4</v>
          </cell>
          <cell r="U719">
            <v>33.39</v>
          </cell>
          <cell r="V719">
            <v>15.05</v>
          </cell>
          <cell r="W719">
            <v>145.96</v>
          </cell>
          <cell r="X719">
            <v>29.64</v>
          </cell>
          <cell r="Y719">
            <v>31.4</v>
          </cell>
          <cell r="Z719">
            <v>9.0399999999999991</v>
          </cell>
          <cell r="AA719">
            <v>0</v>
          </cell>
          <cell r="AB719">
            <v>22.36</v>
          </cell>
          <cell r="AC719">
            <v>26.78</v>
          </cell>
          <cell r="AD719">
            <v>0</v>
          </cell>
          <cell r="AE719">
            <v>3.63</v>
          </cell>
          <cell r="AF719">
            <v>0</v>
          </cell>
          <cell r="AG719">
            <v>1.52</v>
          </cell>
          <cell r="AH719">
            <v>21.63</v>
          </cell>
          <cell r="AI719">
            <v>665.53</v>
          </cell>
          <cell r="AJ719">
            <v>0</v>
          </cell>
          <cell r="AK719">
            <v>0</v>
          </cell>
          <cell r="AL719">
            <v>3.3</v>
          </cell>
          <cell r="AM719">
            <v>3.3</v>
          </cell>
          <cell r="AN719">
            <v>0</v>
          </cell>
          <cell r="AO719">
            <v>0</v>
          </cell>
          <cell r="AP719">
            <v>0</v>
          </cell>
          <cell r="AQ719">
            <v>0</v>
          </cell>
          <cell r="AR719">
            <v>0</v>
          </cell>
          <cell r="AS719">
            <v>0</v>
          </cell>
          <cell r="AT719">
            <v>668.83</v>
          </cell>
          <cell r="AU719">
            <v>2819.45</v>
          </cell>
          <cell r="AV719">
            <v>666.29</v>
          </cell>
          <cell r="AW719">
            <v>665.53</v>
          </cell>
          <cell r="AX719">
            <v>0</v>
          </cell>
          <cell r="AY719">
            <v>2820.21</v>
          </cell>
          <cell r="AZ719">
            <v>817.82</v>
          </cell>
          <cell r="BA719">
            <v>479.44</v>
          </cell>
          <cell r="BB719">
            <v>884.57</v>
          </cell>
          <cell r="BC719">
            <v>412.7</v>
          </cell>
          <cell r="BD719">
            <v>412.7</v>
          </cell>
          <cell r="BE719">
            <v>666.29</v>
          </cell>
          <cell r="BF719">
            <v>0</v>
          </cell>
          <cell r="BG719">
            <v>0</v>
          </cell>
          <cell r="BH719">
            <v>0</v>
          </cell>
          <cell r="BI719">
            <v>0</v>
          </cell>
          <cell r="BJ719">
            <v>-3.3</v>
          </cell>
          <cell r="BK719">
            <v>-1</v>
          </cell>
          <cell r="BL719">
            <v>-256.89</v>
          </cell>
          <cell r="BM719">
            <v>-140</v>
          </cell>
          <cell r="BN719">
            <v>-116.89</v>
          </cell>
          <cell r="BO719">
            <v>0</v>
          </cell>
          <cell r="BP719">
            <v>-116.89</v>
          </cell>
          <cell r="BQ719">
            <v>2.16</v>
          </cell>
          <cell r="BR719">
            <v>-119.06</v>
          </cell>
          <cell r="BS719">
            <v>54.498033999999997</v>
          </cell>
          <cell r="BT719">
            <v>32</v>
          </cell>
          <cell r="BU719">
            <v>13</v>
          </cell>
          <cell r="BV719">
            <v>13</v>
          </cell>
          <cell r="BW719">
            <v>32</v>
          </cell>
          <cell r="BY719">
            <v>16.66</v>
          </cell>
          <cell r="BZ719">
            <v>25742.44</v>
          </cell>
          <cell r="CA719">
            <v>25759.1</v>
          </cell>
          <cell r="CB719">
            <v>45863.56</v>
          </cell>
          <cell r="CC719">
            <v>14572.44</v>
          </cell>
          <cell r="CD719">
            <v>10734.24</v>
          </cell>
          <cell r="CE719">
            <v>508.31</v>
          </cell>
          <cell r="CF719">
            <v>10225.93</v>
          </cell>
          <cell r="CG719">
            <v>19937.87</v>
          </cell>
          <cell r="CH719">
            <v>2339.27</v>
          </cell>
          <cell r="CI719">
            <v>2528.71</v>
          </cell>
          <cell r="CJ719">
            <v>15069.89</v>
          </cell>
          <cell r="CK719">
            <v>10154.52</v>
          </cell>
          <cell r="CL719">
            <v>619.02</v>
          </cell>
          <cell r="CM719">
            <v>0</v>
          </cell>
          <cell r="CN719">
            <v>16360.85</v>
          </cell>
          <cell r="CO719">
            <v>14835.17</v>
          </cell>
          <cell r="CP719">
            <v>0</v>
          </cell>
          <cell r="CQ719">
            <v>1525.68</v>
          </cell>
          <cell r="CR719">
            <v>914.75</v>
          </cell>
          <cell r="CS719">
            <v>3183.34</v>
          </cell>
          <cell r="CT719">
            <v>1790.13</v>
          </cell>
          <cell r="CU719">
            <v>0</v>
          </cell>
          <cell r="CV719">
            <v>1393.21</v>
          </cell>
          <cell r="CW719">
            <v>6978.37</v>
          </cell>
          <cell r="CX719">
            <v>0.04</v>
          </cell>
          <cell r="CY719">
            <v>383.01</v>
          </cell>
          <cell r="CZ719">
            <v>347.2</v>
          </cell>
          <cell r="DA719">
            <v>1594.33</v>
          </cell>
          <cell r="DB719">
            <v>4653.8100000000004</v>
          </cell>
          <cell r="DC719">
            <v>73300.87</v>
          </cell>
          <cell r="DD719">
            <v>0</v>
          </cell>
          <cell r="DE719">
            <v>2820.21</v>
          </cell>
          <cell r="DF719">
            <v>70480.66</v>
          </cell>
          <cell r="DG719">
            <v>589.74</v>
          </cell>
          <cell r="DH719">
            <v>5031.8599999999997</v>
          </cell>
          <cell r="DI719">
            <v>299.52999999999997</v>
          </cell>
          <cell r="DJ719">
            <v>133.76</v>
          </cell>
          <cell r="DK719">
            <v>167.53</v>
          </cell>
          <cell r="DL719">
            <v>5632.69</v>
          </cell>
          <cell r="DM719">
            <v>15271.57</v>
          </cell>
          <cell r="DN719">
            <v>117733.75999999999</v>
          </cell>
          <cell r="DO719">
            <v>89732.41</v>
          </cell>
          <cell r="DP719">
            <v>701.61</v>
          </cell>
          <cell r="DQ719">
            <v>845.92</v>
          </cell>
          <cell r="DR719">
            <v>12022.44</v>
          </cell>
          <cell r="DS719">
            <v>68</v>
          </cell>
          <cell r="DT719">
            <v>103302.38</v>
          </cell>
          <cell r="DU719">
            <v>500</v>
          </cell>
          <cell r="DV719">
            <v>15.31</v>
          </cell>
          <cell r="DW719">
            <v>19977.189999999999</v>
          </cell>
          <cell r="DX719">
            <v>-4821.21</v>
          </cell>
          <cell r="DY719">
            <v>-101.26</v>
          </cell>
          <cell r="DZ719">
            <v>-1397.26</v>
          </cell>
          <cell r="EA719">
            <v>14172.79</v>
          </cell>
          <cell r="EB719">
            <v>258.60000000000002</v>
          </cell>
          <cell r="EC719">
            <v>14431.38</v>
          </cell>
          <cell r="ED719">
            <v>23810.799999999999</v>
          </cell>
          <cell r="EE719">
            <v>13804.49</v>
          </cell>
          <cell r="EF719">
            <v>0</v>
          </cell>
          <cell r="EG719">
            <v>13804.49</v>
          </cell>
          <cell r="EH719">
            <v>-119.06</v>
          </cell>
          <cell r="EI719">
            <v>500</v>
          </cell>
          <cell r="EJ719">
            <v>0</v>
          </cell>
          <cell r="EK719">
            <v>0</v>
          </cell>
          <cell r="EL719">
            <v>6.43</v>
          </cell>
          <cell r="EM719">
            <v>0</v>
          </cell>
          <cell r="EN719">
            <v>0</v>
          </cell>
          <cell r="EO719">
            <v>0</v>
          </cell>
          <cell r="EP719">
            <v>12.5</v>
          </cell>
          <cell r="EQ719">
            <v>14.82</v>
          </cell>
          <cell r="ER719">
            <v>8.25</v>
          </cell>
          <cell r="ES719">
            <v>0</v>
          </cell>
          <cell r="ET719">
            <v>0</v>
          </cell>
          <cell r="EU719">
            <v>14172.79</v>
          </cell>
          <cell r="EV719">
            <v>14172.79</v>
          </cell>
          <cell r="EW719">
            <v>127.45</v>
          </cell>
          <cell r="EX719">
            <v>1.69</v>
          </cell>
          <cell r="EY719">
            <v>-228.71</v>
          </cell>
          <cell r="EZ719">
            <v>0</v>
          </cell>
          <cell r="FA719">
            <v>93.61</v>
          </cell>
          <cell r="FB719">
            <v>558.35</v>
          </cell>
          <cell r="FC719">
            <v>0</v>
          </cell>
          <cell r="FD719">
            <v>5034.97</v>
          </cell>
          <cell r="FE719">
            <v>0</v>
          </cell>
          <cell r="FF719">
            <v>9889.34</v>
          </cell>
          <cell r="FG719">
            <v>43.33</v>
          </cell>
          <cell r="FH719">
            <v>1162.4000000000001</v>
          </cell>
          <cell r="FI719">
            <v>0</v>
          </cell>
          <cell r="FJ719">
            <v>8683.61</v>
          </cell>
          <cell r="FK719">
            <v>86745.38</v>
          </cell>
          <cell r="FL719">
            <v>7531.65</v>
          </cell>
          <cell r="FM719">
            <v>8683.61</v>
          </cell>
          <cell r="FN719">
            <v>11534.95</v>
          </cell>
          <cell r="FO719">
            <v>86745.38</v>
          </cell>
          <cell r="FP719">
            <v>111809.65</v>
          </cell>
          <cell r="FQ719">
            <v>8.6824999999999992</v>
          </cell>
          <cell r="FR719">
            <v>10.0105</v>
          </cell>
          <cell r="FS719">
            <v>13.297499999999999</v>
          </cell>
          <cell r="FT719">
            <v>7.7664</v>
          </cell>
          <cell r="FU719">
            <v>500</v>
          </cell>
          <cell r="FV719">
            <v>93.61</v>
          </cell>
          <cell r="FW719">
            <v>0</v>
          </cell>
          <cell r="FX719">
            <v>0</v>
          </cell>
          <cell r="FY719">
            <v>1397.26</v>
          </cell>
          <cell r="FZ719">
            <v>0</v>
          </cell>
          <cell r="GA719">
            <v>0</v>
          </cell>
          <cell r="GB719">
            <v>0</v>
          </cell>
          <cell r="GC719">
            <v>558.35</v>
          </cell>
          <cell r="GD719">
            <v>4925.54</v>
          </cell>
          <cell r="GE719">
            <v>1762.19</v>
          </cell>
          <cell r="GF719">
            <v>0</v>
          </cell>
          <cell r="GG719">
            <v>1482053.1</v>
          </cell>
          <cell r="GH719">
            <v>0</v>
          </cell>
          <cell r="GI719">
            <v>196</v>
          </cell>
          <cell r="GJ719">
            <v>9889.34</v>
          </cell>
          <cell r="GK719">
            <v>988.93</v>
          </cell>
          <cell r="GL719">
            <v>1718.19</v>
          </cell>
          <cell r="GM719">
            <v>44</v>
          </cell>
          <cell r="GN719">
            <v>0</v>
          </cell>
          <cell r="GO719">
            <v>1718.19</v>
          </cell>
          <cell r="GP719">
            <v>555.79999999999995</v>
          </cell>
          <cell r="GQ719">
            <v>555.79999999999995</v>
          </cell>
          <cell r="GR719">
            <v>1162.4000000000001</v>
          </cell>
          <cell r="GS719">
            <v>555.79999999999995</v>
          </cell>
          <cell r="GT719">
            <v>1443.63</v>
          </cell>
          <cell r="GU719">
            <v>14.82</v>
          </cell>
          <cell r="GV719">
            <v>1482.05</v>
          </cell>
          <cell r="GW719">
            <v>0.01</v>
          </cell>
          <cell r="GX719">
            <v>6.43</v>
          </cell>
          <cell r="GY719">
            <v>0</v>
          </cell>
          <cell r="GZ719">
            <v>6.43</v>
          </cell>
          <cell r="HA719">
            <v>0</v>
          </cell>
          <cell r="HB719">
            <v>0</v>
          </cell>
          <cell r="HC719">
            <v>0</v>
          </cell>
          <cell r="HD719" t="str">
            <v>Acceleration of Warrant Amortization associated with TARP Repayment</v>
          </cell>
          <cell r="HF719">
            <v>0</v>
          </cell>
          <cell r="HG719">
            <v>0</v>
          </cell>
          <cell r="HH719">
            <v>0</v>
          </cell>
          <cell r="HI719">
            <v>-1258000000</v>
          </cell>
          <cell r="HJ719">
            <v>-570500000</v>
          </cell>
          <cell r="HK719" t="str">
            <v>All Common Stock issuances assumed at $4.0 per share</v>
          </cell>
          <cell r="HL719">
            <v>2</v>
          </cell>
          <cell r="HM719">
            <v>2013</v>
          </cell>
          <cell r="HN719">
            <v>0</v>
          </cell>
          <cell r="HO719">
            <v>-3.3</v>
          </cell>
          <cell r="HR719">
            <v>19016</v>
          </cell>
        </row>
        <row r="720">
          <cell r="A720" t="str">
            <v>3242838Q3 2013Supervisory Stress</v>
          </cell>
          <cell r="B720" t="str">
            <v>Regions</v>
          </cell>
          <cell r="C720" t="str">
            <v>Q3 2013</v>
          </cell>
          <cell r="D720" t="str">
            <v>Supervisory Stress</v>
          </cell>
          <cell r="E720" t="str">
            <v>BHC</v>
          </cell>
          <cell r="F720" t="str">
            <v>REGIONS FC</v>
          </cell>
          <cell r="G720">
            <v>3242838</v>
          </cell>
          <cell r="H720" t="str">
            <v>Projected</v>
          </cell>
          <cell r="I720">
            <v>40932</v>
          </cell>
          <cell r="J720">
            <v>40926.481539351851</v>
          </cell>
          <cell r="K720" t="str">
            <v>Stress scenario defined by the Federal Reserve</v>
          </cell>
          <cell r="L720">
            <v>133.5</v>
          </cell>
          <cell r="M720">
            <v>106.78</v>
          </cell>
          <cell r="N720">
            <v>8.4499999999999993</v>
          </cell>
          <cell r="O720">
            <v>98.33</v>
          </cell>
          <cell r="P720">
            <v>108.32</v>
          </cell>
          <cell r="Q720">
            <v>82.79</v>
          </cell>
          <cell r="R720">
            <v>0</v>
          </cell>
          <cell r="S720">
            <v>25.52</v>
          </cell>
          <cell r="T720">
            <v>182.72</v>
          </cell>
          <cell r="U720">
            <v>30.93</v>
          </cell>
          <cell r="V720">
            <v>13.25</v>
          </cell>
          <cell r="W720">
            <v>138.53</v>
          </cell>
          <cell r="X720">
            <v>29.35</v>
          </cell>
          <cell r="Y720">
            <v>33.950000000000003</v>
          </cell>
          <cell r="Z720">
            <v>9.6300000000000008</v>
          </cell>
          <cell r="AA720">
            <v>0</v>
          </cell>
          <cell r="AB720">
            <v>24.32</v>
          </cell>
          <cell r="AC720">
            <v>24.77</v>
          </cell>
          <cell r="AD720">
            <v>0</v>
          </cell>
          <cell r="AE720">
            <v>3.36</v>
          </cell>
          <cell r="AF720">
            <v>0</v>
          </cell>
          <cell r="AG720">
            <v>1.4</v>
          </cell>
          <cell r="AH720">
            <v>20.010000000000002</v>
          </cell>
          <cell r="AI720">
            <v>619.39</v>
          </cell>
          <cell r="AJ720">
            <v>0</v>
          </cell>
          <cell r="AK720">
            <v>0</v>
          </cell>
          <cell r="AL720">
            <v>3.3</v>
          </cell>
          <cell r="AM720">
            <v>3.3</v>
          </cell>
          <cell r="AN720">
            <v>0</v>
          </cell>
          <cell r="AO720">
            <v>0</v>
          </cell>
          <cell r="AP720">
            <v>0</v>
          </cell>
          <cell r="AQ720">
            <v>0</v>
          </cell>
          <cell r="AR720">
            <v>0</v>
          </cell>
          <cell r="AS720">
            <v>0</v>
          </cell>
          <cell r="AT720">
            <v>622.69000000000005</v>
          </cell>
          <cell r="AU720">
            <v>2820.21</v>
          </cell>
          <cell r="AV720">
            <v>618.73</v>
          </cell>
          <cell r="AW720">
            <v>619.39</v>
          </cell>
          <cell r="AX720">
            <v>0</v>
          </cell>
          <cell r="AY720">
            <v>2819.56</v>
          </cell>
          <cell r="AZ720">
            <v>807.43</v>
          </cell>
          <cell r="BA720">
            <v>492.11</v>
          </cell>
          <cell r="BB720">
            <v>870.43</v>
          </cell>
          <cell r="BC720">
            <v>429.1</v>
          </cell>
          <cell r="BD720">
            <v>429.1</v>
          </cell>
          <cell r="BE720">
            <v>618.73</v>
          </cell>
          <cell r="BF720">
            <v>0</v>
          </cell>
          <cell r="BG720">
            <v>0</v>
          </cell>
          <cell r="BH720">
            <v>0</v>
          </cell>
          <cell r="BI720">
            <v>0</v>
          </cell>
          <cell r="BJ720">
            <v>-3.3</v>
          </cell>
          <cell r="BK720">
            <v>0</v>
          </cell>
          <cell r="BL720">
            <v>-192.93</v>
          </cell>
          <cell r="BM720">
            <v>-114</v>
          </cell>
          <cell r="BN720">
            <v>-78.930000000000007</v>
          </cell>
          <cell r="BO720">
            <v>0</v>
          </cell>
          <cell r="BP720">
            <v>-78.930000000000007</v>
          </cell>
          <cell r="BQ720">
            <v>2.16</v>
          </cell>
          <cell r="BR720">
            <v>-81.09</v>
          </cell>
          <cell r="BS720">
            <v>59.088788999999998</v>
          </cell>
          <cell r="BT720">
            <v>32</v>
          </cell>
          <cell r="BU720">
            <v>13</v>
          </cell>
          <cell r="BV720">
            <v>13</v>
          </cell>
          <cell r="BW720">
            <v>32</v>
          </cell>
          <cell r="BY720">
            <v>16.66</v>
          </cell>
          <cell r="BZ720">
            <v>25743.69</v>
          </cell>
          <cell r="CA720">
            <v>25760.34</v>
          </cell>
          <cell r="CB720">
            <v>45178.13</v>
          </cell>
          <cell r="CC720">
            <v>14477.38</v>
          </cell>
          <cell r="CD720">
            <v>10448.299999999999</v>
          </cell>
          <cell r="CE720">
            <v>493.75</v>
          </cell>
          <cell r="CF720">
            <v>9954.5499999999993</v>
          </cell>
          <cell r="CG720">
            <v>19631.46</v>
          </cell>
          <cell r="CH720">
            <v>2285.09</v>
          </cell>
          <cell r="CI720">
            <v>2481.27</v>
          </cell>
          <cell r="CJ720">
            <v>14865.1</v>
          </cell>
          <cell r="CK720">
            <v>10077.59</v>
          </cell>
          <cell r="CL720">
            <v>620.99</v>
          </cell>
          <cell r="CM720">
            <v>0</v>
          </cell>
          <cell r="CN720">
            <v>16263.7</v>
          </cell>
          <cell r="CO720">
            <v>14738.02</v>
          </cell>
          <cell r="CP720">
            <v>0</v>
          </cell>
          <cell r="CQ720">
            <v>1525.68</v>
          </cell>
          <cell r="CR720">
            <v>900.63</v>
          </cell>
          <cell r="CS720">
            <v>3118.04</v>
          </cell>
          <cell r="CT720">
            <v>1732.5</v>
          </cell>
          <cell r="CU720">
            <v>0</v>
          </cell>
          <cell r="CV720">
            <v>1385.54</v>
          </cell>
          <cell r="CW720">
            <v>6914.9</v>
          </cell>
          <cell r="CX720">
            <v>0.03</v>
          </cell>
          <cell r="CY720">
            <v>379.43</v>
          </cell>
          <cell r="CZ720">
            <v>343.92</v>
          </cell>
          <cell r="DA720">
            <v>1589.83</v>
          </cell>
          <cell r="DB720">
            <v>4601.6899999999996</v>
          </cell>
          <cell r="DC720">
            <v>72375.39</v>
          </cell>
          <cell r="DD720">
            <v>0</v>
          </cell>
          <cell r="DE720">
            <v>2819.56</v>
          </cell>
          <cell r="DF720">
            <v>69555.83</v>
          </cell>
          <cell r="DG720">
            <v>572.1</v>
          </cell>
          <cell r="DH720">
            <v>5031.8599999999997</v>
          </cell>
          <cell r="DI720">
            <v>322.33</v>
          </cell>
          <cell r="DJ720">
            <v>128.81</v>
          </cell>
          <cell r="DK720">
            <v>150.38</v>
          </cell>
          <cell r="DL720">
            <v>5633.38</v>
          </cell>
          <cell r="DM720">
            <v>15332.19</v>
          </cell>
          <cell r="DN720">
            <v>116853.85</v>
          </cell>
          <cell r="DO720">
            <v>89107.24</v>
          </cell>
          <cell r="DP720">
            <v>701.61</v>
          </cell>
          <cell r="DQ720">
            <v>845.92</v>
          </cell>
          <cell r="DR720">
            <v>11870.64</v>
          </cell>
          <cell r="DS720">
            <v>68</v>
          </cell>
          <cell r="DT720">
            <v>102525.42</v>
          </cell>
          <cell r="DU720">
            <v>500</v>
          </cell>
          <cell r="DV720">
            <v>15.33</v>
          </cell>
          <cell r="DW720">
            <v>19983.61</v>
          </cell>
          <cell r="DX720">
            <v>-4929.62</v>
          </cell>
          <cell r="DY720">
            <v>-102.22</v>
          </cell>
          <cell r="DZ720">
            <v>-1397.26</v>
          </cell>
          <cell r="EA720">
            <v>14069.84</v>
          </cell>
          <cell r="EB720">
            <v>258.60000000000002</v>
          </cell>
          <cell r="EC720">
            <v>14328.44</v>
          </cell>
          <cell r="ED720">
            <v>23583.46</v>
          </cell>
          <cell r="EE720">
            <v>14172.79</v>
          </cell>
          <cell r="EF720">
            <v>0</v>
          </cell>
          <cell r="EG720">
            <v>14172.79</v>
          </cell>
          <cell r="EH720">
            <v>-81.09</v>
          </cell>
          <cell r="EI720">
            <v>0</v>
          </cell>
          <cell r="EJ720">
            <v>0</v>
          </cell>
          <cell r="EK720">
            <v>0</v>
          </cell>
          <cell r="EL720">
            <v>6.43</v>
          </cell>
          <cell r="EM720">
            <v>0</v>
          </cell>
          <cell r="EN720">
            <v>0</v>
          </cell>
          <cell r="EO720">
            <v>0</v>
          </cell>
          <cell r="EP720">
            <v>12.5</v>
          </cell>
          <cell r="EQ720">
            <v>14.82</v>
          </cell>
          <cell r="ER720">
            <v>-0.97</v>
          </cell>
          <cell r="ES720">
            <v>0</v>
          </cell>
          <cell r="ET720">
            <v>0</v>
          </cell>
          <cell r="EU720">
            <v>14069.84</v>
          </cell>
          <cell r="EV720">
            <v>14069.84</v>
          </cell>
          <cell r="EW720">
            <v>123.23</v>
          </cell>
          <cell r="EX720">
            <v>1.69</v>
          </cell>
          <cell r="EY720">
            <v>-225.45</v>
          </cell>
          <cell r="EZ720">
            <v>0</v>
          </cell>
          <cell r="FA720">
            <v>93.77</v>
          </cell>
          <cell r="FB720">
            <v>558.38</v>
          </cell>
          <cell r="FC720">
            <v>0</v>
          </cell>
          <cell r="FD720">
            <v>5025.8100000000004</v>
          </cell>
          <cell r="FE720">
            <v>0</v>
          </cell>
          <cell r="FF720">
            <v>9796.7000000000007</v>
          </cell>
          <cell r="FG720">
            <v>45.11</v>
          </cell>
          <cell r="FH720">
            <v>1299.1199999999999</v>
          </cell>
          <cell r="FI720">
            <v>0</v>
          </cell>
          <cell r="FJ720">
            <v>8452.4699999999993</v>
          </cell>
          <cell r="FK720">
            <v>86001.79</v>
          </cell>
          <cell r="FL720">
            <v>7300.32</v>
          </cell>
          <cell r="FM720">
            <v>8452.4699999999993</v>
          </cell>
          <cell r="FN720">
            <v>11309.33</v>
          </cell>
          <cell r="FO720">
            <v>86001.79</v>
          </cell>
          <cell r="FP720">
            <v>110724.88</v>
          </cell>
          <cell r="FQ720">
            <v>8.4885999999999999</v>
          </cell>
          <cell r="FR720">
            <v>9.8282000000000007</v>
          </cell>
          <cell r="FS720">
            <v>13.1501</v>
          </cell>
          <cell r="FT720">
            <v>7.6337999999999999</v>
          </cell>
          <cell r="FU720">
            <v>500</v>
          </cell>
          <cell r="FV720">
            <v>93.77</v>
          </cell>
          <cell r="FW720">
            <v>0</v>
          </cell>
          <cell r="FX720">
            <v>0</v>
          </cell>
          <cell r="FY720">
            <v>1397.26</v>
          </cell>
          <cell r="FZ720">
            <v>0</v>
          </cell>
          <cell r="GA720">
            <v>0</v>
          </cell>
          <cell r="GB720">
            <v>0</v>
          </cell>
          <cell r="GC720">
            <v>558.38</v>
          </cell>
          <cell r="GD720">
            <v>4925.54</v>
          </cell>
          <cell r="GE720">
            <v>1881.36</v>
          </cell>
          <cell r="GF720">
            <v>0</v>
          </cell>
          <cell r="GG720">
            <v>1482161.3</v>
          </cell>
          <cell r="GH720">
            <v>0</v>
          </cell>
          <cell r="GI720">
            <v>196</v>
          </cell>
          <cell r="GJ720">
            <v>9796.7000000000007</v>
          </cell>
          <cell r="GK720">
            <v>979.67</v>
          </cell>
          <cell r="GL720">
            <v>1836.36</v>
          </cell>
          <cell r="GM720">
            <v>45</v>
          </cell>
          <cell r="GN720">
            <v>0</v>
          </cell>
          <cell r="GO720">
            <v>1836.36</v>
          </cell>
          <cell r="GP720">
            <v>537.24</v>
          </cell>
          <cell r="GQ720">
            <v>537.24</v>
          </cell>
          <cell r="GR720">
            <v>1299.1199999999999</v>
          </cell>
          <cell r="GS720">
            <v>537.24</v>
          </cell>
          <cell r="GT720">
            <v>1395.42</v>
          </cell>
          <cell r="GU720">
            <v>14.82</v>
          </cell>
          <cell r="GV720">
            <v>1482.16</v>
          </cell>
          <cell r="GW720">
            <v>0.01</v>
          </cell>
          <cell r="GX720">
            <v>6.43</v>
          </cell>
          <cell r="GY720">
            <v>0</v>
          </cell>
          <cell r="GZ720">
            <v>6.43</v>
          </cell>
          <cell r="HA720">
            <v>0</v>
          </cell>
          <cell r="HB720">
            <v>0</v>
          </cell>
          <cell r="HC720">
            <v>0</v>
          </cell>
          <cell r="HD720" t="str">
            <v>Acceleration of Warrant Amortization associated with TARP Repayment</v>
          </cell>
          <cell r="HF720">
            <v>0</v>
          </cell>
          <cell r="HG720">
            <v>0</v>
          </cell>
          <cell r="HH720">
            <v>0</v>
          </cell>
          <cell r="HI720">
            <v>-1258000000</v>
          </cell>
          <cell r="HJ720">
            <v>-570500000</v>
          </cell>
          <cell r="HK720" t="str">
            <v>All Common Stock issuances assumed at $4.0 per share</v>
          </cell>
          <cell r="HL720">
            <v>3</v>
          </cell>
          <cell r="HM720">
            <v>2013</v>
          </cell>
          <cell r="HN720">
            <v>0</v>
          </cell>
          <cell r="HO720">
            <v>-3.3</v>
          </cell>
          <cell r="HR720">
            <v>19016</v>
          </cell>
        </row>
        <row r="721">
          <cell r="A721" t="str">
            <v>3242838Q4 2013Supervisory Stress</v>
          </cell>
          <cell r="B721" t="str">
            <v>Regions</v>
          </cell>
          <cell r="C721" t="str">
            <v>Q4 2013</v>
          </cell>
          <cell r="D721" t="str">
            <v>Supervisory Stress</v>
          </cell>
          <cell r="E721" t="str">
            <v>BHC</v>
          </cell>
          <cell r="F721" t="str">
            <v>REGIONS FC</v>
          </cell>
          <cell r="G721">
            <v>3242838</v>
          </cell>
          <cell r="H721" t="str">
            <v>Projected</v>
          </cell>
          <cell r="I721">
            <v>40932</v>
          </cell>
          <cell r="J721">
            <v>40926.481539351851</v>
          </cell>
          <cell r="K721" t="str">
            <v>Stress scenario defined by the Federal Reserve</v>
          </cell>
          <cell r="L721">
            <v>110.3</v>
          </cell>
          <cell r="M721">
            <v>84.86</v>
          </cell>
          <cell r="N721">
            <v>7.03</v>
          </cell>
          <cell r="O721">
            <v>77.84</v>
          </cell>
          <cell r="P721">
            <v>106.82</v>
          </cell>
          <cell r="Q721">
            <v>81.14</v>
          </cell>
          <cell r="R721">
            <v>0</v>
          </cell>
          <cell r="S721">
            <v>25.68</v>
          </cell>
          <cell r="T721">
            <v>180.39</v>
          </cell>
          <cell r="U721">
            <v>30.43</v>
          </cell>
          <cell r="V721">
            <v>13</v>
          </cell>
          <cell r="W721">
            <v>136.94999999999999</v>
          </cell>
          <cell r="X721">
            <v>28.16</v>
          </cell>
          <cell r="Y721">
            <v>33.81</v>
          </cell>
          <cell r="Z721">
            <v>9.5399999999999991</v>
          </cell>
          <cell r="AA721">
            <v>0</v>
          </cell>
          <cell r="AB721">
            <v>24.27</v>
          </cell>
          <cell r="AC721">
            <v>24.28</v>
          </cell>
          <cell r="AD721">
            <v>0</v>
          </cell>
          <cell r="AE721">
            <v>3.29</v>
          </cell>
          <cell r="AF721">
            <v>0</v>
          </cell>
          <cell r="AG721">
            <v>1.37</v>
          </cell>
          <cell r="AH721">
            <v>19.61</v>
          </cell>
          <cell r="AI721">
            <v>568.61</v>
          </cell>
          <cell r="AJ721">
            <v>0</v>
          </cell>
          <cell r="AK721">
            <v>0</v>
          </cell>
          <cell r="AL721">
            <v>3.3</v>
          </cell>
          <cell r="AM721">
            <v>3.3</v>
          </cell>
          <cell r="AN721">
            <v>0</v>
          </cell>
          <cell r="AO721">
            <v>0</v>
          </cell>
          <cell r="AP721">
            <v>0</v>
          </cell>
          <cell r="AQ721">
            <v>0</v>
          </cell>
          <cell r="AR721">
            <v>0</v>
          </cell>
          <cell r="AS721">
            <v>0</v>
          </cell>
          <cell r="AT721">
            <v>571.91</v>
          </cell>
          <cell r="AU721">
            <v>2819.56</v>
          </cell>
          <cell r="AV721">
            <v>567.96</v>
          </cell>
          <cell r="AW721">
            <v>568.61</v>
          </cell>
          <cell r="AX721">
            <v>0</v>
          </cell>
          <cell r="AY721">
            <v>2818.91</v>
          </cell>
          <cell r="AZ721">
            <v>796.29</v>
          </cell>
          <cell r="BA721">
            <v>496.93</v>
          </cell>
          <cell r="BB721">
            <v>862.54</v>
          </cell>
          <cell r="BC721">
            <v>430.68</v>
          </cell>
          <cell r="BD721">
            <v>430.68</v>
          </cell>
          <cell r="BE721">
            <v>567.96</v>
          </cell>
          <cell r="BF721">
            <v>0</v>
          </cell>
          <cell r="BG721">
            <v>0</v>
          </cell>
          <cell r="BH721">
            <v>0</v>
          </cell>
          <cell r="BI721">
            <v>0</v>
          </cell>
          <cell r="BJ721">
            <v>-3.3</v>
          </cell>
          <cell r="BK721">
            <v>-1</v>
          </cell>
          <cell r="BL721">
            <v>-140.57</v>
          </cell>
          <cell r="BM721">
            <v>-93</v>
          </cell>
          <cell r="BN721">
            <v>-47.57</v>
          </cell>
          <cell r="BO721">
            <v>0</v>
          </cell>
          <cell r="BP721">
            <v>-47.57</v>
          </cell>
          <cell r="BQ721">
            <v>2.16</v>
          </cell>
          <cell r="BR721">
            <v>-49.74</v>
          </cell>
          <cell r="BS721">
            <v>66.159209000000004</v>
          </cell>
          <cell r="BT721">
            <v>32</v>
          </cell>
          <cell r="BU721">
            <v>13</v>
          </cell>
          <cell r="BV721">
            <v>13</v>
          </cell>
          <cell r="BW721">
            <v>32</v>
          </cell>
          <cell r="BY721">
            <v>16.66</v>
          </cell>
          <cell r="BZ721">
            <v>25520.92</v>
          </cell>
          <cell r="CA721">
            <v>25537.57</v>
          </cell>
          <cell r="CB721">
            <v>44727.46</v>
          </cell>
          <cell r="CC721">
            <v>14404.66</v>
          </cell>
          <cell r="CD721">
            <v>10217.25</v>
          </cell>
          <cell r="CE721">
            <v>482.31</v>
          </cell>
          <cell r="CF721">
            <v>9734.94</v>
          </cell>
          <cell r="CG721">
            <v>19480.84</v>
          </cell>
          <cell r="CH721">
            <v>2267.7600000000002</v>
          </cell>
          <cell r="CI721">
            <v>2456.0500000000002</v>
          </cell>
          <cell r="CJ721">
            <v>14757.03</v>
          </cell>
          <cell r="CK721">
            <v>10045.98</v>
          </cell>
          <cell r="CL721">
            <v>624.71</v>
          </cell>
          <cell r="CM721">
            <v>0</v>
          </cell>
          <cell r="CN721">
            <v>16506.939999999999</v>
          </cell>
          <cell r="CO721">
            <v>14981.26</v>
          </cell>
          <cell r="CP721">
            <v>0</v>
          </cell>
          <cell r="CQ721">
            <v>1525.68</v>
          </cell>
          <cell r="CR721">
            <v>893.08</v>
          </cell>
          <cell r="CS721">
            <v>3000.71</v>
          </cell>
          <cell r="CT721">
            <v>1616.61</v>
          </cell>
          <cell r="CU721">
            <v>0</v>
          </cell>
          <cell r="CV721">
            <v>1384.1</v>
          </cell>
          <cell r="CW721">
            <v>6990.73</v>
          </cell>
          <cell r="CX721">
            <v>0.03</v>
          </cell>
          <cell r="CY721">
            <v>392.67</v>
          </cell>
          <cell r="CZ721">
            <v>350.77</v>
          </cell>
          <cell r="DA721">
            <v>1620.16</v>
          </cell>
          <cell r="DB721">
            <v>4627.09</v>
          </cell>
          <cell r="DC721">
            <v>72118.92</v>
          </cell>
          <cell r="DD721">
            <v>0</v>
          </cell>
          <cell r="DE721">
            <v>2818.91</v>
          </cell>
          <cell r="DF721">
            <v>69300.009999999995</v>
          </cell>
          <cell r="DG721">
            <v>557.4</v>
          </cell>
          <cell r="DH721">
            <v>5031.8599999999997</v>
          </cell>
          <cell r="DI721">
            <v>341.34</v>
          </cell>
          <cell r="DJ721">
            <v>124.21</v>
          </cell>
          <cell r="DK721">
            <v>134</v>
          </cell>
          <cell r="DL721">
            <v>5631.41</v>
          </cell>
          <cell r="DM721">
            <v>15394.14</v>
          </cell>
          <cell r="DN721">
            <v>116420.53</v>
          </cell>
          <cell r="DO721">
            <v>88926.93</v>
          </cell>
          <cell r="DP721">
            <v>701.61</v>
          </cell>
          <cell r="DQ721">
            <v>845.92</v>
          </cell>
          <cell r="DR721">
            <v>11666.46</v>
          </cell>
          <cell r="DS721">
            <v>67</v>
          </cell>
          <cell r="DT721">
            <v>102140.92</v>
          </cell>
          <cell r="DU721">
            <v>500</v>
          </cell>
          <cell r="DV721">
            <v>15.35</v>
          </cell>
          <cell r="DW721">
            <v>19990.02</v>
          </cell>
          <cell r="DX721">
            <v>-5006.68</v>
          </cell>
          <cell r="DY721">
            <v>-80.42</v>
          </cell>
          <cell r="DZ721">
            <v>-1397.26</v>
          </cell>
          <cell r="EA721">
            <v>14021.02</v>
          </cell>
          <cell r="EB721">
            <v>258.60000000000002</v>
          </cell>
          <cell r="EC721">
            <v>14279.61</v>
          </cell>
          <cell r="ED721">
            <v>23787.86</v>
          </cell>
          <cell r="EE721">
            <v>14069.84</v>
          </cell>
          <cell r="EF721">
            <v>0</v>
          </cell>
          <cell r="EG721">
            <v>14069.84</v>
          </cell>
          <cell r="EH721">
            <v>-49.74</v>
          </cell>
          <cell r="EI721">
            <v>0</v>
          </cell>
          <cell r="EJ721">
            <v>0</v>
          </cell>
          <cell r="EK721">
            <v>0</v>
          </cell>
          <cell r="EL721">
            <v>6.43</v>
          </cell>
          <cell r="EM721">
            <v>0</v>
          </cell>
          <cell r="EN721">
            <v>0</v>
          </cell>
          <cell r="EO721">
            <v>0</v>
          </cell>
          <cell r="EP721">
            <v>12.5</v>
          </cell>
          <cell r="EQ721">
            <v>14.82</v>
          </cell>
          <cell r="ER721">
            <v>21.8</v>
          </cell>
          <cell r="ES721">
            <v>0</v>
          </cell>
          <cell r="ET721">
            <v>0</v>
          </cell>
          <cell r="EU721">
            <v>14021.02</v>
          </cell>
          <cell r="EV721">
            <v>14021.02</v>
          </cell>
          <cell r="EW721">
            <v>139.62</v>
          </cell>
          <cell r="EX721">
            <v>1.69</v>
          </cell>
          <cell r="EY721">
            <v>-220.04</v>
          </cell>
          <cell r="EZ721">
            <v>0</v>
          </cell>
          <cell r="FA721">
            <v>93.93</v>
          </cell>
          <cell r="FB721">
            <v>558.41</v>
          </cell>
          <cell r="FC721">
            <v>0</v>
          </cell>
          <cell r="FD721">
            <v>5017.43</v>
          </cell>
          <cell r="FE721">
            <v>0</v>
          </cell>
          <cell r="FF721">
            <v>9734.65</v>
          </cell>
          <cell r="FG721">
            <v>46.55</v>
          </cell>
          <cell r="FH721">
            <v>1415.63</v>
          </cell>
          <cell r="FI721">
            <v>0</v>
          </cell>
          <cell r="FJ721">
            <v>8272.4699999999993</v>
          </cell>
          <cell r="FK721">
            <v>86644.22</v>
          </cell>
          <cell r="FL721">
            <v>7120.12</v>
          </cell>
          <cell r="FM721">
            <v>8272.4599999999991</v>
          </cell>
          <cell r="FN721">
            <v>11140.97</v>
          </cell>
          <cell r="FO721">
            <v>86644.22</v>
          </cell>
          <cell r="FP721">
            <v>110445.33</v>
          </cell>
          <cell r="FQ721">
            <v>8.2177000000000007</v>
          </cell>
          <cell r="FR721">
            <v>9.5475999999999992</v>
          </cell>
          <cell r="FS721">
            <v>12.8583</v>
          </cell>
          <cell r="FT721">
            <v>7.4901</v>
          </cell>
          <cell r="FU721">
            <v>500</v>
          </cell>
          <cell r="FV721">
            <v>93.93</v>
          </cell>
          <cell r="FW721">
            <v>0</v>
          </cell>
          <cell r="FX721">
            <v>0</v>
          </cell>
          <cell r="FY721">
            <v>1397.26</v>
          </cell>
          <cell r="FZ721">
            <v>0</v>
          </cell>
          <cell r="GA721">
            <v>0</v>
          </cell>
          <cell r="GB721">
            <v>0</v>
          </cell>
          <cell r="GC721">
            <v>558.41</v>
          </cell>
          <cell r="GD721">
            <v>4925.54</v>
          </cell>
          <cell r="GE721">
            <v>1980.12</v>
          </cell>
          <cell r="GF721">
            <v>0</v>
          </cell>
          <cell r="GG721">
            <v>1482258.6</v>
          </cell>
          <cell r="GH721">
            <v>0</v>
          </cell>
          <cell r="GI721">
            <v>196</v>
          </cell>
          <cell r="GJ721">
            <v>9734.65</v>
          </cell>
          <cell r="GK721">
            <v>973.47</v>
          </cell>
          <cell r="GL721">
            <v>1934.12</v>
          </cell>
          <cell r="GM721">
            <v>46</v>
          </cell>
          <cell r="GN721">
            <v>0</v>
          </cell>
          <cell r="GO721">
            <v>1934.12</v>
          </cell>
          <cell r="GP721">
            <v>518.49</v>
          </cell>
          <cell r="GQ721">
            <v>518.49</v>
          </cell>
          <cell r="GR721">
            <v>1415.63</v>
          </cell>
          <cell r="GS721">
            <v>518.49</v>
          </cell>
          <cell r="GT721">
            <v>1346.72</v>
          </cell>
          <cell r="GU721">
            <v>14.82</v>
          </cell>
          <cell r="GV721">
            <v>1482.26</v>
          </cell>
          <cell r="GW721">
            <v>0.01</v>
          </cell>
          <cell r="GX721">
            <v>6.43</v>
          </cell>
          <cell r="GY721">
            <v>0</v>
          </cell>
          <cell r="GZ721">
            <v>6.43</v>
          </cell>
          <cell r="HA721">
            <v>0</v>
          </cell>
          <cell r="HB721">
            <v>0</v>
          </cell>
          <cell r="HC721">
            <v>0</v>
          </cell>
          <cell r="HD721" t="str">
            <v>Acceleration of Warrant Amortization associated with TARP Repayment</v>
          </cell>
          <cell r="HF721">
            <v>0</v>
          </cell>
          <cell r="HG721">
            <v>0</v>
          </cell>
          <cell r="HH721">
            <v>0</v>
          </cell>
          <cell r="HI721">
            <v>-1258000000</v>
          </cell>
          <cell r="HJ721">
            <v>-570500000</v>
          </cell>
          <cell r="HK721" t="str">
            <v>All Common Stock issuances assumed at $4.0 per share</v>
          </cell>
          <cell r="HL721">
            <v>4</v>
          </cell>
          <cell r="HM721">
            <v>2013</v>
          </cell>
          <cell r="HN721">
            <v>0</v>
          </cell>
          <cell r="HO721">
            <v>-3.3</v>
          </cell>
          <cell r="HR721">
            <v>19016</v>
          </cell>
        </row>
        <row r="722">
          <cell r="A722" t="str">
            <v>3587146Q3 2011BHC Baseline</v>
          </cell>
          <cell r="B722" t="str">
            <v>BNYM</v>
          </cell>
          <cell r="C722" t="str">
            <v>Q3 2011</v>
          </cell>
          <cell r="D722" t="str">
            <v>BHC Baseline</v>
          </cell>
          <cell r="E722" t="str">
            <v>BHC</v>
          </cell>
          <cell r="F722" t="str">
            <v>BANK OF NY MELLON CORP</v>
          </cell>
          <cell r="G722">
            <v>3587146</v>
          </cell>
          <cell r="H722" t="str">
            <v>Actual</v>
          </cell>
          <cell r="I722">
            <v>40925</v>
          </cell>
          <cell r="J722">
            <v>40925.612187500003</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15</v>
          </cell>
          <cell r="AJ722">
            <v>0</v>
          </cell>
          <cell r="AK722">
            <v>0</v>
          </cell>
          <cell r="AL722">
            <v>0</v>
          </cell>
          <cell r="AM722">
            <v>0</v>
          </cell>
          <cell r="AN722">
            <v>0</v>
          </cell>
          <cell r="AO722">
            <v>0</v>
          </cell>
          <cell r="AP722">
            <v>0</v>
          </cell>
          <cell r="AQ722">
            <v>0</v>
          </cell>
          <cell r="AR722">
            <v>0</v>
          </cell>
          <cell r="AS722">
            <v>0</v>
          </cell>
          <cell r="AT722">
            <v>15</v>
          </cell>
          <cell r="AU722">
            <v>442</v>
          </cell>
          <cell r="AV722">
            <v>-35</v>
          </cell>
          <cell r="AW722">
            <v>15</v>
          </cell>
          <cell r="AX722">
            <v>0</v>
          </cell>
          <cell r="AY722">
            <v>392</v>
          </cell>
          <cell r="AZ722">
            <v>0</v>
          </cell>
          <cell r="BA722">
            <v>0</v>
          </cell>
          <cell r="BB722">
            <v>0</v>
          </cell>
          <cell r="BC722">
            <v>0</v>
          </cell>
          <cell r="BD722">
            <v>0</v>
          </cell>
          <cell r="BE722">
            <v>-35</v>
          </cell>
          <cell r="BF722">
            <v>0</v>
          </cell>
          <cell r="BG722">
            <v>0</v>
          </cell>
          <cell r="BH722">
            <v>0</v>
          </cell>
          <cell r="BI722">
            <v>1</v>
          </cell>
          <cell r="BJ722">
            <v>-3</v>
          </cell>
          <cell r="BK722">
            <v>0</v>
          </cell>
          <cell r="BL722">
            <v>945</v>
          </cell>
          <cell r="BM722">
            <v>281</v>
          </cell>
          <cell r="BN722">
            <v>664</v>
          </cell>
          <cell r="BO722">
            <v>0</v>
          </cell>
          <cell r="BP722">
            <v>664</v>
          </cell>
          <cell r="BQ722">
            <v>13</v>
          </cell>
          <cell r="BR722">
            <v>651</v>
          </cell>
          <cell r="BS722">
            <v>29.73545</v>
          </cell>
          <cell r="BT722">
            <v>0</v>
          </cell>
          <cell r="BU722">
            <v>0</v>
          </cell>
          <cell r="BV722">
            <v>0</v>
          </cell>
          <cell r="BW722">
            <v>0</v>
          </cell>
          <cell r="BY722">
            <v>4013</v>
          </cell>
          <cell r="BZ722">
            <v>72303</v>
          </cell>
          <cell r="CA722">
            <v>76316</v>
          </cell>
          <cell r="CB722">
            <v>6808</v>
          </cell>
          <cell r="CC722">
            <v>5411</v>
          </cell>
          <cell r="CD722">
            <v>229</v>
          </cell>
          <cell r="CE722">
            <v>19</v>
          </cell>
          <cell r="CF722">
            <v>210</v>
          </cell>
          <cell r="CG722">
            <v>1012</v>
          </cell>
          <cell r="CH722">
            <v>195</v>
          </cell>
          <cell r="CI722">
            <v>323</v>
          </cell>
          <cell r="CJ722">
            <v>494</v>
          </cell>
          <cell r="CK722">
            <v>3</v>
          </cell>
          <cell r="CL722">
            <v>1</v>
          </cell>
          <cell r="CM722">
            <v>155</v>
          </cell>
          <cell r="CN722">
            <v>2374</v>
          </cell>
          <cell r="CO722">
            <v>2010</v>
          </cell>
          <cell r="CP722">
            <v>364</v>
          </cell>
          <cell r="CQ722">
            <v>0</v>
          </cell>
          <cell r="CR722">
            <v>0</v>
          </cell>
          <cell r="CS722">
            <v>0</v>
          </cell>
          <cell r="CT722">
            <v>0</v>
          </cell>
          <cell r="CU722">
            <v>0</v>
          </cell>
          <cell r="CV722">
            <v>0</v>
          </cell>
          <cell r="CW722">
            <v>35478</v>
          </cell>
          <cell r="CX722">
            <v>5</v>
          </cell>
          <cell r="CY722">
            <v>12</v>
          </cell>
          <cell r="CZ722">
            <v>16494</v>
          </cell>
          <cell r="DA722">
            <v>15109</v>
          </cell>
          <cell r="DB722">
            <v>3858</v>
          </cell>
          <cell r="DC722">
            <v>45662</v>
          </cell>
          <cell r="DD722">
            <v>26</v>
          </cell>
          <cell r="DE722">
            <v>392</v>
          </cell>
          <cell r="DF722">
            <v>45244</v>
          </cell>
          <cell r="DG722">
            <v>21044</v>
          </cell>
          <cell r="DH722">
            <v>18045</v>
          </cell>
          <cell r="DI722">
            <v>1</v>
          </cell>
          <cell r="DJ722">
            <v>0</v>
          </cell>
          <cell r="DK722">
            <v>5379</v>
          </cell>
          <cell r="DL722">
            <v>23425</v>
          </cell>
          <cell r="DM722">
            <v>156951</v>
          </cell>
          <cell r="DN722">
            <v>322980</v>
          </cell>
          <cell r="DO722">
            <v>211651</v>
          </cell>
          <cell r="DP722">
            <v>7960</v>
          </cell>
          <cell r="DQ722">
            <v>1688</v>
          </cell>
          <cell r="DR722">
            <v>67152</v>
          </cell>
          <cell r="DS722">
            <v>107</v>
          </cell>
          <cell r="DT722">
            <v>288451</v>
          </cell>
          <cell r="DU722">
            <v>0</v>
          </cell>
          <cell r="DV722">
            <v>12</v>
          </cell>
          <cell r="DW722">
            <v>23117</v>
          </cell>
          <cell r="DX722">
            <v>12464</v>
          </cell>
          <cell r="DY722">
            <v>-1005</v>
          </cell>
          <cell r="DZ722">
            <v>-894</v>
          </cell>
          <cell r="EA722">
            <v>33694</v>
          </cell>
          <cell r="EB722">
            <v>835</v>
          </cell>
          <cell r="EC722">
            <v>34529</v>
          </cell>
          <cell r="ED722">
            <v>37861</v>
          </cell>
          <cell r="EE722">
            <v>33851</v>
          </cell>
          <cell r="EF722">
            <v>0</v>
          </cell>
          <cell r="EG722">
            <v>33851</v>
          </cell>
          <cell r="EH722">
            <v>651</v>
          </cell>
          <cell r="EI722">
            <v>0</v>
          </cell>
          <cell r="EJ722">
            <v>0</v>
          </cell>
          <cell r="EK722">
            <v>76</v>
          </cell>
          <cell r="EL722">
            <v>0</v>
          </cell>
          <cell r="EM722">
            <v>1</v>
          </cell>
          <cell r="EN722">
            <v>468</v>
          </cell>
          <cell r="EO722">
            <v>0</v>
          </cell>
          <cell r="EP722">
            <v>0</v>
          </cell>
          <cell r="EQ722">
            <v>160</v>
          </cell>
          <cell r="ER722">
            <v>-254</v>
          </cell>
          <cell r="ES722">
            <v>0</v>
          </cell>
          <cell r="ET722">
            <v>-3</v>
          </cell>
          <cell r="EU722">
            <v>33694</v>
          </cell>
          <cell r="EV722">
            <v>33694</v>
          </cell>
          <cell r="EW722">
            <v>466</v>
          </cell>
          <cell r="EX722">
            <v>0</v>
          </cell>
          <cell r="EY722">
            <v>-969</v>
          </cell>
          <cell r="EZ722">
            <v>0</v>
          </cell>
          <cell r="FA722">
            <v>0</v>
          </cell>
          <cell r="FB722">
            <v>1660</v>
          </cell>
          <cell r="FC722">
            <v>0</v>
          </cell>
          <cell r="FD722">
            <v>20906</v>
          </cell>
          <cell r="FE722">
            <v>0</v>
          </cell>
          <cell r="FF722">
            <v>14951</v>
          </cell>
          <cell r="FG722">
            <v>0</v>
          </cell>
          <cell r="FH722">
            <v>0</v>
          </cell>
          <cell r="FI722">
            <v>-32</v>
          </cell>
          <cell r="FJ722">
            <v>14919</v>
          </cell>
          <cell r="FK722">
            <v>106254.39999999999</v>
          </cell>
          <cell r="FL722">
            <v>13259</v>
          </cell>
          <cell r="FM722">
            <v>14919</v>
          </cell>
          <cell r="FN722">
            <v>17143</v>
          </cell>
          <cell r="FO722">
            <v>106254.39999999999</v>
          </cell>
          <cell r="FP722">
            <v>290647</v>
          </cell>
          <cell r="FQ722">
            <v>12.4785</v>
          </cell>
          <cell r="FR722">
            <v>14.040800000000001</v>
          </cell>
          <cell r="FS722">
            <v>16.133900000000001</v>
          </cell>
          <cell r="FT722">
            <v>5.133</v>
          </cell>
          <cell r="FU722">
            <v>0</v>
          </cell>
          <cell r="FV722">
            <v>0</v>
          </cell>
          <cell r="FW722">
            <v>0</v>
          </cell>
          <cell r="FX722">
            <v>0</v>
          </cell>
          <cell r="FY722">
            <v>894</v>
          </cell>
          <cell r="FZ722">
            <v>0</v>
          </cell>
          <cell r="GA722">
            <v>0</v>
          </cell>
          <cell r="GB722">
            <v>0</v>
          </cell>
          <cell r="GC722">
            <v>1660</v>
          </cell>
          <cell r="GD722">
            <v>17130</v>
          </cell>
          <cell r="GE722">
            <v>70</v>
          </cell>
          <cell r="GF722">
            <v>3141</v>
          </cell>
          <cell r="GG722">
            <v>1212632.1000000001</v>
          </cell>
          <cell r="GH722">
            <v>0</v>
          </cell>
          <cell r="GI722">
            <v>0</v>
          </cell>
          <cell r="GJ722">
            <v>14951</v>
          </cell>
          <cell r="GK722">
            <v>1495.1</v>
          </cell>
          <cell r="GL722">
            <v>0</v>
          </cell>
          <cell r="GM722">
            <v>70</v>
          </cell>
          <cell r="GN722">
            <v>0</v>
          </cell>
          <cell r="GO722">
            <v>0</v>
          </cell>
          <cell r="GP722">
            <v>0</v>
          </cell>
          <cell r="GQ722">
            <v>1495.1</v>
          </cell>
          <cell r="GR722">
            <v>0</v>
          </cell>
          <cell r="GS722">
            <v>0</v>
          </cell>
          <cell r="GT722">
            <v>0</v>
          </cell>
          <cell r="GU722">
            <v>160</v>
          </cell>
          <cell r="GV722">
            <v>1212.6300000000001</v>
          </cell>
          <cell r="GW722">
            <v>0.13194462000000001</v>
          </cell>
          <cell r="GX722">
            <v>79</v>
          </cell>
          <cell r="GY722">
            <v>0</v>
          </cell>
          <cell r="GZ722">
            <v>0</v>
          </cell>
          <cell r="HA722">
            <v>468</v>
          </cell>
          <cell r="HB722">
            <v>0</v>
          </cell>
          <cell r="HC722">
            <v>468</v>
          </cell>
          <cell r="HF722">
            <v>0</v>
          </cell>
          <cell r="HG722">
            <v>0</v>
          </cell>
          <cell r="HH722">
            <v>0</v>
          </cell>
          <cell r="HI722">
            <v>0</v>
          </cell>
          <cell r="HJ722">
            <v>0</v>
          </cell>
          <cell r="HL722">
            <v>3</v>
          </cell>
          <cell r="HM722">
            <v>2011</v>
          </cell>
          <cell r="HN722">
            <v>0</v>
          </cell>
          <cell r="HO722">
            <v>-2</v>
          </cell>
          <cell r="HP722">
            <v>11163</v>
          </cell>
          <cell r="HQ722">
            <v>3.7265899</v>
          </cell>
          <cell r="HR722">
            <v>19009</v>
          </cell>
        </row>
        <row r="723">
          <cell r="A723" t="str">
            <v>3587146Q4 2011BHC Baseline</v>
          </cell>
          <cell r="B723" t="str">
            <v>BNYM</v>
          </cell>
          <cell r="C723" t="str">
            <v>Q4 2011</v>
          </cell>
          <cell r="D723" t="str">
            <v>BHC Baseline</v>
          </cell>
          <cell r="E723" t="str">
            <v>BHC</v>
          </cell>
          <cell r="F723" t="str">
            <v>BANK OF NY MELLON CORP</v>
          </cell>
          <cell r="G723">
            <v>3587146</v>
          </cell>
          <cell r="H723" t="str">
            <v>Projected</v>
          </cell>
          <cell r="I723">
            <v>40925</v>
          </cell>
          <cell r="J723">
            <v>40925.612187500003</v>
          </cell>
          <cell r="L723">
            <v>13</v>
          </cell>
          <cell r="M723">
            <v>0</v>
          </cell>
          <cell r="N723">
            <v>0</v>
          </cell>
          <cell r="O723">
            <v>0</v>
          </cell>
          <cell r="P723">
            <v>0</v>
          </cell>
          <cell r="Q723">
            <v>0</v>
          </cell>
          <cell r="R723">
            <v>0</v>
          </cell>
          <cell r="S723">
            <v>0</v>
          </cell>
          <cell r="T723">
            <v>1</v>
          </cell>
          <cell r="U723">
            <v>1</v>
          </cell>
          <cell r="V723">
            <v>0</v>
          </cell>
          <cell r="W723">
            <v>0</v>
          </cell>
          <cell r="X723">
            <v>0</v>
          </cell>
          <cell r="Y723">
            <v>0</v>
          </cell>
          <cell r="Z723">
            <v>0</v>
          </cell>
          <cell r="AA723">
            <v>0</v>
          </cell>
          <cell r="AB723">
            <v>0</v>
          </cell>
          <cell r="AC723">
            <v>7</v>
          </cell>
          <cell r="AD723">
            <v>0</v>
          </cell>
          <cell r="AE723">
            <v>0</v>
          </cell>
          <cell r="AF723">
            <v>0</v>
          </cell>
          <cell r="AG723">
            <v>7</v>
          </cell>
          <cell r="AH723">
            <v>0</v>
          </cell>
          <cell r="AI723">
            <v>21</v>
          </cell>
          <cell r="AJ723">
            <v>0</v>
          </cell>
          <cell r="AK723">
            <v>6</v>
          </cell>
          <cell r="AL723">
            <v>28</v>
          </cell>
          <cell r="AM723">
            <v>34</v>
          </cell>
          <cell r="AN723">
            <v>0</v>
          </cell>
          <cell r="AO723">
            <v>0</v>
          </cell>
          <cell r="AP723">
            <v>0</v>
          </cell>
          <cell r="AQ723">
            <v>0</v>
          </cell>
          <cell r="AR723">
            <v>0</v>
          </cell>
          <cell r="AS723">
            <v>0</v>
          </cell>
          <cell r="AT723">
            <v>55</v>
          </cell>
          <cell r="AU723">
            <v>392</v>
          </cell>
          <cell r="AV723">
            <v>23</v>
          </cell>
          <cell r="AW723">
            <v>21</v>
          </cell>
          <cell r="AX723">
            <v>0</v>
          </cell>
          <cell r="AY723">
            <v>394</v>
          </cell>
          <cell r="AZ723">
            <v>743.92</v>
          </cell>
          <cell r="BA723">
            <v>2738.08</v>
          </cell>
          <cell r="BB723">
            <v>2734</v>
          </cell>
          <cell r="BC723">
            <v>748</v>
          </cell>
          <cell r="BD723">
            <v>748</v>
          </cell>
          <cell r="BE723">
            <v>23</v>
          </cell>
          <cell r="BF723">
            <v>0</v>
          </cell>
          <cell r="BG723">
            <v>0</v>
          </cell>
          <cell r="BH723">
            <v>70</v>
          </cell>
          <cell r="BI723">
            <v>-6</v>
          </cell>
          <cell r="BJ723">
            <v>-28</v>
          </cell>
          <cell r="BK723">
            <v>0</v>
          </cell>
          <cell r="BL723">
            <v>761</v>
          </cell>
          <cell r="BM723">
            <v>262</v>
          </cell>
          <cell r="BN723">
            <v>499</v>
          </cell>
          <cell r="BO723">
            <v>0</v>
          </cell>
          <cell r="BP723">
            <v>499</v>
          </cell>
          <cell r="BQ723">
            <v>1</v>
          </cell>
          <cell r="BR723">
            <v>498</v>
          </cell>
          <cell r="BS723">
            <v>34.428384000000001</v>
          </cell>
          <cell r="BT723">
            <v>0</v>
          </cell>
          <cell r="BU723">
            <v>0</v>
          </cell>
          <cell r="BV723">
            <v>0</v>
          </cell>
          <cell r="BW723">
            <v>0</v>
          </cell>
          <cell r="BY723">
            <v>4006</v>
          </cell>
          <cell r="BZ723">
            <v>71745</v>
          </cell>
          <cell r="CA723">
            <v>75751</v>
          </cell>
          <cell r="CB723">
            <v>6842</v>
          </cell>
          <cell r="CC723">
            <v>5460</v>
          </cell>
          <cell r="CD723">
            <v>229</v>
          </cell>
          <cell r="CE723">
            <v>19</v>
          </cell>
          <cell r="CF723">
            <v>210</v>
          </cell>
          <cell r="CG723">
            <v>997</v>
          </cell>
          <cell r="CH723">
            <v>192</v>
          </cell>
          <cell r="CI723">
            <v>318</v>
          </cell>
          <cell r="CJ723">
            <v>487</v>
          </cell>
          <cell r="CK723">
            <v>3</v>
          </cell>
          <cell r="CL723">
            <v>1</v>
          </cell>
          <cell r="CM723">
            <v>155</v>
          </cell>
          <cell r="CN723">
            <v>2380</v>
          </cell>
          <cell r="CO723">
            <v>2015</v>
          </cell>
          <cell r="CP723">
            <v>365</v>
          </cell>
          <cell r="CQ723">
            <v>0</v>
          </cell>
          <cell r="CR723">
            <v>0</v>
          </cell>
          <cell r="CS723">
            <v>1005</v>
          </cell>
          <cell r="CT723">
            <v>0</v>
          </cell>
          <cell r="CU723">
            <v>0</v>
          </cell>
          <cell r="CV723">
            <v>1005</v>
          </cell>
          <cell r="CW723">
            <v>36980</v>
          </cell>
          <cell r="CX723">
            <v>5</v>
          </cell>
          <cell r="CY723">
            <v>12</v>
          </cell>
          <cell r="CZ723">
            <v>18095</v>
          </cell>
          <cell r="DA723">
            <v>15110</v>
          </cell>
          <cell r="DB723">
            <v>3758</v>
          </cell>
          <cell r="DC723">
            <v>47207</v>
          </cell>
          <cell r="DD723">
            <v>26</v>
          </cell>
          <cell r="DE723">
            <v>394</v>
          </cell>
          <cell r="DF723">
            <v>46787</v>
          </cell>
          <cell r="DG723">
            <v>21044</v>
          </cell>
          <cell r="DH723">
            <v>17874</v>
          </cell>
          <cell r="DI723">
            <v>1</v>
          </cell>
          <cell r="DJ723">
            <v>0</v>
          </cell>
          <cell r="DK723">
            <v>5211</v>
          </cell>
          <cell r="DL723">
            <v>23086</v>
          </cell>
          <cell r="DM723">
            <v>149663</v>
          </cell>
          <cell r="DN723">
            <v>316331</v>
          </cell>
          <cell r="DO723">
            <v>204849</v>
          </cell>
          <cell r="DP723">
            <v>7960</v>
          </cell>
          <cell r="DQ723">
            <v>1688</v>
          </cell>
          <cell r="DR723">
            <v>67461</v>
          </cell>
          <cell r="DS723">
            <v>102</v>
          </cell>
          <cell r="DT723">
            <v>281958</v>
          </cell>
          <cell r="DU723">
            <v>0</v>
          </cell>
          <cell r="DV723">
            <v>12</v>
          </cell>
          <cell r="DW723">
            <v>23192</v>
          </cell>
          <cell r="DX723">
            <v>12804</v>
          </cell>
          <cell r="DY723">
            <v>-1491</v>
          </cell>
          <cell r="DZ723">
            <v>-979</v>
          </cell>
          <cell r="EA723">
            <v>33538</v>
          </cell>
          <cell r="EB723">
            <v>835</v>
          </cell>
          <cell r="EC723">
            <v>34373</v>
          </cell>
          <cell r="ED723">
            <v>39142.050000000003</v>
          </cell>
          <cell r="EE723">
            <v>33694</v>
          </cell>
          <cell r="EF723">
            <v>0</v>
          </cell>
          <cell r="EG723">
            <v>33694</v>
          </cell>
          <cell r="EH723">
            <v>498</v>
          </cell>
          <cell r="EI723">
            <v>0</v>
          </cell>
          <cell r="EJ723">
            <v>0</v>
          </cell>
          <cell r="EK723">
            <v>75</v>
          </cell>
          <cell r="EL723">
            <v>0</v>
          </cell>
          <cell r="EM723">
            <v>0</v>
          </cell>
          <cell r="EN723">
            <v>85</v>
          </cell>
          <cell r="EO723">
            <v>0</v>
          </cell>
          <cell r="EP723">
            <v>0</v>
          </cell>
          <cell r="EQ723">
            <v>158</v>
          </cell>
          <cell r="ER723">
            <v>-486</v>
          </cell>
          <cell r="ES723">
            <v>0</v>
          </cell>
          <cell r="ET723">
            <v>0</v>
          </cell>
          <cell r="EU723">
            <v>33538</v>
          </cell>
          <cell r="EV723">
            <v>33538</v>
          </cell>
          <cell r="EW723">
            <v>422</v>
          </cell>
          <cell r="EX723">
            <v>0</v>
          </cell>
          <cell r="EY723">
            <v>-1446</v>
          </cell>
          <cell r="EZ723">
            <v>0</v>
          </cell>
          <cell r="FA723">
            <v>0</v>
          </cell>
          <cell r="FB723">
            <v>1660</v>
          </cell>
          <cell r="FC723">
            <v>0</v>
          </cell>
          <cell r="FD723">
            <v>20581</v>
          </cell>
          <cell r="FE723">
            <v>0</v>
          </cell>
          <cell r="FF723">
            <v>15641</v>
          </cell>
          <cell r="FG723">
            <v>0</v>
          </cell>
          <cell r="FH723">
            <v>0</v>
          </cell>
          <cell r="FI723">
            <v>-32</v>
          </cell>
          <cell r="FJ723">
            <v>15609</v>
          </cell>
          <cell r="FK723">
            <v>103692.27</v>
          </cell>
          <cell r="FL723">
            <v>13949</v>
          </cell>
          <cell r="FM723">
            <v>15609</v>
          </cell>
          <cell r="FN723">
            <v>17619.3</v>
          </cell>
          <cell r="FO723">
            <v>103692.27</v>
          </cell>
          <cell r="FP723">
            <v>296024</v>
          </cell>
          <cell r="FQ723">
            <v>13.452299999999999</v>
          </cell>
          <cell r="FR723">
            <v>15.0532</v>
          </cell>
          <cell r="FS723">
            <v>16.991900000000001</v>
          </cell>
          <cell r="FT723">
            <v>5.2728999999999999</v>
          </cell>
          <cell r="FU723">
            <v>0</v>
          </cell>
          <cell r="FV723">
            <v>0</v>
          </cell>
          <cell r="FW723">
            <v>0</v>
          </cell>
          <cell r="FX723">
            <v>0</v>
          </cell>
          <cell r="FY723">
            <v>979</v>
          </cell>
          <cell r="FZ723">
            <v>0</v>
          </cell>
          <cell r="GA723">
            <v>0</v>
          </cell>
          <cell r="GB723">
            <v>0</v>
          </cell>
          <cell r="GC723">
            <v>1660</v>
          </cell>
          <cell r="GD723">
            <v>16983</v>
          </cell>
          <cell r="GE723">
            <v>70</v>
          </cell>
          <cell r="GF723">
            <v>3127</v>
          </cell>
          <cell r="GG723">
            <v>1209920</v>
          </cell>
          <cell r="GH723">
            <v>0</v>
          </cell>
          <cell r="GI723">
            <v>0</v>
          </cell>
          <cell r="GJ723">
            <v>15641</v>
          </cell>
          <cell r="GK723">
            <v>1564.1</v>
          </cell>
          <cell r="GL723">
            <v>0</v>
          </cell>
          <cell r="GM723">
            <v>70</v>
          </cell>
          <cell r="GN723">
            <v>0</v>
          </cell>
          <cell r="GO723">
            <v>0</v>
          </cell>
          <cell r="GP723">
            <v>0</v>
          </cell>
          <cell r="GQ723">
            <v>1564.1</v>
          </cell>
          <cell r="GR723">
            <v>0</v>
          </cell>
          <cell r="GS723">
            <v>0</v>
          </cell>
          <cell r="GT723">
            <v>0</v>
          </cell>
          <cell r="GU723">
            <v>158</v>
          </cell>
          <cell r="GV723">
            <v>1209.92</v>
          </cell>
          <cell r="GW723">
            <v>0.13</v>
          </cell>
          <cell r="GX723">
            <v>75</v>
          </cell>
          <cell r="GY723">
            <v>0</v>
          </cell>
          <cell r="GZ723">
            <v>75</v>
          </cell>
          <cell r="HA723">
            <v>85</v>
          </cell>
          <cell r="HB723">
            <v>0</v>
          </cell>
          <cell r="HC723">
            <v>85</v>
          </cell>
          <cell r="HF723">
            <v>0</v>
          </cell>
          <cell r="HG723">
            <v>0</v>
          </cell>
          <cell r="HH723">
            <v>0</v>
          </cell>
          <cell r="HI723">
            <v>0</v>
          </cell>
          <cell r="HJ723">
            <v>0</v>
          </cell>
          <cell r="HL723">
            <v>4</v>
          </cell>
          <cell r="HM723">
            <v>2011</v>
          </cell>
          <cell r="HN723">
            <v>0</v>
          </cell>
          <cell r="HO723">
            <v>-34</v>
          </cell>
          <cell r="HP723">
            <v>11431</v>
          </cell>
          <cell r="HQ723">
            <v>3.8981721</v>
          </cell>
          <cell r="HR723">
            <v>19009</v>
          </cell>
        </row>
        <row r="724">
          <cell r="A724" t="str">
            <v>3587146Q1 2012BHC Baseline</v>
          </cell>
          <cell r="B724" t="str">
            <v>BNYM</v>
          </cell>
          <cell r="C724" t="str">
            <v>Q1 2012</v>
          </cell>
          <cell r="D724" t="str">
            <v>BHC Baseline</v>
          </cell>
          <cell r="E724" t="str">
            <v>BHC</v>
          </cell>
          <cell r="F724" t="str">
            <v>BANK OF NY MELLON CORP</v>
          </cell>
          <cell r="G724">
            <v>3587146</v>
          </cell>
          <cell r="H724" t="str">
            <v>Projected</v>
          </cell>
          <cell r="I724">
            <v>40925</v>
          </cell>
          <cell r="J724">
            <v>40925.612187500003</v>
          </cell>
          <cell r="L724">
            <v>10</v>
          </cell>
          <cell r="M724">
            <v>0</v>
          </cell>
          <cell r="N724">
            <v>0</v>
          </cell>
          <cell r="O724">
            <v>0</v>
          </cell>
          <cell r="P724">
            <v>0</v>
          </cell>
          <cell r="Q724">
            <v>0</v>
          </cell>
          <cell r="R724">
            <v>0</v>
          </cell>
          <cell r="S724">
            <v>0</v>
          </cell>
          <cell r="T724">
            <v>1</v>
          </cell>
          <cell r="U724">
            <v>1</v>
          </cell>
          <cell r="V724">
            <v>0</v>
          </cell>
          <cell r="W724">
            <v>0</v>
          </cell>
          <cell r="X724">
            <v>0</v>
          </cell>
          <cell r="Y724">
            <v>0</v>
          </cell>
          <cell r="Z724">
            <v>0</v>
          </cell>
          <cell r="AA724">
            <v>0</v>
          </cell>
          <cell r="AB724">
            <v>0</v>
          </cell>
          <cell r="AC724">
            <v>3</v>
          </cell>
          <cell r="AD724">
            <v>0</v>
          </cell>
          <cell r="AE724">
            <v>0</v>
          </cell>
          <cell r="AF724">
            <v>0</v>
          </cell>
          <cell r="AG724">
            <v>3</v>
          </cell>
          <cell r="AH724">
            <v>0</v>
          </cell>
          <cell r="AI724">
            <v>14</v>
          </cell>
          <cell r="AJ724">
            <v>0</v>
          </cell>
          <cell r="AK724">
            <v>0</v>
          </cell>
          <cell r="AL724">
            <v>0</v>
          </cell>
          <cell r="AM724">
            <v>0</v>
          </cell>
          <cell r="AN724">
            <v>0</v>
          </cell>
          <cell r="AO724">
            <v>0</v>
          </cell>
          <cell r="AP724">
            <v>0</v>
          </cell>
          <cell r="AQ724">
            <v>0</v>
          </cell>
          <cell r="AR724">
            <v>0</v>
          </cell>
          <cell r="AS724">
            <v>0</v>
          </cell>
          <cell r="AT724">
            <v>14</v>
          </cell>
          <cell r="AU724">
            <v>394</v>
          </cell>
          <cell r="AV724">
            <v>14</v>
          </cell>
          <cell r="AW724">
            <v>14</v>
          </cell>
          <cell r="AX724">
            <v>0</v>
          </cell>
          <cell r="AY724">
            <v>394</v>
          </cell>
          <cell r="AZ724">
            <v>771.43</v>
          </cell>
          <cell r="BA724">
            <v>2883.57</v>
          </cell>
          <cell r="BB724">
            <v>2807</v>
          </cell>
          <cell r="BC724">
            <v>848</v>
          </cell>
          <cell r="BD724">
            <v>848</v>
          </cell>
          <cell r="BE724">
            <v>14</v>
          </cell>
          <cell r="BF724">
            <v>0</v>
          </cell>
          <cell r="BG724">
            <v>0</v>
          </cell>
          <cell r="BH724">
            <v>0</v>
          </cell>
          <cell r="BI724">
            <v>0</v>
          </cell>
          <cell r="BJ724">
            <v>0</v>
          </cell>
          <cell r="BK724">
            <v>0</v>
          </cell>
          <cell r="BL724">
            <v>834</v>
          </cell>
          <cell r="BM724">
            <v>244</v>
          </cell>
          <cell r="BN724">
            <v>590</v>
          </cell>
          <cell r="BO724">
            <v>0</v>
          </cell>
          <cell r="BP724">
            <v>590</v>
          </cell>
          <cell r="BQ724">
            <v>1</v>
          </cell>
          <cell r="BR724">
            <v>589</v>
          </cell>
          <cell r="BS724">
            <v>29.256595000000001</v>
          </cell>
          <cell r="BT724">
            <v>0</v>
          </cell>
          <cell r="BU724">
            <v>0</v>
          </cell>
          <cell r="BV724">
            <v>0</v>
          </cell>
          <cell r="BW724">
            <v>0</v>
          </cell>
          <cell r="BY724">
            <v>4106</v>
          </cell>
          <cell r="BZ724">
            <v>71445</v>
          </cell>
          <cell r="CA724">
            <v>75551</v>
          </cell>
          <cell r="CB724">
            <v>6909</v>
          </cell>
          <cell r="CC724">
            <v>5540</v>
          </cell>
          <cell r="CD724">
            <v>229</v>
          </cell>
          <cell r="CE724">
            <v>19</v>
          </cell>
          <cell r="CF724">
            <v>210</v>
          </cell>
          <cell r="CG724">
            <v>981</v>
          </cell>
          <cell r="CH724">
            <v>189</v>
          </cell>
          <cell r="CI724">
            <v>313</v>
          </cell>
          <cell r="CJ724">
            <v>479</v>
          </cell>
          <cell r="CK724">
            <v>3</v>
          </cell>
          <cell r="CL724">
            <v>0</v>
          </cell>
          <cell r="CM724">
            <v>159</v>
          </cell>
          <cell r="CN724">
            <v>2390</v>
          </cell>
          <cell r="CO724">
            <v>2020</v>
          </cell>
          <cell r="CP724">
            <v>370</v>
          </cell>
          <cell r="CQ724">
            <v>0</v>
          </cell>
          <cell r="CR724">
            <v>0</v>
          </cell>
          <cell r="CS724">
            <v>1040</v>
          </cell>
          <cell r="CT724">
            <v>0</v>
          </cell>
          <cell r="CU724">
            <v>0</v>
          </cell>
          <cell r="CV724">
            <v>1040</v>
          </cell>
          <cell r="CW724">
            <v>36885</v>
          </cell>
          <cell r="CX724">
            <v>5</v>
          </cell>
          <cell r="CY724">
            <v>12</v>
          </cell>
          <cell r="CZ724">
            <v>18100</v>
          </cell>
          <cell r="DA724">
            <v>15110</v>
          </cell>
          <cell r="DB724">
            <v>3658</v>
          </cell>
          <cell r="DC724">
            <v>47224</v>
          </cell>
          <cell r="DD724">
            <v>26</v>
          </cell>
          <cell r="DE724">
            <v>395</v>
          </cell>
          <cell r="DF724">
            <v>46803</v>
          </cell>
          <cell r="DG724">
            <v>21570</v>
          </cell>
          <cell r="DH724">
            <v>17874</v>
          </cell>
          <cell r="DI724">
            <v>1</v>
          </cell>
          <cell r="DJ724">
            <v>0</v>
          </cell>
          <cell r="DK724">
            <v>5112</v>
          </cell>
          <cell r="DL724">
            <v>22987</v>
          </cell>
          <cell r="DM724">
            <v>150224</v>
          </cell>
          <cell r="DN724">
            <v>317135</v>
          </cell>
          <cell r="DO724">
            <v>205344</v>
          </cell>
          <cell r="DP724">
            <v>8159</v>
          </cell>
          <cell r="DQ724">
            <v>1688</v>
          </cell>
          <cell r="DR724">
            <v>67372</v>
          </cell>
          <cell r="DS724">
            <v>102</v>
          </cell>
          <cell r="DT724">
            <v>282563</v>
          </cell>
          <cell r="DU724">
            <v>0</v>
          </cell>
          <cell r="DV724">
            <v>12</v>
          </cell>
          <cell r="DW724">
            <v>23267</v>
          </cell>
          <cell r="DX724">
            <v>13236</v>
          </cell>
          <cell r="DY724">
            <v>-1509</v>
          </cell>
          <cell r="DZ724">
            <v>-1269</v>
          </cell>
          <cell r="EA724">
            <v>33737</v>
          </cell>
          <cell r="EB724">
            <v>835</v>
          </cell>
          <cell r="EC724">
            <v>34572</v>
          </cell>
          <cell r="ED724">
            <v>39156.14</v>
          </cell>
          <cell r="EE724">
            <v>33538</v>
          </cell>
          <cell r="EF724">
            <v>0</v>
          </cell>
          <cell r="EG724">
            <v>33538</v>
          </cell>
          <cell r="EH724">
            <v>589</v>
          </cell>
          <cell r="EI724">
            <v>0</v>
          </cell>
          <cell r="EJ724">
            <v>0</v>
          </cell>
          <cell r="EK724">
            <v>75</v>
          </cell>
          <cell r="EL724">
            <v>0</v>
          </cell>
          <cell r="EM724">
            <v>0</v>
          </cell>
          <cell r="EN724">
            <v>290</v>
          </cell>
          <cell r="EO724">
            <v>0</v>
          </cell>
          <cell r="EP724">
            <v>0</v>
          </cell>
          <cell r="EQ724">
            <v>157</v>
          </cell>
          <cell r="ER724">
            <v>-18</v>
          </cell>
          <cell r="ES724">
            <v>0</v>
          </cell>
          <cell r="ET724">
            <v>0</v>
          </cell>
          <cell r="EU724">
            <v>33737</v>
          </cell>
          <cell r="EV724">
            <v>33737</v>
          </cell>
          <cell r="EW724">
            <v>386</v>
          </cell>
          <cell r="EX724">
            <v>0</v>
          </cell>
          <cell r="EY724">
            <v>-1428</v>
          </cell>
          <cell r="EZ724">
            <v>0</v>
          </cell>
          <cell r="FA724">
            <v>0</v>
          </cell>
          <cell r="FB724">
            <v>1660</v>
          </cell>
          <cell r="FC724">
            <v>0</v>
          </cell>
          <cell r="FD724">
            <v>20496</v>
          </cell>
          <cell r="FE724">
            <v>0</v>
          </cell>
          <cell r="FF724">
            <v>15943</v>
          </cell>
          <cell r="FG724">
            <v>0</v>
          </cell>
          <cell r="FH724">
            <v>0</v>
          </cell>
          <cell r="FI724">
            <v>-32</v>
          </cell>
          <cell r="FJ724">
            <v>15911</v>
          </cell>
          <cell r="FK724">
            <v>104004.97</v>
          </cell>
          <cell r="FL724">
            <v>14251</v>
          </cell>
          <cell r="FM724">
            <v>15911</v>
          </cell>
          <cell r="FN724">
            <v>17682.55</v>
          </cell>
          <cell r="FO724">
            <v>104004.97</v>
          </cell>
          <cell r="FP724">
            <v>296511</v>
          </cell>
          <cell r="FQ724">
            <v>13.702199999999999</v>
          </cell>
          <cell r="FR724">
            <v>15.298299999999999</v>
          </cell>
          <cell r="FS724">
            <v>17.0016</v>
          </cell>
          <cell r="FT724">
            <v>5.3661000000000003</v>
          </cell>
          <cell r="FU724">
            <v>0</v>
          </cell>
          <cell r="FV724">
            <v>0</v>
          </cell>
          <cell r="FW724">
            <v>0</v>
          </cell>
          <cell r="FX724">
            <v>0</v>
          </cell>
          <cell r="FY724">
            <v>1269</v>
          </cell>
          <cell r="FZ724">
            <v>0</v>
          </cell>
          <cell r="GA724">
            <v>0</v>
          </cell>
          <cell r="GB724">
            <v>0</v>
          </cell>
          <cell r="GC724">
            <v>1660</v>
          </cell>
          <cell r="GD724">
            <v>17007</v>
          </cell>
          <cell r="GE724">
            <v>70</v>
          </cell>
          <cell r="GF724">
            <v>3113</v>
          </cell>
          <cell r="GG724">
            <v>1197618</v>
          </cell>
          <cell r="GH724">
            <v>0</v>
          </cell>
          <cell r="GI724">
            <v>0</v>
          </cell>
          <cell r="GJ724">
            <v>15943</v>
          </cell>
          <cell r="GK724">
            <v>1594.3</v>
          </cell>
          <cell r="GL724">
            <v>0</v>
          </cell>
          <cell r="GM724">
            <v>70</v>
          </cell>
          <cell r="GN724">
            <v>0</v>
          </cell>
          <cell r="GO724">
            <v>0</v>
          </cell>
          <cell r="GP724">
            <v>0</v>
          </cell>
          <cell r="GQ724">
            <v>1594.3</v>
          </cell>
          <cell r="GR724">
            <v>0</v>
          </cell>
          <cell r="GS724">
            <v>0</v>
          </cell>
          <cell r="GT724">
            <v>0</v>
          </cell>
          <cell r="GU724">
            <v>157</v>
          </cell>
          <cell r="GV724">
            <v>1197.6199999999999</v>
          </cell>
          <cell r="GW724">
            <v>0.13</v>
          </cell>
          <cell r="GX724">
            <v>75</v>
          </cell>
          <cell r="GY724">
            <v>0</v>
          </cell>
          <cell r="GZ724">
            <v>75</v>
          </cell>
          <cell r="HA724">
            <v>290</v>
          </cell>
          <cell r="HB724">
            <v>0</v>
          </cell>
          <cell r="HC724">
            <v>290</v>
          </cell>
          <cell r="HF724">
            <v>0</v>
          </cell>
          <cell r="HG724">
            <v>0</v>
          </cell>
          <cell r="HH724">
            <v>0</v>
          </cell>
          <cell r="HI724">
            <v>0</v>
          </cell>
          <cell r="HJ724">
            <v>0</v>
          </cell>
          <cell r="HL724">
            <v>1</v>
          </cell>
          <cell r="HM724">
            <v>2012</v>
          </cell>
          <cell r="HN724">
            <v>0</v>
          </cell>
          <cell r="HO724">
            <v>0</v>
          </cell>
          <cell r="HP724">
            <v>12019</v>
          </cell>
          <cell r="HQ724">
            <v>4.0861077999999997</v>
          </cell>
          <cell r="HR724">
            <v>19009</v>
          </cell>
        </row>
        <row r="725">
          <cell r="A725" t="str">
            <v>3587146Q2 2012BHC Baseline</v>
          </cell>
          <cell r="B725" t="str">
            <v>BNYM</v>
          </cell>
          <cell r="C725" t="str">
            <v>Q2 2012</v>
          </cell>
          <cell r="D725" t="str">
            <v>BHC Baseline</v>
          </cell>
          <cell r="E725" t="str">
            <v>BHC</v>
          </cell>
          <cell r="F725" t="str">
            <v>BANK OF NY MELLON CORP</v>
          </cell>
          <cell r="G725">
            <v>3587146</v>
          </cell>
          <cell r="H725" t="str">
            <v>Projected</v>
          </cell>
          <cell r="I725">
            <v>40925</v>
          </cell>
          <cell r="J725">
            <v>40925.612187500003</v>
          </cell>
          <cell r="L725">
            <v>9</v>
          </cell>
          <cell r="M725">
            <v>0</v>
          </cell>
          <cell r="N725">
            <v>0</v>
          </cell>
          <cell r="O725">
            <v>0</v>
          </cell>
          <cell r="P725">
            <v>0</v>
          </cell>
          <cell r="Q725">
            <v>0</v>
          </cell>
          <cell r="R725">
            <v>0</v>
          </cell>
          <cell r="S725">
            <v>0</v>
          </cell>
          <cell r="T725">
            <v>1</v>
          </cell>
          <cell r="U725">
            <v>1</v>
          </cell>
          <cell r="V725">
            <v>0</v>
          </cell>
          <cell r="W725">
            <v>0</v>
          </cell>
          <cell r="X725">
            <v>0</v>
          </cell>
          <cell r="Y725">
            <v>0</v>
          </cell>
          <cell r="Z725">
            <v>0</v>
          </cell>
          <cell r="AA725">
            <v>0</v>
          </cell>
          <cell r="AB725">
            <v>0</v>
          </cell>
          <cell r="AC725">
            <v>3</v>
          </cell>
          <cell r="AD725">
            <v>0</v>
          </cell>
          <cell r="AE725">
            <v>0</v>
          </cell>
          <cell r="AF725">
            <v>0</v>
          </cell>
          <cell r="AG725">
            <v>3</v>
          </cell>
          <cell r="AH725">
            <v>0</v>
          </cell>
          <cell r="AI725">
            <v>13</v>
          </cell>
          <cell r="AJ725">
            <v>0</v>
          </cell>
          <cell r="AK725">
            <v>0</v>
          </cell>
          <cell r="AL725">
            <v>0</v>
          </cell>
          <cell r="AM725">
            <v>0</v>
          </cell>
          <cell r="AN725">
            <v>0</v>
          </cell>
          <cell r="AO725">
            <v>0</v>
          </cell>
          <cell r="AP725">
            <v>0</v>
          </cell>
          <cell r="AQ725">
            <v>0</v>
          </cell>
          <cell r="AR725">
            <v>0</v>
          </cell>
          <cell r="AS725">
            <v>0</v>
          </cell>
          <cell r="AT725">
            <v>13</v>
          </cell>
          <cell r="AU725">
            <v>394</v>
          </cell>
          <cell r="AV725">
            <v>13</v>
          </cell>
          <cell r="AW725">
            <v>13</v>
          </cell>
          <cell r="AX725">
            <v>0</v>
          </cell>
          <cell r="AY725">
            <v>394</v>
          </cell>
          <cell r="AZ725">
            <v>787.88</v>
          </cell>
          <cell r="BA725">
            <v>2995.12</v>
          </cell>
          <cell r="BB725">
            <v>2833</v>
          </cell>
          <cell r="BC725">
            <v>950</v>
          </cell>
          <cell r="BD725">
            <v>950</v>
          </cell>
          <cell r="BE725">
            <v>13</v>
          </cell>
          <cell r="BF725">
            <v>0</v>
          </cell>
          <cell r="BG725">
            <v>0</v>
          </cell>
          <cell r="BH725">
            <v>0</v>
          </cell>
          <cell r="BI725">
            <v>0</v>
          </cell>
          <cell r="BJ725">
            <v>0</v>
          </cell>
          <cell r="BK725">
            <v>0</v>
          </cell>
          <cell r="BL725">
            <v>937</v>
          </cell>
          <cell r="BM725">
            <v>276</v>
          </cell>
          <cell r="BN725">
            <v>661</v>
          </cell>
          <cell r="BO725">
            <v>0</v>
          </cell>
          <cell r="BP725">
            <v>661</v>
          </cell>
          <cell r="BQ725">
            <v>1</v>
          </cell>
          <cell r="BR725">
            <v>660</v>
          </cell>
          <cell r="BS725">
            <v>29.45571</v>
          </cell>
          <cell r="BT725">
            <v>0</v>
          </cell>
          <cell r="BU725">
            <v>0</v>
          </cell>
          <cell r="BV725">
            <v>0</v>
          </cell>
          <cell r="BW725">
            <v>0</v>
          </cell>
          <cell r="BY725">
            <v>4209</v>
          </cell>
          <cell r="BZ725">
            <v>71149</v>
          </cell>
          <cell r="CA725">
            <v>75358</v>
          </cell>
          <cell r="CB725">
            <v>6979</v>
          </cell>
          <cell r="CC725">
            <v>5620</v>
          </cell>
          <cell r="CD725">
            <v>228</v>
          </cell>
          <cell r="CE725">
            <v>18</v>
          </cell>
          <cell r="CF725">
            <v>210</v>
          </cell>
          <cell r="CG725">
            <v>967</v>
          </cell>
          <cell r="CH725">
            <v>186</v>
          </cell>
          <cell r="CI725">
            <v>309</v>
          </cell>
          <cell r="CJ725">
            <v>472</v>
          </cell>
          <cell r="CK725">
            <v>3</v>
          </cell>
          <cell r="CL725">
            <v>1</v>
          </cell>
          <cell r="CM725">
            <v>163</v>
          </cell>
          <cell r="CN725">
            <v>2400</v>
          </cell>
          <cell r="CO725">
            <v>2025</v>
          </cell>
          <cell r="CP725">
            <v>375</v>
          </cell>
          <cell r="CQ725">
            <v>0</v>
          </cell>
          <cell r="CR725">
            <v>0</v>
          </cell>
          <cell r="CS725">
            <v>1075</v>
          </cell>
          <cell r="CT725">
            <v>0</v>
          </cell>
          <cell r="CU725">
            <v>0</v>
          </cell>
          <cell r="CV725">
            <v>1075</v>
          </cell>
          <cell r="CW725">
            <v>36885</v>
          </cell>
          <cell r="CX725">
            <v>5</v>
          </cell>
          <cell r="CY725">
            <v>12</v>
          </cell>
          <cell r="CZ725">
            <v>18100</v>
          </cell>
          <cell r="DA725">
            <v>15210</v>
          </cell>
          <cell r="DB725">
            <v>3558</v>
          </cell>
          <cell r="DC725">
            <v>47339</v>
          </cell>
          <cell r="DD725">
            <v>26</v>
          </cell>
          <cell r="DE725">
            <v>395</v>
          </cell>
          <cell r="DF725">
            <v>46918</v>
          </cell>
          <cell r="DG725">
            <v>22096</v>
          </cell>
          <cell r="DH725">
            <v>17874</v>
          </cell>
          <cell r="DI725">
            <v>1</v>
          </cell>
          <cell r="DJ725">
            <v>0</v>
          </cell>
          <cell r="DK725">
            <v>5013</v>
          </cell>
          <cell r="DL725">
            <v>22888</v>
          </cell>
          <cell r="DM725">
            <v>152068</v>
          </cell>
          <cell r="DN725">
            <v>319328</v>
          </cell>
          <cell r="DO725">
            <v>205920</v>
          </cell>
          <cell r="DP725">
            <v>8358</v>
          </cell>
          <cell r="DQ725">
            <v>1188</v>
          </cell>
          <cell r="DR725">
            <v>68519</v>
          </cell>
          <cell r="DS725">
            <v>102</v>
          </cell>
          <cell r="DT725">
            <v>283985</v>
          </cell>
          <cell r="DU725">
            <v>500</v>
          </cell>
          <cell r="DV725">
            <v>12</v>
          </cell>
          <cell r="DW725">
            <v>23342</v>
          </cell>
          <cell r="DX725">
            <v>13740</v>
          </cell>
          <cell r="DY725">
            <v>-1527</v>
          </cell>
          <cell r="DZ725">
            <v>-1559</v>
          </cell>
          <cell r="EA725">
            <v>34508</v>
          </cell>
          <cell r="EB725">
            <v>835</v>
          </cell>
          <cell r="EC725">
            <v>35343</v>
          </cell>
          <cell r="ED725">
            <v>39251.5</v>
          </cell>
          <cell r="EE725">
            <v>33737</v>
          </cell>
          <cell r="EF725">
            <v>0</v>
          </cell>
          <cell r="EG725">
            <v>33737</v>
          </cell>
          <cell r="EH725">
            <v>660</v>
          </cell>
          <cell r="EI725">
            <v>500</v>
          </cell>
          <cell r="EJ725">
            <v>0</v>
          </cell>
          <cell r="EK725">
            <v>75</v>
          </cell>
          <cell r="EL725">
            <v>0</v>
          </cell>
          <cell r="EM725">
            <v>0</v>
          </cell>
          <cell r="EN725">
            <v>290</v>
          </cell>
          <cell r="EO725">
            <v>0</v>
          </cell>
          <cell r="EP725">
            <v>0</v>
          </cell>
          <cell r="EQ725">
            <v>156</v>
          </cell>
          <cell r="ER725">
            <v>-18</v>
          </cell>
          <cell r="ES725">
            <v>0</v>
          </cell>
          <cell r="ET725">
            <v>0</v>
          </cell>
          <cell r="EU725">
            <v>34508</v>
          </cell>
          <cell r="EV725">
            <v>34508</v>
          </cell>
          <cell r="EW725">
            <v>350</v>
          </cell>
          <cell r="EX725">
            <v>0</v>
          </cell>
          <cell r="EY725">
            <v>-1410</v>
          </cell>
          <cell r="EZ725">
            <v>0</v>
          </cell>
          <cell r="FA725">
            <v>0</v>
          </cell>
          <cell r="FB725">
            <v>1160</v>
          </cell>
          <cell r="FC725">
            <v>0</v>
          </cell>
          <cell r="FD725">
            <v>20411</v>
          </cell>
          <cell r="FE725">
            <v>0</v>
          </cell>
          <cell r="FF725">
            <v>16317</v>
          </cell>
          <cell r="FG725">
            <v>0</v>
          </cell>
          <cell r="FH725">
            <v>0</v>
          </cell>
          <cell r="FI725">
            <v>-32</v>
          </cell>
          <cell r="FJ725">
            <v>16285</v>
          </cell>
          <cell r="FK725">
            <v>104603.87</v>
          </cell>
          <cell r="FL725">
            <v>14625</v>
          </cell>
          <cell r="FM725">
            <v>16285</v>
          </cell>
          <cell r="FN725">
            <v>17954.8</v>
          </cell>
          <cell r="FO725">
            <v>104603.87</v>
          </cell>
          <cell r="FP725">
            <v>297693</v>
          </cell>
          <cell r="FQ725">
            <v>13.981299999999999</v>
          </cell>
          <cell r="FR725">
            <v>15.568300000000001</v>
          </cell>
          <cell r="FS725">
            <v>17.1646</v>
          </cell>
          <cell r="FT725">
            <v>5.4703999999999997</v>
          </cell>
          <cell r="FU725">
            <v>500</v>
          </cell>
          <cell r="FV725">
            <v>0</v>
          </cell>
          <cell r="FW725">
            <v>0</v>
          </cell>
          <cell r="FX725">
            <v>0</v>
          </cell>
          <cell r="FY725">
            <v>1559</v>
          </cell>
          <cell r="FZ725">
            <v>0</v>
          </cell>
          <cell r="GA725">
            <v>0</v>
          </cell>
          <cell r="GB725">
            <v>0</v>
          </cell>
          <cell r="GC725">
            <v>1160</v>
          </cell>
          <cell r="GD725">
            <v>17031</v>
          </cell>
          <cell r="GE725">
            <v>70</v>
          </cell>
          <cell r="GF725">
            <v>3099</v>
          </cell>
          <cell r="GG725">
            <v>1185912</v>
          </cell>
          <cell r="GH725">
            <v>0</v>
          </cell>
          <cell r="GI725">
            <v>0</v>
          </cell>
          <cell r="GJ725">
            <v>16317</v>
          </cell>
          <cell r="GK725">
            <v>1631.7</v>
          </cell>
          <cell r="GL725">
            <v>0</v>
          </cell>
          <cell r="GM725">
            <v>70</v>
          </cell>
          <cell r="GN725">
            <v>0</v>
          </cell>
          <cell r="GO725">
            <v>0</v>
          </cell>
          <cell r="GP725">
            <v>0</v>
          </cell>
          <cell r="GQ725">
            <v>1631.7</v>
          </cell>
          <cell r="GR725">
            <v>0</v>
          </cell>
          <cell r="GS725">
            <v>0</v>
          </cell>
          <cell r="GT725">
            <v>0</v>
          </cell>
          <cell r="GU725">
            <v>156</v>
          </cell>
          <cell r="GV725">
            <v>1185.9100000000001</v>
          </cell>
          <cell r="GW725">
            <v>0.13</v>
          </cell>
          <cell r="GX725">
            <v>75</v>
          </cell>
          <cell r="GY725">
            <v>0</v>
          </cell>
          <cell r="GZ725">
            <v>75</v>
          </cell>
          <cell r="HA725">
            <v>290</v>
          </cell>
          <cell r="HB725">
            <v>0</v>
          </cell>
          <cell r="HC725">
            <v>290</v>
          </cell>
          <cell r="HF725">
            <v>0</v>
          </cell>
          <cell r="HG725">
            <v>0</v>
          </cell>
          <cell r="HH725">
            <v>0</v>
          </cell>
          <cell r="HI725">
            <v>0</v>
          </cell>
          <cell r="HJ725">
            <v>0</v>
          </cell>
          <cell r="HL725">
            <v>2</v>
          </cell>
          <cell r="HM725">
            <v>2012</v>
          </cell>
          <cell r="HN725">
            <v>0</v>
          </cell>
          <cell r="HO725">
            <v>0</v>
          </cell>
          <cell r="HP725">
            <v>12679</v>
          </cell>
          <cell r="HQ725">
            <v>4.2771603000000002</v>
          </cell>
          <cell r="HR725">
            <v>19009</v>
          </cell>
        </row>
        <row r="726">
          <cell r="A726" t="str">
            <v>3587146Q3 2012BHC Baseline</v>
          </cell>
          <cell r="B726" t="str">
            <v>BNYM</v>
          </cell>
          <cell r="C726" t="str">
            <v>Q3 2012</v>
          </cell>
          <cell r="D726" t="str">
            <v>BHC Baseline</v>
          </cell>
          <cell r="E726" t="str">
            <v>BHC</v>
          </cell>
          <cell r="F726" t="str">
            <v>BANK OF NY MELLON CORP</v>
          </cell>
          <cell r="G726">
            <v>3587146</v>
          </cell>
          <cell r="H726" t="str">
            <v>Projected</v>
          </cell>
          <cell r="I726">
            <v>40925</v>
          </cell>
          <cell r="J726">
            <v>40925.612187500003</v>
          </cell>
          <cell r="L726">
            <v>8</v>
          </cell>
          <cell r="M726">
            <v>0</v>
          </cell>
          <cell r="N726">
            <v>0</v>
          </cell>
          <cell r="O726">
            <v>0</v>
          </cell>
          <cell r="P726">
            <v>0</v>
          </cell>
          <cell r="Q726">
            <v>0</v>
          </cell>
          <cell r="R726">
            <v>0</v>
          </cell>
          <cell r="S726">
            <v>0</v>
          </cell>
          <cell r="T726">
            <v>1</v>
          </cell>
          <cell r="U726">
            <v>1</v>
          </cell>
          <cell r="V726">
            <v>0</v>
          </cell>
          <cell r="W726">
            <v>0</v>
          </cell>
          <cell r="X726">
            <v>0</v>
          </cell>
          <cell r="Y726">
            <v>0</v>
          </cell>
          <cell r="Z726">
            <v>0</v>
          </cell>
          <cell r="AA726">
            <v>0</v>
          </cell>
          <cell r="AB726">
            <v>0</v>
          </cell>
          <cell r="AC726">
            <v>3</v>
          </cell>
          <cell r="AD726">
            <v>0</v>
          </cell>
          <cell r="AE726">
            <v>0</v>
          </cell>
          <cell r="AF726">
            <v>0</v>
          </cell>
          <cell r="AG726">
            <v>3</v>
          </cell>
          <cell r="AH726">
            <v>0</v>
          </cell>
          <cell r="AI726">
            <v>12</v>
          </cell>
          <cell r="AJ726">
            <v>0</v>
          </cell>
          <cell r="AK726">
            <v>0</v>
          </cell>
          <cell r="AL726">
            <v>0</v>
          </cell>
          <cell r="AM726">
            <v>0</v>
          </cell>
          <cell r="AN726">
            <v>0</v>
          </cell>
          <cell r="AO726">
            <v>0</v>
          </cell>
          <cell r="AP726">
            <v>0</v>
          </cell>
          <cell r="AQ726">
            <v>0</v>
          </cell>
          <cell r="AR726">
            <v>0</v>
          </cell>
          <cell r="AS726">
            <v>0</v>
          </cell>
          <cell r="AT726">
            <v>12</v>
          </cell>
          <cell r="AU726">
            <v>394</v>
          </cell>
          <cell r="AV726">
            <v>12</v>
          </cell>
          <cell r="AW726">
            <v>12</v>
          </cell>
          <cell r="AX726">
            <v>0</v>
          </cell>
          <cell r="AY726">
            <v>394</v>
          </cell>
          <cell r="AZ726">
            <v>806.13</v>
          </cell>
          <cell r="BA726">
            <v>3113.87</v>
          </cell>
          <cell r="BB726">
            <v>2811</v>
          </cell>
          <cell r="BC726">
            <v>1109</v>
          </cell>
          <cell r="BD726">
            <v>1109</v>
          </cell>
          <cell r="BE726">
            <v>12</v>
          </cell>
          <cell r="BF726">
            <v>0</v>
          </cell>
          <cell r="BG726">
            <v>0</v>
          </cell>
          <cell r="BH726">
            <v>0</v>
          </cell>
          <cell r="BI726">
            <v>0</v>
          </cell>
          <cell r="BJ726">
            <v>0</v>
          </cell>
          <cell r="BK726">
            <v>0</v>
          </cell>
          <cell r="BL726">
            <v>1097</v>
          </cell>
          <cell r="BM726">
            <v>321</v>
          </cell>
          <cell r="BN726">
            <v>776</v>
          </cell>
          <cell r="BO726">
            <v>0</v>
          </cell>
          <cell r="BP726">
            <v>776</v>
          </cell>
          <cell r="BQ726">
            <v>1</v>
          </cell>
          <cell r="BR726">
            <v>775</v>
          </cell>
          <cell r="BS726">
            <v>29.261623</v>
          </cell>
          <cell r="BT726">
            <v>0</v>
          </cell>
          <cell r="BU726">
            <v>0</v>
          </cell>
          <cell r="BV726">
            <v>0</v>
          </cell>
          <cell r="BW726">
            <v>0</v>
          </cell>
          <cell r="BY726">
            <v>4314</v>
          </cell>
          <cell r="BZ726">
            <v>70861</v>
          </cell>
          <cell r="CA726">
            <v>75175</v>
          </cell>
          <cell r="CB726">
            <v>7049</v>
          </cell>
          <cell r="CC726">
            <v>5700</v>
          </cell>
          <cell r="CD726">
            <v>228</v>
          </cell>
          <cell r="CE726">
            <v>18</v>
          </cell>
          <cell r="CF726">
            <v>210</v>
          </cell>
          <cell r="CG726">
            <v>953</v>
          </cell>
          <cell r="CH726">
            <v>184</v>
          </cell>
          <cell r="CI726">
            <v>304</v>
          </cell>
          <cell r="CJ726">
            <v>465</v>
          </cell>
          <cell r="CK726">
            <v>3</v>
          </cell>
          <cell r="CL726">
            <v>1</v>
          </cell>
          <cell r="CM726">
            <v>167</v>
          </cell>
          <cell r="CN726">
            <v>2400</v>
          </cell>
          <cell r="CO726">
            <v>2025</v>
          </cell>
          <cell r="CP726">
            <v>375</v>
          </cell>
          <cell r="CQ726">
            <v>0</v>
          </cell>
          <cell r="CR726">
            <v>0</v>
          </cell>
          <cell r="CS726">
            <v>1110</v>
          </cell>
          <cell r="CT726">
            <v>0</v>
          </cell>
          <cell r="CU726">
            <v>0</v>
          </cell>
          <cell r="CV726">
            <v>1110</v>
          </cell>
          <cell r="CW726">
            <v>36785</v>
          </cell>
          <cell r="CX726">
            <v>5</v>
          </cell>
          <cell r="CY726">
            <v>12</v>
          </cell>
          <cell r="CZ726">
            <v>18100</v>
          </cell>
          <cell r="DA726">
            <v>15210</v>
          </cell>
          <cell r="DB726">
            <v>3458</v>
          </cell>
          <cell r="DC726">
            <v>47344</v>
          </cell>
          <cell r="DD726">
            <v>26</v>
          </cell>
          <cell r="DE726">
            <v>395</v>
          </cell>
          <cell r="DF726">
            <v>46923</v>
          </cell>
          <cell r="DG726">
            <v>22622</v>
          </cell>
          <cell r="DH726">
            <v>17874</v>
          </cell>
          <cell r="DI726">
            <v>1</v>
          </cell>
          <cell r="DJ726">
            <v>0</v>
          </cell>
          <cell r="DK726">
            <v>4915</v>
          </cell>
          <cell r="DL726">
            <v>22790</v>
          </cell>
          <cell r="DM726">
            <v>154400</v>
          </cell>
          <cell r="DN726">
            <v>321910</v>
          </cell>
          <cell r="DO726">
            <v>205987</v>
          </cell>
          <cell r="DP726">
            <v>8557</v>
          </cell>
          <cell r="DQ726">
            <v>1188</v>
          </cell>
          <cell r="DR726">
            <v>70452</v>
          </cell>
          <cell r="DS726">
            <v>102</v>
          </cell>
          <cell r="DT726">
            <v>286184</v>
          </cell>
          <cell r="DU726">
            <v>500</v>
          </cell>
          <cell r="DV726">
            <v>12</v>
          </cell>
          <cell r="DW726">
            <v>23417</v>
          </cell>
          <cell r="DX726">
            <v>14356</v>
          </cell>
          <cell r="DY726">
            <v>-1545</v>
          </cell>
          <cell r="DZ726">
            <v>-1849</v>
          </cell>
          <cell r="EA726">
            <v>34891</v>
          </cell>
          <cell r="EB726">
            <v>835</v>
          </cell>
          <cell r="EC726">
            <v>35726</v>
          </cell>
          <cell r="ED726">
            <v>39255.64</v>
          </cell>
          <cell r="EE726">
            <v>34508</v>
          </cell>
          <cell r="EF726">
            <v>0</v>
          </cell>
          <cell r="EG726">
            <v>34508</v>
          </cell>
          <cell r="EH726">
            <v>775</v>
          </cell>
          <cell r="EI726">
            <v>0</v>
          </cell>
          <cell r="EJ726">
            <v>0</v>
          </cell>
          <cell r="EK726">
            <v>75</v>
          </cell>
          <cell r="EL726">
            <v>0</v>
          </cell>
          <cell r="EM726">
            <v>0</v>
          </cell>
          <cell r="EN726">
            <v>290</v>
          </cell>
          <cell r="EO726">
            <v>0</v>
          </cell>
          <cell r="EP726">
            <v>5</v>
          </cell>
          <cell r="EQ726">
            <v>154</v>
          </cell>
          <cell r="ER726">
            <v>-18</v>
          </cell>
          <cell r="ES726">
            <v>0</v>
          </cell>
          <cell r="ET726">
            <v>0</v>
          </cell>
          <cell r="EU726">
            <v>34891</v>
          </cell>
          <cell r="EV726">
            <v>34891</v>
          </cell>
          <cell r="EW726">
            <v>314</v>
          </cell>
          <cell r="EX726">
            <v>0</v>
          </cell>
          <cell r="EY726">
            <v>-1392</v>
          </cell>
          <cell r="EZ726">
            <v>0</v>
          </cell>
          <cell r="FA726">
            <v>0</v>
          </cell>
          <cell r="FB726">
            <v>1160</v>
          </cell>
          <cell r="FC726">
            <v>0</v>
          </cell>
          <cell r="FD726">
            <v>20327</v>
          </cell>
          <cell r="FE726">
            <v>0</v>
          </cell>
          <cell r="FF726">
            <v>16802</v>
          </cell>
          <cell r="FG726">
            <v>0</v>
          </cell>
          <cell r="FH726">
            <v>0</v>
          </cell>
          <cell r="FI726">
            <v>-32</v>
          </cell>
          <cell r="FJ726">
            <v>16770</v>
          </cell>
          <cell r="FK726">
            <v>105281.17</v>
          </cell>
          <cell r="FL726">
            <v>15110</v>
          </cell>
          <cell r="FM726">
            <v>16770</v>
          </cell>
          <cell r="FN726">
            <v>18394.05</v>
          </cell>
          <cell r="FO726">
            <v>105281.17</v>
          </cell>
          <cell r="FP726">
            <v>299068</v>
          </cell>
          <cell r="FQ726">
            <v>14.352</v>
          </cell>
          <cell r="FR726">
            <v>15.928800000000001</v>
          </cell>
          <cell r="FS726">
            <v>17.471399999999999</v>
          </cell>
          <cell r="FT726">
            <v>5.6074000000000002</v>
          </cell>
          <cell r="FU726">
            <v>500</v>
          </cell>
          <cell r="FV726">
            <v>0</v>
          </cell>
          <cell r="FW726">
            <v>0</v>
          </cell>
          <cell r="FX726">
            <v>0</v>
          </cell>
          <cell r="FY726">
            <v>1849</v>
          </cell>
          <cell r="FZ726">
            <v>0</v>
          </cell>
          <cell r="GA726">
            <v>0</v>
          </cell>
          <cell r="GB726">
            <v>0</v>
          </cell>
          <cell r="GC726">
            <v>1160</v>
          </cell>
          <cell r="GD726">
            <v>17055</v>
          </cell>
          <cell r="GE726">
            <v>70</v>
          </cell>
          <cell r="GF726">
            <v>3085</v>
          </cell>
          <cell r="GG726">
            <v>1174749</v>
          </cell>
          <cell r="GH726">
            <v>0</v>
          </cell>
          <cell r="GI726">
            <v>0</v>
          </cell>
          <cell r="GJ726">
            <v>16802</v>
          </cell>
          <cell r="GK726">
            <v>1680.2</v>
          </cell>
          <cell r="GL726">
            <v>0</v>
          </cell>
          <cell r="GM726">
            <v>70</v>
          </cell>
          <cell r="GN726">
            <v>0</v>
          </cell>
          <cell r="GO726">
            <v>0</v>
          </cell>
          <cell r="GP726">
            <v>0</v>
          </cell>
          <cell r="GQ726">
            <v>1680.2</v>
          </cell>
          <cell r="GR726">
            <v>0</v>
          </cell>
          <cell r="GS726">
            <v>0</v>
          </cell>
          <cell r="GT726">
            <v>0</v>
          </cell>
          <cell r="GU726">
            <v>154</v>
          </cell>
          <cell r="GV726">
            <v>1174.75</v>
          </cell>
          <cell r="GW726">
            <v>0.13</v>
          </cell>
          <cell r="GX726">
            <v>75</v>
          </cell>
          <cell r="GY726">
            <v>0</v>
          </cell>
          <cell r="GZ726">
            <v>75</v>
          </cell>
          <cell r="HA726">
            <v>290</v>
          </cell>
          <cell r="HB726">
            <v>0</v>
          </cell>
          <cell r="HC726">
            <v>290</v>
          </cell>
          <cell r="HF726">
            <v>0</v>
          </cell>
          <cell r="HG726">
            <v>0</v>
          </cell>
          <cell r="HH726">
            <v>0</v>
          </cell>
          <cell r="HI726">
            <v>0</v>
          </cell>
          <cell r="HJ726">
            <v>0</v>
          </cell>
          <cell r="HL726">
            <v>3</v>
          </cell>
          <cell r="HM726">
            <v>2012</v>
          </cell>
          <cell r="HN726">
            <v>0</v>
          </cell>
          <cell r="HO726">
            <v>0</v>
          </cell>
          <cell r="HP726">
            <v>13450</v>
          </cell>
          <cell r="HQ726">
            <v>4.4965982999999996</v>
          </cell>
          <cell r="HR726">
            <v>19009</v>
          </cell>
        </row>
        <row r="727">
          <cell r="A727" t="str">
            <v>3587146Q4 2012BHC Baseline</v>
          </cell>
          <cell r="B727" t="str">
            <v>BNYM</v>
          </cell>
          <cell r="C727" t="str">
            <v>Q4 2012</v>
          </cell>
          <cell r="D727" t="str">
            <v>BHC Baseline</v>
          </cell>
          <cell r="E727" t="str">
            <v>BHC</v>
          </cell>
          <cell r="F727" t="str">
            <v>BANK OF NY MELLON CORP</v>
          </cell>
          <cell r="G727">
            <v>3587146</v>
          </cell>
          <cell r="H727" t="str">
            <v>Projected</v>
          </cell>
          <cell r="I727">
            <v>40925</v>
          </cell>
          <cell r="J727">
            <v>40925.612187500003</v>
          </cell>
          <cell r="L727">
            <v>8</v>
          </cell>
          <cell r="M727">
            <v>0</v>
          </cell>
          <cell r="N727">
            <v>0</v>
          </cell>
          <cell r="O727">
            <v>0</v>
          </cell>
          <cell r="P727">
            <v>0</v>
          </cell>
          <cell r="Q727">
            <v>0</v>
          </cell>
          <cell r="R727">
            <v>0</v>
          </cell>
          <cell r="S727">
            <v>0</v>
          </cell>
          <cell r="T727">
            <v>1</v>
          </cell>
          <cell r="U727">
            <v>1</v>
          </cell>
          <cell r="V727">
            <v>0</v>
          </cell>
          <cell r="W727">
            <v>0</v>
          </cell>
          <cell r="X727">
            <v>0</v>
          </cell>
          <cell r="Y727">
            <v>0</v>
          </cell>
          <cell r="Z727">
            <v>0</v>
          </cell>
          <cell r="AA727">
            <v>0</v>
          </cell>
          <cell r="AB727">
            <v>0</v>
          </cell>
          <cell r="AC727">
            <v>3</v>
          </cell>
          <cell r="AD727">
            <v>0</v>
          </cell>
          <cell r="AE727">
            <v>0</v>
          </cell>
          <cell r="AF727">
            <v>0</v>
          </cell>
          <cell r="AG727">
            <v>3</v>
          </cell>
          <cell r="AH727">
            <v>0</v>
          </cell>
          <cell r="AI727">
            <v>12</v>
          </cell>
          <cell r="AJ727">
            <v>0</v>
          </cell>
          <cell r="AK727">
            <v>1</v>
          </cell>
          <cell r="AL727">
            <v>8</v>
          </cell>
          <cell r="AM727">
            <v>9</v>
          </cell>
          <cell r="AN727">
            <v>0</v>
          </cell>
          <cell r="AO727">
            <v>0</v>
          </cell>
          <cell r="AP727">
            <v>0</v>
          </cell>
          <cell r="AQ727">
            <v>0</v>
          </cell>
          <cell r="AR727">
            <v>0</v>
          </cell>
          <cell r="AS727">
            <v>0</v>
          </cell>
          <cell r="AT727">
            <v>21</v>
          </cell>
          <cell r="AU727">
            <v>394</v>
          </cell>
          <cell r="AV727">
            <v>12</v>
          </cell>
          <cell r="AW727">
            <v>12</v>
          </cell>
          <cell r="AX727">
            <v>0</v>
          </cell>
          <cell r="AY727">
            <v>394</v>
          </cell>
          <cell r="AZ727">
            <v>819.91</v>
          </cell>
          <cell r="BA727">
            <v>3075.09</v>
          </cell>
          <cell r="BB727">
            <v>2853</v>
          </cell>
          <cell r="BC727">
            <v>1042</v>
          </cell>
          <cell r="BD727">
            <v>1042</v>
          </cell>
          <cell r="BE727">
            <v>12</v>
          </cell>
          <cell r="BF727">
            <v>0</v>
          </cell>
          <cell r="BG727">
            <v>0</v>
          </cell>
          <cell r="BH727">
            <v>0</v>
          </cell>
          <cell r="BI727">
            <v>-1</v>
          </cell>
          <cell r="BJ727">
            <v>-8</v>
          </cell>
          <cell r="BK727">
            <v>0</v>
          </cell>
          <cell r="BL727">
            <v>1021</v>
          </cell>
          <cell r="BM727">
            <v>301</v>
          </cell>
          <cell r="BN727">
            <v>720</v>
          </cell>
          <cell r="BO727">
            <v>0</v>
          </cell>
          <cell r="BP727">
            <v>720</v>
          </cell>
          <cell r="BQ727">
            <v>1</v>
          </cell>
          <cell r="BR727">
            <v>719</v>
          </cell>
          <cell r="BS727">
            <v>29.480900999999999</v>
          </cell>
          <cell r="BT727">
            <v>0</v>
          </cell>
          <cell r="BU727">
            <v>0</v>
          </cell>
          <cell r="BV727">
            <v>0</v>
          </cell>
          <cell r="BW727">
            <v>0</v>
          </cell>
          <cell r="BY727">
            <v>4421</v>
          </cell>
          <cell r="BZ727">
            <v>70590</v>
          </cell>
          <cell r="CA727">
            <v>75011</v>
          </cell>
          <cell r="CB727">
            <v>7117</v>
          </cell>
          <cell r="CC727">
            <v>5780</v>
          </cell>
          <cell r="CD727">
            <v>227</v>
          </cell>
          <cell r="CE727">
            <v>17</v>
          </cell>
          <cell r="CF727">
            <v>210</v>
          </cell>
          <cell r="CG727">
            <v>938</v>
          </cell>
          <cell r="CH727">
            <v>181</v>
          </cell>
          <cell r="CI727">
            <v>299</v>
          </cell>
          <cell r="CJ727">
            <v>458</v>
          </cell>
          <cell r="CK727">
            <v>3</v>
          </cell>
          <cell r="CL727">
            <v>1</v>
          </cell>
          <cell r="CM727">
            <v>171</v>
          </cell>
          <cell r="CN727">
            <v>2405</v>
          </cell>
          <cell r="CO727">
            <v>2025</v>
          </cell>
          <cell r="CP727">
            <v>380</v>
          </cell>
          <cell r="CQ727">
            <v>0</v>
          </cell>
          <cell r="CR727">
            <v>0</v>
          </cell>
          <cell r="CS727">
            <v>1145</v>
          </cell>
          <cell r="CT727">
            <v>0</v>
          </cell>
          <cell r="CU727">
            <v>0</v>
          </cell>
          <cell r="CV727">
            <v>1145</v>
          </cell>
          <cell r="CW727">
            <v>36725</v>
          </cell>
          <cell r="CX727">
            <v>5</v>
          </cell>
          <cell r="CY727">
            <v>12</v>
          </cell>
          <cell r="CZ727">
            <v>18100</v>
          </cell>
          <cell r="DA727">
            <v>15250</v>
          </cell>
          <cell r="DB727">
            <v>3358</v>
          </cell>
          <cell r="DC727">
            <v>47392</v>
          </cell>
          <cell r="DD727">
            <v>26</v>
          </cell>
          <cell r="DE727">
            <v>395</v>
          </cell>
          <cell r="DF727">
            <v>46971</v>
          </cell>
          <cell r="DG727">
            <v>23148</v>
          </cell>
          <cell r="DH727">
            <v>17874</v>
          </cell>
          <cell r="DI727">
            <v>1</v>
          </cell>
          <cell r="DJ727">
            <v>0</v>
          </cell>
          <cell r="DK727">
            <v>4818</v>
          </cell>
          <cell r="DL727">
            <v>22693</v>
          </cell>
          <cell r="DM727">
            <v>154959</v>
          </cell>
          <cell r="DN727">
            <v>322782</v>
          </cell>
          <cell r="DO727">
            <v>206175</v>
          </cell>
          <cell r="DP727">
            <v>8756</v>
          </cell>
          <cell r="DQ727">
            <v>1188</v>
          </cell>
          <cell r="DR727">
            <v>70609</v>
          </cell>
          <cell r="DS727">
            <v>102</v>
          </cell>
          <cell r="DT727">
            <v>286728</v>
          </cell>
          <cell r="DU727">
            <v>500</v>
          </cell>
          <cell r="DV727">
            <v>12</v>
          </cell>
          <cell r="DW727">
            <v>23492</v>
          </cell>
          <cell r="DX727">
            <v>14917</v>
          </cell>
          <cell r="DY727">
            <v>-1563</v>
          </cell>
          <cell r="DZ727">
            <v>-2139</v>
          </cell>
          <cell r="EA727">
            <v>35219</v>
          </cell>
          <cell r="EB727">
            <v>835</v>
          </cell>
          <cell r="EC727">
            <v>36054</v>
          </cell>
          <cell r="ED727">
            <v>39295.440000000002</v>
          </cell>
          <cell r="EE727">
            <v>34891</v>
          </cell>
          <cell r="EF727">
            <v>0</v>
          </cell>
          <cell r="EG727">
            <v>34891</v>
          </cell>
          <cell r="EH727">
            <v>719</v>
          </cell>
          <cell r="EI727">
            <v>0</v>
          </cell>
          <cell r="EJ727">
            <v>0</v>
          </cell>
          <cell r="EK727">
            <v>75</v>
          </cell>
          <cell r="EL727">
            <v>0</v>
          </cell>
          <cell r="EM727">
            <v>0</v>
          </cell>
          <cell r="EN727">
            <v>290</v>
          </cell>
          <cell r="EO727">
            <v>0</v>
          </cell>
          <cell r="EP727">
            <v>5</v>
          </cell>
          <cell r="EQ727">
            <v>153</v>
          </cell>
          <cell r="ER727">
            <v>-18</v>
          </cell>
          <cell r="ES727">
            <v>0</v>
          </cell>
          <cell r="ET727">
            <v>0</v>
          </cell>
          <cell r="EU727">
            <v>35219</v>
          </cell>
          <cell r="EV727">
            <v>35219</v>
          </cell>
          <cell r="EW727">
            <v>278</v>
          </cell>
          <cell r="EX727">
            <v>0</v>
          </cell>
          <cell r="EY727">
            <v>-1374</v>
          </cell>
          <cell r="EZ727">
            <v>0</v>
          </cell>
          <cell r="FA727">
            <v>0</v>
          </cell>
          <cell r="FB727">
            <v>1160</v>
          </cell>
          <cell r="FC727">
            <v>0</v>
          </cell>
          <cell r="FD727">
            <v>20244</v>
          </cell>
          <cell r="FE727">
            <v>0</v>
          </cell>
          <cell r="FF727">
            <v>17231</v>
          </cell>
          <cell r="FG727">
            <v>0</v>
          </cell>
          <cell r="FH727">
            <v>0</v>
          </cell>
          <cell r="FI727">
            <v>-32</v>
          </cell>
          <cell r="FJ727">
            <v>17199</v>
          </cell>
          <cell r="FK727">
            <v>105634.67</v>
          </cell>
          <cell r="FL727">
            <v>15539</v>
          </cell>
          <cell r="FM727">
            <v>17199</v>
          </cell>
          <cell r="FN727">
            <v>18669.3</v>
          </cell>
          <cell r="FO727">
            <v>105634.67</v>
          </cell>
          <cell r="FP727">
            <v>299587</v>
          </cell>
          <cell r="FQ727">
            <v>14.710100000000001</v>
          </cell>
          <cell r="FR727">
            <v>16.281600000000001</v>
          </cell>
          <cell r="FS727">
            <v>17.673500000000001</v>
          </cell>
          <cell r="FT727">
            <v>5.7408999999999999</v>
          </cell>
          <cell r="FU727">
            <v>500</v>
          </cell>
          <cell r="FV727">
            <v>0</v>
          </cell>
          <cell r="FW727">
            <v>0</v>
          </cell>
          <cell r="FX727">
            <v>0</v>
          </cell>
          <cell r="FY727">
            <v>2139</v>
          </cell>
          <cell r="FZ727">
            <v>0</v>
          </cell>
          <cell r="GA727">
            <v>0</v>
          </cell>
          <cell r="GB727">
            <v>0</v>
          </cell>
          <cell r="GC727">
            <v>1160</v>
          </cell>
          <cell r="GD727">
            <v>17079</v>
          </cell>
          <cell r="GE727">
            <v>70</v>
          </cell>
          <cell r="GF727">
            <v>3071</v>
          </cell>
          <cell r="GG727">
            <v>1164084</v>
          </cell>
          <cell r="GH727">
            <v>0</v>
          </cell>
          <cell r="GI727">
            <v>0</v>
          </cell>
          <cell r="GJ727">
            <v>17231</v>
          </cell>
          <cell r="GK727">
            <v>1723.1</v>
          </cell>
          <cell r="GL727">
            <v>0</v>
          </cell>
          <cell r="GM727">
            <v>70</v>
          </cell>
          <cell r="GN727">
            <v>0</v>
          </cell>
          <cell r="GO727">
            <v>0</v>
          </cell>
          <cell r="GP727">
            <v>0</v>
          </cell>
          <cell r="GQ727">
            <v>1723.1</v>
          </cell>
          <cell r="GR727">
            <v>0</v>
          </cell>
          <cell r="GS727">
            <v>0</v>
          </cell>
          <cell r="GT727">
            <v>0</v>
          </cell>
          <cell r="GU727">
            <v>153</v>
          </cell>
          <cell r="GV727">
            <v>1164.08</v>
          </cell>
          <cell r="GW727">
            <v>0.13</v>
          </cell>
          <cell r="GX727">
            <v>75</v>
          </cell>
          <cell r="GY727">
            <v>0</v>
          </cell>
          <cell r="GZ727">
            <v>75</v>
          </cell>
          <cell r="HA727">
            <v>290</v>
          </cell>
          <cell r="HB727">
            <v>0</v>
          </cell>
          <cell r="HC727">
            <v>290</v>
          </cell>
          <cell r="HF727">
            <v>0</v>
          </cell>
          <cell r="HG727">
            <v>0</v>
          </cell>
          <cell r="HH727">
            <v>0</v>
          </cell>
          <cell r="HI727">
            <v>0</v>
          </cell>
          <cell r="HJ727">
            <v>0</v>
          </cell>
          <cell r="HL727">
            <v>4</v>
          </cell>
          <cell r="HM727">
            <v>2012</v>
          </cell>
          <cell r="HN727">
            <v>0</v>
          </cell>
          <cell r="HO727">
            <v>-9</v>
          </cell>
          <cell r="HP727">
            <v>14165</v>
          </cell>
          <cell r="HQ727">
            <v>4.720345</v>
          </cell>
          <cell r="HR727">
            <v>19009</v>
          </cell>
        </row>
        <row r="728">
          <cell r="A728" t="str">
            <v>3587146Q1 2013BHC Baseline</v>
          </cell>
          <cell r="B728" t="str">
            <v>BNYM</v>
          </cell>
          <cell r="C728" t="str">
            <v>Q1 2013</v>
          </cell>
          <cell r="D728" t="str">
            <v>BHC Baseline</v>
          </cell>
          <cell r="E728" t="str">
            <v>BHC</v>
          </cell>
          <cell r="F728" t="str">
            <v>BANK OF NY MELLON CORP</v>
          </cell>
          <cell r="G728">
            <v>3587146</v>
          </cell>
          <cell r="H728" t="str">
            <v>Projected</v>
          </cell>
          <cell r="I728">
            <v>40925</v>
          </cell>
          <cell r="J728">
            <v>40925.612187500003</v>
          </cell>
          <cell r="L728">
            <v>9</v>
          </cell>
          <cell r="M728">
            <v>0</v>
          </cell>
          <cell r="N728">
            <v>0</v>
          </cell>
          <cell r="O728">
            <v>0</v>
          </cell>
          <cell r="P728">
            <v>0</v>
          </cell>
          <cell r="Q728">
            <v>0</v>
          </cell>
          <cell r="R728">
            <v>0</v>
          </cell>
          <cell r="S728">
            <v>0</v>
          </cell>
          <cell r="T728">
            <v>1</v>
          </cell>
          <cell r="U728">
            <v>1</v>
          </cell>
          <cell r="V728">
            <v>0</v>
          </cell>
          <cell r="W728">
            <v>0</v>
          </cell>
          <cell r="X728">
            <v>0</v>
          </cell>
          <cell r="Y728">
            <v>0</v>
          </cell>
          <cell r="Z728">
            <v>0</v>
          </cell>
          <cell r="AA728">
            <v>0</v>
          </cell>
          <cell r="AB728">
            <v>0</v>
          </cell>
          <cell r="AC728">
            <v>3</v>
          </cell>
          <cell r="AD728">
            <v>0</v>
          </cell>
          <cell r="AE728">
            <v>0</v>
          </cell>
          <cell r="AF728">
            <v>0</v>
          </cell>
          <cell r="AG728">
            <v>3</v>
          </cell>
          <cell r="AH728">
            <v>0</v>
          </cell>
          <cell r="AI728">
            <v>13</v>
          </cell>
          <cell r="AJ728">
            <v>0</v>
          </cell>
          <cell r="AK728">
            <v>0</v>
          </cell>
          <cell r="AL728">
            <v>0</v>
          </cell>
          <cell r="AM728">
            <v>0</v>
          </cell>
          <cell r="AN728">
            <v>0</v>
          </cell>
          <cell r="AO728">
            <v>0</v>
          </cell>
          <cell r="AP728">
            <v>0</v>
          </cell>
          <cell r="AQ728">
            <v>0</v>
          </cell>
          <cell r="AR728">
            <v>0</v>
          </cell>
          <cell r="AS728">
            <v>0</v>
          </cell>
          <cell r="AT728">
            <v>13</v>
          </cell>
          <cell r="AU728">
            <v>394</v>
          </cell>
          <cell r="AV728">
            <v>13</v>
          </cell>
          <cell r="AW728">
            <v>13</v>
          </cell>
          <cell r="AX728">
            <v>0</v>
          </cell>
          <cell r="AY728">
            <v>394</v>
          </cell>
          <cell r="AZ728">
            <v>767.55</v>
          </cell>
          <cell r="BA728">
            <v>2973.45</v>
          </cell>
          <cell r="BB728">
            <v>2737</v>
          </cell>
          <cell r="BC728">
            <v>1004</v>
          </cell>
          <cell r="BD728">
            <v>1004</v>
          </cell>
          <cell r="BE728">
            <v>13</v>
          </cell>
          <cell r="BF728">
            <v>0</v>
          </cell>
          <cell r="BG728">
            <v>0</v>
          </cell>
          <cell r="BH728">
            <v>0</v>
          </cell>
          <cell r="BI728">
            <v>0</v>
          </cell>
          <cell r="BJ728">
            <v>0</v>
          </cell>
          <cell r="BK728">
            <v>0</v>
          </cell>
          <cell r="BL728">
            <v>991</v>
          </cell>
          <cell r="BM728">
            <v>297</v>
          </cell>
          <cell r="BN728">
            <v>694</v>
          </cell>
          <cell r="BO728">
            <v>0</v>
          </cell>
          <cell r="BP728">
            <v>694</v>
          </cell>
          <cell r="BQ728">
            <v>1</v>
          </cell>
          <cell r="BR728">
            <v>693</v>
          </cell>
          <cell r="BS728">
            <v>29.969728</v>
          </cell>
          <cell r="BT728">
            <v>0</v>
          </cell>
          <cell r="BU728">
            <v>0</v>
          </cell>
          <cell r="BV728">
            <v>0</v>
          </cell>
          <cell r="BW728">
            <v>0</v>
          </cell>
          <cell r="BY728">
            <v>4493</v>
          </cell>
          <cell r="BZ728">
            <v>70332</v>
          </cell>
          <cell r="CA728">
            <v>74825</v>
          </cell>
          <cell r="CB728">
            <v>7185</v>
          </cell>
          <cell r="CC728">
            <v>5860</v>
          </cell>
          <cell r="CD728">
            <v>227</v>
          </cell>
          <cell r="CE728">
            <v>17</v>
          </cell>
          <cell r="CF728">
            <v>210</v>
          </cell>
          <cell r="CG728">
            <v>924</v>
          </cell>
          <cell r="CH728">
            <v>178</v>
          </cell>
          <cell r="CI728">
            <v>295</v>
          </cell>
          <cell r="CJ728">
            <v>451</v>
          </cell>
          <cell r="CK728">
            <v>3</v>
          </cell>
          <cell r="CL728">
            <v>1</v>
          </cell>
          <cell r="CM728">
            <v>173</v>
          </cell>
          <cell r="CN728">
            <v>2410</v>
          </cell>
          <cell r="CO728">
            <v>2030</v>
          </cell>
          <cell r="CP728">
            <v>380</v>
          </cell>
          <cell r="CQ728">
            <v>0</v>
          </cell>
          <cell r="CR728">
            <v>0</v>
          </cell>
          <cell r="CS728">
            <v>1180</v>
          </cell>
          <cell r="CT728">
            <v>0</v>
          </cell>
          <cell r="CU728">
            <v>0</v>
          </cell>
          <cell r="CV728">
            <v>1180</v>
          </cell>
          <cell r="CW728">
            <v>36725</v>
          </cell>
          <cell r="CX728">
            <v>5</v>
          </cell>
          <cell r="CY728">
            <v>12</v>
          </cell>
          <cell r="CZ728">
            <v>18200</v>
          </cell>
          <cell r="DA728">
            <v>15250</v>
          </cell>
          <cell r="DB728">
            <v>3258</v>
          </cell>
          <cell r="DC728">
            <v>47500</v>
          </cell>
          <cell r="DD728">
            <v>26</v>
          </cell>
          <cell r="DE728">
            <v>396</v>
          </cell>
          <cell r="DF728">
            <v>47078</v>
          </cell>
          <cell r="DG728">
            <v>23525</v>
          </cell>
          <cell r="DH728">
            <v>17874</v>
          </cell>
          <cell r="DI728">
            <v>1</v>
          </cell>
          <cell r="DJ728">
            <v>0</v>
          </cell>
          <cell r="DK728">
            <v>4719</v>
          </cell>
          <cell r="DL728">
            <v>22594</v>
          </cell>
          <cell r="DM728">
            <v>157221</v>
          </cell>
          <cell r="DN728">
            <v>325243</v>
          </cell>
          <cell r="DO728">
            <v>206069</v>
          </cell>
          <cell r="DP728">
            <v>8898</v>
          </cell>
          <cell r="DQ728">
            <v>1188</v>
          </cell>
          <cell r="DR728">
            <v>72773</v>
          </cell>
          <cell r="DS728">
            <v>102</v>
          </cell>
          <cell r="DT728">
            <v>288928</v>
          </cell>
          <cell r="DU728">
            <v>500</v>
          </cell>
          <cell r="DV728">
            <v>12</v>
          </cell>
          <cell r="DW728">
            <v>23567</v>
          </cell>
          <cell r="DX728">
            <v>15419</v>
          </cell>
          <cell r="DY728">
            <v>-1589</v>
          </cell>
          <cell r="DZ728">
            <v>-2429</v>
          </cell>
          <cell r="EA728">
            <v>35480</v>
          </cell>
          <cell r="EB728">
            <v>835</v>
          </cell>
          <cell r="EC728">
            <v>36315</v>
          </cell>
          <cell r="ED728">
            <v>39384.99</v>
          </cell>
          <cell r="EE728">
            <v>35219</v>
          </cell>
          <cell r="EF728">
            <v>0</v>
          </cell>
          <cell r="EG728">
            <v>35219</v>
          </cell>
          <cell r="EH728">
            <v>693</v>
          </cell>
          <cell r="EI728">
            <v>0</v>
          </cell>
          <cell r="EJ728">
            <v>0</v>
          </cell>
          <cell r="EK728">
            <v>75</v>
          </cell>
          <cell r="EL728">
            <v>0</v>
          </cell>
          <cell r="EM728">
            <v>0</v>
          </cell>
          <cell r="EN728">
            <v>290</v>
          </cell>
          <cell r="EO728">
            <v>0</v>
          </cell>
          <cell r="EP728">
            <v>5</v>
          </cell>
          <cell r="EQ728">
            <v>186</v>
          </cell>
          <cell r="ER728">
            <v>-26</v>
          </cell>
          <cell r="ES728">
            <v>0</v>
          </cell>
          <cell r="ET728">
            <v>0</v>
          </cell>
          <cell r="EU728">
            <v>35480</v>
          </cell>
          <cell r="EV728">
            <v>35480</v>
          </cell>
          <cell r="EW728">
            <v>234</v>
          </cell>
          <cell r="EX728">
            <v>0</v>
          </cell>
          <cell r="EY728">
            <v>-1356</v>
          </cell>
          <cell r="EZ728">
            <v>0</v>
          </cell>
          <cell r="FA728">
            <v>0</v>
          </cell>
          <cell r="FB728">
            <v>870</v>
          </cell>
          <cell r="FC728">
            <v>0</v>
          </cell>
          <cell r="FD728">
            <v>20160</v>
          </cell>
          <cell r="FE728">
            <v>0</v>
          </cell>
          <cell r="FF728">
            <v>17312</v>
          </cell>
          <cell r="FG728">
            <v>0</v>
          </cell>
          <cell r="FH728">
            <v>0</v>
          </cell>
          <cell r="FI728">
            <v>-32</v>
          </cell>
          <cell r="FJ728">
            <v>17280</v>
          </cell>
          <cell r="FK728">
            <v>106274.07</v>
          </cell>
          <cell r="FL728">
            <v>15910</v>
          </cell>
          <cell r="FM728">
            <v>17280</v>
          </cell>
          <cell r="FN728">
            <v>18612.560000000001</v>
          </cell>
          <cell r="FO728">
            <v>106274.07</v>
          </cell>
          <cell r="FP728">
            <v>300902</v>
          </cell>
          <cell r="FQ728">
            <v>14.970700000000001</v>
          </cell>
          <cell r="FR728">
            <v>16.259799999999998</v>
          </cell>
          <cell r="FS728">
            <v>17.5137</v>
          </cell>
          <cell r="FT728">
            <v>5.7427000000000001</v>
          </cell>
          <cell r="FU728">
            <v>500</v>
          </cell>
          <cell r="FV728">
            <v>0</v>
          </cell>
          <cell r="FW728">
            <v>0</v>
          </cell>
          <cell r="FX728">
            <v>0</v>
          </cell>
          <cell r="FY728">
            <v>2429</v>
          </cell>
          <cell r="FZ728">
            <v>0</v>
          </cell>
          <cell r="GA728">
            <v>0</v>
          </cell>
          <cell r="GB728">
            <v>0</v>
          </cell>
          <cell r="GC728">
            <v>870</v>
          </cell>
          <cell r="GD728">
            <v>17103</v>
          </cell>
          <cell r="GE728">
            <v>70</v>
          </cell>
          <cell r="GF728">
            <v>3057</v>
          </cell>
          <cell r="GG728">
            <v>1153878</v>
          </cell>
          <cell r="GH728">
            <v>0</v>
          </cell>
          <cell r="GI728">
            <v>0</v>
          </cell>
          <cell r="GJ728">
            <v>17312</v>
          </cell>
          <cell r="GK728">
            <v>1731.2</v>
          </cell>
          <cell r="GL728">
            <v>0</v>
          </cell>
          <cell r="GM728">
            <v>70</v>
          </cell>
          <cell r="GN728">
            <v>0</v>
          </cell>
          <cell r="GO728">
            <v>0</v>
          </cell>
          <cell r="GP728">
            <v>0</v>
          </cell>
          <cell r="GQ728">
            <v>1731.2</v>
          </cell>
          <cell r="GR728">
            <v>0</v>
          </cell>
          <cell r="GS728">
            <v>0</v>
          </cell>
          <cell r="GT728">
            <v>0</v>
          </cell>
          <cell r="GU728">
            <v>186</v>
          </cell>
          <cell r="GV728">
            <v>1153.8800000000001</v>
          </cell>
          <cell r="GW728">
            <v>0.16</v>
          </cell>
          <cell r="GX728">
            <v>75</v>
          </cell>
          <cell r="GY728">
            <v>0</v>
          </cell>
          <cell r="GZ728">
            <v>75</v>
          </cell>
          <cell r="HA728">
            <v>290</v>
          </cell>
          <cell r="HB728">
            <v>0</v>
          </cell>
          <cell r="HC728">
            <v>290</v>
          </cell>
          <cell r="HF728">
            <v>0</v>
          </cell>
          <cell r="HG728">
            <v>0</v>
          </cell>
          <cell r="HH728">
            <v>0</v>
          </cell>
          <cell r="HI728">
            <v>0</v>
          </cell>
          <cell r="HJ728">
            <v>0</v>
          </cell>
          <cell r="HL728">
            <v>1</v>
          </cell>
          <cell r="HM728">
            <v>2013</v>
          </cell>
          <cell r="HN728">
            <v>0</v>
          </cell>
          <cell r="HO728">
            <v>0</v>
          </cell>
          <cell r="HP728">
            <v>14815</v>
          </cell>
          <cell r="HQ728">
            <v>4.8951903999999997</v>
          </cell>
          <cell r="HR728">
            <v>19009</v>
          </cell>
        </row>
        <row r="729">
          <cell r="A729" t="str">
            <v>3587146Q2 2013BHC Baseline</v>
          </cell>
          <cell r="B729" t="str">
            <v>BNYM</v>
          </cell>
          <cell r="C729" t="str">
            <v>Q2 2013</v>
          </cell>
          <cell r="D729" t="str">
            <v>BHC Baseline</v>
          </cell>
          <cell r="E729" t="str">
            <v>BHC</v>
          </cell>
          <cell r="F729" t="str">
            <v>BANK OF NY MELLON CORP</v>
          </cell>
          <cell r="G729">
            <v>3587146</v>
          </cell>
          <cell r="H729" t="str">
            <v>Projected</v>
          </cell>
          <cell r="I729">
            <v>40925</v>
          </cell>
          <cell r="J729">
            <v>40925.612187500003</v>
          </cell>
          <cell r="L729">
            <v>9</v>
          </cell>
          <cell r="M729">
            <v>0</v>
          </cell>
          <cell r="N729">
            <v>0</v>
          </cell>
          <cell r="O729">
            <v>0</v>
          </cell>
          <cell r="P729">
            <v>0</v>
          </cell>
          <cell r="Q729">
            <v>0</v>
          </cell>
          <cell r="R729">
            <v>0</v>
          </cell>
          <cell r="S729">
            <v>0</v>
          </cell>
          <cell r="T729">
            <v>1</v>
          </cell>
          <cell r="U729">
            <v>1</v>
          </cell>
          <cell r="V729">
            <v>0</v>
          </cell>
          <cell r="W729">
            <v>0</v>
          </cell>
          <cell r="X729">
            <v>0</v>
          </cell>
          <cell r="Y729">
            <v>0</v>
          </cell>
          <cell r="Z729">
            <v>0</v>
          </cell>
          <cell r="AA729">
            <v>0</v>
          </cell>
          <cell r="AB729">
            <v>0</v>
          </cell>
          <cell r="AC729">
            <v>3</v>
          </cell>
          <cell r="AD729">
            <v>0</v>
          </cell>
          <cell r="AE729">
            <v>0</v>
          </cell>
          <cell r="AF729">
            <v>0</v>
          </cell>
          <cell r="AG729">
            <v>3</v>
          </cell>
          <cell r="AH729">
            <v>0</v>
          </cell>
          <cell r="AI729">
            <v>13</v>
          </cell>
          <cell r="AJ729">
            <v>0</v>
          </cell>
          <cell r="AK729">
            <v>0</v>
          </cell>
          <cell r="AL729">
            <v>0</v>
          </cell>
          <cell r="AM729">
            <v>0</v>
          </cell>
          <cell r="AN729">
            <v>0</v>
          </cell>
          <cell r="AO729">
            <v>0</v>
          </cell>
          <cell r="AP729">
            <v>0</v>
          </cell>
          <cell r="AQ729">
            <v>0</v>
          </cell>
          <cell r="AR729">
            <v>0</v>
          </cell>
          <cell r="AS729">
            <v>0</v>
          </cell>
          <cell r="AT729">
            <v>13</v>
          </cell>
          <cell r="AU729">
            <v>394</v>
          </cell>
          <cell r="AV729">
            <v>13</v>
          </cell>
          <cell r="AW729">
            <v>13</v>
          </cell>
          <cell r="AX729">
            <v>0</v>
          </cell>
          <cell r="AY729">
            <v>394</v>
          </cell>
          <cell r="AZ729">
            <v>783.78</v>
          </cell>
          <cell r="BA729">
            <v>3100.22</v>
          </cell>
          <cell r="BB729">
            <v>2809</v>
          </cell>
          <cell r="BC729">
            <v>1075</v>
          </cell>
          <cell r="BD729">
            <v>1075</v>
          </cell>
          <cell r="BE729">
            <v>13</v>
          </cell>
          <cell r="BF729">
            <v>0</v>
          </cell>
          <cell r="BG729">
            <v>0</v>
          </cell>
          <cell r="BH729">
            <v>0</v>
          </cell>
          <cell r="BI729">
            <v>0</v>
          </cell>
          <cell r="BJ729">
            <v>0</v>
          </cell>
          <cell r="BK729">
            <v>0</v>
          </cell>
          <cell r="BL729">
            <v>1062</v>
          </cell>
          <cell r="BM729">
            <v>319</v>
          </cell>
          <cell r="BN729">
            <v>743</v>
          </cell>
          <cell r="BO729">
            <v>0</v>
          </cell>
          <cell r="BP729">
            <v>743</v>
          </cell>
          <cell r="BQ729">
            <v>1</v>
          </cell>
          <cell r="BR729">
            <v>742</v>
          </cell>
          <cell r="BS729">
            <v>30.037665000000001</v>
          </cell>
          <cell r="BT729">
            <v>0</v>
          </cell>
          <cell r="BU729">
            <v>0</v>
          </cell>
          <cell r="BV729">
            <v>0</v>
          </cell>
          <cell r="BW729">
            <v>0</v>
          </cell>
          <cell r="BY729">
            <v>4566</v>
          </cell>
          <cell r="BZ729">
            <v>70072</v>
          </cell>
          <cell r="CA729">
            <v>74638</v>
          </cell>
          <cell r="CB729">
            <v>7253</v>
          </cell>
          <cell r="CC729">
            <v>5940</v>
          </cell>
          <cell r="CD729">
            <v>226</v>
          </cell>
          <cell r="CE729">
            <v>16</v>
          </cell>
          <cell r="CF729">
            <v>210</v>
          </cell>
          <cell r="CG729">
            <v>910</v>
          </cell>
          <cell r="CH729">
            <v>175</v>
          </cell>
          <cell r="CI729">
            <v>291</v>
          </cell>
          <cell r="CJ729">
            <v>444</v>
          </cell>
          <cell r="CK729">
            <v>3</v>
          </cell>
          <cell r="CL729">
            <v>1</v>
          </cell>
          <cell r="CM729">
            <v>176</v>
          </cell>
          <cell r="CN729">
            <v>2415</v>
          </cell>
          <cell r="CO729">
            <v>2030</v>
          </cell>
          <cell r="CP729">
            <v>385</v>
          </cell>
          <cell r="CQ729">
            <v>0</v>
          </cell>
          <cell r="CR729">
            <v>0</v>
          </cell>
          <cell r="CS729">
            <v>1215</v>
          </cell>
          <cell r="CT729">
            <v>0</v>
          </cell>
          <cell r="CU729">
            <v>0</v>
          </cell>
          <cell r="CV729">
            <v>1215</v>
          </cell>
          <cell r="CW729">
            <v>36625</v>
          </cell>
          <cell r="CX729">
            <v>5</v>
          </cell>
          <cell r="CY729">
            <v>12</v>
          </cell>
          <cell r="CZ729">
            <v>18200</v>
          </cell>
          <cell r="DA729">
            <v>15250</v>
          </cell>
          <cell r="DB729">
            <v>3158</v>
          </cell>
          <cell r="DC729">
            <v>47508</v>
          </cell>
          <cell r="DD729">
            <v>26</v>
          </cell>
          <cell r="DE729">
            <v>396</v>
          </cell>
          <cell r="DF729">
            <v>47086</v>
          </cell>
          <cell r="DG729">
            <v>23901</v>
          </cell>
          <cell r="DH729">
            <v>17874</v>
          </cell>
          <cell r="DI729">
            <v>1</v>
          </cell>
          <cell r="DJ729">
            <v>0</v>
          </cell>
          <cell r="DK729">
            <v>4621</v>
          </cell>
          <cell r="DL729">
            <v>22496</v>
          </cell>
          <cell r="DM729">
            <v>159309</v>
          </cell>
          <cell r="DN729">
            <v>327430</v>
          </cell>
          <cell r="DO729">
            <v>205889</v>
          </cell>
          <cell r="DP729">
            <v>9041</v>
          </cell>
          <cell r="DQ729">
            <v>1188</v>
          </cell>
          <cell r="DR729">
            <v>74686</v>
          </cell>
          <cell r="DS729">
            <v>102</v>
          </cell>
          <cell r="DT729">
            <v>290804</v>
          </cell>
          <cell r="DU729">
            <v>500</v>
          </cell>
          <cell r="DV729">
            <v>12</v>
          </cell>
          <cell r="DW729">
            <v>23642</v>
          </cell>
          <cell r="DX729">
            <v>15971</v>
          </cell>
          <cell r="DY729">
            <v>-1615</v>
          </cell>
          <cell r="DZ729">
            <v>-2719</v>
          </cell>
          <cell r="EA729">
            <v>35791</v>
          </cell>
          <cell r="EB729">
            <v>835</v>
          </cell>
          <cell r="EC729">
            <v>36626</v>
          </cell>
          <cell r="ED729">
            <v>39391.629999999997</v>
          </cell>
          <cell r="EE729">
            <v>35480</v>
          </cell>
          <cell r="EF729">
            <v>0</v>
          </cell>
          <cell r="EG729">
            <v>35480</v>
          </cell>
          <cell r="EH729">
            <v>742</v>
          </cell>
          <cell r="EI729">
            <v>0</v>
          </cell>
          <cell r="EJ729">
            <v>0</v>
          </cell>
          <cell r="EK729">
            <v>75</v>
          </cell>
          <cell r="EL729">
            <v>0</v>
          </cell>
          <cell r="EM729">
            <v>0</v>
          </cell>
          <cell r="EN729">
            <v>290</v>
          </cell>
          <cell r="EO729">
            <v>0</v>
          </cell>
          <cell r="EP729">
            <v>5</v>
          </cell>
          <cell r="EQ729">
            <v>185</v>
          </cell>
          <cell r="ER729">
            <v>-26</v>
          </cell>
          <cell r="ES729">
            <v>0</v>
          </cell>
          <cell r="ET729">
            <v>0</v>
          </cell>
          <cell r="EU729">
            <v>35791</v>
          </cell>
          <cell r="EV729">
            <v>35791</v>
          </cell>
          <cell r="EW729">
            <v>190</v>
          </cell>
          <cell r="EX729">
            <v>0</v>
          </cell>
          <cell r="EY729">
            <v>-1338</v>
          </cell>
          <cell r="EZ729">
            <v>0</v>
          </cell>
          <cell r="FA729">
            <v>0</v>
          </cell>
          <cell r="FB729">
            <v>870</v>
          </cell>
          <cell r="FC729">
            <v>0</v>
          </cell>
          <cell r="FD729">
            <v>20076</v>
          </cell>
          <cell r="FE729">
            <v>0</v>
          </cell>
          <cell r="FF729">
            <v>17733</v>
          </cell>
          <cell r="FG729">
            <v>0</v>
          </cell>
          <cell r="FH729">
            <v>0</v>
          </cell>
          <cell r="FI729">
            <v>-32</v>
          </cell>
          <cell r="FJ729">
            <v>17701</v>
          </cell>
          <cell r="FK729">
            <v>106859.57</v>
          </cell>
          <cell r="FL729">
            <v>16331</v>
          </cell>
          <cell r="FM729">
            <v>17701</v>
          </cell>
          <cell r="FN729">
            <v>18944.810000000001</v>
          </cell>
          <cell r="FO729">
            <v>106859.57</v>
          </cell>
          <cell r="FP729">
            <v>302080</v>
          </cell>
          <cell r="FQ729">
            <v>15.2827</v>
          </cell>
          <cell r="FR729">
            <v>16.564699999999998</v>
          </cell>
          <cell r="FS729">
            <v>17.7287</v>
          </cell>
          <cell r="FT729">
            <v>5.8597000000000001</v>
          </cell>
          <cell r="FU729">
            <v>500</v>
          </cell>
          <cell r="FV729">
            <v>0</v>
          </cell>
          <cell r="FW729">
            <v>0</v>
          </cell>
          <cell r="FX729">
            <v>0</v>
          </cell>
          <cell r="FY729">
            <v>2719</v>
          </cell>
          <cell r="FZ729">
            <v>0</v>
          </cell>
          <cell r="GA729">
            <v>0</v>
          </cell>
          <cell r="GB729">
            <v>0</v>
          </cell>
          <cell r="GC729">
            <v>870</v>
          </cell>
          <cell r="GD729">
            <v>17127</v>
          </cell>
          <cell r="GE729">
            <v>70</v>
          </cell>
          <cell r="GF729">
            <v>3043</v>
          </cell>
          <cell r="GG729">
            <v>1144094</v>
          </cell>
          <cell r="GH729">
            <v>0</v>
          </cell>
          <cell r="GI729">
            <v>0</v>
          </cell>
          <cell r="GJ729">
            <v>17733</v>
          </cell>
          <cell r="GK729">
            <v>1773.3</v>
          </cell>
          <cell r="GL729">
            <v>0</v>
          </cell>
          <cell r="GM729">
            <v>70</v>
          </cell>
          <cell r="GN729">
            <v>0</v>
          </cell>
          <cell r="GO729">
            <v>0</v>
          </cell>
          <cell r="GP729">
            <v>0</v>
          </cell>
          <cell r="GQ729">
            <v>1773.3</v>
          </cell>
          <cell r="GR729">
            <v>0</v>
          </cell>
          <cell r="GS729">
            <v>0</v>
          </cell>
          <cell r="GT729">
            <v>0</v>
          </cell>
          <cell r="GU729">
            <v>185</v>
          </cell>
          <cell r="GV729">
            <v>1144.0899999999999</v>
          </cell>
          <cell r="GW729">
            <v>0.16</v>
          </cell>
          <cell r="GX729">
            <v>75</v>
          </cell>
          <cell r="GY729">
            <v>0</v>
          </cell>
          <cell r="GZ729">
            <v>75</v>
          </cell>
          <cell r="HA729">
            <v>290</v>
          </cell>
          <cell r="HB729">
            <v>0</v>
          </cell>
          <cell r="HC729">
            <v>290</v>
          </cell>
          <cell r="HF729">
            <v>0</v>
          </cell>
          <cell r="HG729">
            <v>0</v>
          </cell>
          <cell r="HH729">
            <v>0</v>
          </cell>
          <cell r="HI729">
            <v>0</v>
          </cell>
          <cell r="HJ729">
            <v>0</v>
          </cell>
          <cell r="HL729">
            <v>2</v>
          </cell>
          <cell r="HM729">
            <v>2013</v>
          </cell>
          <cell r="HN729">
            <v>0</v>
          </cell>
          <cell r="HO729">
            <v>0</v>
          </cell>
          <cell r="HP729">
            <v>15514</v>
          </cell>
          <cell r="HQ729">
            <v>5.0877416999999996</v>
          </cell>
          <cell r="HR729">
            <v>19009</v>
          </cell>
        </row>
        <row r="730">
          <cell r="A730" t="str">
            <v>3587146Q3 2013BHC Baseline</v>
          </cell>
          <cell r="B730" t="str">
            <v>BNYM</v>
          </cell>
          <cell r="C730" t="str">
            <v>Q3 2013</v>
          </cell>
          <cell r="D730" t="str">
            <v>BHC Baseline</v>
          </cell>
          <cell r="E730" t="str">
            <v>BHC</v>
          </cell>
          <cell r="F730" t="str">
            <v>BANK OF NY MELLON CORP</v>
          </cell>
          <cell r="G730">
            <v>3587146</v>
          </cell>
          <cell r="H730" t="str">
            <v>Projected</v>
          </cell>
          <cell r="I730">
            <v>40925</v>
          </cell>
          <cell r="J730">
            <v>40925.612187500003</v>
          </cell>
          <cell r="L730">
            <v>9</v>
          </cell>
          <cell r="M730">
            <v>0</v>
          </cell>
          <cell r="N730">
            <v>0</v>
          </cell>
          <cell r="O730">
            <v>0</v>
          </cell>
          <cell r="P730">
            <v>0</v>
          </cell>
          <cell r="Q730">
            <v>0</v>
          </cell>
          <cell r="R730">
            <v>0</v>
          </cell>
          <cell r="S730">
            <v>0</v>
          </cell>
          <cell r="T730">
            <v>1</v>
          </cell>
          <cell r="U730">
            <v>1</v>
          </cell>
          <cell r="V730">
            <v>0</v>
          </cell>
          <cell r="W730">
            <v>0</v>
          </cell>
          <cell r="X730">
            <v>0</v>
          </cell>
          <cell r="Y730">
            <v>0</v>
          </cell>
          <cell r="Z730">
            <v>0</v>
          </cell>
          <cell r="AA730">
            <v>0</v>
          </cell>
          <cell r="AB730">
            <v>0</v>
          </cell>
          <cell r="AC730">
            <v>3</v>
          </cell>
          <cell r="AD730">
            <v>0</v>
          </cell>
          <cell r="AE730">
            <v>0</v>
          </cell>
          <cell r="AF730">
            <v>0</v>
          </cell>
          <cell r="AG730">
            <v>3</v>
          </cell>
          <cell r="AH730">
            <v>0</v>
          </cell>
          <cell r="AI730">
            <v>13</v>
          </cell>
          <cell r="AJ730">
            <v>0</v>
          </cell>
          <cell r="AK730">
            <v>0</v>
          </cell>
          <cell r="AL730">
            <v>0</v>
          </cell>
          <cell r="AM730">
            <v>0</v>
          </cell>
          <cell r="AN730">
            <v>0</v>
          </cell>
          <cell r="AO730">
            <v>0</v>
          </cell>
          <cell r="AP730">
            <v>0</v>
          </cell>
          <cell r="AQ730">
            <v>0</v>
          </cell>
          <cell r="AR730">
            <v>0</v>
          </cell>
          <cell r="AS730">
            <v>0</v>
          </cell>
          <cell r="AT730">
            <v>13</v>
          </cell>
          <cell r="AU730">
            <v>394</v>
          </cell>
          <cell r="AV730">
            <v>13</v>
          </cell>
          <cell r="AW730">
            <v>13</v>
          </cell>
          <cell r="AX730">
            <v>0</v>
          </cell>
          <cell r="AY730">
            <v>394</v>
          </cell>
          <cell r="AZ730">
            <v>786.31</v>
          </cell>
          <cell r="BA730">
            <v>3231.69</v>
          </cell>
          <cell r="BB730">
            <v>2883</v>
          </cell>
          <cell r="BC730">
            <v>1135</v>
          </cell>
          <cell r="BD730">
            <v>1135</v>
          </cell>
          <cell r="BE730">
            <v>13</v>
          </cell>
          <cell r="BF730">
            <v>0</v>
          </cell>
          <cell r="BG730">
            <v>0</v>
          </cell>
          <cell r="BH730">
            <v>0</v>
          </cell>
          <cell r="BI730">
            <v>0</v>
          </cell>
          <cell r="BJ730">
            <v>0</v>
          </cell>
          <cell r="BK730">
            <v>0</v>
          </cell>
          <cell r="BL730">
            <v>1122</v>
          </cell>
          <cell r="BM730">
            <v>336</v>
          </cell>
          <cell r="BN730">
            <v>786</v>
          </cell>
          <cell r="BO730">
            <v>0</v>
          </cell>
          <cell r="BP730">
            <v>786</v>
          </cell>
          <cell r="BQ730">
            <v>1</v>
          </cell>
          <cell r="BR730">
            <v>785</v>
          </cell>
          <cell r="BS730">
            <v>29.946524</v>
          </cell>
          <cell r="BT730">
            <v>0</v>
          </cell>
          <cell r="BU730">
            <v>0</v>
          </cell>
          <cell r="BV730">
            <v>0</v>
          </cell>
          <cell r="BW730">
            <v>0</v>
          </cell>
          <cell r="BY730">
            <v>4640</v>
          </cell>
          <cell r="BZ730">
            <v>69813</v>
          </cell>
          <cell r="CA730">
            <v>74453</v>
          </cell>
          <cell r="CB730">
            <v>7323</v>
          </cell>
          <cell r="CC730">
            <v>6020</v>
          </cell>
          <cell r="CD730">
            <v>226</v>
          </cell>
          <cell r="CE730">
            <v>16</v>
          </cell>
          <cell r="CF730">
            <v>210</v>
          </cell>
          <cell r="CG730">
            <v>897</v>
          </cell>
          <cell r="CH730">
            <v>173</v>
          </cell>
          <cell r="CI730">
            <v>286</v>
          </cell>
          <cell r="CJ730">
            <v>438</v>
          </cell>
          <cell r="CK730">
            <v>3</v>
          </cell>
          <cell r="CL730">
            <v>1</v>
          </cell>
          <cell r="CM730">
            <v>179</v>
          </cell>
          <cell r="CN730">
            <v>2415</v>
          </cell>
          <cell r="CO730">
            <v>2030</v>
          </cell>
          <cell r="CP730">
            <v>385</v>
          </cell>
          <cell r="CQ730">
            <v>0</v>
          </cell>
          <cell r="CR730">
            <v>0</v>
          </cell>
          <cell r="CS730">
            <v>1250</v>
          </cell>
          <cell r="CT730">
            <v>0</v>
          </cell>
          <cell r="CU730">
            <v>0</v>
          </cell>
          <cell r="CV730">
            <v>1250</v>
          </cell>
          <cell r="CW730">
            <v>36575</v>
          </cell>
          <cell r="CX730">
            <v>5</v>
          </cell>
          <cell r="CY730">
            <v>12</v>
          </cell>
          <cell r="CZ730">
            <v>18200</v>
          </cell>
          <cell r="DA730">
            <v>15300</v>
          </cell>
          <cell r="DB730">
            <v>3058</v>
          </cell>
          <cell r="DC730">
            <v>47563</v>
          </cell>
          <cell r="DD730">
            <v>26</v>
          </cell>
          <cell r="DE730">
            <v>396</v>
          </cell>
          <cell r="DF730">
            <v>47141</v>
          </cell>
          <cell r="DG730">
            <v>24277</v>
          </cell>
          <cell r="DH730">
            <v>17874</v>
          </cell>
          <cell r="DI730">
            <v>1</v>
          </cell>
          <cell r="DJ730">
            <v>0</v>
          </cell>
          <cell r="DK730">
            <v>4524</v>
          </cell>
          <cell r="DL730">
            <v>22399</v>
          </cell>
          <cell r="DM730">
            <v>159878</v>
          </cell>
          <cell r="DN730">
            <v>328148</v>
          </cell>
          <cell r="DO730">
            <v>205718</v>
          </cell>
          <cell r="DP730">
            <v>9183</v>
          </cell>
          <cell r="DQ730">
            <v>1188</v>
          </cell>
          <cell r="DR730">
            <v>75078</v>
          </cell>
          <cell r="DS730">
            <v>102</v>
          </cell>
          <cell r="DT730">
            <v>291167</v>
          </cell>
          <cell r="DU730">
            <v>500</v>
          </cell>
          <cell r="DV730">
            <v>12</v>
          </cell>
          <cell r="DW730">
            <v>23717</v>
          </cell>
          <cell r="DX730">
            <v>16567</v>
          </cell>
          <cell r="DY730">
            <v>-1641</v>
          </cell>
          <cell r="DZ730">
            <v>-3009</v>
          </cell>
          <cell r="EA730">
            <v>36146</v>
          </cell>
          <cell r="EB730">
            <v>835</v>
          </cell>
          <cell r="EC730">
            <v>36981</v>
          </cell>
          <cell r="ED730">
            <v>39437.230000000003</v>
          </cell>
          <cell r="EE730">
            <v>35791</v>
          </cell>
          <cell r="EF730">
            <v>0</v>
          </cell>
          <cell r="EG730">
            <v>35791</v>
          </cell>
          <cell r="EH730">
            <v>784</v>
          </cell>
          <cell r="EI730">
            <v>0</v>
          </cell>
          <cell r="EJ730">
            <v>0</v>
          </cell>
          <cell r="EK730">
            <v>75</v>
          </cell>
          <cell r="EL730">
            <v>0</v>
          </cell>
          <cell r="EM730">
            <v>0</v>
          </cell>
          <cell r="EN730">
            <v>290</v>
          </cell>
          <cell r="EO730">
            <v>0</v>
          </cell>
          <cell r="EP730">
            <v>5</v>
          </cell>
          <cell r="EQ730">
            <v>183</v>
          </cell>
          <cell r="ER730">
            <v>-26</v>
          </cell>
          <cell r="ES730">
            <v>0</v>
          </cell>
          <cell r="ET730">
            <v>0</v>
          </cell>
          <cell r="EU730">
            <v>36146</v>
          </cell>
          <cell r="EV730">
            <v>36146</v>
          </cell>
          <cell r="EW730">
            <v>146</v>
          </cell>
          <cell r="EX730">
            <v>0</v>
          </cell>
          <cell r="EY730">
            <v>-1320</v>
          </cell>
          <cell r="EZ730">
            <v>0</v>
          </cell>
          <cell r="FA730">
            <v>0</v>
          </cell>
          <cell r="FB730">
            <v>870</v>
          </cell>
          <cell r="FC730">
            <v>0</v>
          </cell>
          <cell r="FD730">
            <v>19993</v>
          </cell>
          <cell r="FE730">
            <v>0</v>
          </cell>
          <cell r="FF730">
            <v>18197</v>
          </cell>
          <cell r="FG730">
            <v>0</v>
          </cell>
          <cell r="FH730">
            <v>0</v>
          </cell>
          <cell r="FI730">
            <v>-32</v>
          </cell>
          <cell r="FJ730">
            <v>18165</v>
          </cell>
          <cell r="FK730">
            <v>107150.07</v>
          </cell>
          <cell r="FL730">
            <v>16795</v>
          </cell>
          <cell r="FM730">
            <v>18165</v>
          </cell>
          <cell r="FN730">
            <v>19387.060000000001</v>
          </cell>
          <cell r="FO730">
            <v>107150.07</v>
          </cell>
          <cell r="FP730">
            <v>302522</v>
          </cell>
          <cell r="FQ730">
            <v>15.674300000000001</v>
          </cell>
          <cell r="FR730">
            <v>16.9529</v>
          </cell>
          <cell r="FS730">
            <v>18.093399999999999</v>
          </cell>
          <cell r="FT730">
            <v>6.0045000000000002</v>
          </cell>
          <cell r="FU730">
            <v>500</v>
          </cell>
          <cell r="FV730">
            <v>0</v>
          </cell>
          <cell r="FW730">
            <v>0</v>
          </cell>
          <cell r="FX730">
            <v>0</v>
          </cell>
          <cell r="FY730">
            <v>3009</v>
          </cell>
          <cell r="FZ730">
            <v>0</v>
          </cell>
          <cell r="GA730">
            <v>0</v>
          </cell>
          <cell r="GB730">
            <v>0</v>
          </cell>
          <cell r="GC730">
            <v>870</v>
          </cell>
          <cell r="GD730">
            <v>17151</v>
          </cell>
          <cell r="GE730">
            <v>70</v>
          </cell>
          <cell r="GF730">
            <v>3029</v>
          </cell>
          <cell r="GG730">
            <v>1134703</v>
          </cell>
          <cell r="GH730">
            <v>0</v>
          </cell>
          <cell r="GI730">
            <v>0</v>
          </cell>
          <cell r="GJ730">
            <v>18197</v>
          </cell>
          <cell r="GK730">
            <v>1819.7</v>
          </cell>
          <cell r="GL730">
            <v>0</v>
          </cell>
          <cell r="GM730">
            <v>70</v>
          </cell>
          <cell r="GN730">
            <v>0</v>
          </cell>
          <cell r="GO730">
            <v>0</v>
          </cell>
          <cell r="GP730">
            <v>0</v>
          </cell>
          <cell r="GQ730">
            <v>1819.7</v>
          </cell>
          <cell r="GR730">
            <v>0</v>
          </cell>
          <cell r="GS730">
            <v>0</v>
          </cell>
          <cell r="GT730">
            <v>0</v>
          </cell>
          <cell r="GU730">
            <v>183</v>
          </cell>
          <cell r="GV730">
            <v>1134.7</v>
          </cell>
          <cell r="GW730">
            <v>0.16</v>
          </cell>
          <cell r="GX730">
            <v>75</v>
          </cell>
          <cell r="GY730">
            <v>0</v>
          </cell>
          <cell r="GZ730">
            <v>75</v>
          </cell>
          <cell r="HA730">
            <v>290</v>
          </cell>
          <cell r="HB730">
            <v>0</v>
          </cell>
          <cell r="HC730">
            <v>290</v>
          </cell>
          <cell r="HF730">
            <v>0</v>
          </cell>
          <cell r="HG730">
            <v>0</v>
          </cell>
          <cell r="HH730">
            <v>0</v>
          </cell>
          <cell r="HI730">
            <v>0</v>
          </cell>
          <cell r="HJ730">
            <v>0</v>
          </cell>
          <cell r="HL730">
            <v>3</v>
          </cell>
          <cell r="HM730">
            <v>2013</v>
          </cell>
          <cell r="HN730">
            <v>0</v>
          </cell>
          <cell r="HO730">
            <v>0</v>
          </cell>
          <cell r="HP730">
            <v>16256</v>
          </cell>
          <cell r="HQ730">
            <v>5.3168664000000003</v>
          </cell>
          <cell r="HR730">
            <v>19009</v>
          </cell>
        </row>
        <row r="731">
          <cell r="A731" t="str">
            <v>3587146Q4 2013BHC Baseline</v>
          </cell>
          <cell r="B731" t="str">
            <v>BNYM</v>
          </cell>
          <cell r="C731" t="str">
            <v>Q4 2013</v>
          </cell>
          <cell r="D731" t="str">
            <v>BHC Baseline</v>
          </cell>
          <cell r="E731" t="str">
            <v>BHC</v>
          </cell>
          <cell r="F731" t="str">
            <v>BANK OF NY MELLON CORP</v>
          </cell>
          <cell r="G731">
            <v>3587146</v>
          </cell>
          <cell r="H731" t="str">
            <v>Projected</v>
          </cell>
          <cell r="I731">
            <v>40925</v>
          </cell>
          <cell r="J731">
            <v>40925.612187500003</v>
          </cell>
          <cell r="L731">
            <v>8</v>
          </cell>
          <cell r="M731">
            <v>0</v>
          </cell>
          <cell r="N731">
            <v>0</v>
          </cell>
          <cell r="O731">
            <v>0</v>
          </cell>
          <cell r="P731">
            <v>0</v>
          </cell>
          <cell r="Q731">
            <v>0</v>
          </cell>
          <cell r="R731">
            <v>0</v>
          </cell>
          <cell r="S731">
            <v>0</v>
          </cell>
          <cell r="T731">
            <v>1</v>
          </cell>
          <cell r="U731">
            <v>1</v>
          </cell>
          <cell r="V731">
            <v>0</v>
          </cell>
          <cell r="W731">
            <v>0</v>
          </cell>
          <cell r="X731">
            <v>0</v>
          </cell>
          <cell r="Y731">
            <v>0</v>
          </cell>
          <cell r="Z731">
            <v>0</v>
          </cell>
          <cell r="AA731">
            <v>0</v>
          </cell>
          <cell r="AB731">
            <v>0</v>
          </cell>
          <cell r="AC731">
            <v>3</v>
          </cell>
          <cell r="AD731">
            <v>0</v>
          </cell>
          <cell r="AE731">
            <v>0</v>
          </cell>
          <cell r="AF731">
            <v>0</v>
          </cell>
          <cell r="AG731">
            <v>3</v>
          </cell>
          <cell r="AH731">
            <v>0</v>
          </cell>
          <cell r="AI731">
            <v>12</v>
          </cell>
          <cell r="AJ731">
            <v>0</v>
          </cell>
          <cell r="AK731">
            <v>1</v>
          </cell>
          <cell r="AL731">
            <v>6</v>
          </cell>
          <cell r="AM731">
            <v>7</v>
          </cell>
          <cell r="AN731">
            <v>0</v>
          </cell>
          <cell r="AO731">
            <v>0</v>
          </cell>
          <cell r="AP731">
            <v>0</v>
          </cell>
          <cell r="AQ731">
            <v>0</v>
          </cell>
          <cell r="AR731">
            <v>0</v>
          </cell>
          <cell r="AS731">
            <v>0</v>
          </cell>
          <cell r="AT731">
            <v>19</v>
          </cell>
          <cell r="AU731">
            <v>394</v>
          </cell>
          <cell r="AV731">
            <v>12</v>
          </cell>
          <cell r="AW731">
            <v>12</v>
          </cell>
          <cell r="AX731">
            <v>0</v>
          </cell>
          <cell r="AY731">
            <v>394</v>
          </cell>
          <cell r="AZ731">
            <v>765.63</v>
          </cell>
          <cell r="BA731">
            <v>3189.37</v>
          </cell>
          <cell r="BB731">
            <v>2874</v>
          </cell>
          <cell r="BC731">
            <v>1081</v>
          </cell>
          <cell r="BD731">
            <v>1081</v>
          </cell>
          <cell r="BE731">
            <v>12</v>
          </cell>
          <cell r="BF731">
            <v>0</v>
          </cell>
          <cell r="BG731">
            <v>0</v>
          </cell>
          <cell r="BH731">
            <v>0</v>
          </cell>
          <cell r="BI731">
            <v>-1</v>
          </cell>
          <cell r="BJ731">
            <v>-6</v>
          </cell>
          <cell r="BK731">
            <v>0</v>
          </cell>
          <cell r="BL731">
            <v>1062</v>
          </cell>
          <cell r="BM731">
            <v>319</v>
          </cell>
          <cell r="BN731">
            <v>743</v>
          </cell>
          <cell r="BO731">
            <v>0</v>
          </cell>
          <cell r="BP731">
            <v>743</v>
          </cell>
          <cell r="BQ731">
            <v>1</v>
          </cell>
          <cell r="BR731">
            <v>742</v>
          </cell>
          <cell r="BS731">
            <v>30.037665000000001</v>
          </cell>
          <cell r="BT731">
            <v>0</v>
          </cell>
          <cell r="BU731">
            <v>0</v>
          </cell>
          <cell r="BV731">
            <v>0</v>
          </cell>
          <cell r="BW731">
            <v>0</v>
          </cell>
          <cell r="BY731">
            <v>4714</v>
          </cell>
          <cell r="BZ731">
            <v>69563</v>
          </cell>
          <cell r="CA731">
            <v>74277</v>
          </cell>
          <cell r="CB731">
            <v>7391</v>
          </cell>
          <cell r="CC731">
            <v>6100</v>
          </cell>
          <cell r="CD731">
            <v>225</v>
          </cell>
          <cell r="CE731">
            <v>15</v>
          </cell>
          <cell r="CF731">
            <v>210</v>
          </cell>
          <cell r="CG731">
            <v>883</v>
          </cell>
          <cell r="CH731">
            <v>170</v>
          </cell>
          <cell r="CI731">
            <v>282</v>
          </cell>
          <cell r="CJ731">
            <v>431</v>
          </cell>
          <cell r="CK731">
            <v>3</v>
          </cell>
          <cell r="CL731">
            <v>1</v>
          </cell>
          <cell r="CM731">
            <v>182</v>
          </cell>
          <cell r="CN731">
            <v>2420</v>
          </cell>
          <cell r="CO731">
            <v>2030</v>
          </cell>
          <cell r="CP731">
            <v>390</v>
          </cell>
          <cell r="CQ731">
            <v>0</v>
          </cell>
          <cell r="CR731">
            <v>0</v>
          </cell>
          <cell r="CS731">
            <v>1285</v>
          </cell>
          <cell r="CT731">
            <v>0</v>
          </cell>
          <cell r="CU731">
            <v>0</v>
          </cell>
          <cell r="CV731">
            <v>1285</v>
          </cell>
          <cell r="CW731">
            <v>36475</v>
          </cell>
          <cell r="CX731">
            <v>5</v>
          </cell>
          <cell r="CY731">
            <v>12</v>
          </cell>
          <cell r="CZ731">
            <v>18200</v>
          </cell>
          <cell r="DA731">
            <v>15300</v>
          </cell>
          <cell r="DB731">
            <v>2958</v>
          </cell>
          <cell r="DC731">
            <v>47571</v>
          </cell>
          <cell r="DD731">
            <v>26</v>
          </cell>
          <cell r="DE731">
            <v>396</v>
          </cell>
          <cell r="DF731">
            <v>47149</v>
          </cell>
          <cell r="DG731">
            <v>24653</v>
          </cell>
          <cell r="DH731">
            <v>17874</v>
          </cell>
          <cell r="DI731">
            <v>1</v>
          </cell>
          <cell r="DJ731">
            <v>0</v>
          </cell>
          <cell r="DK731">
            <v>4428</v>
          </cell>
          <cell r="DL731">
            <v>22303</v>
          </cell>
          <cell r="DM731">
            <v>160838</v>
          </cell>
          <cell r="DN731">
            <v>329220</v>
          </cell>
          <cell r="DO731">
            <v>205551</v>
          </cell>
          <cell r="DP731">
            <v>9325</v>
          </cell>
          <cell r="DQ731">
            <v>1188</v>
          </cell>
          <cell r="DR731">
            <v>75861</v>
          </cell>
          <cell r="DS731">
            <v>102</v>
          </cell>
          <cell r="DT731">
            <v>291925</v>
          </cell>
          <cell r="DU731">
            <v>500</v>
          </cell>
          <cell r="DV731">
            <v>12</v>
          </cell>
          <cell r="DW731">
            <v>23792</v>
          </cell>
          <cell r="DX731">
            <v>17122</v>
          </cell>
          <cell r="DY731">
            <v>-1667</v>
          </cell>
          <cell r="DZ731">
            <v>-3299</v>
          </cell>
          <cell r="EA731">
            <v>36460</v>
          </cell>
          <cell r="EB731">
            <v>835</v>
          </cell>
          <cell r="EC731">
            <v>37295</v>
          </cell>
          <cell r="ED731">
            <v>39443.86</v>
          </cell>
          <cell r="EE731">
            <v>36146</v>
          </cell>
          <cell r="EF731">
            <v>0</v>
          </cell>
          <cell r="EG731">
            <v>36146</v>
          </cell>
          <cell r="EH731">
            <v>742</v>
          </cell>
          <cell r="EI731">
            <v>0</v>
          </cell>
          <cell r="EJ731">
            <v>0</v>
          </cell>
          <cell r="EK731">
            <v>75</v>
          </cell>
          <cell r="EL731">
            <v>0</v>
          </cell>
          <cell r="EM731">
            <v>0</v>
          </cell>
          <cell r="EN731">
            <v>290</v>
          </cell>
          <cell r="EO731">
            <v>0</v>
          </cell>
          <cell r="EP731">
            <v>5</v>
          </cell>
          <cell r="EQ731">
            <v>182</v>
          </cell>
          <cell r="ER731">
            <v>-26</v>
          </cell>
          <cell r="ES731">
            <v>0</v>
          </cell>
          <cell r="ET731">
            <v>0</v>
          </cell>
          <cell r="EU731">
            <v>36460</v>
          </cell>
          <cell r="EV731">
            <v>36460</v>
          </cell>
          <cell r="EW731">
            <v>102</v>
          </cell>
          <cell r="EX731">
            <v>0</v>
          </cell>
          <cell r="EY731">
            <v>-1302</v>
          </cell>
          <cell r="EZ731">
            <v>0</v>
          </cell>
          <cell r="FA731">
            <v>0</v>
          </cell>
          <cell r="FB731">
            <v>870</v>
          </cell>
          <cell r="FC731">
            <v>0</v>
          </cell>
          <cell r="FD731">
            <v>19910</v>
          </cell>
          <cell r="FE731">
            <v>0</v>
          </cell>
          <cell r="FF731">
            <v>18620</v>
          </cell>
          <cell r="FG731">
            <v>0</v>
          </cell>
          <cell r="FH731">
            <v>0</v>
          </cell>
          <cell r="FI731">
            <v>-32</v>
          </cell>
          <cell r="FJ731">
            <v>18588</v>
          </cell>
          <cell r="FK731">
            <v>107520.77</v>
          </cell>
          <cell r="FL731">
            <v>17218</v>
          </cell>
          <cell r="FM731">
            <v>18588</v>
          </cell>
          <cell r="FN731">
            <v>19629.310000000001</v>
          </cell>
          <cell r="FO731">
            <v>107520.77</v>
          </cell>
          <cell r="FP731">
            <v>303141</v>
          </cell>
          <cell r="FQ731">
            <v>16.0137</v>
          </cell>
          <cell r="FR731">
            <v>17.287800000000001</v>
          </cell>
          <cell r="FS731">
            <v>18.2563</v>
          </cell>
          <cell r="FT731">
            <v>6.1318000000000001</v>
          </cell>
          <cell r="FU731">
            <v>500</v>
          </cell>
          <cell r="FV731">
            <v>0</v>
          </cell>
          <cell r="FW731">
            <v>0</v>
          </cell>
          <cell r="FX731">
            <v>0</v>
          </cell>
          <cell r="FY731">
            <v>3299</v>
          </cell>
          <cell r="FZ731">
            <v>0</v>
          </cell>
          <cell r="GA731">
            <v>0</v>
          </cell>
          <cell r="GB731">
            <v>0</v>
          </cell>
          <cell r="GC731">
            <v>870</v>
          </cell>
          <cell r="GD731">
            <v>17175</v>
          </cell>
          <cell r="GE731">
            <v>70</v>
          </cell>
          <cell r="GF731">
            <v>3015</v>
          </cell>
          <cell r="GG731">
            <v>1125675</v>
          </cell>
          <cell r="GH731">
            <v>0</v>
          </cell>
          <cell r="GI731">
            <v>0</v>
          </cell>
          <cell r="GJ731">
            <v>18620</v>
          </cell>
          <cell r="GK731">
            <v>1862</v>
          </cell>
          <cell r="GL731">
            <v>0</v>
          </cell>
          <cell r="GM731">
            <v>70</v>
          </cell>
          <cell r="GN731">
            <v>0</v>
          </cell>
          <cell r="GO731">
            <v>0</v>
          </cell>
          <cell r="GP731">
            <v>0</v>
          </cell>
          <cell r="GQ731">
            <v>1862</v>
          </cell>
          <cell r="GR731">
            <v>0</v>
          </cell>
          <cell r="GS731">
            <v>0</v>
          </cell>
          <cell r="GT731">
            <v>0</v>
          </cell>
          <cell r="GU731">
            <v>182</v>
          </cell>
          <cell r="GV731">
            <v>1125.67</v>
          </cell>
          <cell r="GW731">
            <v>0.16</v>
          </cell>
          <cell r="GX731">
            <v>75</v>
          </cell>
          <cell r="GY731">
            <v>0</v>
          </cell>
          <cell r="GZ731">
            <v>75</v>
          </cell>
          <cell r="HA731">
            <v>290</v>
          </cell>
          <cell r="HB731">
            <v>0</v>
          </cell>
          <cell r="HC731">
            <v>290</v>
          </cell>
          <cell r="HF731">
            <v>0</v>
          </cell>
          <cell r="HG731">
            <v>0</v>
          </cell>
          <cell r="HH731">
            <v>0</v>
          </cell>
          <cell r="HI731">
            <v>0</v>
          </cell>
          <cell r="HJ731">
            <v>0</v>
          </cell>
          <cell r="HL731">
            <v>4</v>
          </cell>
          <cell r="HM731">
            <v>2013</v>
          </cell>
          <cell r="HN731">
            <v>0</v>
          </cell>
          <cell r="HO731">
            <v>-7</v>
          </cell>
          <cell r="HP731">
            <v>16956</v>
          </cell>
          <cell r="HQ731">
            <v>5.5247107</v>
          </cell>
          <cell r="HR731">
            <v>19009</v>
          </cell>
        </row>
        <row r="732">
          <cell r="A732" t="str">
            <v>3587146Q3 2011BHC Stress</v>
          </cell>
          <cell r="B732" t="str">
            <v>BNYM</v>
          </cell>
          <cell r="C732" t="str">
            <v>Q3 2011</v>
          </cell>
          <cell r="D732" t="str">
            <v>BHC Stress</v>
          </cell>
          <cell r="E732" t="str">
            <v>BHC</v>
          </cell>
          <cell r="F732" t="str">
            <v>BANK OF NY MELLON CORP</v>
          </cell>
          <cell r="G732">
            <v>3587146</v>
          </cell>
          <cell r="H732" t="str">
            <v>Actual</v>
          </cell>
          <cell r="I732">
            <v>40925</v>
          </cell>
          <cell r="J732">
            <v>40925.518877314818</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cell r="AI732">
            <v>15</v>
          </cell>
          <cell r="AJ732">
            <v>0</v>
          </cell>
          <cell r="AK732">
            <v>0</v>
          </cell>
          <cell r="AL732">
            <v>0</v>
          </cell>
          <cell r="AM732">
            <v>0</v>
          </cell>
          <cell r="AN732">
            <v>0</v>
          </cell>
          <cell r="AO732">
            <v>0</v>
          </cell>
          <cell r="AP732">
            <v>0</v>
          </cell>
          <cell r="AQ732">
            <v>0</v>
          </cell>
          <cell r="AR732">
            <v>0</v>
          </cell>
          <cell r="AS732">
            <v>0</v>
          </cell>
          <cell r="AT732">
            <v>15</v>
          </cell>
          <cell r="AU732">
            <v>442</v>
          </cell>
          <cell r="AV732">
            <v>-35</v>
          </cell>
          <cell r="AW732">
            <v>15</v>
          </cell>
          <cell r="AX732">
            <v>0</v>
          </cell>
          <cell r="AY732">
            <v>392</v>
          </cell>
          <cell r="AZ732">
            <v>0</v>
          </cell>
          <cell r="BA732">
            <v>0</v>
          </cell>
          <cell r="BB732">
            <v>0</v>
          </cell>
          <cell r="BC732">
            <v>0</v>
          </cell>
          <cell r="BD732">
            <v>0</v>
          </cell>
          <cell r="BE732">
            <v>-35</v>
          </cell>
          <cell r="BF732">
            <v>0</v>
          </cell>
          <cell r="BG732">
            <v>0</v>
          </cell>
          <cell r="BH732">
            <v>0</v>
          </cell>
          <cell r="BI732">
            <v>1</v>
          </cell>
          <cell r="BJ732">
            <v>-3</v>
          </cell>
          <cell r="BK732">
            <v>0</v>
          </cell>
          <cell r="BL732">
            <v>945</v>
          </cell>
          <cell r="BM732">
            <v>281</v>
          </cell>
          <cell r="BN732">
            <v>664</v>
          </cell>
          <cell r="BO732">
            <v>0</v>
          </cell>
          <cell r="BP732">
            <v>664</v>
          </cell>
          <cell r="BQ732">
            <v>13</v>
          </cell>
          <cell r="BR732">
            <v>651</v>
          </cell>
          <cell r="BS732">
            <v>29.73545</v>
          </cell>
          <cell r="BT732">
            <v>0</v>
          </cell>
          <cell r="BU732">
            <v>0</v>
          </cell>
          <cell r="BV732">
            <v>0</v>
          </cell>
          <cell r="BW732">
            <v>0</v>
          </cell>
          <cell r="BY732">
            <v>4013</v>
          </cell>
          <cell r="BZ732">
            <v>72303</v>
          </cell>
          <cell r="CA732">
            <v>76316</v>
          </cell>
          <cell r="CB732">
            <v>6808</v>
          </cell>
          <cell r="CC732">
            <v>5411</v>
          </cell>
          <cell r="CD732">
            <v>229</v>
          </cell>
          <cell r="CE732">
            <v>19</v>
          </cell>
          <cell r="CF732">
            <v>210</v>
          </cell>
          <cell r="CG732">
            <v>1012</v>
          </cell>
          <cell r="CH732">
            <v>195</v>
          </cell>
          <cell r="CI732">
            <v>323</v>
          </cell>
          <cell r="CJ732">
            <v>494</v>
          </cell>
          <cell r="CK732">
            <v>3</v>
          </cell>
          <cell r="CL732">
            <v>1</v>
          </cell>
          <cell r="CM732">
            <v>155</v>
          </cell>
          <cell r="CN732">
            <v>2374</v>
          </cell>
          <cell r="CO732">
            <v>2010</v>
          </cell>
          <cell r="CP732">
            <v>364</v>
          </cell>
          <cell r="CQ732">
            <v>0</v>
          </cell>
          <cell r="CR732">
            <v>0</v>
          </cell>
          <cell r="CS732">
            <v>0</v>
          </cell>
          <cell r="CT732">
            <v>0</v>
          </cell>
          <cell r="CU732">
            <v>0</v>
          </cell>
          <cell r="CV732">
            <v>0</v>
          </cell>
          <cell r="CW732">
            <v>35478</v>
          </cell>
          <cell r="CX732">
            <v>5</v>
          </cell>
          <cell r="CY732">
            <v>12</v>
          </cell>
          <cell r="CZ732">
            <v>16494</v>
          </cell>
          <cell r="DA732">
            <v>15109</v>
          </cell>
          <cell r="DB732">
            <v>3858</v>
          </cell>
          <cell r="DC732">
            <v>45662</v>
          </cell>
          <cell r="DD732">
            <v>26</v>
          </cell>
          <cell r="DE732">
            <v>392</v>
          </cell>
          <cell r="DF732">
            <v>45244</v>
          </cell>
          <cell r="DG732">
            <v>21044</v>
          </cell>
          <cell r="DH732">
            <v>18045</v>
          </cell>
          <cell r="DI732">
            <v>1</v>
          </cell>
          <cell r="DJ732">
            <v>0</v>
          </cell>
          <cell r="DK732">
            <v>5379</v>
          </cell>
          <cell r="DL732">
            <v>23425</v>
          </cell>
          <cell r="DM732">
            <v>156951</v>
          </cell>
          <cell r="DN732">
            <v>322980</v>
          </cell>
          <cell r="DO732">
            <v>211651</v>
          </cell>
          <cell r="DP732">
            <v>7960</v>
          </cell>
          <cell r="DQ732">
            <v>1688</v>
          </cell>
          <cell r="DR732">
            <v>67152</v>
          </cell>
          <cell r="DS732">
            <v>107</v>
          </cell>
          <cell r="DT732">
            <v>288451</v>
          </cell>
          <cell r="DU732">
            <v>0</v>
          </cell>
          <cell r="DV732">
            <v>12</v>
          </cell>
          <cell r="DW732">
            <v>23117</v>
          </cell>
          <cell r="DX732">
            <v>12464</v>
          </cell>
          <cell r="DY732">
            <v>-1005</v>
          </cell>
          <cell r="DZ732">
            <v>-894</v>
          </cell>
          <cell r="EA732">
            <v>33694</v>
          </cell>
          <cell r="EB732">
            <v>835</v>
          </cell>
          <cell r="EC732">
            <v>34529</v>
          </cell>
          <cell r="ED732">
            <v>37861</v>
          </cell>
          <cell r="EE732">
            <v>33851</v>
          </cell>
          <cell r="EF732">
            <v>0</v>
          </cell>
          <cell r="EG732">
            <v>33851</v>
          </cell>
          <cell r="EH732">
            <v>651</v>
          </cell>
          <cell r="EI732">
            <v>0</v>
          </cell>
          <cell r="EJ732">
            <v>0</v>
          </cell>
          <cell r="EK732">
            <v>76</v>
          </cell>
          <cell r="EL732">
            <v>0</v>
          </cell>
          <cell r="EM732">
            <v>1</v>
          </cell>
          <cell r="EN732">
            <v>468</v>
          </cell>
          <cell r="EO732">
            <v>0</v>
          </cell>
          <cell r="EP732">
            <v>0</v>
          </cell>
          <cell r="EQ732">
            <v>160</v>
          </cell>
          <cell r="ER732">
            <v>-254</v>
          </cell>
          <cell r="ES732">
            <v>0</v>
          </cell>
          <cell r="ET732">
            <v>-3</v>
          </cell>
          <cell r="EU732">
            <v>33694</v>
          </cell>
          <cell r="EV732">
            <v>33694</v>
          </cell>
          <cell r="EW732">
            <v>466</v>
          </cell>
          <cell r="EX732">
            <v>0</v>
          </cell>
          <cell r="EY732">
            <v>-969</v>
          </cell>
          <cell r="EZ732">
            <v>0</v>
          </cell>
          <cell r="FA732">
            <v>0</v>
          </cell>
          <cell r="FB732">
            <v>1660</v>
          </cell>
          <cell r="FC732">
            <v>0</v>
          </cell>
          <cell r="FD732">
            <v>20906</v>
          </cell>
          <cell r="FE732">
            <v>0</v>
          </cell>
          <cell r="FF732">
            <v>14951</v>
          </cell>
          <cell r="FG732">
            <v>0</v>
          </cell>
          <cell r="FH732">
            <v>0</v>
          </cell>
          <cell r="FI732">
            <v>-32</v>
          </cell>
          <cell r="FJ732">
            <v>14919</v>
          </cell>
          <cell r="FK732">
            <v>106254.39999999999</v>
          </cell>
          <cell r="FL732">
            <v>13259</v>
          </cell>
          <cell r="FM732">
            <v>14919</v>
          </cell>
          <cell r="FN732">
            <v>17143</v>
          </cell>
          <cell r="FO732">
            <v>106254.39999999999</v>
          </cell>
          <cell r="FP732">
            <v>290647</v>
          </cell>
          <cell r="FQ732">
            <v>12.4785</v>
          </cell>
          <cell r="FR732">
            <v>14.040800000000001</v>
          </cell>
          <cell r="FS732">
            <v>16.133900000000001</v>
          </cell>
          <cell r="FT732">
            <v>5.133</v>
          </cell>
          <cell r="FU732">
            <v>0</v>
          </cell>
          <cell r="FV732">
            <v>0</v>
          </cell>
          <cell r="FW732">
            <v>0</v>
          </cell>
          <cell r="FX732">
            <v>0</v>
          </cell>
          <cell r="FY732">
            <v>894</v>
          </cell>
          <cell r="FZ732">
            <v>0</v>
          </cell>
          <cell r="GA732">
            <v>0</v>
          </cell>
          <cell r="GB732">
            <v>0</v>
          </cell>
          <cell r="GC732">
            <v>1660</v>
          </cell>
          <cell r="GD732">
            <v>17130</v>
          </cell>
          <cell r="GE732">
            <v>70</v>
          </cell>
          <cell r="GF732">
            <v>3141</v>
          </cell>
          <cell r="GG732">
            <v>1212632.1000000001</v>
          </cell>
          <cell r="GH732">
            <v>0</v>
          </cell>
          <cell r="GI732">
            <v>0</v>
          </cell>
          <cell r="GJ732">
            <v>14951</v>
          </cell>
          <cell r="GK732">
            <v>1495.1</v>
          </cell>
          <cell r="GL732">
            <v>0</v>
          </cell>
          <cell r="GM732">
            <v>70</v>
          </cell>
          <cell r="GN732">
            <v>0</v>
          </cell>
          <cell r="GO732">
            <v>0</v>
          </cell>
          <cell r="GP732">
            <v>0</v>
          </cell>
          <cell r="GQ732">
            <v>1495.1</v>
          </cell>
          <cell r="GR732">
            <v>0</v>
          </cell>
          <cell r="GS732">
            <v>0</v>
          </cell>
          <cell r="GT732">
            <v>0</v>
          </cell>
          <cell r="GU732">
            <v>160</v>
          </cell>
          <cell r="GV732">
            <v>1212.6300000000001</v>
          </cell>
          <cell r="GW732">
            <v>0.13194462000000001</v>
          </cell>
          <cell r="GX732">
            <v>79</v>
          </cell>
          <cell r="GY732">
            <v>0</v>
          </cell>
          <cell r="GZ732">
            <v>0</v>
          </cell>
          <cell r="HA732">
            <v>468</v>
          </cell>
          <cell r="HB732">
            <v>0</v>
          </cell>
          <cell r="HC732">
            <v>468</v>
          </cell>
          <cell r="HF732">
            <v>0</v>
          </cell>
          <cell r="HG732">
            <v>0</v>
          </cell>
          <cell r="HH732">
            <v>0</v>
          </cell>
          <cell r="HI732">
            <v>0</v>
          </cell>
          <cell r="HJ732">
            <v>0</v>
          </cell>
          <cell r="HL732">
            <v>3</v>
          </cell>
          <cell r="HM732">
            <v>2011</v>
          </cell>
          <cell r="HN732">
            <v>0</v>
          </cell>
          <cell r="HO732">
            <v>-2</v>
          </cell>
          <cell r="HP732">
            <v>11163</v>
          </cell>
          <cell r="HQ732">
            <v>3.7265899</v>
          </cell>
          <cell r="HR732">
            <v>19009</v>
          </cell>
        </row>
        <row r="733">
          <cell r="A733" t="str">
            <v>3587146Q4 2011BHC Stress</v>
          </cell>
          <cell r="B733" t="str">
            <v>BNYM</v>
          </cell>
          <cell r="C733" t="str">
            <v>Q4 2011</v>
          </cell>
          <cell r="D733" t="str">
            <v>BHC Stress</v>
          </cell>
          <cell r="E733" t="str">
            <v>BHC</v>
          </cell>
          <cell r="F733" t="str">
            <v>BANK OF NY MELLON CORP</v>
          </cell>
          <cell r="G733">
            <v>3587146</v>
          </cell>
          <cell r="H733" t="str">
            <v>Projected</v>
          </cell>
          <cell r="I733">
            <v>40925</v>
          </cell>
          <cell r="J733">
            <v>40925.518877314818</v>
          </cell>
          <cell r="L733">
            <v>13</v>
          </cell>
          <cell r="M733">
            <v>0</v>
          </cell>
          <cell r="N733">
            <v>0</v>
          </cell>
          <cell r="O733">
            <v>0</v>
          </cell>
          <cell r="P733">
            <v>0</v>
          </cell>
          <cell r="Q733">
            <v>0</v>
          </cell>
          <cell r="R733">
            <v>0</v>
          </cell>
          <cell r="S733">
            <v>0</v>
          </cell>
          <cell r="T733">
            <v>0.6</v>
          </cell>
          <cell r="U733">
            <v>0.6</v>
          </cell>
          <cell r="V733">
            <v>0</v>
          </cell>
          <cell r="W733">
            <v>0</v>
          </cell>
          <cell r="X733">
            <v>0</v>
          </cell>
          <cell r="Y733">
            <v>0</v>
          </cell>
          <cell r="Z733">
            <v>0</v>
          </cell>
          <cell r="AA733">
            <v>0</v>
          </cell>
          <cell r="AB733">
            <v>0</v>
          </cell>
          <cell r="AC733">
            <v>7</v>
          </cell>
          <cell r="AD733">
            <v>0</v>
          </cell>
          <cell r="AE733">
            <v>0</v>
          </cell>
          <cell r="AF733">
            <v>0</v>
          </cell>
          <cell r="AG733">
            <v>7</v>
          </cell>
          <cell r="AH733">
            <v>0</v>
          </cell>
          <cell r="AI733">
            <v>20.6</v>
          </cell>
          <cell r="AJ733">
            <v>0</v>
          </cell>
          <cell r="AK733">
            <v>14</v>
          </cell>
          <cell r="AL733">
            <v>375</v>
          </cell>
          <cell r="AM733">
            <v>389</v>
          </cell>
          <cell r="AN733">
            <v>152</v>
          </cell>
          <cell r="AO733">
            <v>0</v>
          </cell>
          <cell r="AP733">
            <v>212</v>
          </cell>
          <cell r="AQ733">
            <v>0</v>
          </cell>
          <cell r="AR733">
            <v>364</v>
          </cell>
          <cell r="AS733">
            <v>0</v>
          </cell>
          <cell r="AT733">
            <v>773.6</v>
          </cell>
          <cell r="AU733">
            <v>392</v>
          </cell>
          <cell r="AV733">
            <v>23</v>
          </cell>
          <cell r="AW733">
            <v>20.6</v>
          </cell>
          <cell r="AX733">
            <v>0</v>
          </cell>
          <cell r="AY733">
            <v>394.4</v>
          </cell>
          <cell r="AZ733">
            <v>767.36</v>
          </cell>
          <cell r="BA733">
            <v>2738.64</v>
          </cell>
          <cell r="BB733">
            <v>2734</v>
          </cell>
          <cell r="BC733">
            <v>772</v>
          </cell>
          <cell r="BD733">
            <v>772</v>
          </cell>
          <cell r="BE733">
            <v>23</v>
          </cell>
          <cell r="BF733">
            <v>364</v>
          </cell>
          <cell r="BG733">
            <v>0</v>
          </cell>
          <cell r="BH733">
            <v>70</v>
          </cell>
          <cell r="BI733">
            <v>-14</v>
          </cell>
          <cell r="BJ733">
            <v>-375</v>
          </cell>
          <cell r="BK733">
            <v>0</v>
          </cell>
          <cell r="BL733">
            <v>66</v>
          </cell>
          <cell r="BM733">
            <v>23</v>
          </cell>
          <cell r="BN733">
            <v>43</v>
          </cell>
          <cell r="BO733">
            <v>0</v>
          </cell>
          <cell r="BP733">
            <v>43</v>
          </cell>
          <cell r="BQ733">
            <v>1</v>
          </cell>
          <cell r="BR733">
            <v>42</v>
          </cell>
          <cell r="BS733">
            <v>34.848484999999997</v>
          </cell>
          <cell r="BT733">
            <v>0</v>
          </cell>
          <cell r="BU733">
            <v>0</v>
          </cell>
          <cell r="BV733">
            <v>0</v>
          </cell>
          <cell r="BW733">
            <v>0</v>
          </cell>
          <cell r="BY733">
            <v>3999</v>
          </cell>
          <cell r="BZ733">
            <v>69765</v>
          </cell>
          <cell r="CA733">
            <v>73764</v>
          </cell>
          <cell r="CB733">
            <v>6842</v>
          </cell>
          <cell r="CC733">
            <v>5460</v>
          </cell>
          <cell r="CD733">
            <v>229</v>
          </cell>
          <cell r="CE733">
            <v>19</v>
          </cell>
          <cell r="CF733">
            <v>210</v>
          </cell>
          <cell r="CG733">
            <v>997</v>
          </cell>
          <cell r="CH733">
            <v>192</v>
          </cell>
          <cell r="CI733">
            <v>318</v>
          </cell>
          <cell r="CJ733">
            <v>487</v>
          </cell>
          <cell r="CK733">
            <v>3</v>
          </cell>
          <cell r="CL733">
            <v>1</v>
          </cell>
          <cell r="CM733">
            <v>155</v>
          </cell>
          <cell r="CN733">
            <v>2380</v>
          </cell>
          <cell r="CO733">
            <v>2015</v>
          </cell>
          <cell r="CP733">
            <v>365</v>
          </cell>
          <cell r="CQ733">
            <v>0</v>
          </cell>
          <cell r="CR733">
            <v>0</v>
          </cell>
          <cell r="CS733">
            <v>1005</v>
          </cell>
          <cell r="CT733">
            <v>0</v>
          </cell>
          <cell r="CU733">
            <v>0</v>
          </cell>
          <cell r="CV733">
            <v>1005</v>
          </cell>
          <cell r="CW733">
            <v>36980</v>
          </cell>
          <cell r="CX733">
            <v>5</v>
          </cell>
          <cell r="CY733">
            <v>12</v>
          </cell>
          <cell r="CZ733">
            <v>18095</v>
          </cell>
          <cell r="DA733">
            <v>15110</v>
          </cell>
          <cell r="DB733">
            <v>3758</v>
          </cell>
          <cell r="DC733">
            <v>47207</v>
          </cell>
          <cell r="DD733">
            <v>26</v>
          </cell>
          <cell r="DE733">
            <v>394</v>
          </cell>
          <cell r="DF733">
            <v>46787</v>
          </cell>
          <cell r="DG733">
            <v>21044</v>
          </cell>
          <cell r="DH733">
            <v>17874</v>
          </cell>
          <cell r="DI733">
            <v>1</v>
          </cell>
          <cell r="DJ733">
            <v>0</v>
          </cell>
          <cell r="DK733">
            <v>5211</v>
          </cell>
          <cell r="DL733">
            <v>23086</v>
          </cell>
          <cell r="DM733">
            <v>149663</v>
          </cell>
          <cell r="DN733">
            <v>314344</v>
          </cell>
          <cell r="DO733">
            <v>204492</v>
          </cell>
          <cell r="DP733">
            <v>7960</v>
          </cell>
          <cell r="DQ733">
            <v>1688</v>
          </cell>
          <cell r="DR733">
            <v>67461</v>
          </cell>
          <cell r="DS733">
            <v>102</v>
          </cell>
          <cell r="DT733">
            <v>281601</v>
          </cell>
          <cell r="DU733">
            <v>0</v>
          </cell>
          <cell r="DV733">
            <v>12</v>
          </cell>
          <cell r="DW733">
            <v>23192</v>
          </cell>
          <cell r="DX733">
            <v>12348</v>
          </cell>
          <cell r="DY733">
            <v>-2665</v>
          </cell>
          <cell r="DZ733">
            <v>-979</v>
          </cell>
          <cell r="EA733">
            <v>31908</v>
          </cell>
          <cell r="EB733">
            <v>835</v>
          </cell>
          <cell r="EC733">
            <v>32743</v>
          </cell>
          <cell r="ED733">
            <v>39142.050000000003</v>
          </cell>
          <cell r="EE733">
            <v>33694</v>
          </cell>
          <cell r="EF733">
            <v>0</v>
          </cell>
          <cell r="EG733">
            <v>33694</v>
          </cell>
          <cell r="EH733">
            <v>42</v>
          </cell>
          <cell r="EI733">
            <v>0</v>
          </cell>
          <cell r="EJ733">
            <v>0</v>
          </cell>
          <cell r="EK733">
            <v>75</v>
          </cell>
          <cell r="EL733">
            <v>0</v>
          </cell>
          <cell r="EM733">
            <v>0</v>
          </cell>
          <cell r="EN733">
            <v>85</v>
          </cell>
          <cell r="EO733">
            <v>0</v>
          </cell>
          <cell r="EP733">
            <v>0</v>
          </cell>
          <cell r="EQ733">
            <v>158</v>
          </cell>
          <cell r="ER733">
            <v>-1660</v>
          </cell>
          <cell r="ES733">
            <v>0</v>
          </cell>
          <cell r="ET733">
            <v>0</v>
          </cell>
          <cell r="EU733">
            <v>31908</v>
          </cell>
          <cell r="EV733">
            <v>31908</v>
          </cell>
          <cell r="EW733">
            <v>-752</v>
          </cell>
          <cell r="EX733">
            <v>0</v>
          </cell>
          <cell r="EY733">
            <v>-1446</v>
          </cell>
          <cell r="EZ733">
            <v>0</v>
          </cell>
          <cell r="FA733">
            <v>0</v>
          </cell>
          <cell r="FB733">
            <v>1660</v>
          </cell>
          <cell r="FC733">
            <v>0</v>
          </cell>
          <cell r="FD733">
            <v>20581</v>
          </cell>
          <cell r="FE733">
            <v>0</v>
          </cell>
          <cell r="FF733">
            <v>15185</v>
          </cell>
          <cell r="FG733">
            <v>0</v>
          </cell>
          <cell r="FH733">
            <v>0</v>
          </cell>
          <cell r="FI733">
            <v>-32</v>
          </cell>
          <cell r="FJ733">
            <v>15153</v>
          </cell>
          <cell r="FK733">
            <v>105350.27</v>
          </cell>
          <cell r="FL733">
            <v>13493</v>
          </cell>
          <cell r="FM733">
            <v>15153</v>
          </cell>
          <cell r="FN733">
            <v>17163.3</v>
          </cell>
          <cell r="FO733">
            <v>105350.27</v>
          </cell>
          <cell r="FP733">
            <v>300135</v>
          </cell>
          <cell r="FQ733">
            <v>12.8078</v>
          </cell>
          <cell r="FR733">
            <v>14.3834</v>
          </cell>
          <cell r="FS733">
            <v>16.291699999999999</v>
          </cell>
          <cell r="FT733">
            <v>5.0487000000000002</v>
          </cell>
          <cell r="FU733">
            <v>0</v>
          </cell>
          <cell r="FV733">
            <v>0</v>
          </cell>
          <cell r="FW733">
            <v>0</v>
          </cell>
          <cell r="FX733">
            <v>0</v>
          </cell>
          <cell r="FY733">
            <v>979</v>
          </cell>
          <cell r="FZ733">
            <v>0</v>
          </cell>
          <cell r="GA733">
            <v>0</v>
          </cell>
          <cell r="GB733">
            <v>0</v>
          </cell>
          <cell r="GC733">
            <v>1660</v>
          </cell>
          <cell r="GD733">
            <v>16983</v>
          </cell>
          <cell r="GE733">
            <v>70</v>
          </cell>
          <cell r="GF733">
            <v>3127</v>
          </cell>
          <cell r="GG733">
            <v>1209920</v>
          </cell>
          <cell r="GH733">
            <v>0</v>
          </cell>
          <cell r="GI733">
            <v>0</v>
          </cell>
          <cell r="GJ733">
            <v>15185</v>
          </cell>
          <cell r="GK733">
            <v>1518.5</v>
          </cell>
          <cell r="GL733">
            <v>0</v>
          </cell>
          <cell r="GM733">
            <v>70</v>
          </cell>
          <cell r="GN733">
            <v>0</v>
          </cell>
          <cell r="GO733">
            <v>0</v>
          </cell>
          <cell r="GP733">
            <v>0</v>
          </cell>
          <cell r="GQ733">
            <v>1518.5</v>
          </cell>
          <cell r="GR733">
            <v>0</v>
          </cell>
          <cell r="GS733">
            <v>0</v>
          </cell>
          <cell r="GT733">
            <v>0</v>
          </cell>
          <cell r="GU733">
            <v>158</v>
          </cell>
          <cell r="GV733">
            <v>1209.92</v>
          </cell>
          <cell r="GW733">
            <v>0.13</v>
          </cell>
          <cell r="GX733">
            <v>75</v>
          </cell>
          <cell r="GY733">
            <v>0</v>
          </cell>
          <cell r="GZ733">
            <v>75</v>
          </cell>
          <cell r="HA733">
            <v>85</v>
          </cell>
          <cell r="HB733">
            <v>0</v>
          </cell>
          <cell r="HC733">
            <v>85</v>
          </cell>
          <cell r="HF733">
            <v>0</v>
          </cell>
          <cell r="HG733">
            <v>0</v>
          </cell>
          <cell r="HH733">
            <v>0</v>
          </cell>
          <cell r="HI733">
            <v>0</v>
          </cell>
          <cell r="HJ733">
            <v>0</v>
          </cell>
          <cell r="HL733">
            <v>4</v>
          </cell>
          <cell r="HM733">
            <v>2011</v>
          </cell>
          <cell r="HN733">
            <v>0</v>
          </cell>
          <cell r="HO733">
            <v>-389</v>
          </cell>
          <cell r="HP733">
            <v>9801</v>
          </cell>
          <cell r="HQ733">
            <v>3.3651156000000002</v>
          </cell>
          <cell r="HR733">
            <v>19009</v>
          </cell>
        </row>
        <row r="734">
          <cell r="A734" t="str">
            <v>3587146Q1 2012BHC Stress</v>
          </cell>
          <cell r="B734" t="str">
            <v>BNYM</v>
          </cell>
          <cell r="C734" t="str">
            <v>Q1 2012</v>
          </cell>
          <cell r="D734" t="str">
            <v>BHC Stress</v>
          </cell>
          <cell r="E734" t="str">
            <v>BHC</v>
          </cell>
          <cell r="F734" t="str">
            <v>BANK OF NY MELLON CORP</v>
          </cell>
          <cell r="G734">
            <v>3587146</v>
          </cell>
          <cell r="H734" t="str">
            <v>Projected</v>
          </cell>
          <cell r="I734">
            <v>40925</v>
          </cell>
          <cell r="J734">
            <v>40925.518877314818</v>
          </cell>
          <cell r="L734">
            <v>20</v>
          </cell>
          <cell r="M734">
            <v>0</v>
          </cell>
          <cell r="N734">
            <v>0</v>
          </cell>
          <cell r="O734">
            <v>0</v>
          </cell>
          <cell r="P734">
            <v>26.04</v>
          </cell>
          <cell r="Q734">
            <v>26.04</v>
          </cell>
          <cell r="R734">
            <v>0</v>
          </cell>
          <cell r="S734">
            <v>0</v>
          </cell>
          <cell r="T734">
            <v>5.58</v>
          </cell>
          <cell r="U734">
            <v>5.05</v>
          </cell>
          <cell r="V734">
            <v>0</v>
          </cell>
          <cell r="W734">
            <v>0.53</v>
          </cell>
          <cell r="X734">
            <v>0</v>
          </cell>
          <cell r="Y734">
            <v>0</v>
          </cell>
          <cell r="Z734">
            <v>0</v>
          </cell>
          <cell r="AA734">
            <v>0</v>
          </cell>
          <cell r="AB734">
            <v>0</v>
          </cell>
          <cell r="AC734">
            <v>31.88</v>
          </cell>
          <cell r="AD734">
            <v>0</v>
          </cell>
          <cell r="AE734">
            <v>0</v>
          </cell>
          <cell r="AF734">
            <v>0</v>
          </cell>
          <cell r="AG734">
            <v>26.04</v>
          </cell>
          <cell r="AH734">
            <v>5.84</v>
          </cell>
          <cell r="AI734">
            <v>83.49</v>
          </cell>
          <cell r="AJ734">
            <v>0</v>
          </cell>
          <cell r="AK734">
            <v>0</v>
          </cell>
          <cell r="AL734">
            <v>0</v>
          </cell>
          <cell r="AM734">
            <v>0</v>
          </cell>
          <cell r="AN734">
            <v>40</v>
          </cell>
          <cell r="AO734">
            <v>0</v>
          </cell>
          <cell r="AP734">
            <v>-4</v>
          </cell>
          <cell r="AQ734">
            <v>0</v>
          </cell>
          <cell r="AR734">
            <v>36</v>
          </cell>
          <cell r="AS734">
            <v>0</v>
          </cell>
          <cell r="AT734">
            <v>119.49</v>
          </cell>
          <cell r="AU734">
            <v>394.4</v>
          </cell>
          <cell r="AV734">
            <v>126</v>
          </cell>
          <cell r="AW734">
            <v>83.49</v>
          </cell>
          <cell r="AX734">
            <v>0</v>
          </cell>
          <cell r="AY734">
            <v>436.91</v>
          </cell>
          <cell r="AZ734">
            <v>814.45</v>
          </cell>
          <cell r="BA734">
            <v>2959.55</v>
          </cell>
          <cell r="BB734">
            <v>2790.5</v>
          </cell>
          <cell r="BC734">
            <v>983.5</v>
          </cell>
          <cell r="BD734">
            <v>983.5</v>
          </cell>
          <cell r="BE734">
            <v>126</v>
          </cell>
          <cell r="BF734">
            <v>36</v>
          </cell>
          <cell r="BG734">
            <v>0</v>
          </cell>
          <cell r="BH734">
            <v>0</v>
          </cell>
          <cell r="BI734">
            <v>0</v>
          </cell>
          <cell r="BJ734">
            <v>0</v>
          </cell>
          <cell r="BK734">
            <v>0</v>
          </cell>
          <cell r="BL734">
            <v>821.5</v>
          </cell>
          <cell r="BM734">
            <v>241</v>
          </cell>
          <cell r="BN734">
            <v>580.5</v>
          </cell>
          <cell r="BO734">
            <v>0</v>
          </cell>
          <cell r="BP734">
            <v>580.5</v>
          </cell>
          <cell r="BQ734">
            <v>1</v>
          </cell>
          <cell r="BR734">
            <v>579.5</v>
          </cell>
          <cell r="BS734">
            <v>29.336579</v>
          </cell>
          <cell r="BT734">
            <v>0</v>
          </cell>
          <cell r="BU734">
            <v>0</v>
          </cell>
          <cell r="BV734">
            <v>0</v>
          </cell>
          <cell r="BW734">
            <v>0</v>
          </cell>
          <cell r="BY734">
            <v>4099</v>
          </cell>
          <cell r="BZ734">
            <v>69137</v>
          </cell>
          <cell r="CA734">
            <v>73236</v>
          </cell>
          <cell r="CB734">
            <v>7109</v>
          </cell>
          <cell r="CC734">
            <v>5540</v>
          </cell>
          <cell r="CD734">
            <v>229</v>
          </cell>
          <cell r="CE734">
            <v>19</v>
          </cell>
          <cell r="CF734">
            <v>210</v>
          </cell>
          <cell r="CG734">
            <v>1181</v>
          </cell>
          <cell r="CH734">
            <v>289</v>
          </cell>
          <cell r="CI734">
            <v>313</v>
          </cell>
          <cell r="CJ734">
            <v>579</v>
          </cell>
          <cell r="CK734">
            <v>3</v>
          </cell>
          <cell r="CL734">
            <v>0</v>
          </cell>
          <cell r="CM734">
            <v>159</v>
          </cell>
          <cell r="CN734">
            <v>2590</v>
          </cell>
          <cell r="CO734">
            <v>2220</v>
          </cell>
          <cell r="CP734">
            <v>370</v>
          </cell>
          <cell r="CQ734">
            <v>0</v>
          </cell>
          <cell r="CR734">
            <v>0</v>
          </cell>
          <cell r="CS734">
            <v>1040</v>
          </cell>
          <cell r="CT734">
            <v>0</v>
          </cell>
          <cell r="CU734">
            <v>0</v>
          </cell>
          <cell r="CV734">
            <v>1040</v>
          </cell>
          <cell r="CW734">
            <v>37485</v>
          </cell>
          <cell r="CX734">
            <v>5</v>
          </cell>
          <cell r="CY734">
            <v>12</v>
          </cell>
          <cell r="CZ734">
            <v>18400</v>
          </cell>
          <cell r="DA734">
            <v>15410</v>
          </cell>
          <cell r="DB734">
            <v>3658</v>
          </cell>
          <cell r="DC734">
            <v>48224</v>
          </cell>
          <cell r="DD734">
            <v>26</v>
          </cell>
          <cell r="DE734">
            <v>437</v>
          </cell>
          <cell r="DF734">
            <v>47761</v>
          </cell>
          <cell r="DG734">
            <v>21570</v>
          </cell>
          <cell r="DH734">
            <v>17874</v>
          </cell>
          <cell r="DI734">
            <v>1</v>
          </cell>
          <cell r="DJ734">
            <v>0</v>
          </cell>
          <cell r="DK734">
            <v>5112</v>
          </cell>
          <cell r="DL734">
            <v>22987</v>
          </cell>
          <cell r="DM734">
            <v>150224</v>
          </cell>
          <cell r="DN734">
            <v>315778</v>
          </cell>
          <cell r="DO734">
            <v>205925</v>
          </cell>
          <cell r="DP734">
            <v>8159</v>
          </cell>
          <cell r="DQ734">
            <v>1688</v>
          </cell>
          <cell r="DR734">
            <v>67372</v>
          </cell>
          <cell r="DS734">
            <v>102</v>
          </cell>
          <cell r="DT734">
            <v>283144</v>
          </cell>
          <cell r="DU734">
            <v>0</v>
          </cell>
          <cell r="DV734">
            <v>12</v>
          </cell>
          <cell r="DW734">
            <v>23267</v>
          </cell>
          <cell r="DX734">
            <v>12770</v>
          </cell>
          <cell r="DY734">
            <v>-2981</v>
          </cell>
          <cell r="DZ734">
            <v>-1269</v>
          </cell>
          <cell r="EA734">
            <v>31799</v>
          </cell>
          <cell r="EB734">
            <v>835</v>
          </cell>
          <cell r="EC734">
            <v>32634</v>
          </cell>
          <cell r="ED734">
            <v>39985.300000000003</v>
          </cell>
          <cell r="EE734">
            <v>31908</v>
          </cell>
          <cell r="EF734">
            <v>0</v>
          </cell>
          <cell r="EG734">
            <v>31908</v>
          </cell>
          <cell r="EH734">
            <v>579</v>
          </cell>
          <cell r="EI734">
            <v>0</v>
          </cell>
          <cell r="EJ734">
            <v>0</v>
          </cell>
          <cell r="EK734">
            <v>75</v>
          </cell>
          <cell r="EL734">
            <v>0</v>
          </cell>
          <cell r="EM734">
            <v>0</v>
          </cell>
          <cell r="EN734">
            <v>290</v>
          </cell>
          <cell r="EO734">
            <v>0</v>
          </cell>
          <cell r="EP734">
            <v>0</v>
          </cell>
          <cell r="EQ734">
            <v>157</v>
          </cell>
          <cell r="ER734">
            <v>-316</v>
          </cell>
          <cell r="ES734">
            <v>0</v>
          </cell>
          <cell r="ET734">
            <v>0</v>
          </cell>
          <cell r="EU734">
            <v>31799</v>
          </cell>
          <cell r="EV734">
            <v>31799</v>
          </cell>
          <cell r="EW734">
            <v>-1086</v>
          </cell>
          <cell r="EX734">
            <v>0</v>
          </cell>
          <cell r="EY734">
            <v>-1428</v>
          </cell>
          <cell r="EZ734">
            <v>0</v>
          </cell>
          <cell r="FA734">
            <v>0</v>
          </cell>
          <cell r="FB734">
            <v>1660</v>
          </cell>
          <cell r="FC734">
            <v>0</v>
          </cell>
          <cell r="FD734">
            <v>20496</v>
          </cell>
          <cell r="FE734">
            <v>0</v>
          </cell>
          <cell r="FF734">
            <v>15477</v>
          </cell>
          <cell r="FG734">
            <v>0</v>
          </cell>
          <cell r="FH734">
            <v>0</v>
          </cell>
          <cell r="FI734">
            <v>-32</v>
          </cell>
          <cell r="FJ734">
            <v>15445</v>
          </cell>
          <cell r="FK734">
            <v>105097.97</v>
          </cell>
          <cell r="FL734">
            <v>13785</v>
          </cell>
          <cell r="FM734">
            <v>15445</v>
          </cell>
          <cell r="FN734">
            <v>17258.810000000001</v>
          </cell>
          <cell r="FO734">
            <v>105097.97</v>
          </cell>
          <cell r="FP734">
            <v>300937</v>
          </cell>
          <cell r="FQ734">
            <v>13.116300000000001</v>
          </cell>
          <cell r="FR734">
            <v>14.6958</v>
          </cell>
          <cell r="FS734">
            <v>16.421600000000002</v>
          </cell>
          <cell r="FT734">
            <v>5.1322999999999999</v>
          </cell>
          <cell r="FU734">
            <v>0</v>
          </cell>
          <cell r="FV734">
            <v>0</v>
          </cell>
          <cell r="FW734">
            <v>0</v>
          </cell>
          <cell r="FX734">
            <v>0</v>
          </cell>
          <cell r="FY734">
            <v>1269</v>
          </cell>
          <cell r="FZ734">
            <v>0</v>
          </cell>
          <cell r="GA734">
            <v>0</v>
          </cell>
          <cell r="GB734">
            <v>0</v>
          </cell>
          <cell r="GC734">
            <v>1660</v>
          </cell>
          <cell r="GD734">
            <v>17007</v>
          </cell>
          <cell r="GE734">
            <v>70</v>
          </cell>
          <cell r="GF734">
            <v>3113</v>
          </cell>
          <cell r="GG734">
            <v>1197618</v>
          </cell>
          <cell r="GH734">
            <v>0</v>
          </cell>
          <cell r="GI734">
            <v>0</v>
          </cell>
          <cell r="GJ734">
            <v>15477</v>
          </cell>
          <cell r="GK734">
            <v>1547.7</v>
          </cell>
          <cell r="GL734">
            <v>0</v>
          </cell>
          <cell r="GM734">
            <v>70</v>
          </cell>
          <cell r="GN734">
            <v>0</v>
          </cell>
          <cell r="GO734">
            <v>0</v>
          </cell>
          <cell r="GP734">
            <v>0</v>
          </cell>
          <cell r="GQ734">
            <v>1547.7</v>
          </cell>
          <cell r="GR734">
            <v>0</v>
          </cell>
          <cell r="GS734">
            <v>0</v>
          </cell>
          <cell r="GT734">
            <v>0</v>
          </cell>
          <cell r="GU734">
            <v>157</v>
          </cell>
          <cell r="GV734">
            <v>1197.6199999999999</v>
          </cell>
          <cell r="GW734">
            <v>0.13</v>
          </cell>
          <cell r="GX734">
            <v>75</v>
          </cell>
          <cell r="GY734">
            <v>0</v>
          </cell>
          <cell r="GZ734">
            <v>75</v>
          </cell>
          <cell r="HA734">
            <v>290</v>
          </cell>
          <cell r="HB734">
            <v>0</v>
          </cell>
          <cell r="HC734">
            <v>290</v>
          </cell>
          <cell r="HF734">
            <v>0</v>
          </cell>
          <cell r="HG734">
            <v>0</v>
          </cell>
          <cell r="HH734">
            <v>0</v>
          </cell>
          <cell r="HI734">
            <v>0</v>
          </cell>
          <cell r="HJ734">
            <v>0</v>
          </cell>
          <cell r="HL734">
            <v>1</v>
          </cell>
          <cell r="HM734">
            <v>2012</v>
          </cell>
          <cell r="HN734">
            <v>0</v>
          </cell>
          <cell r="HO734">
            <v>0</v>
          </cell>
          <cell r="HP734">
            <v>10081</v>
          </cell>
          <cell r="HQ734">
            <v>3.4431291000000002</v>
          </cell>
          <cell r="HR734">
            <v>19009</v>
          </cell>
        </row>
        <row r="735">
          <cell r="A735" t="str">
            <v>3587146Q2 2012BHC Stress</v>
          </cell>
          <cell r="B735" t="str">
            <v>BNYM</v>
          </cell>
          <cell r="C735" t="str">
            <v>Q2 2012</v>
          </cell>
          <cell r="D735" t="str">
            <v>BHC Stress</v>
          </cell>
          <cell r="E735" t="str">
            <v>BHC</v>
          </cell>
          <cell r="F735" t="str">
            <v>BANK OF NY MELLON CORP</v>
          </cell>
          <cell r="G735">
            <v>3587146</v>
          </cell>
          <cell r="H735" t="str">
            <v>Projected</v>
          </cell>
          <cell r="I735">
            <v>40925</v>
          </cell>
          <cell r="J735">
            <v>40925.518877314818</v>
          </cell>
          <cell r="L735">
            <v>41</v>
          </cell>
          <cell r="M735">
            <v>0</v>
          </cell>
          <cell r="N735">
            <v>0</v>
          </cell>
          <cell r="O735">
            <v>0</v>
          </cell>
          <cell r="P735">
            <v>26.04</v>
          </cell>
          <cell r="Q735">
            <v>26.04</v>
          </cell>
          <cell r="R735">
            <v>0</v>
          </cell>
          <cell r="S735">
            <v>0</v>
          </cell>
          <cell r="T735">
            <v>5.58</v>
          </cell>
          <cell r="U735">
            <v>5.05</v>
          </cell>
          <cell r="V735">
            <v>0</v>
          </cell>
          <cell r="W735">
            <v>0.53</v>
          </cell>
          <cell r="X735">
            <v>0</v>
          </cell>
          <cell r="Y735">
            <v>0</v>
          </cell>
          <cell r="Z735">
            <v>0</v>
          </cell>
          <cell r="AA735">
            <v>0</v>
          </cell>
          <cell r="AB735">
            <v>0</v>
          </cell>
          <cell r="AC735">
            <v>31.88</v>
          </cell>
          <cell r="AD735">
            <v>0</v>
          </cell>
          <cell r="AE735">
            <v>0</v>
          </cell>
          <cell r="AF735">
            <v>0</v>
          </cell>
          <cell r="AG735">
            <v>26.04</v>
          </cell>
          <cell r="AH735">
            <v>5.84</v>
          </cell>
          <cell r="AI735">
            <v>104.49</v>
          </cell>
          <cell r="AJ735">
            <v>0</v>
          </cell>
          <cell r="AK735">
            <v>0</v>
          </cell>
          <cell r="AL735">
            <v>0</v>
          </cell>
          <cell r="AM735">
            <v>0</v>
          </cell>
          <cell r="AN735">
            <v>0</v>
          </cell>
          <cell r="AO735">
            <v>0</v>
          </cell>
          <cell r="AP735">
            <v>26</v>
          </cell>
          <cell r="AQ735">
            <v>0</v>
          </cell>
          <cell r="AR735">
            <v>26</v>
          </cell>
          <cell r="AS735">
            <v>0</v>
          </cell>
          <cell r="AT735">
            <v>130.49</v>
          </cell>
          <cell r="AU735">
            <v>436.91</v>
          </cell>
          <cell r="AV735">
            <v>158</v>
          </cell>
          <cell r="AW735">
            <v>104.49</v>
          </cell>
          <cell r="AX735">
            <v>0</v>
          </cell>
          <cell r="AY735">
            <v>490.41</v>
          </cell>
          <cell r="AZ735">
            <v>919.33</v>
          </cell>
          <cell r="BA735">
            <v>2955.67</v>
          </cell>
          <cell r="BB735">
            <v>2807.5</v>
          </cell>
          <cell r="BC735">
            <v>1067.5</v>
          </cell>
          <cell r="BD735">
            <v>1067.5</v>
          </cell>
          <cell r="BE735">
            <v>158</v>
          </cell>
          <cell r="BF735">
            <v>26</v>
          </cell>
          <cell r="BG735">
            <v>0</v>
          </cell>
          <cell r="BH735">
            <v>0</v>
          </cell>
          <cell r="BI735">
            <v>0</v>
          </cell>
          <cell r="BJ735">
            <v>0</v>
          </cell>
          <cell r="BK735">
            <v>0</v>
          </cell>
          <cell r="BL735">
            <v>883.5</v>
          </cell>
          <cell r="BM735">
            <v>259</v>
          </cell>
          <cell r="BN735">
            <v>624.5</v>
          </cell>
          <cell r="BO735">
            <v>0</v>
          </cell>
          <cell r="BP735">
            <v>624.5</v>
          </cell>
          <cell r="BQ735">
            <v>1</v>
          </cell>
          <cell r="BR735">
            <v>623.5</v>
          </cell>
          <cell r="BS735">
            <v>29.315224000000001</v>
          </cell>
          <cell r="BT735">
            <v>0</v>
          </cell>
          <cell r="BU735">
            <v>0</v>
          </cell>
          <cell r="BV735">
            <v>0</v>
          </cell>
          <cell r="BW735">
            <v>0</v>
          </cell>
          <cell r="BY735">
            <v>4201</v>
          </cell>
          <cell r="BZ735">
            <v>68528</v>
          </cell>
          <cell r="CA735">
            <v>72729</v>
          </cell>
          <cell r="CB735">
            <v>7179</v>
          </cell>
          <cell r="CC735">
            <v>5620</v>
          </cell>
          <cell r="CD735">
            <v>228</v>
          </cell>
          <cell r="CE735">
            <v>18</v>
          </cell>
          <cell r="CF735">
            <v>210</v>
          </cell>
          <cell r="CG735">
            <v>1167</v>
          </cell>
          <cell r="CH735">
            <v>286</v>
          </cell>
          <cell r="CI735">
            <v>309</v>
          </cell>
          <cell r="CJ735">
            <v>572</v>
          </cell>
          <cell r="CK735">
            <v>3</v>
          </cell>
          <cell r="CL735">
            <v>1</v>
          </cell>
          <cell r="CM735">
            <v>163</v>
          </cell>
          <cell r="CN735">
            <v>2600</v>
          </cell>
          <cell r="CO735">
            <v>2225</v>
          </cell>
          <cell r="CP735">
            <v>375</v>
          </cell>
          <cell r="CQ735">
            <v>0</v>
          </cell>
          <cell r="CR735">
            <v>0</v>
          </cell>
          <cell r="CS735">
            <v>1075</v>
          </cell>
          <cell r="CT735">
            <v>0</v>
          </cell>
          <cell r="CU735">
            <v>0</v>
          </cell>
          <cell r="CV735">
            <v>1075</v>
          </cell>
          <cell r="CW735">
            <v>37485</v>
          </cell>
          <cell r="CX735">
            <v>5</v>
          </cell>
          <cell r="CY735">
            <v>12</v>
          </cell>
          <cell r="CZ735">
            <v>18400</v>
          </cell>
          <cell r="DA735">
            <v>15510</v>
          </cell>
          <cell r="DB735">
            <v>3558</v>
          </cell>
          <cell r="DC735">
            <v>48339</v>
          </cell>
          <cell r="DD735">
            <v>26</v>
          </cell>
          <cell r="DE735">
            <v>490</v>
          </cell>
          <cell r="DF735">
            <v>47823</v>
          </cell>
          <cell r="DG735">
            <v>22096</v>
          </cell>
          <cell r="DH735">
            <v>17838</v>
          </cell>
          <cell r="DI735">
            <v>1</v>
          </cell>
          <cell r="DJ735">
            <v>0</v>
          </cell>
          <cell r="DK735">
            <v>5004</v>
          </cell>
          <cell r="DL735">
            <v>22843</v>
          </cell>
          <cell r="DM735">
            <v>152068</v>
          </cell>
          <cell r="DN735">
            <v>317559</v>
          </cell>
          <cell r="DO735">
            <v>206514</v>
          </cell>
          <cell r="DP735">
            <v>8358</v>
          </cell>
          <cell r="DQ735">
            <v>1188</v>
          </cell>
          <cell r="DR735">
            <v>68519</v>
          </cell>
          <cell r="DS735">
            <v>102</v>
          </cell>
          <cell r="DT735">
            <v>284579</v>
          </cell>
          <cell r="DU735">
            <v>500</v>
          </cell>
          <cell r="DV735">
            <v>12</v>
          </cell>
          <cell r="DW735">
            <v>23342</v>
          </cell>
          <cell r="DX735">
            <v>13237</v>
          </cell>
          <cell r="DY735">
            <v>-3387</v>
          </cell>
          <cell r="DZ735">
            <v>-1559</v>
          </cell>
          <cell r="EA735">
            <v>32145</v>
          </cell>
          <cell r="EB735">
            <v>835</v>
          </cell>
          <cell r="EC735">
            <v>32980</v>
          </cell>
          <cell r="ED735">
            <v>40080.660000000003</v>
          </cell>
          <cell r="EE735">
            <v>31799</v>
          </cell>
          <cell r="EF735">
            <v>0</v>
          </cell>
          <cell r="EG735">
            <v>31799</v>
          </cell>
          <cell r="EH735">
            <v>623</v>
          </cell>
          <cell r="EI735">
            <v>500</v>
          </cell>
          <cell r="EJ735">
            <v>0</v>
          </cell>
          <cell r="EK735">
            <v>75</v>
          </cell>
          <cell r="EL735">
            <v>0</v>
          </cell>
          <cell r="EM735">
            <v>0</v>
          </cell>
          <cell r="EN735">
            <v>290</v>
          </cell>
          <cell r="EO735">
            <v>0</v>
          </cell>
          <cell r="EP735">
            <v>0</v>
          </cell>
          <cell r="EQ735">
            <v>156</v>
          </cell>
          <cell r="ER735">
            <v>-406</v>
          </cell>
          <cell r="ES735">
            <v>0</v>
          </cell>
          <cell r="ET735">
            <v>0</v>
          </cell>
          <cell r="EU735">
            <v>32145</v>
          </cell>
          <cell r="EV735">
            <v>32145</v>
          </cell>
          <cell r="EW735">
            <v>-1420</v>
          </cell>
          <cell r="EX735">
            <v>0</v>
          </cell>
          <cell r="EY735">
            <v>-1410</v>
          </cell>
          <cell r="EZ735">
            <v>0</v>
          </cell>
          <cell r="FA735">
            <v>0</v>
          </cell>
          <cell r="FB735">
            <v>1160</v>
          </cell>
          <cell r="FC735">
            <v>0</v>
          </cell>
          <cell r="FD735">
            <v>20366</v>
          </cell>
          <cell r="FE735">
            <v>0</v>
          </cell>
          <cell r="FF735">
            <v>15769</v>
          </cell>
          <cell r="FG735">
            <v>0</v>
          </cell>
          <cell r="FH735">
            <v>0</v>
          </cell>
          <cell r="FI735">
            <v>-32</v>
          </cell>
          <cell r="FJ735">
            <v>15737</v>
          </cell>
          <cell r="FK735">
            <v>105682.87</v>
          </cell>
          <cell r="FL735">
            <v>14077</v>
          </cell>
          <cell r="FM735">
            <v>15737</v>
          </cell>
          <cell r="FN735">
            <v>17502.310000000001</v>
          </cell>
          <cell r="FO735">
            <v>105682.87</v>
          </cell>
          <cell r="FP735">
            <v>301958</v>
          </cell>
          <cell r="FQ735">
            <v>13.32</v>
          </cell>
          <cell r="FR735">
            <v>14.8908</v>
          </cell>
          <cell r="FS735">
            <v>16.561199999999999</v>
          </cell>
          <cell r="FT735">
            <v>5.2117000000000004</v>
          </cell>
          <cell r="FU735">
            <v>500</v>
          </cell>
          <cell r="FV735">
            <v>0</v>
          </cell>
          <cell r="FW735">
            <v>0</v>
          </cell>
          <cell r="FX735">
            <v>0</v>
          </cell>
          <cell r="FY735">
            <v>1559</v>
          </cell>
          <cell r="FZ735">
            <v>0</v>
          </cell>
          <cell r="GA735">
            <v>0</v>
          </cell>
          <cell r="GB735">
            <v>0</v>
          </cell>
          <cell r="GC735">
            <v>1160</v>
          </cell>
          <cell r="GD735">
            <v>16995</v>
          </cell>
          <cell r="GE735">
            <v>70</v>
          </cell>
          <cell r="GF735">
            <v>3099</v>
          </cell>
          <cell r="GG735">
            <v>1185912</v>
          </cell>
          <cell r="GH735">
            <v>0</v>
          </cell>
          <cell r="GI735">
            <v>0</v>
          </cell>
          <cell r="GJ735">
            <v>15769</v>
          </cell>
          <cell r="GK735">
            <v>1576.9</v>
          </cell>
          <cell r="GL735">
            <v>0</v>
          </cell>
          <cell r="GM735">
            <v>70</v>
          </cell>
          <cell r="GN735">
            <v>0</v>
          </cell>
          <cell r="GO735">
            <v>0</v>
          </cell>
          <cell r="GP735">
            <v>0</v>
          </cell>
          <cell r="GQ735">
            <v>1576.9</v>
          </cell>
          <cell r="GR735">
            <v>0</v>
          </cell>
          <cell r="GS735">
            <v>0</v>
          </cell>
          <cell r="GT735">
            <v>0</v>
          </cell>
          <cell r="GU735">
            <v>156</v>
          </cell>
          <cell r="GV735">
            <v>1185.9100000000001</v>
          </cell>
          <cell r="GW735">
            <v>0.13</v>
          </cell>
          <cell r="GX735">
            <v>75</v>
          </cell>
          <cell r="GY735">
            <v>0</v>
          </cell>
          <cell r="GZ735">
            <v>75</v>
          </cell>
          <cell r="HA735">
            <v>290</v>
          </cell>
          <cell r="HB735">
            <v>0</v>
          </cell>
          <cell r="HC735">
            <v>290</v>
          </cell>
          <cell r="HF735">
            <v>0</v>
          </cell>
          <cell r="HG735">
            <v>0</v>
          </cell>
          <cell r="HH735">
            <v>0</v>
          </cell>
          <cell r="HI735">
            <v>0</v>
          </cell>
          <cell r="HJ735">
            <v>0</v>
          </cell>
          <cell r="HL735">
            <v>2</v>
          </cell>
          <cell r="HM735">
            <v>2012</v>
          </cell>
          <cell r="HN735">
            <v>0</v>
          </cell>
          <cell r="HO735">
            <v>0</v>
          </cell>
          <cell r="HP735">
            <v>10361</v>
          </cell>
          <cell r="HQ735">
            <v>3.5156475</v>
          </cell>
          <cell r="HR735">
            <v>19009</v>
          </cell>
        </row>
        <row r="736">
          <cell r="A736" t="str">
            <v>3587146Q3 2012BHC Stress</v>
          </cell>
          <cell r="B736" t="str">
            <v>BNYM</v>
          </cell>
          <cell r="C736" t="str">
            <v>Q3 2012</v>
          </cell>
          <cell r="D736" t="str">
            <v>BHC Stress</v>
          </cell>
          <cell r="E736" t="str">
            <v>BHC</v>
          </cell>
          <cell r="F736" t="str">
            <v>BANK OF NY MELLON CORP</v>
          </cell>
          <cell r="G736">
            <v>3587146</v>
          </cell>
          <cell r="H736" t="str">
            <v>Projected</v>
          </cell>
          <cell r="I736">
            <v>40925</v>
          </cell>
          <cell r="J736">
            <v>40925.518877314818</v>
          </cell>
          <cell r="L736">
            <v>37</v>
          </cell>
          <cell r="M736">
            <v>0</v>
          </cell>
          <cell r="N736">
            <v>0</v>
          </cell>
          <cell r="O736">
            <v>0</v>
          </cell>
          <cell r="P736">
            <v>26.04</v>
          </cell>
          <cell r="Q736">
            <v>26.04</v>
          </cell>
          <cell r="R736">
            <v>0</v>
          </cell>
          <cell r="S736">
            <v>0</v>
          </cell>
          <cell r="T736">
            <v>5.58</v>
          </cell>
          <cell r="U736">
            <v>5.05</v>
          </cell>
          <cell r="V736">
            <v>0</v>
          </cell>
          <cell r="W736">
            <v>0.53</v>
          </cell>
          <cell r="X736">
            <v>0</v>
          </cell>
          <cell r="Y736">
            <v>0</v>
          </cell>
          <cell r="Z736">
            <v>0</v>
          </cell>
          <cell r="AA736">
            <v>0</v>
          </cell>
          <cell r="AB736">
            <v>0</v>
          </cell>
          <cell r="AC736">
            <v>31.88</v>
          </cell>
          <cell r="AD736">
            <v>0</v>
          </cell>
          <cell r="AE736">
            <v>0</v>
          </cell>
          <cell r="AF736">
            <v>0</v>
          </cell>
          <cell r="AG736">
            <v>26.04</v>
          </cell>
          <cell r="AH736">
            <v>5.84</v>
          </cell>
          <cell r="AI736">
            <v>100.49</v>
          </cell>
          <cell r="AJ736">
            <v>0</v>
          </cell>
          <cell r="AK736">
            <v>0</v>
          </cell>
          <cell r="AL736">
            <v>0</v>
          </cell>
          <cell r="AM736">
            <v>0</v>
          </cell>
          <cell r="AN736">
            <v>-27</v>
          </cell>
          <cell r="AO736">
            <v>0</v>
          </cell>
          <cell r="AP736">
            <v>0</v>
          </cell>
          <cell r="AQ736">
            <v>0</v>
          </cell>
          <cell r="AR736">
            <v>-27</v>
          </cell>
          <cell r="AS736">
            <v>0</v>
          </cell>
          <cell r="AT736">
            <v>73.489999999999995</v>
          </cell>
          <cell r="AU736">
            <v>490.41</v>
          </cell>
          <cell r="AV736">
            <v>152</v>
          </cell>
          <cell r="AW736">
            <v>100.49</v>
          </cell>
          <cell r="AX736">
            <v>0</v>
          </cell>
          <cell r="AY736">
            <v>541.91999999999996</v>
          </cell>
          <cell r="AZ736">
            <v>853.82</v>
          </cell>
          <cell r="BA736">
            <v>2870.18</v>
          </cell>
          <cell r="BB736">
            <v>2769.5</v>
          </cell>
          <cell r="BC736">
            <v>954.5</v>
          </cell>
          <cell r="BD736">
            <v>954.5</v>
          </cell>
          <cell r="BE736">
            <v>152</v>
          </cell>
          <cell r="BF736">
            <v>-27</v>
          </cell>
          <cell r="BG736">
            <v>0</v>
          </cell>
          <cell r="BH736">
            <v>0</v>
          </cell>
          <cell r="BI736">
            <v>0</v>
          </cell>
          <cell r="BJ736">
            <v>0</v>
          </cell>
          <cell r="BK736">
            <v>0</v>
          </cell>
          <cell r="BL736">
            <v>829.5</v>
          </cell>
          <cell r="BM736">
            <v>243</v>
          </cell>
          <cell r="BN736">
            <v>586.5</v>
          </cell>
          <cell r="BO736">
            <v>0</v>
          </cell>
          <cell r="BP736">
            <v>586.5</v>
          </cell>
          <cell r="BQ736">
            <v>1</v>
          </cell>
          <cell r="BR736">
            <v>585.5</v>
          </cell>
          <cell r="BS736">
            <v>29.294756</v>
          </cell>
          <cell r="BT736">
            <v>0</v>
          </cell>
          <cell r="BU736">
            <v>0</v>
          </cell>
          <cell r="BV736">
            <v>0</v>
          </cell>
          <cell r="BW736">
            <v>0</v>
          </cell>
          <cell r="BY736">
            <v>4306</v>
          </cell>
          <cell r="BZ736">
            <v>67922</v>
          </cell>
          <cell r="CA736">
            <v>72228</v>
          </cell>
          <cell r="CB736">
            <v>7199</v>
          </cell>
          <cell r="CC736">
            <v>5700</v>
          </cell>
          <cell r="CD736">
            <v>228</v>
          </cell>
          <cell r="CE736">
            <v>18</v>
          </cell>
          <cell r="CF736">
            <v>210</v>
          </cell>
          <cell r="CG736">
            <v>1103</v>
          </cell>
          <cell r="CH736">
            <v>259</v>
          </cell>
          <cell r="CI736">
            <v>304</v>
          </cell>
          <cell r="CJ736">
            <v>540</v>
          </cell>
          <cell r="CK736">
            <v>3</v>
          </cell>
          <cell r="CL736">
            <v>1</v>
          </cell>
          <cell r="CM736">
            <v>167</v>
          </cell>
          <cell r="CN736">
            <v>2550</v>
          </cell>
          <cell r="CO736">
            <v>2175</v>
          </cell>
          <cell r="CP736">
            <v>375</v>
          </cell>
          <cell r="CQ736">
            <v>0</v>
          </cell>
          <cell r="CR736">
            <v>0</v>
          </cell>
          <cell r="CS736">
            <v>1110</v>
          </cell>
          <cell r="CT736">
            <v>0</v>
          </cell>
          <cell r="CU736">
            <v>0</v>
          </cell>
          <cell r="CV736">
            <v>1110</v>
          </cell>
          <cell r="CW736">
            <v>37235</v>
          </cell>
          <cell r="CX736">
            <v>5</v>
          </cell>
          <cell r="CY736">
            <v>12</v>
          </cell>
          <cell r="CZ736">
            <v>18325</v>
          </cell>
          <cell r="DA736">
            <v>15435</v>
          </cell>
          <cell r="DB736">
            <v>3458</v>
          </cell>
          <cell r="DC736">
            <v>48094</v>
          </cell>
          <cell r="DD736">
            <v>26</v>
          </cell>
          <cell r="DE736">
            <v>542</v>
          </cell>
          <cell r="DF736">
            <v>47526</v>
          </cell>
          <cell r="DG736">
            <v>22622</v>
          </cell>
          <cell r="DH736">
            <v>17778</v>
          </cell>
          <cell r="DI736">
            <v>1</v>
          </cell>
          <cell r="DJ736">
            <v>0</v>
          </cell>
          <cell r="DK736">
            <v>4891</v>
          </cell>
          <cell r="DL736">
            <v>22670</v>
          </cell>
          <cell r="DM736">
            <v>154400</v>
          </cell>
          <cell r="DN736">
            <v>319446</v>
          </cell>
          <cell r="DO736">
            <v>206524</v>
          </cell>
          <cell r="DP736">
            <v>8557</v>
          </cell>
          <cell r="DQ736">
            <v>1188</v>
          </cell>
          <cell r="DR736">
            <v>70452</v>
          </cell>
          <cell r="DS736">
            <v>102</v>
          </cell>
          <cell r="DT736">
            <v>286721</v>
          </cell>
          <cell r="DU736">
            <v>500</v>
          </cell>
          <cell r="DV736">
            <v>12</v>
          </cell>
          <cell r="DW736">
            <v>23417</v>
          </cell>
          <cell r="DX736">
            <v>13663</v>
          </cell>
          <cell r="DY736">
            <v>-3853</v>
          </cell>
          <cell r="DZ736">
            <v>-1849</v>
          </cell>
          <cell r="EA736">
            <v>31890</v>
          </cell>
          <cell r="EB736">
            <v>835</v>
          </cell>
          <cell r="EC736">
            <v>32725</v>
          </cell>
          <cell r="ED736">
            <v>39877.51</v>
          </cell>
          <cell r="EE736">
            <v>32145</v>
          </cell>
          <cell r="EF736">
            <v>0</v>
          </cell>
          <cell r="EG736">
            <v>32145</v>
          </cell>
          <cell r="EH736">
            <v>585</v>
          </cell>
          <cell r="EI736">
            <v>0</v>
          </cell>
          <cell r="EJ736">
            <v>0</v>
          </cell>
          <cell r="EK736">
            <v>75</v>
          </cell>
          <cell r="EL736">
            <v>0</v>
          </cell>
          <cell r="EM736">
            <v>0</v>
          </cell>
          <cell r="EN736">
            <v>290</v>
          </cell>
          <cell r="EO736">
            <v>0</v>
          </cell>
          <cell r="EP736">
            <v>5</v>
          </cell>
          <cell r="EQ736">
            <v>154</v>
          </cell>
          <cell r="ER736">
            <v>-466</v>
          </cell>
          <cell r="ES736">
            <v>0</v>
          </cell>
          <cell r="ET736">
            <v>0</v>
          </cell>
          <cell r="EU736">
            <v>31890</v>
          </cell>
          <cell r="EV736">
            <v>31890</v>
          </cell>
          <cell r="EW736">
            <v>-1754</v>
          </cell>
          <cell r="EX736">
            <v>0</v>
          </cell>
          <cell r="EY736">
            <v>-1392</v>
          </cell>
          <cell r="EZ736">
            <v>0</v>
          </cell>
          <cell r="FA736">
            <v>0</v>
          </cell>
          <cell r="FB736">
            <v>1160</v>
          </cell>
          <cell r="FC736">
            <v>0</v>
          </cell>
          <cell r="FD736">
            <v>20207</v>
          </cell>
          <cell r="FE736">
            <v>0</v>
          </cell>
          <cell r="FF736">
            <v>15989</v>
          </cell>
          <cell r="FG736">
            <v>0</v>
          </cell>
          <cell r="FH736">
            <v>0</v>
          </cell>
          <cell r="FI736">
            <v>-32</v>
          </cell>
          <cell r="FJ736">
            <v>15957</v>
          </cell>
          <cell r="FK736">
            <v>106078.17</v>
          </cell>
          <cell r="FL736">
            <v>14297</v>
          </cell>
          <cell r="FM736">
            <v>15957</v>
          </cell>
          <cell r="FN736">
            <v>17727.82</v>
          </cell>
          <cell r="FO736">
            <v>106078.17</v>
          </cell>
          <cell r="FP736">
            <v>303061</v>
          </cell>
          <cell r="FQ736">
            <v>13.4778</v>
          </cell>
          <cell r="FR736">
            <v>15.0427</v>
          </cell>
          <cell r="FS736">
            <v>16.712</v>
          </cell>
          <cell r="FT736">
            <v>5.2652999999999999</v>
          </cell>
          <cell r="FU736">
            <v>500</v>
          </cell>
          <cell r="FV736">
            <v>0</v>
          </cell>
          <cell r="FW736">
            <v>0</v>
          </cell>
          <cell r="FX736">
            <v>0</v>
          </cell>
          <cell r="FY736">
            <v>1849</v>
          </cell>
          <cell r="FZ736">
            <v>0</v>
          </cell>
          <cell r="GA736">
            <v>0</v>
          </cell>
          <cell r="GB736">
            <v>0</v>
          </cell>
          <cell r="GC736">
            <v>1160</v>
          </cell>
          <cell r="GD736">
            <v>16959</v>
          </cell>
          <cell r="GE736">
            <v>70</v>
          </cell>
          <cell r="GF736">
            <v>3085</v>
          </cell>
          <cell r="GG736">
            <v>1174749</v>
          </cell>
          <cell r="GH736">
            <v>0</v>
          </cell>
          <cell r="GI736">
            <v>0</v>
          </cell>
          <cell r="GJ736">
            <v>15989</v>
          </cell>
          <cell r="GK736">
            <v>1598.9</v>
          </cell>
          <cell r="GL736">
            <v>0</v>
          </cell>
          <cell r="GM736">
            <v>70</v>
          </cell>
          <cell r="GN736">
            <v>0</v>
          </cell>
          <cell r="GO736">
            <v>0</v>
          </cell>
          <cell r="GP736">
            <v>0</v>
          </cell>
          <cell r="GQ736">
            <v>1598.9</v>
          </cell>
          <cell r="GR736">
            <v>0</v>
          </cell>
          <cell r="GS736">
            <v>0</v>
          </cell>
          <cell r="GT736">
            <v>0</v>
          </cell>
          <cell r="GU736">
            <v>154</v>
          </cell>
          <cell r="GV736">
            <v>1174.75</v>
          </cell>
          <cell r="GW736">
            <v>0.13</v>
          </cell>
          <cell r="GX736">
            <v>75</v>
          </cell>
          <cell r="GY736">
            <v>0</v>
          </cell>
          <cell r="GZ736">
            <v>75</v>
          </cell>
          <cell r="HA736">
            <v>290</v>
          </cell>
          <cell r="HB736">
            <v>0</v>
          </cell>
          <cell r="HC736">
            <v>290</v>
          </cell>
          <cell r="HF736">
            <v>0</v>
          </cell>
          <cell r="HG736">
            <v>0</v>
          </cell>
          <cell r="HH736">
            <v>0</v>
          </cell>
          <cell r="HI736">
            <v>0</v>
          </cell>
          <cell r="HJ736">
            <v>0</v>
          </cell>
          <cell r="HL736">
            <v>3</v>
          </cell>
          <cell r="HM736">
            <v>2012</v>
          </cell>
          <cell r="HN736">
            <v>0</v>
          </cell>
          <cell r="HO736">
            <v>0</v>
          </cell>
          <cell r="HP736">
            <v>10569</v>
          </cell>
          <cell r="HQ736">
            <v>3.5613318</v>
          </cell>
          <cell r="HR736">
            <v>19009</v>
          </cell>
        </row>
        <row r="737">
          <cell r="A737" t="str">
            <v>3587146Q4 2012BHC Stress</v>
          </cell>
          <cell r="B737" t="str">
            <v>BNYM</v>
          </cell>
          <cell r="C737" t="str">
            <v>Q4 2012</v>
          </cell>
          <cell r="D737" t="str">
            <v>BHC Stress</v>
          </cell>
          <cell r="E737" t="str">
            <v>BHC</v>
          </cell>
          <cell r="F737" t="str">
            <v>BANK OF NY MELLON CORP</v>
          </cell>
          <cell r="G737">
            <v>3587146</v>
          </cell>
          <cell r="H737" t="str">
            <v>Projected</v>
          </cell>
          <cell r="I737">
            <v>40925</v>
          </cell>
          <cell r="J737">
            <v>40925.518877314818</v>
          </cell>
          <cell r="L737">
            <v>35</v>
          </cell>
          <cell r="M737">
            <v>0</v>
          </cell>
          <cell r="N737">
            <v>0</v>
          </cell>
          <cell r="O737">
            <v>0</v>
          </cell>
          <cell r="P737">
            <v>26.04</v>
          </cell>
          <cell r="Q737">
            <v>26.04</v>
          </cell>
          <cell r="R737">
            <v>0</v>
          </cell>
          <cell r="S737">
            <v>0</v>
          </cell>
          <cell r="T737">
            <v>5.58</v>
          </cell>
          <cell r="U737">
            <v>5.05</v>
          </cell>
          <cell r="V737">
            <v>0</v>
          </cell>
          <cell r="W737">
            <v>0.53</v>
          </cell>
          <cell r="X737">
            <v>0</v>
          </cell>
          <cell r="Y737">
            <v>0</v>
          </cell>
          <cell r="Z737">
            <v>0</v>
          </cell>
          <cell r="AA737">
            <v>0</v>
          </cell>
          <cell r="AB737">
            <v>0</v>
          </cell>
          <cell r="AC737">
            <v>31.88</v>
          </cell>
          <cell r="AD737">
            <v>0</v>
          </cell>
          <cell r="AE737">
            <v>0</v>
          </cell>
          <cell r="AF737">
            <v>0</v>
          </cell>
          <cell r="AG737">
            <v>26.04</v>
          </cell>
          <cell r="AH737">
            <v>5.84</v>
          </cell>
          <cell r="AI737">
            <v>98.49</v>
          </cell>
          <cell r="AJ737">
            <v>0</v>
          </cell>
          <cell r="AK737">
            <v>1</v>
          </cell>
          <cell r="AL737">
            <v>12</v>
          </cell>
          <cell r="AM737">
            <v>13</v>
          </cell>
          <cell r="AN737">
            <v>-18</v>
          </cell>
          <cell r="AO737">
            <v>0</v>
          </cell>
          <cell r="AP737">
            <v>-31</v>
          </cell>
          <cell r="AQ737">
            <v>0</v>
          </cell>
          <cell r="AR737">
            <v>-49</v>
          </cell>
          <cell r="AS737">
            <v>0</v>
          </cell>
          <cell r="AT737">
            <v>62.49</v>
          </cell>
          <cell r="AU737">
            <v>541.91999999999996</v>
          </cell>
          <cell r="AV737">
            <v>149</v>
          </cell>
          <cell r="AW737">
            <v>98.49</v>
          </cell>
          <cell r="AX737">
            <v>0</v>
          </cell>
          <cell r="AY737">
            <v>592.41999999999996</v>
          </cell>
          <cell r="AZ737">
            <v>828.35</v>
          </cell>
          <cell r="BA737">
            <v>2680.65</v>
          </cell>
          <cell r="BB737">
            <v>3604.5</v>
          </cell>
          <cell r="BC737">
            <v>-95.5</v>
          </cell>
          <cell r="BD737">
            <v>-95.5</v>
          </cell>
          <cell r="BE737">
            <v>149</v>
          </cell>
          <cell r="BF737">
            <v>-49</v>
          </cell>
          <cell r="BG737">
            <v>0</v>
          </cell>
          <cell r="BH737">
            <v>0</v>
          </cell>
          <cell r="BI737">
            <v>-1</v>
          </cell>
          <cell r="BJ737">
            <v>-12</v>
          </cell>
          <cell r="BK737">
            <v>0</v>
          </cell>
          <cell r="BL737">
            <v>-208.5</v>
          </cell>
          <cell r="BM737">
            <v>203</v>
          </cell>
          <cell r="BN737">
            <v>-411.5</v>
          </cell>
          <cell r="BO737">
            <v>0</v>
          </cell>
          <cell r="BP737">
            <v>-411.5</v>
          </cell>
          <cell r="BQ737">
            <v>1</v>
          </cell>
          <cell r="BR737">
            <v>-412.5</v>
          </cell>
          <cell r="BS737">
            <v>-97.362110000000001</v>
          </cell>
          <cell r="BT737">
            <v>0</v>
          </cell>
          <cell r="BU737">
            <v>0</v>
          </cell>
          <cell r="BV737">
            <v>0</v>
          </cell>
          <cell r="BW737">
            <v>0</v>
          </cell>
          <cell r="BY737">
            <v>4413</v>
          </cell>
          <cell r="BZ737">
            <v>67268</v>
          </cell>
          <cell r="CA737">
            <v>71681</v>
          </cell>
          <cell r="CB737">
            <v>7217</v>
          </cell>
          <cell r="CC737">
            <v>5780</v>
          </cell>
          <cell r="CD737">
            <v>227</v>
          </cell>
          <cell r="CE737">
            <v>17</v>
          </cell>
          <cell r="CF737">
            <v>210</v>
          </cell>
          <cell r="CG737">
            <v>1038</v>
          </cell>
          <cell r="CH737">
            <v>231</v>
          </cell>
          <cell r="CI737">
            <v>299</v>
          </cell>
          <cell r="CJ737">
            <v>508</v>
          </cell>
          <cell r="CK737">
            <v>3</v>
          </cell>
          <cell r="CL737">
            <v>1</v>
          </cell>
          <cell r="CM737">
            <v>171</v>
          </cell>
          <cell r="CN737">
            <v>2505</v>
          </cell>
          <cell r="CO737">
            <v>2125</v>
          </cell>
          <cell r="CP737">
            <v>380</v>
          </cell>
          <cell r="CQ737">
            <v>0</v>
          </cell>
          <cell r="CR737">
            <v>0</v>
          </cell>
          <cell r="CS737">
            <v>1145</v>
          </cell>
          <cell r="CT737">
            <v>0</v>
          </cell>
          <cell r="CU737">
            <v>0</v>
          </cell>
          <cell r="CV737">
            <v>1145</v>
          </cell>
          <cell r="CW737">
            <v>37025</v>
          </cell>
          <cell r="CX737">
            <v>5</v>
          </cell>
          <cell r="CY737">
            <v>12</v>
          </cell>
          <cell r="CZ737">
            <v>18250</v>
          </cell>
          <cell r="DA737">
            <v>15400</v>
          </cell>
          <cell r="DB737">
            <v>3358</v>
          </cell>
          <cell r="DC737">
            <v>47892</v>
          </cell>
          <cell r="DD737">
            <v>26</v>
          </cell>
          <cell r="DE737">
            <v>592</v>
          </cell>
          <cell r="DF737">
            <v>47274</v>
          </cell>
          <cell r="DG737">
            <v>23148</v>
          </cell>
          <cell r="DH737">
            <v>17768</v>
          </cell>
          <cell r="DI737">
            <v>1</v>
          </cell>
          <cell r="DJ737">
            <v>0</v>
          </cell>
          <cell r="DK737">
            <v>4791</v>
          </cell>
          <cell r="DL737">
            <v>22560</v>
          </cell>
          <cell r="DM737">
            <v>154959</v>
          </cell>
          <cell r="DN737">
            <v>319622</v>
          </cell>
          <cell r="DO737">
            <v>207471</v>
          </cell>
          <cell r="DP737">
            <v>8756</v>
          </cell>
          <cell r="DQ737">
            <v>1188</v>
          </cell>
          <cell r="DR737">
            <v>70609</v>
          </cell>
          <cell r="DS737">
            <v>102</v>
          </cell>
          <cell r="DT737">
            <v>288024</v>
          </cell>
          <cell r="DU737">
            <v>500</v>
          </cell>
          <cell r="DV737">
            <v>12</v>
          </cell>
          <cell r="DW737">
            <v>23492</v>
          </cell>
          <cell r="DX737">
            <v>13092</v>
          </cell>
          <cell r="DY737">
            <v>-4194</v>
          </cell>
          <cell r="DZ737">
            <v>-2139</v>
          </cell>
          <cell r="EA737">
            <v>30763</v>
          </cell>
          <cell r="EB737">
            <v>835</v>
          </cell>
          <cell r="EC737">
            <v>31598</v>
          </cell>
          <cell r="ED737">
            <v>39710.019999999997</v>
          </cell>
          <cell r="EE737">
            <v>31890</v>
          </cell>
          <cell r="EF737">
            <v>0</v>
          </cell>
          <cell r="EG737">
            <v>31890</v>
          </cell>
          <cell r="EH737">
            <v>-413</v>
          </cell>
          <cell r="EI737">
            <v>0</v>
          </cell>
          <cell r="EJ737">
            <v>0</v>
          </cell>
          <cell r="EK737">
            <v>75</v>
          </cell>
          <cell r="EL737">
            <v>0</v>
          </cell>
          <cell r="EM737">
            <v>0</v>
          </cell>
          <cell r="EN737">
            <v>290</v>
          </cell>
          <cell r="EO737">
            <v>0</v>
          </cell>
          <cell r="EP737">
            <v>5</v>
          </cell>
          <cell r="EQ737">
            <v>153</v>
          </cell>
          <cell r="ER737">
            <v>-341</v>
          </cell>
          <cell r="ES737">
            <v>0</v>
          </cell>
          <cell r="ET737">
            <v>0</v>
          </cell>
          <cell r="EU737">
            <v>30763</v>
          </cell>
          <cell r="EV737">
            <v>30763</v>
          </cell>
          <cell r="EW737">
            <v>-2088</v>
          </cell>
          <cell r="EX737">
            <v>0</v>
          </cell>
          <cell r="EY737">
            <v>-1374</v>
          </cell>
          <cell r="EZ737">
            <v>0</v>
          </cell>
          <cell r="FA737">
            <v>0</v>
          </cell>
          <cell r="FB737">
            <v>1160</v>
          </cell>
          <cell r="FC737">
            <v>0</v>
          </cell>
          <cell r="FD737">
            <v>20111</v>
          </cell>
          <cell r="FE737">
            <v>0</v>
          </cell>
          <cell r="FF737">
            <v>15274</v>
          </cell>
          <cell r="FG737">
            <v>0</v>
          </cell>
          <cell r="FH737">
            <v>0</v>
          </cell>
          <cell r="FI737">
            <v>-32</v>
          </cell>
          <cell r="FJ737">
            <v>15242</v>
          </cell>
          <cell r="FK737">
            <v>106444.67</v>
          </cell>
          <cell r="FL737">
            <v>13582</v>
          </cell>
          <cell r="FM737">
            <v>15242</v>
          </cell>
          <cell r="FN737">
            <v>16909.32</v>
          </cell>
          <cell r="FO737">
            <v>106444.67</v>
          </cell>
          <cell r="FP737">
            <v>303245</v>
          </cell>
          <cell r="FQ737">
            <v>12.7597</v>
          </cell>
          <cell r="FR737">
            <v>14.3192</v>
          </cell>
          <cell r="FS737">
            <v>15.8856</v>
          </cell>
          <cell r="FT737">
            <v>5.0263</v>
          </cell>
          <cell r="FU737">
            <v>500</v>
          </cell>
          <cell r="FV737">
            <v>0</v>
          </cell>
          <cell r="FW737">
            <v>0</v>
          </cell>
          <cell r="FX737">
            <v>0</v>
          </cell>
          <cell r="FY737">
            <v>2139</v>
          </cell>
          <cell r="FZ737">
            <v>0</v>
          </cell>
          <cell r="GA737">
            <v>0</v>
          </cell>
          <cell r="GB737">
            <v>0</v>
          </cell>
          <cell r="GC737">
            <v>1160</v>
          </cell>
          <cell r="GD737">
            <v>16973</v>
          </cell>
          <cell r="GE737">
            <v>70</v>
          </cell>
          <cell r="GF737">
            <v>3071</v>
          </cell>
          <cell r="GG737">
            <v>1164084</v>
          </cell>
          <cell r="GH737">
            <v>0</v>
          </cell>
          <cell r="GI737">
            <v>0</v>
          </cell>
          <cell r="GJ737">
            <v>15274</v>
          </cell>
          <cell r="GK737">
            <v>1527.4</v>
          </cell>
          <cell r="GL737">
            <v>0</v>
          </cell>
          <cell r="GM737">
            <v>70</v>
          </cell>
          <cell r="GN737">
            <v>0</v>
          </cell>
          <cell r="GO737">
            <v>0</v>
          </cell>
          <cell r="GP737">
            <v>0</v>
          </cell>
          <cell r="GQ737">
            <v>1527.4</v>
          </cell>
          <cell r="GR737">
            <v>0</v>
          </cell>
          <cell r="GS737">
            <v>0</v>
          </cell>
          <cell r="GT737">
            <v>0</v>
          </cell>
          <cell r="GU737">
            <v>153</v>
          </cell>
          <cell r="GV737">
            <v>1164.08</v>
          </cell>
          <cell r="GW737">
            <v>0.13</v>
          </cell>
          <cell r="GX737">
            <v>75</v>
          </cell>
          <cell r="GY737">
            <v>0</v>
          </cell>
          <cell r="GZ737">
            <v>75</v>
          </cell>
          <cell r="HA737">
            <v>290</v>
          </cell>
          <cell r="HB737">
            <v>0</v>
          </cell>
          <cell r="HC737">
            <v>290</v>
          </cell>
          <cell r="HF737">
            <v>0</v>
          </cell>
          <cell r="HG737">
            <v>0</v>
          </cell>
          <cell r="HH737">
            <v>0</v>
          </cell>
          <cell r="HI737">
            <v>0</v>
          </cell>
          <cell r="HJ737">
            <v>0</v>
          </cell>
          <cell r="HL737">
            <v>4</v>
          </cell>
          <cell r="HM737">
            <v>2012</v>
          </cell>
          <cell r="HN737">
            <v>0</v>
          </cell>
          <cell r="HO737">
            <v>-13</v>
          </cell>
          <cell r="HP737">
            <v>9842</v>
          </cell>
          <cell r="HQ737">
            <v>3.3131689</v>
          </cell>
          <cell r="HR737">
            <v>19009</v>
          </cell>
        </row>
        <row r="738">
          <cell r="A738" t="str">
            <v>3587146Q1 2013BHC Stress</v>
          </cell>
          <cell r="B738" t="str">
            <v>BNYM</v>
          </cell>
          <cell r="C738" t="str">
            <v>Q1 2013</v>
          </cell>
          <cell r="D738" t="str">
            <v>BHC Stress</v>
          </cell>
          <cell r="E738" t="str">
            <v>BHC</v>
          </cell>
          <cell r="F738" t="str">
            <v>BANK OF NY MELLON CORP</v>
          </cell>
          <cell r="G738">
            <v>3587146</v>
          </cell>
          <cell r="H738" t="str">
            <v>Projected</v>
          </cell>
          <cell r="I738">
            <v>40925</v>
          </cell>
          <cell r="J738">
            <v>40925.518877314818</v>
          </cell>
          <cell r="L738">
            <v>15</v>
          </cell>
          <cell r="M738">
            <v>0</v>
          </cell>
          <cell r="N738">
            <v>0</v>
          </cell>
          <cell r="O738">
            <v>0</v>
          </cell>
          <cell r="P738">
            <v>10.87</v>
          </cell>
          <cell r="Q738">
            <v>10.87</v>
          </cell>
          <cell r="R738">
            <v>0</v>
          </cell>
          <cell r="S738">
            <v>0</v>
          </cell>
          <cell r="T738">
            <v>2.33</v>
          </cell>
          <cell r="U738">
            <v>2.11</v>
          </cell>
          <cell r="V738">
            <v>0</v>
          </cell>
          <cell r="W738">
            <v>0.22</v>
          </cell>
          <cell r="X738">
            <v>0</v>
          </cell>
          <cell r="Y738">
            <v>0</v>
          </cell>
          <cell r="Z738">
            <v>0</v>
          </cell>
          <cell r="AA738">
            <v>0</v>
          </cell>
          <cell r="AB738">
            <v>0</v>
          </cell>
          <cell r="AC738">
            <v>13.3</v>
          </cell>
          <cell r="AD738">
            <v>0</v>
          </cell>
          <cell r="AE738">
            <v>0</v>
          </cell>
          <cell r="AF738">
            <v>0</v>
          </cell>
          <cell r="AG738">
            <v>10.87</v>
          </cell>
          <cell r="AH738">
            <v>2.44</v>
          </cell>
          <cell r="AI738">
            <v>41.5</v>
          </cell>
          <cell r="AJ738">
            <v>0</v>
          </cell>
          <cell r="AK738">
            <v>0</v>
          </cell>
          <cell r="AL738">
            <v>0</v>
          </cell>
          <cell r="AM738">
            <v>0</v>
          </cell>
          <cell r="AN738">
            <v>-11</v>
          </cell>
          <cell r="AO738">
            <v>0</v>
          </cell>
          <cell r="AP738">
            <v>-26</v>
          </cell>
          <cell r="AQ738">
            <v>0</v>
          </cell>
          <cell r="AR738">
            <v>-37</v>
          </cell>
          <cell r="AS738">
            <v>0</v>
          </cell>
          <cell r="AT738">
            <v>4.5</v>
          </cell>
          <cell r="AU738">
            <v>592.41999999999996</v>
          </cell>
          <cell r="AV738">
            <v>31</v>
          </cell>
          <cell r="AW738">
            <v>41.5</v>
          </cell>
          <cell r="AX738">
            <v>0</v>
          </cell>
          <cell r="AY738">
            <v>581.92999999999995</v>
          </cell>
          <cell r="AZ738">
            <v>775.28</v>
          </cell>
          <cell r="BA738">
            <v>2958.72</v>
          </cell>
          <cell r="BB738">
            <v>2761.5</v>
          </cell>
          <cell r="BC738">
            <v>972.5</v>
          </cell>
          <cell r="BD738">
            <v>972.5</v>
          </cell>
          <cell r="BE738">
            <v>31</v>
          </cell>
          <cell r="BF738">
            <v>-37</v>
          </cell>
          <cell r="BG738">
            <v>0</v>
          </cell>
          <cell r="BH738">
            <v>0</v>
          </cell>
          <cell r="BI738">
            <v>0</v>
          </cell>
          <cell r="BJ738">
            <v>0</v>
          </cell>
          <cell r="BK738">
            <v>0</v>
          </cell>
          <cell r="BL738">
            <v>978.5</v>
          </cell>
          <cell r="BM738">
            <v>293</v>
          </cell>
          <cell r="BN738">
            <v>685.5</v>
          </cell>
          <cell r="BO738">
            <v>0</v>
          </cell>
          <cell r="BP738">
            <v>685.5</v>
          </cell>
          <cell r="BQ738">
            <v>1</v>
          </cell>
          <cell r="BR738">
            <v>684.5</v>
          </cell>
          <cell r="BS738">
            <v>29.943791999999998</v>
          </cell>
          <cell r="BT738">
            <v>0</v>
          </cell>
          <cell r="BU738">
            <v>0</v>
          </cell>
          <cell r="BV738">
            <v>0</v>
          </cell>
          <cell r="BW738">
            <v>0</v>
          </cell>
          <cell r="BY738">
            <v>4485</v>
          </cell>
          <cell r="BZ738">
            <v>67605</v>
          </cell>
          <cell r="CA738">
            <v>72090</v>
          </cell>
          <cell r="CB738">
            <v>7185</v>
          </cell>
          <cell r="CC738">
            <v>5860</v>
          </cell>
          <cell r="CD738">
            <v>227</v>
          </cell>
          <cell r="CE738">
            <v>17</v>
          </cell>
          <cell r="CF738">
            <v>210</v>
          </cell>
          <cell r="CG738">
            <v>924</v>
          </cell>
          <cell r="CH738">
            <v>178</v>
          </cell>
          <cell r="CI738">
            <v>295</v>
          </cell>
          <cell r="CJ738">
            <v>451</v>
          </cell>
          <cell r="CK738">
            <v>3</v>
          </cell>
          <cell r="CL738">
            <v>1</v>
          </cell>
          <cell r="CM738">
            <v>173</v>
          </cell>
          <cell r="CN738">
            <v>2410</v>
          </cell>
          <cell r="CO738">
            <v>2030</v>
          </cell>
          <cell r="CP738">
            <v>380</v>
          </cell>
          <cell r="CQ738">
            <v>0</v>
          </cell>
          <cell r="CR738">
            <v>0</v>
          </cell>
          <cell r="CS738">
            <v>1180</v>
          </cell>
          <cell r="CT738">
            <v>0</v>
          </cell>
          <cell r="CU738">
            <v>0</v>
          </cell>
          <cell r="CV738">
            <v>1180</v>
          </cell>
          <cell r="CW738">
            <v>36725</v>
          </cell>
          <cell r="CX738">
            <v>5</v>
          </cell>
          <cell r="CY738">
            <v>12</v>
          </cell>
          <cell r="CZ738">
            <v>18200</v>
          </cell>
          <cell r="DA738">
            <v>15250</v>
          </cell>
          <cell r="DB738">
            <v>3258</v>
          </cell>
          <cell r="DC738">
            <v>47500</v>
          </cell>
          <cell r="DD738">
            <v>26</v>
          </cell>
          <cell r="DE738">
            <v>582</v>
          </cell>
          <cell r="DF738">
            <v>46892</v>
          </cell>
          <cell r="DG738">
            <v>23525</v>
          </cell>
          <cell r="DH738">
            <v>17768</v>
          </cell>
          <cell r="DI738">
            <v>1</v>
          </cell>
          <cell r="DJ738">
            <v>0</v>
          </cell>
          <cell r="DK738">
            <v>4693</v>
          </cell>
          <cell r="DL738">
            <v>22462</v>
          </cell>
          <cell r="DM738">
            <v>157221</v>
          </cell>
          <cell r="DN738">
            <v>322190</v>
          </cell>
          <cell r="DO738">
            <v>207100</v>
          </cell>
          <cell r="DP738">
            <v>8898</v>
          </cell>
          <cell r="DQ738">
            <v>1188</v>
          </cell>
          <cell r="DR738">
            <v>72773</v>
          </cell>
          <cell r="DS738">
            <v>102</v>
          </cell>
          <cell r="DT738">
            <v>289959</v>
          </cell>
          <cell r="DU738">
            <v>500</v>
          </cell>
          <cell r="DV738">
            <v>12</v>
          </cell>
          <cell r="DW738">
            <v>23567</v>
          </cell>
          <cell r="DX738">
            <v>13585</v>
          </cell>
          <cell r="DY738">
            <v>-3839</v>
          </cell>
          <cell r="DZ738">
            <v>-2429</v>
          </cell>
          <cell r="EA738">
            <v>31396</v>
          </cell>
          <cell r="EB738">
            <v>835</v>
          </cell>
          <cell r="EC738">
            <v>32231</v>
          </cell>
          <cell r="ED738">
            <v>39384.99</v>
          </cell>
          <cell r="EE738">
            <v>30763</v>
          </cell>
          <cell r="EF738">
            <v>0</v>
          </cell>
          <cell r="EG738">
            <v>30763</v>
          </cell>
          <cell r="EH738">
            <v>684</v>
          </cell>
          <cell r="EI738">
            <v>0</v>
          </cell>
          <cell r="EJ738">
            <v>0</v>
          </cell>
          <cell r="EK738">
            <v>75</v>
          </cell>
          <cell r="EL738">
            <v>0</v>
          </cell>
          <cell r="EM738">
            <v>0</v>
          </cell>
          <cell r="EN738">
            <v>290</v>
          </cell>
          <cell r="EO738">
            <v>0</v>
          </cell>
          <cell r="EP738">
            <v>5</v>
          </cell>
          <cell r="EQ738">
            <v>186</v>
          </cell>
          <cell r="ER738">
            <v>355</v>
          </cell>
          <cell r="ES738">
            <v>0</v>
          </cell>
          <cell r="ET738">
            <v>0</v>
          </cell>
          <cell r="EU738">
            <v>31396</v>
          </cell>
          <cell r="EV738">
            <v>31396</v>
          </cell>
          <cell r="EW738">
            <v>-1751</v>
          </cell>
          <cell r="EX738">
            <v>0</v>
          </cell>
          <cell r="EY738">
            <v>-1356</v>
          </cell>
          <cell r="EZ738">
            <v>0</v>
          </cell>
          <cell r="FA738">
            <v>0</v>
          </cell>
          <cell r="FB738">
            <v>870</v>
          </cell>
          <cell r="FC738">
            <v>0</v>
          </cell>
          <cell r="FD738">
            <v>20027</v>
          </cell>
          <cell r="FE738">
            <v>0</v>
          </cell>
          <cell r="FF738">
            <v>15346</v>
          </cell>
          <cell r="FG738">
            <v>0</v>
          </cell>
          <cell r="FH738">
            <v>0</v>
          </cell>
          <cell r="FI738">
            <v>-32</v>
          </cell>
          <cell r="FJ738">
            <v>15314</v>
          </cell>
          <cell r="FK738">
            <v>107040.07</v>
          </cell>
          <cell r="FL738">
            <v>13944</v>
          </cell>
          <cell r="FM738">
            <v>15314</v>
          </cell>
          <cell r="FN738">
            <v>16832.830000000002</v>
          </cell>
          <cell r="FO738">
            <v>107040.07</v>
          </cell>
          <cell r="FP738">
            <v>304613</v>
          </cell>
          <cell r="FQ738">
            <v>13.026899999999999</v>
          </cell>
          <cell r="FR738">
            <v>14.306800000000001</v>
          </cell>
          <cell r="FS738">
            <v>15.7257</v>
          </cell>
          <cell r="FT738">
            <v>5.0274000000000001</v>
          </cell>
          <cell r="FU738">
            <v>500</v>
          </cell>
          <cell r="FV738">
            <v>0</v>
          </cell>
          <cell r="FW738">
            <v>0</v>
          </cell>
          <cell r="FX738">
            <v>0</v>
          </cell>
          <cell r="FY738">
            <v>2429</v>
          </cell>
          <cell r="FZ738">
            <v>0</v>
          </cell>
          <cell r="GA738">
            <v>0</v>
          </cell>
          <cell r="GB738">
            <v>0</v>
          </cell>
          <cell r="GC738">
            <v>870</v>
          </cell>
          <cell r="GD738">
            <v>16997</v>
          </cell>
          <cell r="GE738">
            <v>70</v>
          </cell>
          <cell r="GF738">
            <v>3057</v>
          </cell>
          <cell r="GG738">
            <v>1153878</v>
          </cell>
          <cell r="GH738">
            <v>0</v>
          </cell>
          <cell r="GI738">
            <v>0</v>
          </cell>
          <cell r="GJ738">
            <v>15346</v>
          </cell>
          <cell r="GK738">
            <v>1534.6</v>
          </cell>
          <cell r="GL738">
            <v>0</v>
          </cell>
          <cell r="GM738">
            <v>70</v>
          </cell>
          <cell r="GN738">
            <v>0</v>
          </cell>
          <cell r="GO738">
            <v>0</v>
          </cell>
          <cell r="GP738">
            <v>0</v>
          </cell>
          <cell r="GQ738">
            <v>1534.6</v>
          </cell>
          <cell r="GR738">
            <v>0</v>
          </cell>
          <cell r="GS738">
            <v>0</v>
          </cell>
          <cell r="GT738">
            <v>0</v>
          </cell>
          <cell r="GU738">
            <v>186</v>
          </cell>
          <cell r="GV738">
            <v>1153.8800000000001</v>
          </cell>
          <cell r="GW738">
            <v>0.16</v>
          </cell>
          <cell r="GX738">
            <v>75</v>
          </cell>
          <cell r="GY738">
            <v>0</v>
          </cell>
          <cell r="GZ738">
            <v>75</v>
          </cell>
          <cell r="HA738">
            <v>290</v>
          </cell>
          <cell r="HB738">
            <v>0</v>
          </cell>
          <cell r="HC738">
            <v>290</v>
          </cell>
          <cell r="HF738">
            <v>0</v>
          </cell>
          <cell r="HG738">
            <v>0</v>
          </cell>
          <cell r="HH738">
            <v>0</v>
          </cell>
          <cell r="HI738">
            <v>0</v>
          </cell>
          <cell r="HJ738">
            <v>0</v>
          </cell>
          <cell r="HL738">
            <v>1</v>
          </cell>
          <cell r="HM738">
            <v>2013</v>
          </cell>
          <cell r="HN738">
            <v>0</v>
          </cell>
          <cell r="HO738">
            <v>0</v>
          </cell>
          <cell r="HP738">
            <v>10863</v>
          </cell>
          <cell r="HQ738">
            <v>3.6243465000000001</v>
          </cell>
          <cell r="HR738">
            <v>19009</v>
          </cell>
        </row>
        <row r="739">
          <cell r="A739" t="str">
            <v>3587146Q2 2013BHC Stress</v>
          </cell>
          <cell r="B739" t="str">
            <v>BNYM</v>
          </cell>
          <cell r="C739" t="str">
            <v>Q2 2013</v>
          </cell>
          <cell r="D739" t="str">
            <v>BHC Stress</v>
          </cell>
          <cell r="E739" t="str">
            <v>BHC</v>
          </cell>
          <cell r="F739" t="str">
            <v>BANK OF NY MELLON CORP</v>
          </cell>
          <cell r="G739">
            <v>3587146</v>
          </cell>
          <cell r="H739" t="str">
            <v>Projected</v>
          </cell>
          <cell r="I739">
            <v>40925</v>
          </cell>
          <cell r="J739">
            <v>40925.518877314818</v>
          </cell>
          <cell r="L739">
            <v>15</v>
          </cell>
          <cell r="M739">
            <v>0</v>
          </cell>
          <cell r="N739">
            <v>0</v>
          </cell>
          <cell r="O739">
            <v>0</v>
          </cell>
          <cell r="P739">
            <v>10.87</v>
          </cell>
          <cell r="Q739">
            <v>10.87</v>
          </cell>
          <cell r="R739">
            <v>0</v>
          </cell>
          <cell r="S739">
            <v>0</v>
          </cell>
          <cell r="T739">
            <v>2.33</v>
          </cell>
          <cell r="U739">
            <v>2.11</v>
          </cell>
          <cell r="V739">
            <v>0</v>
          </cell>
          <cell r="W739">
            <v>0.22</v>
          </cell>
          <cell r="X739">
            <v>0</v>
          </cell>
          <cell r="Y739">
            <v>0</v>
          </cell>
          <cell r="Z739">
            <v>0</v>
          </cell>
          <cell r="AA739">
            <v>0</v>
          </cell>
          <cell r="AB739">
            <v>0</v>
          </cell>
          <cell r="AC739">
            <v>13.3</v>
          </cell>
          <cell r="AD739">
            <v>0</v>
          </cell>
          <cell r="AE739">
            <v>0</v>
          </cell>
          <cell r="AF739">
            <v>0</v>
          </cell>
          <cell r="AG739">
            <v>10.87</v>
          </cell>
          <cell r="AH739">
            <v>2.44</v>
          </cell>
          <cell r="AI739">
            <v>41.5</v>
          </cell>
          <cell r="AJ739">
            <v>0</v>
          </cell>
          <cell r="AK739">
            <v>0</v>
          </cell>
          <cell r="AL739">
            <v>0</v>
          </cell>
          <cell r="AM739">
            <v>0</v>
          </cell>
          <cell r="AN739">
            <v>-5</v>
          </cell>
          <cell r="AO739">
            <v>0</v>
          </cell>
          <cell r="AP739">
            <v>-19</v>
          </cell>
          <cell r="AQ739">
            <v>0</v>
          </cell>
          <cell r="AR739">
            <v>-24</v>
          </cell>
          <cell r="AS739">
            <v>0</v>
          </cell>
          <cell r="AT739">
            <v>17.5</v>
          </cell>
          <cell r="AU739">
            <v>581.92999999999995</v>
          </cell>
          <cell r="AV739">
            <v>31</v>
          </cell>
          <cell r="AW739">
            <v>41.5</v>
          </cell>
          <cell r="AX739">
            <v>0</v>
          </cell>
          <cell r="AY739">
            <v>571.42999999999995</v>
          </cell>
          <cell r="AZ739">
            <v>778.12</v>
          </cell>
          <cell r="BA739">
            <v>3004.88</v>
          </cell>
          <cell r="BB739">
            <v>2793.5</v>
          </cell>
          <cell r="BC739">
            <v>989.5</v>
          </cell>
          <cell r="BD739">
            <v>989.5</v>
          </cell>
          <cell r="BE739">
            <v>31</v>
          </cell>
          <cell r="BF739">
            <v>-24</v>
          </cell>
          <cell r="BG739">
            <v>0</v>
          </cell>
          <cell r="BH739">
            <v>0</v>
          </cell>
          <cell r="BI739">
            <v>0</v>
          </cell>
          <cell r="BJ739">
            <v>0</v>
          </cell>
          <cell r="BK739">
            <v>0</v>
          </cell>
          <cell r="BL739">
            <v>982.5</v>
          </cell>
          <cell r="BM739">
            <v>295</v>
          </cell>
          <cell r="BN739">
            <v>687.5</v>
          </cell>
          <cell r="BO739">
            <v>0</v>
          </cell>
          <cell r="BP739">
            <v>687.5</v>
          </cell>
          <cell r="BQ739">
            <v>1</v>
          </cell>
          <cell r="BR739">
            <v>686.5</v>
          </cell>
          <cell r="BS739">
            <v>30.025445000000001</v>
          </cell>
          <cell r="BT739">
            <v>0</v>
          </cell>
          <cell r="BU739">
            <v>0</v>
          </cell>
          <cell r="BV739">
            <v>0</v>
          </cell>
          <cell r="BW739">
            <v>0</v>
          </cell>
          <cell r="BY739">
            <v>4558</v>
          </cell>
          <cell r="BZ739">
            <v>67947</v>
          </cell>
          <cell r="CA739">
            <v>72505</v>
          </cell>
          <cell r="CB739">
            <v>7253</v>
          </cell>
          <cell r="CC739">
            <v>5940</v>
          </cell>
          <cell r="CD739">
            <v>226</v>
          </cell>
          <cell r="CE739">
            <v>16</v>
          </cell>
          <cell r="CF739">
            <v>210</v>
          </cell>
          <cell r="CG739">
            <v>910</v>
          </cell>
          <cell r="CH739">
            <v>175</v>
          </cell>
          <cell r="CI739">
            <v>291</v>
          </cell>
          <cell r="CJ739">
            <v>444</v>
          </cell>
          <cell r="CK739">
            <v>3</v>
          </cell>
          <cell r="CL739">
            <v>1</v>
          </cell>
          <cell r="CM739">
            <v>176</v>
          </cell>
          <cell r="CN739">
            <v>2415</v>
          </cell>
          <cell r="CO739">
            <v>2030</v>
          </cell>
          <cell r="CP739">
            <v>385</v>
          </cell>
          <cell r="CQ739">
            <v>0</v>
          </cell>
          <cell r="CR739">
            <v>0</v>
          </cell>
          <cell r="CS739">
            <v>1215</v>
          </cell>
          <cell r="CT739">
            <v>0</v>
          </cell>
          <cell r="CU739">
            <v>0</v>
          </cell>
          <cell r="CV739">
            <v>1215</v>
          </cell>
          <cell r="CW739">
            <v>36625</v>
          </cell>
          <cell r="CX739">
            <v>5</v>
          </cell>
          <cell r="CY739">
            <v>12</v>
          </cell>
          <cell r="CZ739">
            <v>18200</v>
          </cell>
          <cell r="DA739">
            <v>15250</v>
          </cell>
          <cell r="DB739">
            <v>3158</v>
          </cell>
          <cell r="DC739">
            <v>47508</v>
          </cell>
          <cell r="DD739">
            <v>26</v>
          </cell>
          <cell r="DE739">
            <v>571</v>
          </cell>
          <cell r="DF739">
            <v>46911</v>
          </cell>
          <cell r="DG739">
            <v>23901</v>
          </cell>
          <cell r="DH739">
            <v>17768</v>
          </cell>
          <cell r="DI739">
            <v>1</v>
          </cell>
          <cell r="DJ739">
            <v>0</v>
          </cell>
          <cell r="DK739">
            <v>4595</v>
          </cell>
          <cell r="DL739">
            <v>22364</v>
          </cell>
          <cell r="DM739">
            <v>159309</v>
          </cell>
          <cell r="DN739">
            <v>324990</v>
          </cell>
          <cell r="DO739">
            <v>207208</v>
          </cell>
          <cell r="DP739">
            <v>9041</v>
          </cell>
          <cell r="DQ739">
            <v>1188</v>
          </cell>
          <cell r="DR739">
            <v>74686</v>
          </cell>
          <cell r="DS739">
            <v>102</v>
          </cell>
          <cell r="DT739">
            <v>292123</v>
          </cell>
          <cell r="DU739">
            <v>500</v>
          </cell>
          <cell r="DV739">
            <v>12</v>
          </cell>
          <cell r="DW739">
            <v>23642</v>
          </cell>
          <cell r="DX739">
            <v>14081</v>
          </cell>
          <cell r="DY739">
            <v>-3484</v>
          </cell>
          <cell r="DZ739">
            <v>-2719</v>
          </cell>
          <cell r="EA739">
            <v>32032</v>
          </cell>
          <cell r="EB739">
            <v>835</v>
          </cell>
          <cell r="EC739">
            <v>32867</v>
          </cell>
          <cell r="ED739">
            <v>39391.629999999997</v>
          </cell>
          <cell r="EE739">
            <v>31396</v>
          </cell>
          <cell r="EF739">
            <v>0</v>
          </cell>
          <cell r="EG739">
            <v>31396</v>
          </cell>
          <cell r="EH739">
            <v>686</v>
          </cell>
          <cell r="EI739">
            <v>0</v>
          </cell>
          <cell r="EJ739">
            <v>0</v>
          </cell>
          <cell r="EK739">
            <v>75</v>
          </cell>
          <cell r="EL739">
            <v>0</v>
          </cell>
          <cell r="EM739">
            <v>0</v>
          </cell>
          <cell r="EN739">
            <v>290</v>
          </cell>
          <cell r="EO739">
            <v>0</v>
          </cell>
          <cell r="EP739">
            <v>5</v>
          </cell>
          <cell r="EQ739">
            <v>185</v>
          </cell>
          <cell r="ER739">
            <v>355</v>
          </cell>
          <cell r="ES739">
            <v>0</v>
          </cell>
          <cell r="ET739">
            <v>0</v>
          </cell>
          <cell r="EU739">
            <v>32032</v>
          </cell>
          <cell r="EV739">
            <v>32032</v>
          </cell>
          <cell r="EW739">
            <v>-1414</v>
          </cell>
          <cell r="EX739">
            <v>0</v>
          </cell>
          <cell r="EY739">
            <v>-1338</v>
          </cell>
          <cell r="EZ739">
            <v>0</v>
          </cell>
          <cell r="FA739">
            <v>0</v>
          </cell>
          <cell r="FB739">
            <v>870</v>
          </cell>
          <cell r="FC739">
            <v>0</v>
          </cell>
          <cell r="FD739">
            <v>19943</v>
          </cell>
          <cell r="FE739">
            <v>0</v>
          </cell>
          <cell r="FF739">
            <v>15711</v>
          </cell>
          <cell r="FG739">
            <v>0</v>
          </cell>
          <cell r="FH739">
            <v>0</v>
          </cell>
          <cell r="FI739">
            <v>-32</v>
          </cell>
          <cell r="FJ739">
            <v>15679</v>
          </cell>
          <cell r="FK739">
            <v>107782.57</v>
          </cell>
          <cell r="FL739">
            <v>14309</v>
          </cell>
          <cell r="FM739">
            <v>15679</v>
          </cell>
          <cell r="FN739">
            <v>17098.330000000002</v>
          </cell>
          <cell r="FO739">
            <v>107782.57</v>
          </cell>
          <cell r="FP739">
            <v>306097</v>
          </cell>
          <cell r="FQ739">
            <v>13.2758</v>
          </cell>
          <cell r="FR739">
            <v>14.546900000000001</v>
          </cell>
          <cell r="FS739">
            <v>15.8637</v>
          </cell>
          <cell r="FT739">
            <v>5.1222000000000003</v>
          </cell>
          <cell r="FU739">
            <v>500</v>
          </cell>
          <cell r="FV739">
            <v>0</v>
          </cell>
          <cell r="FW739">
            <v>0</v>
          </cell>
          <cell r="FX739">
            <v>0</v>
          </cell>
          <cell r="FY739">
            <v>2719</v>
          </cell>
          <cell r="FZ739">
            <v>0</v>
          </cell>
          <cell r="GA739">
            <v>0</v>
          </cell>
          <cell r="GB739">
            <v>0</v>
          </cell>
          <cell r="GC739">
            <v>870</v>
          </cell>
          <cell r="GD739">
            <v>17021</v>
          </cell>
          <cell r="GE739">
            <v>70</v>
          </cell>
          <cell r="GF739">
            <v>3043</v>
          </cell>
          <cell r="GG739">
            <v>1144094</v>
          </cell>
          <cell r="GH739">
            <v>0</v>
          </cell>
          <cell r="GI739">
            <v>0</v>
          </cell>
          <cell r="GJ739">
            <v>15711</v>
          </cell>
          <cell r="GK739">
            <v>1571.1</v>
          </cell>
          <cell r="GL739">
            <v>0</v>
          </cell>
          <cell r="GM739">
            <v>70</v>
          </cell>
          <cell r="GN739">
            <v>0</v>
          </cell>
          <cell r="GO739">
            <v>0</v>
          </cell>
          <cell r="GP739">
            <v>0</v>
          </cell>
          <cell r="GQ739">
            <v>1571.1</v>
          </cell>
          <cell r="GR739">
            <v>0</v>
          </cell>
          <cell r="GS739">
            <v>0</v>
          </cell>
          <cell r="GT739">
            <v>0</v>
          </cell>
          <cell r="GU739">
            <v>185</v>
          </cell>
          <cell r="GV739">
            <v>1144.0899999999999</v>
          </cell>
          <cell r="GW739">
            <v>0.16</v>
          </cell>
          <cell r="GX739">
            <v>75</v>
          </cell>
          <cell r="GY739">
            <v>0</v>
          </cell>
          <cell r="GZ739">
            <v>75</v>
          </cell>
          <cell r="HA739">
            <v>290</v>
          </cell>
          <cell r="HB739">
            <v>0</v>
          </cell>
          <cell r="HC739">
            <v>290</v>
          </cell>
          <cell r="HF739">
            <v>0</v>
          </cell>
          <cell r="HG739">
            <v>0</v>
          </cell>
          <cell r="HH739">
            <v>0</v>
          </cell>
          <cell r="HI739">
            <v>0</v>
          </cell>
          <cell r="HJ739">
            <v>0</v>
          </cell>
          <cell r="HL739">
            <v>2</v>
          </cell>
          <cell r="HM739">
            <v>2013</v>
          </cell>
          <cell r="HN739">
            <v>0</v>
          </cell>
          <cell r="HO739">
            <v>0</v>
          </cell>
          <cell r="HP739">
            <v>11887</v>
          </cell>
          <cell r="HQ739">
            <v>3.9280156000000002</v>
          </cell>
          <cell r="HR739">
            <v>19009</v>
          </cell>
        </row>
        <row r="740">
          <cell r="A740" t="str">
            <v>3587146Q3 2013BHC Stress</v>
          </cell>
          <cell r="B740" t="str">
            <v>BNYM</v>
          </cell>
          <cell r="C740" t="str">
            <v>Q3 2013</v>
          </cell>
          <cell r="D740" t="str">
            <v>BHC Stress</v>
          </cell>
          <cell r="E740" t="str">
            <v>BHC</v>
          </cell>
          <cell r="F740" t="str">
            <v>BANK OF NY MELLON CORP</v>
          </cell>
          <cell r="G740">
            <v>3587146</v>
          </cell>
          <cell r="H740" t="str">
            <v>Projected</v>
          </cell>
          <cell r="I740">
            <v>40925</v>
          </cell>
          <cell r="J740">
            <v>40925.518877314818</v>
          </cell>
          <cell r="L740">
            <v>14</v>
          </cell>
          <cell r="M740">
            <v>0</v>
          </cell>
          <cell r="N740">
            <v>0</v>
          </cell>
          <cell r="O740">
            <v>0</v>
          </cell>
          <cell r="P740">
            <v>10.87</v>
          </cell>
          <cell r="Q740">
            <v>10.87</v>
          </cell>
          <cell r="R740">
            <v>0</v>
          </cell>
          <cell r="S740">
            <v>0</v>
          </cell>
          <cell r="T740">
            <v>2.33</v>
          </cell>
          <cell r="U740">
            <v>2.11</v>
          </cell>
          <cell r="V740">
            <v>0</v>
          </cell>
          <cell r="W740">
            <v>0.22</v>
          </cell>
          <cell r="X740">
            <v>0</v>
          </cell>
          <cell r="Y740">
            <v>0</v>
          </cell>
          <cell r="Z740">
            <v>0</v>
          </cell>
          <cell r="AA740">
            <v>0</v>
          </cell>
          <cell r="AB740">
            <v>0</v>
          </cell>
          <cell r="AC740">
            <v>13.3</v>
          </cell>
          <cell r="AD740">
            <v>0</v>
          </cell>
          <cell r="AE740">
            <v>0</v>
          </cell>
          <cell r="AF740">
            <v>0</v>
          </cell>
          <cell r="AG740">
            <v>10.87</v>
          </cell>
          <cell r="AH740">
            <v>2.44</v>
          </cell>
          <cell r="AI740">
            <v>40.5</v>
          </cell>
          <cell r="AJ740">
            <v>0</v>
          </cell>
          <cell r="AK740">
            <v>0</v>
          </cell>
          <cell r="AL740">
            <v>0</v>
          </cell>
          <cell r="AM740">
            <v>0</v>
          </cell>
          <cell r="AN740">
            <v>-13</v>
          </cell>
          <cell r="AO740">
            <v>0</v>
          </cell>
          <cell r="AP740">
            <v>-24</v>
          </cell>
          <cell r="AQ740">
            <v>0</v>
          </cell>
          <cell r="AR740">
            <v>-37</v>
          </cell>
          <cell r="AS740">
            <v>0</v>
          </cell>
          <cell r="AT740">
            <v>3.5</v>
          </cell>
          <cell r="AU740">
            <v>571.42999999999995</v>
          </cell>
          <cell r="AV740">
            <v>30</v>
          </cell>
          <cell r="AW740">
            <v>40.5</v>
          </cell>
          <cell r="AX740">
            <v>0</v>
          </cell>
          <cell r="AY740">
            <v>560.92999999999995</v>
          </cell>
          <cell r="AZ740">
            <v>782.91</v>
          </cell>
          <cell r="BA740">
            <v>2947.09</v>
          </cell>
          <cell r="BB740">
            <v>2776.5</v>
          </cell>
          <cell r="BC740">
            <v>953.5</v>
          </cell>
          <cell r="BD740">
            <v>953.5</v>
          </cell>
          <cell r="BE740">
            <v>30</v>
          </cell>
          <cell r="BF740">
            <v>-37</v>
          </cell>
          <cell r="BG740">
            <v>0</v>
          </cell>
          <cell r="BH740">
            <v>0</v>
          </cell>
          <cell r="BI740">
            <v>0</v>
          </cell>
          <cell r="BJ740">
            <v>0</v>
          </cell>
          <cell r="BK740">
            <v>0</v>
          </cell>
          <cell r="BL740">
            <v>960.5</v>
          </cell>
          <cell r="BM740">
            <v>288</v>
          </cell>
          <cell r="BN740">
            <v>672.5</v>
          </cell>
          <cell r="BO740">
            <v>0</v>
          </cell>
          <cell r="BP740">
            <v>672.5</v>
          </cell>
          <cell r="BQ740">
            <v>1</v>
          </cell>
          <cell r="BR740">
            <v>671.5</v>
          </cell>
          <cell r="BS740">
            <v>29.984383000000001</v>
          </cell>
          <cell r="BT740">
            <v>0</v>
          </cell>
          <cell r="BU740">
            <v>0</v>
          </cell>
          <cell r="BV740">
            <v>0</v>
          </cell>
          <cell r="BW740">
            <v>0</v>
          </cell>
          <cell r="BY740">
            <v>4632</v>
          </cell>
          <cell r="BZ740">
            <v>68289</v>
          </cell>
          <cell r="CA740">
            <v>72921</v>
          </cell>
          <cell r="CB740">
            <v>7323</v>
          </cell>
          <cell r="CC740">
            <v>6020</v>
          </cell>
          <cell r="CD740">
            <v>226</v>
          </cell>
          <cell r="CE740">
            <v>16</v>
          </cell>
          <cell r="CF740">
            <v>210</v>
          </cell>
          <cell r="CG740">
            <v>897</v>
          </cell>
          <cell r="CH740">
            <v>173</v>
          </cell>
          <cell r="CI740">
            <v>286</v>
          </cell>
          <cell r="CJ740">
            <v>438</v>
          </cell>
          <cell r="CK740">
            <v>3</v>
          </cell>
          <cell r="CL740">
            <v>1</v>
          </cell>
          <cell r="CM740">
            <v>179</v>
          </cell>
          <cell r="CN740">
            <v>2415</v>
          </cell>
          <cell r="CO740">
            <v>2030</v>
          </cell>
          <cell r="CP740">
            <v>385</v>
          </cell>
          <cell r="CQ740">
            <v>0</v>
          </cell>
          <cell r="CR740">
            <v>0</v>
          </cell>
          <cell r="CS740">
            <v>1250</v>
          </cell>
          <cell r="CT740">
            <v>0</v>
          </cell>
          <cell r="CU740">
            <v>0</v>
          </cell>
          <cell r="CV740">
            <v>1250</v>
          </cell>
          <cell r="CW740">
            <v>36575</v>
          </cell>
          <cell r="CX740">
            <v>5</v>
          </cell>
          <cell r="CY740">
            <v>12</v>
          </cell>
          <cell r="CZ740">
            <v>18200</v>
          </cell>
          <cell r="DA740">
            <v>15300</v>
          </cell>
          <cell r="DB740">
            <v>3058</v>
          </cell>
          <cell r="DC740">
            <v>47563</v>
          </cell>
          <cell r="DD740">
            <v>26</v>
          </cell>
          <cell r="DE740">
            <v>561</v>
          </cell>
          <cell r="DF740">
            <v>46976</v>
          </cell>
          <cell r="DG740">
            <v>24277</v>
          </cell>
          <cell r="DH740">
            <v>17788</v>
          </cell>
          <cell r="DI740">
            <v>1</v>
          </cell>
          <cell r="DJ740">
            <v>0</v>
          </cell>
          <cell r="DK740">
            <v>4503</v>
          </cell>
          <cell r="DL740">
            <v>22292</v>
          </cell>
          <cell r="DM740">
            <v>159878</v>
          </cell>
          <cell r="DN740">
            <v>326344</v>
          </cell>
          <cell r="DO740">
            <v>207355</v>
          </cell>
          <cell r="DP740">
            <v>9183</v>
          </cell>
          <cell r="DQ740">
            <v>1188</v>
          </cell>
          <cell r="DR740">
            <v>75078</v>
          </cell>
          <cell r="DS740">
            <v>102</v>
          </cell>
          <cell r="DT740">
            <v>292804</v>
          </cell>
          <cell r="DU740">
            <v>500</v>
          </cell>
          <cell r="DV740">
            <v>12</v>
          </cell>
          <cell r="DW740">
            <v>23717</v>
          </cell>
          <cell r="DX740">
            <v>14564</v>
          </cell>
          <cell r="DY740">
            <v>-3079</v>
          </cell>
          <cell r="DZ740">
            <v>-3009</v>
          </cell>
          <cell r="EA740">
            <v>32705</v>
          </cell>
          <cell r="EB740">
            <v>835</v>
          </cell>
          <cell r="EC740">
            <v>33540</v>
          </cell>
          <cell r="ED740">
            <v>39437.230000000003</v>
          </cell>
          <cell r="EE740">
            <v>32032</v>
          </cell>
          <cell r="EF740">
            <v>0</v>
          </cell>
          <cell r="EG740">
            <v>32032</v>
          </cell>
          <cell r="EH740">
            <v>671</v>
          </cell>
          <cell r="EI740">
            <v>0</v>
          </cell>
          <cell r="EJ740">
            <v>0</v>
          </cell>
          <cell r="EK740">
            <v>75</v>
          </cell>
          <cell r="EL740">
            <v>0</v>
          </cell>
          <cell r="EM740">
            <v>0</v>
          </cell>
          <cell r="EN740">
            <v>290</v>
          </cell>
          <cell r="EO740">
            <v>0</v>
          </cell>
          <cell r="EP740">
            <v>5</v>
          </cell>
          <cell r="EQ740">
            <v>183</v>
          </cell>
          <cell r="ER740">
            <v>405</v>
          </cell>
          <cell r="ES740">
            <v>0</v>
          </cell>
          <cell r="ET740">
            <v>0</v>
          </cell>
          <cell r="EU740">
            <v>32705</v>
          </cell>
          <cell r="EV740">
            <v>32705</v>
          </cell>
          <cell r="EW740">
            <v>-1077</v>
          </cell>
          <cell r="EX740">
            <v>0</v>
          </cell>
          <cell r="EY740">
            <v>-1320</v>
          </cell>
          <cell r="EZ740">
            <v>0</v>
          </cell>
          <cell r="FA740">
            <v>0</v>
          </cell>
          <cell r="FB740">
            <v>870</v>
          </cell>
          <cell r="FC740">
            <v>0</v>
          </cell>
          <cell r="FD740">
            <v>19885</v>
          </cell>
          <cell r="FE740">
            <v>0</v>
          </cell>
          <cell r="FF740">
            <v>16087</v>
          </cell>
          <cell r="FG740">
            <v>0</v>
          </cell>
          <cell r="FH740">
            <v>0</v>
          </cell>
          <cell r="FI740">
            <v>-32</v>
          </cell>
          <cell r="FJ740">
            <v>16055</v>
          </cell>
          <cell r="FK740">
            <v>108230.07</v>
          </cell>
          <cell r="FL740">
            <v>14685</v>
          </cell>
          <cell r="FM740">
            <v>16055</v>
          </cell>
          <cell r="FN740">
            <v>17441.830000000002</v>
          </cell>
          <cell r="FO740">
            <v>108230.07</v>
          </cell>
          <cell r="FP740">
            <v>306832</v>
          </cell>
          <cell r="FQ740">
            <v>13.568300000000001</v>
          </cell>
          <cell r="FR740">
            <v>14.834099999999999</v>
          </cell>
          <cell r="FS740">
            <v>16.115500000000001</v>
          </cell>
          <cell r="FT740">
            <v>5.2324999999999999</v>
          </cell>
          <cell r="FU740">
            <v>500</v>
          </cell>
          <cell r="FV740">
            <v>0</v>
          </cell>
          <cell r="FW740">
            <v>0</v>
          </cell>
          <cell r="FX740">
            <v>0</v>
          </cell>
          <cell r="FY740">
            <v>3009</v>
          </cell>
          <cell r="FZ740">
            <v>0</v>
          </cell>
          <cell r="GA740">
            <v>0</v>
          </cell>
          <cell r="GB740">
            <v>0</v>
          </cell>
          <cell r="GC740">
            <v>870</v>
          </cell>
          <cell r="GD740">
            <v>17065</v>
          </cell>
          <cell r="GE740">
            <v>70</v>
          </cell>
          <cell r="GF740">
            <v>3029</v>
          </cell>
          <cell r="GG740">
            <v>1134703</v>
          </cell>
          <cell r="GH740">
            <v>0</v>
          </cell>
          <cell r="GI740">
            <v>0</v>
          </cell>
          <cell r="GJ740">
            <v>16087</v>
          </cell>
          <cell r="GK740">
            <v>1608.7</v>
          </cell>
          <cell r="GL740">
            <v>0</v>
          </cell>
          <cell r="GM740">
            <v>70</v>
          </cell>
          <cell r="GN740">
            <v>0</v>
          </cell>
          <cell r="GO740">
            <v>0</v>
          </cell>
          <cell r="GP740">
            <v>0</v>
          </cell>
          <cell r="GQ740">
            <v>1608.7</v>
          </cell>
          <cell r="GR740">
            <v>0</v>
          </cell>
          <cell r="GS740">
            <v>0</v>
          </cell>
          <cell r="GT740">
            <v>0</v>
          </cell>
          <cell r="GU740">
            <v>183</v>
          </cell>
          <cell r="GV740">
            <v>1134.7</v>
          </cell>
          <cell r="GW740">
            <v>0.16</v>
          </cell>
          <cell r="GX740">
            <v>75</v>
          </cell>
          <cell r="GY740">
            <v>0</v>
          </cell>
          <cell r="GZ740">
            <v>75</v>
          </cell>
          <cell r="HA740">
            <v>290</v>
          </cell>
          <cell r="HB740">
            <v>0</v>
          </cell>
          <cell r="HC740">
            <v>290</v>
          </cell>
          <cell r="HF740">
            <v>0</v>
          </cell>
          <cell r="HG740">
            <v>0</v>
          </cell>
          <cell r="HH740">
            <v>0</v>
          </cell>
          <cell r="HI740">
            <v>0</v>
          </cell>
          <cell r="HJ740">
            <v>0</v>
          </cell>
          <cell r="HL740">
            <v>3</v>
          </cell>
          <cell r="HM740">
            <v>2013</v>
          </cell>
          <cell r="HN740">
            <v>0</v>
          </cell>
          <cell r="HO740">
            <v>0</v>
          </cell>
          <cell r="HP740">
            <v>12922</v>
          </cell>
          <cell r="HQ740">
            <v>4.2500007999999996</v>
          </cell>
          <cell r="HR740">
            <v>19009</v>
          </cell>
        </row>
        <row r="741">
          <cell r="A741" t="str">
            <v>3587146Q4 2013BHC Stress</v>
          </cell>
          <cell r="B741" t="str">
            <v>BNYM</v>
          </cell>
          <cell r="C741" t="str">
            <v>Q4 2013</v>
          </cell>
          <cell r="D741" t="str">
            <v>BHC Stress</v>
          </cell>
          <cell r="E741" t="str">
            <v>BHC</v>
          </cell>
          <cell r="F741" t="str">
            <v>BANK OF NY MELLON CORP</v>
          </cell>
          <cell r="G741">
            <v>3587146</v>
          </cell>
          <cell r="H741" t="str">
            <v>Projected</v>
          </cell>
          <cell r="I741">
            <v>40925</v>
          </cell>
          <cell r="J741">
            <v>40925.518877314818</v>
          </cell>
          <cell r="L741">
            <v>13</v>
          </cell>
          <cell r="M741">
            <v>0</v>
          </cell>
          <cell r="N741">
            <v>0</v>
          </cell>
          <cell r="O741">
            <v>0</v>
          </cell>
          <cell r="P741">
            <v>10.87</v>
          </cell>
          <cell r="Q741">
            <v>10.87</v>
          </cell>
          <cell r="R741">
            <v>0</v>
          </cell>
          <cell r="S741">
            <v>0</v>
          </cell>
          <cell r="T741">
            <v>2.33</v>
          </cell>
          <cell r="U741">
            <v>2.11</v>
          </cell>
          <cell r="V741">
            <v>0</v>
          </cell>
          <cell r="W741">
            <v>0.22</v>
          </cell>
          <cell r="X741">
            <v>0</v>
          </cell>
          <cell r="Y741">
            <v>0</v>
          </cell>
          <cell r="Z741">
            <v>0</v>
          </cell>
          <cell r="AA741">
            <v>0</v>
          </cell>
          <cell r="AB741">
            <v>0</v>
          </cell>
          <cell r="AC741">
            <v>13.3</v>
          </cell>
          <cell r="AD741">
            <v>0</v>
          </cell>
          <cell r="AE741">
            <v>0</v>
          </cell>
          <cell r="AF741">
            <v>0</v>
          </cell>
          <cell r="AG741">
            <v>10.87</v>
          </cell>
          <cell r="AH741">
            <v>2.44</v>
          </cell>
          <cell r="AI741">
            <v>39.5</v>
          </cell>
          <cell r="AJ741">
            <v>0</v>
          </cell>
          <cell r="AK741">
            <v>1</v>
          </cell>
          <cell r="AL741">
            <v>7</v>
          </cell>
          <cell r="AM741">
            <v>8</v>
          </cell>
          <cell r="AN741">
            <v>-39</v>
          </cell>
          <cell r="AO741">
            <v>0</v>
          </cell>
          <cell r="AP741">
            <v>-10</v>
          </cell>
          <cell r="AQ741">
            <v>0</v>
          </cell>
          <cell r="AR741">
            <v>-49</v>
          </cell>
          <cell r="AS741">
            <v>0</v>
          </cell>
          <cell r="AT741">
            <v>-1.5</v>
          </cell>
          <cell r="AU741">
            <v>560.92999999999995</v>
          </cell>
          <cell r="AV741">
            <v>28</v>
          </cell>
          <cell r="AW741">
            <v>39.5</v>
          </cell>
          <cell r="AX741">
            <v>0</v>
          </cell>
          <cell r="AY741">
            <v>549.42999999999995</v>
          </cell>
          <cell r="AZ741">
            <v>770.52</v>
          </cell>
          <cell r="BA741">
            <v>2722.48</v>
          </cell>
          <cell r="BB741">
            <v>2680.5</v>
          </cell>
          <cell r="BC741">
            <v>812.5</v>
          </cell>
          <cell r="BD741">
            <v>812.5</v>
          </cell>
          <cell r="BE741">
            <v>28</v>
          </cell>
          <cell r="BF741">
            <v>-49</v>
          </cell>
          <cell r="BG741">
            <v>0</v>
          </cell>
          <cell r="BH741">
            <v>0</v>
          </cell>
          <cell r="BI741">
            <v>-1</v>
          </cell>
          <cell r="BJ741">
            <v>-7</v>
          </cell>
          <cell r="BK741">
            <v>0</v>
          </cell>
          <cell r="BL741">
            <v>825.5</v>
          </cell>
          <cell r="BM741">
            <v>247</v>
          </cell>
          <cell r="BN741">
            <v>578.5</v>
          </cell>
          <cell r="BO741">
            <v>0</v>
          </cell>
          <cell r="BP741">
            <v>578.5</v>
          </cell>
          <cell r="BQ741">
            <v>1</v>
          </cell>
          <cell r="BR741">
            <v>577.5</v>
          </cell>
          <cell r="BS741">
            <v>29.92126</v>
          </cell>
          <cell r="BT741">
            <v>0</v>
          </cell>
          <cell r="BU741">
            <v>0</v>
          </cell>
          <cell r="BV741">
            <v>0</v>
          </cell>
          <cell r="BW741">
            <v>0</v>
          </cell>
          <cell r="BY741">
            <v>4706</v>
          </cell>
          <cell r="BZ741">
            <v>68637</v>
          </cell>
          <cell r="CA741">
            <v>73343</v>
          </cell>
          <cell r="CB741">
            <v>7391</v>
          </cell>
          <cell r="CC741">
            <v>6100</v>
          </cell>
          <cell r="CD741">
            <v>225</v>
          </cell>
          <cell r="CE741">
            <v>15</v>
          </cell>
          <cell r="CF741">
            <v>210</v>
          </cell>
          <cell r="CG741">
            <v>883</v>
          </cell>
          <cell r="CH741">
            <v>170</v>
          </cell>
          <cell r="CI741">
            <v>282</v>
          </cell>
          <cell r="CJ741">
            <v>431</v>
          </cell>
          <cell r="CK741">
            <v>3</v>
          </cell>
          <cell r="CL741">
            <v>1</v>
          </cell>
          <cell r="CM741">
            <v>182</v>
          </cell>
          <cell r="CN741">
            <v>2420</v>
          </cell>
          <cell r="CO741">
            <v>2030</v>
          </cell>
          <cell r="CP741">
            <v>390</v>
          </cell>
          <cell r="CQ741">
            <v>0</v>
          </cell>
          <cell r="CR741">
            <v>0</v>
          </cell>
          <cell r="CS741">
            <v>1285</v>
          </cell>
          <cell r="CT741">
            <v>0</v>
          </cell>
          <cell r="CU741">
            <v>0</v>
          </cell>
          <cell r="CV741">
            <v>1285</v>
          </cell>
          <cell r="CW741">
            <v>36475</v>
          </cell>
          <cell r="CX741">
            <v>5</v>
          </cell>
          <cell r="CY741">
            <v>12</v>
          </cell>
          <cell r="CZ741">
            <v>18200</v>
          </cell>
          <cell r="DA741">
            <v>15300</v>
          </cell>
          <cell r="DB741">
            <v>2958</v>
          </cell>
          <cell r="DC741">
            <v>47571</v>
          </cell>
          <cell r="DD741">
            <v>26</v>
          </cell>
          <cell r="DE741">
            <v>549</v>
          </cell>
          <cell r="DF741">
            <v>46996</v>
          </cell>
          <cell r="DG741">
            <v>24653</v>
          </cell>
          <cell r="DH741">
            <v>17788</v>
          </cell>
          <cell r="DI741">
            <v>1</v>
          </cell>
          <cell r="DJ741">
            <v>0</v>
          </cell>
          <cell r="DK741">
            <v>4406</v>
          </cell>
          <cell r="DL741">
            <v>22195</v>
          </cell>
          <cell r="DM741">
            <v>160838</v>
          </cell>
          <cell r="DN741">
            <v>328025</v>
          </cell>
          <cell r="DO741">
            <v>207581</v>
          </cell>
          <cell r="DP741">
            <v>9325</v>
          </cell>
          <cell r="DQ741">
            <v>1188</v>
          </cell>
          <cell r="DR741">
            <v>75861</v>
          </cell>
          <cell r="DS741">
            <v>102</v>
          </cell>
          <cell r="DT741">
            <v>293955</v>
          </cell>
          <cell r="DU741">
            <v>500</v>
          </cell>
          <cell r="DV741">
            <v>12</v>
          </cell>
          <cell r="DW741">
            <v>23792</v>
          </cell>
          <cell r="DX741">
            <v>14954</v>
          </cell>
          <cell r="DY741">
            <v>-2724</v>
          </cell>
          <cell r="DZ741">
            <v>-3299</v>
          </cell>
          <cell r="EA741">
            <v>33235</v>
          </cell>
          <cell r="EB741">
            <v>835</v>
          </cell>
          <cell r="EC741">
            <v>34070</v>
          </cell>
          <cell r="ED741">
            <v>39443.86</v>
          </cell>
          <cell r="EE741">
            <v>32705</v>
          </cell>
          <cell r="EF741">
            <v>0</v>
          </cell>
          <cell r="EG741">
            <v>32705</v>
          </cell>
          <cell r="EH741">
            <v>577</v>
          </cell>
          <cell r="EI741">
            <v>0</v>
          </cell>
          <cell r="EJ741">
            <v>0</v>
          </cell>
          <cell r="EK741">
            <v>75</v>
          </cell>
          <cell r="EL741">
            <v>0</v>
          </cell>
          <cell r="EM741">
            <v>0</v>
          </cell>
          <cell r="EN741">
            <v>290</v>
          </cell>
          <cell r="EO741">
            <v>0</v>
          </cell>
          <cell r="EP741">
            <v>5</v>
          </cell>
          <cell r="EQ741">
            <v>182</v>
          </cell>
          <cell r="ER741">
            <v>355</v>
          </cell>
          <cell r="ES741">
            <v>0</v>
          </cell>
          <cell r="ET741">
            <v>0</v>
          </cell>
          <cell r="EU741">
            <v>33235</v>
          </cell>
          <cell r="EV741">
            <v>33235</v>
          </cell>
          <cell r="EW741">
            <v>-740</v>
          </cell>
          <cell r="EX741">
            <v>0</v>
          </cell>
          <cell r="EY741">
            <v>-1302</v>
          </cell>
          <cell r="EZ741">
            <v>0</v>
          </cell>
          <cell r="FA741">
            <v>0</v>
          </cell>
          <cell r="FB741">
            <v>870</v>
          </cell>
          <cell r="FC741">
            <v>0</v>
          </cell>
          <cell r="FD741">
            <v>19802</v>
          </cell>
          <cell r="FE741">
            <v>0</v>
          </cell>
          <cell r="FF741">
            <v>16345</v>
          </cell>
          <cell r="FG741">
            <v>0</v>
          </cell>
          <cell r="FH741">
            <v>0</v>
          </cell>
          <cell r="FI741">
            <v>-32</v>
          </cell>
          <cell r="FJ741">
            <v>16313</v>
          </cell>
          <cell r="FK741">
            <v>108754.77</v>
          </cell>
          <cell r="FL741">
            <v>14943</v>
          </cell>
          <cell r="FM741">
            <v>16313</v>
          </cell>
          <cell r="FN741">
            <v>17507.330000000002</v>
          </cell>
          <cell r="FO741">
            <v>108754.77</v>
          </cell>
          <cell r="FP741">
            <v>307756</v>
          </cell>
          <cell r="FQ741">
            <v>13.7401</v>
          </cell>
          <cell r="FR741">
            <v>14.9998</v>
          </cell>
          <cell r="FS741">
            <v>16.097999999999999</v>
          </cell>
          <cell r="FT741">
            <v>5.3006000000000002</v>
          </cell>
          <cell r="FU741">
            <v>500</v>
          </cell>
          <cell r="FV741">
            <v>0</v>
          </cell>
          <cell r="FW741">
            <v>0</v>
          </cell>
          <cell r="FX741">
            <v>0</v>
          </cell>
          <cell r="FY741">
            <v>3299</v>
          </cell>
          <cell r="FZ741">
            <v>0</v>
          </cell>
          <cell r="GA741">
            <v>0</v>
          </cell>
          <cell r="GB741">
            <v>0</v>
          </cell>
          <cell r="GC741">
            <v>870</v>
          </cell>
          <cell r="GD741">
            <v>17089</v>
          </cell>
          <cell r="GE741">
            <v>70</v>
          </cell>
          <cell r="GF741">
            <v>3015</v>
          </cell>
          <cell r="GG741">
            <v>1125675</v>
          </cell>
          <cell r="GH741">
            <v>0</v>
          </cell>
          <cell r="GI741">
            <v>0</v>
          </cell>
          <cell r="GJ741">
            <v>16345</v>
          </cell>
          <cell r="GK741">
            <v>1634.5</v>
          </cell>
          <cell r="GL741">
            <v>0</v>
          </cell>
          <cell r="GM741">
            <v>70</v>
          </cell>
          <cell r="GN741">
            <v>0</v>
          </cell>
          <cell r="GO741">
            <v>0</v>
          </cell>
          <cell r="GP741">
            <v>0</v>
          </cell>
          <cell r="GQ741">
            <v>1634.5</v>
          </cell>
          <cell r="GR741">
            <v>0</v>
          </cell>
          <cell r="GS741">
            <v>0</v>
          </cell>
          <cell r="GT741">
            <v>0</v>
          </cell>
          <cell r="GU741">
            <v>182</v>
          </cell>
          <cell r="GV741">
            <v>1125.67</v>
          </cell>
          <cell r="GW741">
            <v>0.16</v>
          </cell>
          <cell r="GX741">
            <v>75</v>
          </cell>
          <cell r="GY741">
            <v>0</v>
          </cell>
          <cell r="GZ741">
            <v>75</v>
          </cell>
          <cell r="HA741">
            <v>290</v>
          </cell>
          <cell r="HB741">
            <v>0</v>
          </cell>
          <cell r="HC741">
            <v>290</v>
          </cell>
          <cell r="HF741">
            <v>0</v>
          </cell>
          <cell r="HG741">
            <v>0</v>
          </cell>
          <cell r="HH741">
            <v>0</v>
          </cell>
          <cell r="HI741">
            <v>0</v>
          </cell>
          <cell r="HJ741">
            <v>0</v>
          </cell>
          <cell r="HL741">
            <v>4</v>
          </cell>
          <cell r="HM741">
            <v>2013</v>
          </cell>
          <cell r="HN741">
            <v>0</v>
          </cell>
          <cell r="HO741">
            <v>-8</v>
          </cell>
          <cell r="HP741">
            <v>13839</v>
          </cell>
          <cell r="HQ741">
            <v>4.5251368999999997</v>
          </cell>
          <cell r="HR741">
            <v>19009</v>
          </cell>
        </row>
        <row r="742">
          <cell r="A742" t="str">
            <v>3587146Q3 2011Supervisory Baseline</v>
          </cell>
          <cell r="B742" t="str">
            <v>BNYM</v>
          </cell>
          <cell r="C742" t="str">
            <v>Q3 2011</v>
          </cell>
          <cell r="D742" t="str">
            <v>Supervisory Baseline</v>
          </cell>
          <cell r="E742" t="str">
            <v>BHC</v>
          </cell>
          <cell r="F742" t="str">
            <v>BANK OF NY MELLON CORP</v>
          </cell>
          <cell r="G742">
            <v>3587146</v>
          </cell>
          <cell r="H742" t="str">
            <v>Actual</v>
          </cell>
          <cell r="I742">
            <v>40925</v>
          </cell>
          <cell r="J742">
            <v>40925.522210648145</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15</v>
          </cell>
          <cell r="AJ742">
            <v>0</v>
          </cell>
          <cell r="AK742">
            <v>0</v>
          </cell>
          <cell r="AL742">
            <v>0</v>
          </cell>
          <cell r="AM742">
            <v>0</v>
          </cell>
          <cell r="AN742">
            <v>0</v>
          </cell>
          <cell r="AO742">
            <v>0</v>
          </cell>
          <cell r="AP742">
            <v>0</v>
          </cell>
          <cell r="AQ742">
            <v>0</v>
          </cell>
          <cell r="AR742">
            <v>0</v>
          </cell>
          <cell r="AS742">
            <v>0</v>
          </cell>
          <cell r="AT742">
            <v>15</v>
          </cell>
          <cell r="AU742">
            <v>442</v>
          </cell>
          <cell r="AV742">
            <v>-35</v>
          </cell>
          <cell r="AW742">
            <v>15</v>
          </cell>
          <cell r="AX742">
            <v>0</v>
          </cell>
          <cell r="AY742">
            <v>392</v>
          </cell>
          <cell r="AZ742">
            <v>0</v>
          </cell>
          <cell r="BA742">
            <v>0</v>
          </cell>
          <cell r="BB742">
            <v>0</v>
          </cell>
          <cell r="BC742">
            <v>0</v>
          </cell>
          <cell r="BD742">
            <v>0</v>
          </cell>
          <cell r="BE742">
            <v>-35</v>
          </cell>
          <cell r="BF742">
            <v>0</v>
          </cell>
          <cell r="BG742">
            <v>0</v>
          </cell>
          <cell r="BH742">
            <v>0</v>
          </cell>
          <cell r="BI742">
            <v>1</v>
          </cell>
          <cell r="BJ742">
            <v>-3</v>
          </cell>
          <cell r="BK742">
            <v>0</v>
          </cell>
          <cell r="BL742">
            <v>945</v>
          </cell>
          <cell r="BM742">
            <v>281</v>
          </cell>
          <cell r="BN742">
            <v>664</v>
          </cell>
          <cell r="BO742">
            <v>0</v>
          </cell>
          <cell r="BP742">
            <v>664</v>
          </cell>
          <cell r="BQ742">
            <v>13</v>
          </cell>
          <cell r="BR742">
            <v>651</v>
          </cell>
          <cell r="BS742">
            <v>29.73545</v>
          </cell>
          <cell r="BT742">
            <v>0</v>
          </cell>
          <cell r="BU742">
            <v>0</v>
          </cell>
          <cell r="BV742">
            <v>0</v>
          </cell>
          <cell r="BW742">
            <v>0</v>
          </cell>
          <cell r="BY742">
            <v>4013</v>
          </cell>
          <cell r="BZ742">
            <v>72303</v>
          </cell>
          <cell r="CA742">
            <v>76316</v>
          </cell>
          <cell r="CB742">
            <v>6808</v>
          </cell>
          <cell r="CC742">
            <v>5411</v>
          </cell>
          <cell r="CD742">
            <v>229</v>
          </cell>
          <cell r="CE742">
            <v>19</v>
          </cell>
          <cell r="CF742">
            <v>210</v>
          </cell>
          <cell r="CG742">
            <v>1012</v>
          </cell>
          <cell r="CH742">
            <v>195</v>
          </cell>
          <cell r="CI742">
            <v>323</v>
          </cell>
          <cell r="CJ742">
            <v>494</v>
          </cell>
          <cell r="CK742">
            <v>3</v>
          </cell>
          <cell r="CL742">
            <v>1</v>
          </cell>
          <cell r="CM742">
            <v>155</v>
          </cell>
          <cell r="CN742">
            <v>2374</v>
          </cell>
          <cell r="CO742">
            <v>2010</v>
          </cell>
          <cell r="CP742">
            <v>364</v>
          </cell>
          <cell r="CQ742">
            <v>0</v>
          </cell>
          <cell r="CR742">
            <v>0</v>
          </cell>
          <cell r="CS742">
            <v>0</v>
          </cell>
          <cell r="CT742">
            <v>0</v>
          </cell>
          <cell r="CU742">
            <v>0</v>
          </cell>
          <cell r="CV742">
            <v>0</v>
          </cell>
          <cell r="CW742">
            <v>35478</v>
          </cell>
          <cell r="CX742">
            <v>5</v>
          </cell>
          <cell r="CY742">
            <v>12</v>
          </cell>
          <cell r="CZ742">
            <v>16494</v>
          </cell>
          <cell r="DA742">
            <v>15109</v>
          </cell>
          <cell r="DB742">
            <v>3858</v>
          </cell>
          <cell r="DC742">
            <v>45662</v>
          </cell>
          <cell r="DD742">
            <v>26</v>
          </cell>
          <cell r="DE742">
            <v>392</v>
          </cell>
          <cell r="DF742">
            <v>45244</v>
          </cell>
          <cell r="DG742">
            <v>21044</v>
          </cell>
          <cell r="DH742">
            <v>18045</v>
          </cell>
          <cell r="DI742">
            <v>1</v>
          </cell>
          <cell r="DJ742">
            <v>0</v>
          </cell>
          <cell r="DK742">
            <v>5379</v>
          </cell>
          <cell r="DL742">
            <v>23425</v>
          </cell>
          <cell r="DM742">
            <v>156951</v>
          </cell>
          <cell r="DN742">
            <v>322980</v>
          </cell>
          <cell r="DO742">
            <v>211651</v>
          </cell>
          <cell r="DP742">
            <v>7960</v>
          </cell>
          <cell r="DQ742">
            <v>1688</v>
          </cell>
          <cell r="DR742">
            <v>67152</v>
          </cell>
          <cell r="DS742">
            <v>107</v>
          </cell>
          <cell r="DT742">
            <v>288451</v>
          </cell>
          <cell r="DU742">
            <v>0</v>
          </cell>
          <cell r="DV742">
            <v>12</v>
          </cell>
          <cell r="DW742">
            <v>23117</v>
          </cell>
          <cell r="DX742">
            <v>12464</v>
          </cell>
          <cell r="DY742">
            <v>-1005</v>
          </cell>
          <cell r="DZ742">
            <v>-894</v>
          </cell>
          <cell r="EA742">
            <v>33694</v>
          </cell>
          <cell r="EB742">
            <v>835</v>
          </cell>
          <cell r="EC742">
            <v>34529</v>
          </cell>
          <cell r="ED742">
            <v>37861</v>
          </cell>
          <cell r="EE742">
            <v>33851</v>
          </cell>
          <cell r="EF742">
            <v>0</v>
          </cell>
          <cell r="EG742">
            <v>33851</v>
          </cell>
          <cell r="EH742">
            <v>651</v>
          </cell>
          <cell r="EI742">
            <v>0</v>
          </cell>
          <cell r="EJ742">
            <v>0</v>
          </cell>
          <cell r="EK742">
            <v>76</v>
          </cell>
          <cell r="EL742">
            <v>0</v>
          </cell>
          <cell r="EM742">
            <v>1</v>
          </cell>
          <cell r="EN742">
            <v>468</v>
          </cell>
          <cell r="EO742">
            <v>0</v>
          </cell>
          <cell r="EP742">
            <v>0</v>
          </cell>
          <cell r="EQ742">
            <v>160</v>
          </cell>
          <cell r="ER742">
            <v>-254</v>
          </cell>
          <cell r="ES742">
            <v>0</v>
          </cell>
          <cell r="ET742">
            <v>-3</v>
          </cell>
          <cell r="EU742">
            <v>33694</v>
          </cell>
          <cell r="EV742">
            <v>33694</v>
          </cell>
          <cell r="EW742">
            <v>466</v>
          </cell>
          <cell r="EX742">
            <v>0</v>
          </cell>
          <cell r="EY742">
            <v>-969</v>
          </cell>
          <cell r="EZ742">
            <v>0</v>
          </cell>
          <cell r="FA742">
            <v>0</v>
          </cell>
          <cell r="FB742">
            <v>1660</v>
          </cell>
          <cell r="FC742">
            <v>0</v>
          </cell>
          <cell r="FD742">
            <v>20906</v>
          </cell>
          <cell r="FE742">
            <v>0</v>
          </cell>
          <cell r="FF742">
            <v>14951</v>
          </cell>
          <cell r="FG742">
            <v>0</v>
          </cell>
          <cell r="FH742">
            <v>0</v>
          </cell>
          <cell r="FI742">
            <v>-32</v>
          </cell>
          <cell r="FJ742">
            <v>14919</v>
          </cell>
          <cell r="FK742">
            <v>106254.39999999999</v>
          </cell>
          <cell r="FL742">
            <v>13259</v>
          </cell>
          <cell r="FM742">
            <v>14919</v>
          </cell>
          <cell r="FN742">
            <v>17143</v>
          </cell>
          <cell r="FO742">
            <v>106254.39999999999</v>
          </cell>
          <cell r="FP742">
            <v>290647</v>
          </cell>
          <cell r="FQ742">
            <v>12.4785</v>
          </cell>
          <cell r="FR742">
            <v>14.040800000000001</v>
          </cell>
          <cell r="FS742">
            <v>16.133900000000001</v>
          </cell>
          <cell r="FT742">
            <v>5.133</v>
          </cell>
          <cell r="FU742">
            <v>0</v>
          </cell>
          <cell r="FV742">
            <v>0</v>
          </cell>
          <cell r="FW742">
            <v>0</v>
          </cell>
          <cell r="FX742">
            <v>0</v>
          </cell>
          <cell r="FY742">
            <v>894</v>
          </cell>
          <cell r="FZ742">
            <v>0</v>
          </cell>
          <cell r="GA742">
            <v>0</v>
          </cell>
          <cell r="GB742">
            <v>0</v>
          </cell>
          <cell r="GC742">
            <v>1660</v>
          </cell>
          <cell r="GD742">
            <v>17130</v>
          </cell>
          <cell r="GE742">
            <v>70</v>
          </cell>
          <cell r="GF742">
            <v>3141</v>
          </cell>
          <cell r="GG742">
            <v>1212632.1000000001</v>
          </cell>
          <cell r="GH742">
            <v>0</v>
          </cell>
          <cell r="GI742">
            <v>0</v>
          </cell>
          <cell r="GJ742">
            <v>14951</v>
          </cell>
          <cell r="GK742">
            <v>1495.1</v>
          </cell>
          <cell r="GL742">
            <v>0</v>
          </cell>
          <cell r="GM742">
            <v>70</v>
          </cell>
          <cell r="GN742">
            <v>0</v>
          </cell>
          <cell r="GO742">
            <v>0</v>
          </cell>
          <cell r="GP742">
            <v>0</v>
          </cell>
          <cell r="GQ742">
            <v>1495.1</v>
          </cell>
          <cell r="GR742">
            <v>0</v>
          </cell>
          <cell r="GS742">
            <v>0</v>
          </cell>
          <cell r="GT742">
            <v>0</v>
          </cell>
          <cell r="GU742">
            <v>160</v>
          </cell>
          <cell r="GV742">
            <v>1212.6300000000001</v>
          </cell>
          <cell r="GW742">
            <v>0.13194462000000001</v>
          </cell>
          <cell r="GX742">
            <v>79</v>
          </cell>
          <cell r="GY742">
            <v>0</v>
          </cell>
          <cell r="GZ742">
            <v>0</v>
          </cell>
          <cell r="HA742">
            <v>468</v>
          </cell>
          <cell r="HB742">
            <v>0</v>
          </cell>
          <cell r="HC742">
            <v>468</v>
          </cell>
          <cell r="HF742">
            <v>0</v>
          </cell>
          <cell r="HG742">
            <v>0</v>
          </cell>
          <cell r="HH742">
            <v>0</v>
          </cell>
          <cell r="HI742">
            <v>0</v>
          </cell>
          <cell r="HJ742">
            <v>0</v>
          </cell>
          <cell r="HL742">
            <v>3</v>
          </cell>
          <cell r="HM742">
            <v>2011</v>
          </cell>
          <cell r="HN742">
            <v>0</v>
          </cell>
          <cell r="HO742">
            <v>-2</v>
          </cell>
          <cell r="HP742">
            <v>11163</v>
          </cell>
          <cell r="HQ742">
            <v>3.7265899</v>
          </cell>
          <cell r="HR742">
            <v>19009</v>
          </cell>
        </row>
        <row r="743">
          <cell r="A743" t="str">
            <v>3587146Q4 2011Supervisory Baseline</v>
          </cell>
          <cell r="B743" t="str">
            <v>BNYM</v>
          </cell>
          <cell r="C743" t="str">
            <v>Q4 2011</v>
          </cell>
          <cell r="D743" t="str">
            <v>Supervisory Baseline</v>
          </cell>
          <cell r="E743" t="str">
            <v>BHC</v>
          </cell>
          <cell r="F743" t="str">
            <v>BANK OF NY MELLON CORP</v>
          </cell>
          <cell r="G743">
            <v>3587146</v>
          </cell>
          <cell r="H743" t="str">
            <v>Projected</v>
          </cell>
          <cell r="I743">
            <v>40925</v>
          </cell>
          <cell r="J743">
            <v>40925.522210648145</v>
          </cell>
          <cell r="L743">
            <v>12.6</v>
          </cell>
          <cell r="M743">
            <v>0</v>
          </cell>
          <cell r="N743">
            <v>0</v>
          </cell>
          <cell r="O743">
            <v>0</v>
          </cell>
          <cell r="P743">
            <v>0</v>
          </cell>
          <cell r="Q743">
            <v>0</v>
          </cell>
          <cell r="R743">
            <v>0</v>
          </cell>
          <cell r="S743">
            <v>0</v>
          </cell>
          <cell r="T743">
            <v>0.6</v>
          </cell>
          <cell r="U743">
            <v>0.6</v>
          </cell>
          <cell r="V743">
            <v>0</v>
          </cell>
          <cell r="W743">
            <v>0</v>
          </cell>
          <cell r="X743">
            <v>0</v>
          </cell>
          <cell r="Y743">
            <v>0</v>
          </cell>
          <cell r="Z743">
            <v>0</v>
          </cell>
          <cell r="AA743">
            <v>0</v>
          </cell>
          <cell r="AB743">
            <v>0</v>
          </cell>
          <cell r="AC743">
            <v>7</v>
          </cell>
          <cell r="AD743">
            <v>0</v>
          </cell>
          <cell r="AE743">
            <v>0</v>
          </cell>
          <cell r="AF743">
            <v>0</v>
          </cell>
          <cell r="AG743">
            <v>7</v>
          </cell>
          <cell r="AH743">
            <v>0</v>
          </cell>
          <cell r="AI743">
            <v>20.2</v>
          </cell>
          <cell r="AJ743">
            <v>0</v>
          </cell>
          <cell r="AK743">
            <v>6</v>
          </cell>
          <cell r="AL743">
            <v>28</v>
          </cell>
          <cell r="AM743">
            <v>34</v>
          </cell>
          <cell r="AN743">
            <v>0</v>
          </cell>
          <cell r="AO743">
            <v>0</v>
          </cell>
          <cell r="AP743">
            <v>0</v>
          </cell>
          <cell r="AQ743">
            <v>0</v>
          </cell>
          <cell r="AR743">
            <v>0</v>
          </cell>
          <cell r="AS743">
            <v>0</v>
          </cell>
          <cell r="AT743">
            <v>54.2</v>
          </cell>
          <cell r="AU743">
            <v>392</v>
          </cell>
          <cell r="AV743">
            <v>23</v>
          </cell>
          <cell r="AW743">
            <v>20.2</v>
          </cell>
          <cell r="AX743">
            <v>0</v>
          </cell>
          <cell r="AY743">
            <v>394.8</v>
          </cell>
          <cell r="AZ743">
            <v>749.77</v>
          </cell>
          <cell r="BA743">
            <v>2739.23</v>
          </cell>
          <cell r="BB743">
            <v>2734</v>
          </cell>
          <cell r="BC743">
            <v>755</v>
          </cell>
          <cell r="BD743">
            <v>755</v>
          </cell>
          <cell r="BE743">
            <v>23</v>
          </cell>
          <cell r="BF743">
            <v>0</v>
          </cell>
          <cell r="BG743">
            <v>0</v>
          </cell>
          <cell r="BH743">
            <v>70</v>
          </cell>
          <cell r="BI743">
            <v>-6</v>
          </cell>
          <cell r="BJ743">
            <v>-28</v>
          </cell>
          <cell r="BK743">
            <v>0</v>
          </cell>
          <cell r="BL743">
            <v>768</v>
          </cell>
          <cell r="BM743">
            <v>266</v>
          </cell>
          <cell r="BN743">
            <v>502</v>
          </cell>
          <cell r="BO743">
            <v>0</v>
          </cell>
          <cell r="BP743">
            <v>502</v>
          </cell>
          <cell r="BQ743">
            <v>1</v>
          </cell>
          <cell r="BR743">
            <v>501</v>
          </cell>
          <cell r="BS743">
            <v>34.635416999999997</v>
          </cell>
          <cell r="BT743">
            <v>0</v>
          </cell>
          <cell r="BU743">
            <v>0</v>
          </cell>
          <cell r="BV743">
            <v>0</v>
          </cell>
          <cell r="BW743">
            <v>0</v>
          </cell>
          <cell r="BY743">
            <v>4006</v>
          </cell>
          <cell r="BZ743">
            <v>71317</v>
          </cell>
          <cell r="CA743">
            <v>75323</v>
          </cell>
          <cell r="CB743">
            <v>6842</v>
          </cell>
          <cell r="CC743">
            <v>5460</v>
          </cell>
          <cell r="CD743">
            <v>229</v>
          </cell>
          <cell r="CE743">
            <v>19</v>
          </cell>
          <cell r="CF743">
            <v>210</v>
          </cell>
          <cell r="CG743">
            <v>997</v>
          </cell>
          <cell r="CH743">
            <v>192</v>
          </cell>
          <cell r="CI743">
            <v>318</v>
          </cell>
          <cell r="CJ743">
            <v>487</v>
          </cell>
          <cell r="CK743">
            <v>3</v>
          </cell>
          <cell r="CL743">
            <v>1</v>
          </cell>
          <cell r="CM743">
            <v>155</v>
          </cell>
          <cell r="CN743">
            <v>2380</v>
          </cell>
          <cell r="CO743">
            <v>2015</v>
          </cell>
          <cell r="CP743">
            <v>365</v>
          </cell>
          <cell r="CQ743">
            <v>0</v>
          </cell>
          <cell r="CR743">
            <v>0</v>
          </cell>
          <cell r="CS743">
            <v>1005</v>
          </cell>
          <cell r="CT743">
            <v>0</v>
          </cell>
          <cell r="CU743">
            <v>0</v>
          </cell>
          <cell r="CV743">
            <v>1005</v>
          </cell>
          <cell r="CW743">
            <v>36980</v>
          </cell>
          <cell r="CX743">
            <v>5</v>
          </cell>
          <cell r="CY743">
            <v>12</v>
          </cell>
          <cell r="CZ743">
            <v>18095</v>
          </cell>
          <cell r="DA743">
            <v>15110</v>
          </cell>
          <cell r="DB743">
            <v>3758</v>
          </cell>
          <cell r="DC743">
            <v>47207</v>
          </cell>
          <cell r="DD743">
            <v>26</v>
          </cell>
          <cell r="DE743">
            <v>394</v>
          </cell>
          <cell r="DF743">
            <v>46787</v>
          </cell>
          <cell r="DG743">
            <v>21044</v>
          </cell>
          <cell r="DH743">
            <v>17874</v>
          </cell>
          <cell r="DI743">
            <v>1</v>
          </cell>
          <cell r="DJ743">
            <v>0</v>
          </cell>
          <cell r="DK743">
            <v>5211</v>
          </cell>
          <cell r="DL743">
            <v>23086</v>
          </cell>
          <cell r="DM743">
            <v>149663</v>
          </cell>
          <cell r="DN743">
            <v>315903</v>
          </cell>
          <cell r="DO743">
            <v>204745</v>
          </cell>
          <cell r="DP743">
            <v>7960</v>
          </cell>
          <cell r="DQ743">
            <v>1688</v>
          </cell>
          <cell r="DR743">
            <v>67461</v>
          </cell>
          <cell r="DS743">
            <v>102</v>
          </cell>
          <cell r="DT743">
            <v>281854</v>
          </cell>
          <cell r="DU743">
            <v>0</v>
          </cell>
          <cell r="DV743">
            <v>12</v>
          </cell>
          <cell r="DW743">
            <v>23192</v>
          </cell>
          <cell r="DX743">
            <v>12807</v>
          </cell>
          <cell r="DY743">
            <v>-1818</v>
          </cell>
          <cell r="DZ743">
            <v>-979</v>
          </cell>
          <cell r="EA743">
            <v>33214</v>
          </cell>
          <cell r="EB743">
            <v>835</v>
          </cell>
          <cell r="EC743">
            <v>34049</v>
          </cell>
          <cell r="ED743">
            <v>39142.050000000003</v>
          </cell>
          <cell r="EE743">
            <v>33694</v>
          </cell>
          <cell r="EF743">
            <v>0</v>
          </cell>
          <cell r="EG743">
            <v>33694</v>
          </cell>
          <cell r="EH743">
            <v>501</v>
          </cell>
          <cell r="EI743">
            <v>0</v>
          </cell>
          <cell r="EJ743">
            <v>0</v>
          </cell>
          <cell r="EK743">
            <v>75</v>
          </cell>
          <cell r="EL743">
            <v>0</v>
          </cell>
          <cell r="EM743">
            <v>0</v>
          </cell>
          <cell r="EN743">
            <v>85</v>
          </cell>
          <cell r="EO743">
            <v>0</v>
          </cell>
          <cell r="EP743">
            <v>0</v>
          </cell>
          <cell r="EQ743">
            <v>158</v>
          </cell>
          <cell r="ER743">
            <v>-813</v>
          </cell>
          <cell r="ES743">
            <v>0</v>
          </cell>
          <cell r="ET743">
            <v>0</v>
          </cell>
          <cell r="EU743">
            <v>33214</v>
          </cell>
          <cell r="EV743">
            <v>33214</v>
          </cell>
          <cell r="EW743">
            <v>95</v>
          </cell>
          <cell r="EX743">
            <v>0</v>
          </cell>
          <cell r="EY743">
            <v>-1446</v>
          </cell>
          <cell r="EZ743">
            <v>0</v>
          </cell>
          <cell r="FA743">
            <v>0</v>
          </cell>
          <cell r="FB743">
            <v>1660</v>
          </cell>
          <cell r="FC743">
            <v>0</v>
          </cell>
          <cell r="FD743">
            <v>20581</v>
          </cell>
          <cell r="FE743">
            <v>0</v>
          </cell>
          <cell r="FF743">
            <v>15644</v>
          </cell>
          <cell r="FG743">
            <v>0</v>
          </cell>
          <cell r="FH743">
            <v>0</v>
          </cell>
          <cell r="FI743">
            <v>-32</v>
          </cell>
          <cell r="FJ743">
            <v>15612</v>
          </cell>
          <cell r="FK743">
            <v>103731.27</v>
          </cell>
          <cell r="FL743">
            <v>13952</v>
          </cell>
          <cell r="FM743">
            <v>15612</v>
          </cell>
          <cell r="FN743">
            <v>17622.3</v>
          </cell>
          <cell r="FO743">
            <v>103731.27</v>
          </cell>
          <cell r="FP743">
            <v>296024</v>
          </cell>
          <cell r="FQ743">
            <v>13.450100000000001</v>
          </cell>
          <cell r="FR743">
            <v>15.0504</v>
          </cell>
          <cell r="FS743">
            <v>16.988399999999999</v>
          </cell>
          <cell r="FT743">
            <v>5.2739000000000003</v>
          </cell>
          <cell r="FU743">
            <v>0</v>
          </cell>
          <cell r="FV743">
            <v>0</v>
          </cell>
          <cell r="FW743">
            <v>0</v>
          </cell>
          <cell r="FX743">
            <v>0</v>
          </cell>
          <cell r="FY743">
            <v>979</v>
          </cell>
          <cell r="FZ743">
            <v>0</v>
          </cell>
          <cell r="GA743">
            <v>0</v>
          </cell>
          <cell r="GB743">
            <v>0</v>
          </cell>
          <cell r="GC743">
            <v>1660</v>
          </cell>
          <cell r="GD743">
            <v>16983</v>
          </cell>
          <cell r="GE743">
            <v>70</v>
          </cell>
          <cell r="GF743">
            <v>3127</v>
          </cell>
          <cell r="GG743">
            <v>1209920</v>
          </cell>
          <cell r="GH743">
            <v>0</v>
          </cell>
          <cell r="GI743">
            <v>0</v>
          </cell>
          <cell r="GJ743">
            <v>15644</v>
          </cell>
          <cell r="GK743">
            <v>1564.4</v>
          </cell>
          <cell r="GL743">
            <v>0</v>
          </cell>
          <cell r="GM743">
            <v>70</v>
          </cell>
          <cell r="GN743">
            <v>0</v>
          </cell>
          <cell r="GO743">
            <v>0</v>
          </cell>
          <cell r="GP743">
            <v>0</v>
          </cell>
          <cell r="GQ743">
            <v>1564.4</v>
          </cell>
          <cell r="GR743">
            <v>0</v>
          </cell>
          <cell r="GS743">
            <v>0</v>
          </cell>
          <cell r="GT743">
            <v>0</v>
          </cell>
          <cell r="GU743">
            <v>158</v>
          </cell>
          <cell r="GV743">
            <v>1209.92</v>
          </cell>
          <cell r="GW743">
            <v>0.13</v>
          </cell>
          <cell r="GX743">
            <v>75</v>
          </cell>
          <cell r="GY743">
            <v>0</v>
          </cell>
          <cell r="GZ743">
            <v>75</v>
          </cell>
          <cell r="HA743">
            <v>85</v>
          </cell>
          <cell r="HB743">
            <v>0</v>
          </cell>
          <cell r="HC743">
            <v>85</v>
          </cell>
          <cell r="HF743">
            <v>0</v>
          </cell>
          <cell r="HG743">
            <v>0</v>
          </cell>
          <cell r="HH743">
            <v>0</v>
          </cell>
          <cell r="HI743">
            <v>0</v>
          </cell>
          <cell r="HJ743">
            <v>0</v>
          </cell>
          <cell r="HL743">
            <v>4</v>
          </cell>
          <cell r="HM743">
            <v>2011</v>
          </cell>
          <cell r="HN743">
            <v>0</v>
          </cell>
          <cell r="HO743">
            <v>-34</v>
          </cell>
          <cell r="HP743">
            <v>11107</v>
          </cell>
          <cell r="HQ743">
            <v>3.7932188999999998</v>
          </cell>
          <cell r="HR743">
            <v>19009</v>
          </cell>
        </row>
        <row r="744">
          <cell r="A744" t="str">
            <v>3587146Q1 2012Supervisory Baseline</v>
          </cell>
          <cell r="B744" t="str">
            <v>BNYM</v>
          </cell>
          <cell r="C744" t="str">
            <v>Q1 2012</v>
          </cell>
          <cell r="D744" t="str">
            <v>Supervisory Baseline</v>
          </cell>
          <cell r="E744" t="str">
            <v>BHC</v>
          </cell>
          <cell r="F744" t="str">
            <v>BANK OF NY MELLON CORP</v>
          </cell>
          <cell r="G744">
            <v>3587146</v>
          </cell>
          <cell r="H744" t="str">
            <v>Projected</v>
          </cell>
          <cell r="I744">
            <v>40925</v>
          </cell>
          <cell r="J744">
            <v>40925.522210648145</v>
          </cell>
          <cell r="L744">
            <v>10</v>
          </cell>
          <cell r="M744">
            <v>0</v>
          </cell>
          <cell r="N744">
            <v>0</v>
          </cell>
          <cell r="O744">
            <v>0</v>
          </cell>
          <cell r="P744">
            <v>0.85</v>
          </cell>
          <cell r="Q744">
            <v>0.85</v>
          </cell>
          <cell r="R744">
            <v>0</v>
          </cell>
          <cell r="S744">
            <v>0</v>
          </cell>
          <cell r="T744">
            <v>4.67</v>
          </cell>
          <cell r="U744">
            <v>4.67</v>
          </cell>
          <cell r="V744">
            <v>0</v>
          </cell>
          <cell r="W744">
            <v>0</v>
          </cell>
          <cell r="X744">
            <v>0</v>
          </cell>
          <cell r="Y744">
            <v>0</v>
          </cell>
          <cell r="Z744">
            <v>0</v>
          </cell>
          <cell r="AA744">
            <v>0</v>
          </cell>
          <cell r="AB744">
            <v>0</v>
          </cell>
          <cell r="AC744">
            <v>12.73</v>
          </cell>
          <cell r="AD744">
            <v>0</v>
          </cell>
          <cell r="AE744">
            <v>0</v>
          </cell>
          <cell r="AF744">
            <v>0</v>
          </cell>
          <cell r="AG744">
            <v>12.73</v>
          </cell>
          <cell r="AH744">
            <v>0</v>
          </cell>
          <cell r="AI744">
            <v>28.25</v>
          </cell>
          <cell r="AJ744">
            <v>0</v>
          </cell>
          <cell r="AK744">
            <v>0</v>
          </cell>
          <cell r="AL744">
            <v>0</v>
          </cell>
          <cell r="AM744">
            <v>0</v>
          </cell>
          <cell r="AN744">
            <v>0</v>
          </cell>
          <cell r="AO744">
            <v>0</v>
          </cell>
          <cell r="AP744">
            <v>0</v>
          </cell>
          <cell r="AQ744">
            <v>0</v>
          </cell>
          <cell r="AR744">
            <v>0</v>
          </cell>
          <cell r="AS744">
            <v>0</v>
          </cell>
          <cell r="AT744">
            <v>28.25</v>
          </cell>
          <cell r="AU744">
            <v>394.8</v>
          </cell>
          <cell r="AV744">
            <v>38</v>
          </cell>
          <cell r="AW744">
            <v>28.25</v>
          </cell>
          <cell r="AX744">
            <v>0</v>
          </cell>
          <cell r="AY744">
            <v>404.55</v>
          </cell>
          <cell r="AZ744">
            <v>754.66</v>
          </cell>
          <cell r="BA744">
            <v>2964.34</v>
          </cell>
          <cell r="BB744">
            <v>2699</v>
          </cell>
          <cell r="BC744">
            <v>1020</v>
          </cell>
          <cell r="BD744">
            <v>1020</v>
          </cell>
          <cell r="BE744">
            <v>38</v>
          </cell>
          <cell r="BF744">
            <v>0</v>
          </cell>
          <cell r="BG744">
            <v>0</v>
          </cell>
          <cell r="BH744">
            <v>0</v>
          </cell>
          <cell r="BI744">
            <v>0</v>
          </cell>
          <cell r="BJ744">
            <v>0</v>
          </cell>
          <cell r="BK744">
            <v>0</v>
          </cell>
          <cell r="BL744">
            <v>982</v>
          </cell>
          <cell r="BM744">
            <v>288</v>
          </cell>
          <cell r="BN744">
            <v>694</v>
          </cell>
          <cell r="BO744">
            <v>0</v>
          </cell>
          <cell r="BP744">
            <v>694</v>
          </cell>
          <cell r="BQ744">
            <v>1</v>
          </cell>
          <cell r="BR744">
            <v>693</v>
          </cell>
          <cell r="BS744">
            <v>29.327902000000002</v>
          </cell>
          <cell r="BT744">
            <v>0</v>
          </cell>
          <cell r="BU744">
            <v>0</v>
          </cell>
          <cell r="BV744">
            <v>0</v>
          </cell>
          <cell r="BW744">
            <v>0</v>
          </cell>
          <cell r="BY744">
            <v>4106</v>
          </cell>
          <cell r="BZ744">
            <v>71223</v>
          </cell>
          <cell r="CA744">
            <v>75329</v>
          </cell>
          <cell r="CB744">
            <v>6909</v>
          </cell>
          <cell r="CC744">
            <v>5540</v>
          </cell>
          <cell r="CD744">
            <v>229</v>
          </cell>
          <cell r="CE744">
            <v>19</v>
          </cell>
          <cell r="CF744">
            <v>210</v>
          </cell>
          <cell r="CG744">
            <v>981</v>
          </cell>
          <cell r="CH744">
            <v>189</v>
          </cell>
          <cell r="CI744">
            <v>313</v>
          </cell>
          <cell r="CJ744">
            <v>479</v>
          </cell>
          <cell r="CK744">
            <v>3</v>
          </cell>
          <cell r="CL744">
            <v>0</v>
          </cell>
          <cell r="CM744">
            <v>159</v>
          </cell>
          <cell r="CN744">
            <v>2390</v>
          </cell>
          <cell r="CO744">
            <v>2020</v>
          </cell>
          <cell r="CP744">
            <v>370</v>
          </cell>
          <cell r="CQ744">
            <v>0</v>
          </cell>
          <cell r="CR744">
            <v>0</v>
          </cell>
          <cell r="CS744">
            <v>1040</v>
          </cell>
          <cell r="CT744">
            <v>0</v>
          </cell>
          <cell r="CU744">
            <v>0</v>
          </cell>
          <cell r="CV744">
            <v>1040</v>
          </cell>
          <cell r="CW744">
            <v>36885</v>
          </cell>
          <cell r="CX744">
            <v>5</v>
          </cell>
          <cell r="CY744">
            <v>12</v>
          </cell>
          <cell r="CZ744">
            <v>18100</v>
          </cell>
          <cell r="DA744">
            <v>15110</v>
          </cell>
          <cell r="DB744">
            <v>3658</v>
          </cell>
          <cell r="DC744">
            <v>47224</v>
          </cell>
          <cell r="DD744">
            <v>26</v>
          </cell>
          <cell r="DE744">
            <v>404</v>
          </cell>
          <cell r="DF744">
            <v>46794</v>
          </cell>
          <cell r="DG744">
            <v>21570</v>
          </cell>
          <cell r="DH744">
            <v>17894</v>
          </cell>
          <cell r="DI744">
            <v>1</v>
          </cell>
          <cell r="DJ744">
            <v>0</v>
          </cell>
          <cell r="DK744">
            <v>5117</v>
          </cell>
          <cell r="DL744">
            <v>23012</v>
          </cell>
          <cell r="DM744">
            <v>150224</v>
          </cell>
          <cell r="DN744">
            <v>316929</v>
          </cell>
          <cell r="DO744">
            <v>205221</v>
          </cell>
          <cell r="DP744">
            <v>8159</v>
          </cell>
          <cell r="DQ744">
            <v>1688</v>
          </cell>
          <cell r="DR744">
            <v>67372</v>
          </cell>
          <cell r="DS744">
            <v>102</v>
          </cell>
          <cell r="DT744">
            <v>282440</v>
          </cell>
          <cell r="DU744">
            <v>0</v>
          </cell>
          <cell r="DV744">
            <v>12</v>
          </cell>
          <cell r="DW744">
            <v>23267</v>
          </cell>
          <cell r="DX744">
            <v>13343</v>
          </cell>
          <cell r="DY744">
            <v>-1699</v>
          </cell>
          <cell r="DZ744">
            <v>-1269</v>
          </cell>
          <cell r="EA744">
            <v>33654</v>
          </cell>
          <cell r="EB744">
            <v>835</v>
          </cell>
          <cell r="EC744">
            <v>34489</v>
          </cell>
          <cell r="ED744">
            <v>39156.14</v>
          </cell>
          <cell r="EE744">
            <v>33214</v>
          </cell>
          <cell r="EF744">
            <v>0</v>
          </cell>
          <cell r="EG744">
            <v>33214</v>
          </cell>
          <cell r="EH744">
            <v>693</v>
          </cell>
          <cell r="EI744">
            <v>0</v>
          </cell>
          <cell r="EJ744">
            <v>0</v>
          </cell>
          <cell r="EK744">
            <v>75</v>
          </cell>
          <cell r="EL744">
            <v>0</v>
          </cell>
          <cell r="EM744">
            <v>0</v>
          </cell>
          <cell r="EN744">
            <v>290</v>
          </cell>
          <cell r="EO744">
            <v>0</v>
          </cell>
          <cell r="EP744">
            <v>0</v>
          </cell>
          <cell r="EQ744">
            <v>157</v>
          </cell>
          <cell r="ER744">
            <v>119</v>
          </cell>
          <cell r="ES744">
            <v>0</v>
          </cell>
          <cell r="ET744">
            <v>0</v>
          </cell>
          <cell r="EU744">
            <v>33654</v>
          </cell>
          <cell r="EV744">
            <v>33654</v>
          </cell>
          <cell r="EW744">
            <v>146</v>
          </cell>
          <cell r="EX744">
            <v>0</v>
          </cell>
          <cell r="EY744">
            <v>-1428</v>
          </cell>
          <cell r="EZ744">
            <v>0</v>
          </cell>
          <cell r="FA744">
            <v>0</v>
          </cell>
          <cell r="FB744">
            <v>1660</v>
          </cell>
          <cell r="FC744">
            <v>0</v>
          </cell>
          <cell r="FD744">
            <v>20521</v>
          </cell>
          <cell r="FE744">
            <v>0</v>
          </cell>
          <cell r="FF744">
            <v>16075</v>
          </cell>
          <cell r="FG744">
            <v>0</v>
          </cell>
          <cell r="FH744">
            <v>0</v>
          </cell>
          <cell r="FI744">
            <v>-32</v>
          </cell>
          <cell r="FJ744">
            <v>16043</v>
          </cell>
          <cell r="FK744">
            <v>104125.97</v>
          </cell>
          <cell r="FL744">
            <v>14383</v>
          </cell>
          <cell r="FM744">
            <v>16043</v>
          </cell>
          <cell r="FN744">
            <v>17823.55</v>
          </cell>
          <cell r="FO744">
            <v>104125.97</v>
          </cell>
          <cell r="FP744">
            <v>296597</v>
          </cell>
          <cell r="FQ744">
            <v>13.8131</v>
          </cell>
          <cell r="FR744">
            <v>15.407299999999999</v>
          </cell>
          <cell r="FS744">
            <v>17.1173</v>
          </cell>
          <cell r="FT744">
            <v>5.4089999999999998</v>
          </cell>
          <cell r="FU744">
            <v>0</v>
          </cell>
          <cell r="FV744">
            <v>0</v>
          </cell>
          <cell r="FW744">
            <v>0</v>
          </cell>
          <cell r="FX744">
            <v>0</v>
          </cell>
          <cell r="FY744">
            <v>1269</v>
          </cell>
          <cell r="FZ744">
            <v>0</v>
          </cell>
          <cell r="GA744">
            <v>0</v>
          </cell>
          <cell r="GB744">
            <v>0</v>
          </cell>
          <cell r="GC744">
            <v>1660</v>
          </cell>
          <cell r="GD744">
            <v>17027</v>
          </cell>
          <cell r="GE744">
            <v>70</v>
          </cell>
          <cell r="GF744">
            <v>3113</v>
          </cell>
          <cell r="GG744">
            <v>1197618</v>
          </cell>
          <cell r="GH744">
            <v>0</v>
          </cell>
          <cell r="GI744">
            <v>0</v>
          </cell>
          <cell r="GJ744">
            <v>16075</v>
          </cell>
          <cell r="GK744">
            <v>1607.5</v>
          </cell>
          <cell r="GL744">
            <v>0</v>
          </cell>
          <cell r="GM744">
            <v>70</v>
          </cell>
          <cell r="GN744">
            <v>0</v>
          </cell>
          <cell r="GO744">
            <v>0</v>
          </cell>
          <cell r="GP744">
            <v>0</v>
          </cell>
          <cell r="GQ744">
            <v>1607.5</v>
          </cell>
          <cell r="GR744">
            <v>0</v>
          </cell>
          <cell r="GS744">
            <v>0</v>
          </cell>
          <cell r="GT744">
            <v>0</v>
          </cell>
          <cell r="GU744">
            <v>157</v>
          </cell>
          <cell r="GV744">
            <v>1197.6199999999999</v>
          </cell>
          <cell r="GW744">
            <v>0.13</v>
          </cell>
          <cell r="GX744">
            <v>75</v>
          </cell>
          <cell r="GY744">
            <v>0</v>
          </cell>
          <cell r="GZ744">
            <v>75</v>
          </cell>
          <cell r="HA744">
            <v>290</v>
          </cell>
          <cell r="HB744">
            <v>0</v>
          </cell>
          <cell r="HC744">
            <v>290</v>
          </cell>
          <cell r="HF744">
            <v>0</v>
          </cell>
          <cell r="HG744">
            <v>0</v>
          </cell>
          <cell r="HH744">
            <v>0</v>
          </cell>
          <cell r="HI744">
            <v>0</v>
          </cell>
          <cell r="HJ744">
            <v>0</v>
          </cell>
          <cell r="HL744">
            <v>1</v>
          </cell>
          <cell r="HM744">
            <v>2012</v>
          </cell>
          <cell r="HN744">
            <v>0</v>
          </cell>
          <cell r="HO744">
            <v>0</v>
          </cell>
          <cell r="HP744">
            <v>11911</v>
          </cell>
          <cell r="HQ744">
            <v>4.0525735999999997</v>
          </cell>
          <cell r="HR744">
            <v>19009</v>
          </cell>
        </row>
        <row r="745">
          <cell r="A745" t="str">
            <v>3587146Q2 2012Supervisory Baseline</v>
          </cell>
          <cell r="B745" t="str">
            <v>BNYM</v>
          </cell>
          <cell r="C745" t="str">
            <v>Q2 2012</v>
          </cell>
          <cell r="D745" t="str">
            <v>Supervisory Baseline</v>
          </cell>
          <cell r="E745" t="str">
            <v>BHC</v>
          </cell>
          <cell r="F745" t="str">
            <v>BANK OF NY MELLON CORP</v>
          </cell>
          <cell r="G745">
            <v>3587146</v>
          </cell>
          <cell r="H745" t="str">
            <v>Projected</v>
          </cell>
          <cell r="I745">
            <v>40925</v>
          </cell>
          <cell r="J745">
            <v>40925.522210648145</v>
          </cell>
          <cell r="L745">
            <v>9</v>
          </cell>
          <cell r="M745">
            <v>0</v>
          </cell>
          <cell r="N745">
            <v>0</v>
          </cell>
          <cell r="O745">
            <v>0</v>
          </cell>
          <cell r="P745">
            <v>0.85</v>
          </cell>
          <cell r="Q745">
            <v>0.85</v>
          </cell>
          <cell r="R745">
            <v>0</v>
          </cell>
          <cell r="S745">
            <v>0</v>
          </cell>
          <cell r="T745">
            <v>4.67</v>
          </cell>
          <cell r="U745">
            <v>4.67</v>
          </cell>
          <cell r="V745">
            <v>0</v>
          </cell>
          <cell r="W745">
            <v>0</v>
          </cell>
          <cell r="X745">
            <v>0</v>
          </cell>
          <cell r="Y745">
            <v>0</v>
          </cell>
          <cell r="Z745">
            <v>0</v>
          </cell>
          <cell r="AA745">
            <v>0</v>
          </cell>
          <cell r="AB745">
            <v>0</v>
          </cell>
          <cell r="AC745">
            <v>12.73</v>
          </cell>
          <cell r="AD745">
            <v>0</v>
          </cell>
          <cell r="AE745">
            <v>0</v>
          </cell>
          <cell r="AF745">
            <v>0</v>
          </cell>
          <cell r="AG745">
            <v>12.73</v>
          </cell>
          <cell r="AH745">
            <v>0</v>
          </cell>
          <cell r="AI745">
            <v>27.25</v>
          </cell>
          <cell r="AJ745">
            <v>0</v>
          </cell>
          <cell r="AK745">
            <v>0</v>
          </cell>
          <cell r="AL745">
            <v>0</v>
          </cell>
          <cell r="AM745">
            <v>0</v>
          </cell>
          <cell r="AN745">
            <v>0</v>
          </cell>
          <cell r="AO745">
            <v>0</v>
          </cell>
          <cell r="AP745">
            <v>0</v>
          </cell>
          <cell r="AQ745">
            <v>0</v>
          </cell>
          <cell r="AR745">
            <v>0</v>
          </cell>
          <cell r="AS745">
            <v>0</v>
          </cell>
          <cell r="AT745">
            <v>27.25</v>
          </cell>
          <cell r="AU745">
            <v>404.55</v>
          </cell>
          <cell r="AV745">
            <v>37</v>
          </cell>
          <cell r="AW745">
            <v>27.25</v>
          </cell>
          <cell r="AX745">
            <v>0</v>
          </cell>
          <cell r="AY745">
            <v>414.3</v>
          </cell>
          <cell r="AZ745">
            <v>799.54</v>
          </cell>
          <cell r="BA745">
            <v>3018.46</v>
          </cell>
          <cell r="BB745">
            <v>2744</v>
          </cell>
          <cell r="BC745">
            <v>1074</v>
          </cell>
          <cell r="BD745">
            <v>1074</v>
          </cell>
          <cell r="BE745">
            <v>37</v>
          </cell>
          <cell r="BF745">
            <v>0</v>
          </cell>
          <cell r="BG745">
            <v>0</v>
          </cell>
          <cell r="BH745">
            <v>0</v>
          </cell>
          <cell r="BI745">
            <v>0</v>
          </cell>
          <cell r="BJ745">
            <v>0</v>
          </cell>
          <cell r="BK745">
            <v>0</v>
          </cell>
          <cell r="BL745">
            <v>1037</v>
          </cell>
          <cell r="BM745">
            <v>303</v>
          </cell>
          <cell r="BN745">
            <v>734</v>
          </cell>
          <cell r="BO745">
            <v>0</v>
          </cell>
          <cell r="BP745">
            <v>734</v>
          </cell>
          <cell r="BQ745">
            <v>1</v>
          </cell>
          <cell r="BR745">
            <v>733</v>
          </cell>
          <cell r="BS745">
            <v>29.218900999999999</v>
          </cell>
          <cell r="BT745">
            <v>0</v>
          </cell>
          <cell r="BU745">
            <v>0</v>
          </cell>
          <cell r="BV745">
            <v>0</v>
          </cell>
          <cell r="BW745">
            <v>0</v>
          </cell>
          <cell r="BY745">
            <v>4209</v>
          </cell>
          <cell r="BZ745">
            <v>71139</v>
          </cell>
          <cell r="CA745">
            <v>75348</v>
          </cell>
          <cell r="CB745">
            <v>6979</v>
          </cell>
          <cell r="CC745">
            <v>5620</v>
          </cell>
          <cell r="CD745">
            <v>228</v>
          </cell>
          <cell r="CE745">
            <v>18</v>
          </cell>
          <cell r="CF745">
            <v>210</v>
          </cell>
          <cell r="CG745">
            <v>967</v>
          </cell>
          <cell r="CH745">
            <v>186</v>
          </cell>
          <cell r="CI745">
            <v>309</v>
          </cell>
          <cell r="CJ745">
            <v>472</v>
          </cell>
          <cell r="CK745">
            <v>3</v>
          </cell>
          <cell r="CL745">
            <v>1</v>
          </cell>
          <cell r="CM745">
            <v>163</v>
          </cell>
          <cell r="CN745">
            <v>2400</v>
          </cell>
          <cell r="CO745">
            <v>2025</v>
          </cell>
          <cell r="CP745">
            <v>375</v>
          </cell>
          <cell r="CQ745">
            <v>0</v>
          </cell>
          <cell r="CR745">
            <v>0</v>
          </cell>
          <cell r="CS745">
            <v>1075</v>
          </cell>
          <cell r="CT745">
            <v>0</v>
          </cell>
          <cell r="CU745">
            <v>0</v>
          </cell>
          <cell r="CV745">
            <v>1075</v>
          </cell>
          <cell r="CW745">
            <v>36885</v>
          </cell>
          <cell r="CX745">
            <v>5</v>
          </cell>
          <cell r="CY745">
            <v>12</v>
          </cell>
          <cell r="CZ745">
            <v>18100</v>
          </cell>
          <cell r="DA745">
            <v>15210</v>
          </cell>
          <cell r="DB745">
            <v>3558</v>
          </cell>
          <cell r="DC745">
            <v>47339</v>
          </cell>
          <cell r="DD745">
            <v>26</v>
          </cell>
          <cell r="DE745">
            <v>413</v>
          </cell>
          <cell r="DF745">
            <v>46900</v>
          </cell>
          <cell r="DG745">
            <v>22096</v>
          </cell>
          <cell r="DH745">
            <v>17884</v>
          </cell>
          <cell r="DI745">
            <v>1</v>
          </cell>
          <cell r="DJ745">
            <v>0</v>
          </cell>
          <cell r="DK745">
            <v>5016</v>
          </cell>
          <cell r="DL745">
            <v>22901</v>
          </cell>
          <cell r="DM745">
            <v>152068</v>
          </cell>
          <cell r="DN745">
            <v>319313</v>
          </cell>
          <cell r="DO745">
            <v>205853</v>
          </cell>
          <cell r="DP745">
            <v>8358</v>
          </cell>
          <cell r="DQ745">
            <v>1188</v>
          </cell>
          <cell r="DR745">
            <v>68519</v>
          </cell>
          <cell r="DS745">
            <v>102</v>
          </cell>
          <cell r="DT745">
            <v>283918</v>
          </cell>
          <cell r="DU745">
            <v>500</v>
          </cell>
          <cell r="DV745">
            <v>12</v>
          </cell>
          <cell r="DW745">
            <v>23342</v>
          </cell>
          <cell r="DX745">
            <v>13920</v>
          </cell>
          <cell r="DY745">
            <v>-1655</v>
          </cell>
          <cell r="DZ745">
            <v>-1559</v>
          </cell>
          <cell r="EA745">
            <v>34560</v>
          </cell>
          <cell r="EB745">
            <v>835</v>
          </cell>
          <cell r="EC745">
            <v>35395</v>
          </cell>
          <cell r="ED745">
            <v>39251.5</v>
          </cell>
          <cell r="EE745">
            <v>33654</v>
          </cell>
          <cell r="EF745">
            <v>0</v>
          </cell>
          <cell r="EG745">
            <v>33654</v>
          </cell>
          <cell r="EH745">
            <v>733</v>
          </cell>
          <cell r="EI745">
            <v>500</v>
          </cell>
          <cell r="EJ745">
            <v>0</v>
          </cell>
          <cell r="EK745">
            <v>75</v>
          </cell>
          <cell r="EL745">
            <v>0</v>
          </cell>
          <cell r="EM745">
            <v>0</v>
          </cell>
          <cell r="EN745">
            <v>290</v>
          </cell>
          <cell r="EO745">
            <v>0</v>
          </cell>
          <cell r="EP745">
            <v>0</v>
          </cell>
          <cell r="EQ745">
            <v>156</v>
          </cell>
          <cell r="ER745">
            <v>44</v>
          </cell>
          <cell r="ES745">
            <v>0</v>
          </cell>
          <cell r="ET745">
            <v>0</v>
          </cell>
          <cell r="EU745">
            <v>34560</v>
          </cell>
          <cell r="EV745">
            <v>34560</v>
          </cell>
          <cell r="EW745">
            <v>197</v>
          </cell>
          <cell r="EX745">
            <v>0</v>
          </cell>
          <cell r="EY745">
            <v>-1410</v>
          </cell>
          <cell r="EZ745">
            <v>0</v>
          </cell>
          <cell r="FA745">
            <v>0</v>
          </cell>
          <cell r="FB745">
            <v>1160</v>
          </cell>
          <cell r="FC745">
            <v>0</v>
          </cell>
          <cell r="FD745">
            <v>20424</v>
          </cell>
          <cell r="FE745">
            <v>0</v>
          </cell>
          <cell r="FF745">
            <v>16509</v>
          </cell>
          <cell r="FG745">
            <v>0</v>
          </cell>
          <cell r="FH745">
            <v>0</v>
          </cell>
          <cell r="FI745">
            <v>-32</v>
          </cell>
          <cell r="FJ745">
            <v>16477</v>
          </cell>
          <cell r="FK745">
            <v>104812.87</v>
          </cell>
          <cell r="FL745">
            <v>14817</v>
          </cell>
          <cell r="FM745">
            <v>16477</v>
          </cell>
          <cell r="FN745">
            <v>18164.8</v>
          </cell>
          <cell r="FO745">
            <v>104812.87</v>
          </cell>
          <cell r="FP745">
            <v>297886</v>
          </cell>
          <cell r="FQ745">
            <v>14.1366</v>
          </cell>
          <cell r="FR745">
            <v>15.7204</v>
          </cell>
          <cell r="FS745">
            <v>17.3307</v>
          </cell>
          <cell r="FT745">
            <v>5.5312999999999999</v>
          </cell>
          <cell r="FU745">
            <v>500</v>
          </cell>
          <cell r="FV745">
            <v>0</v>
          </cell>
          <cell r="FW745">
            <v>0</v>
          </cell>
          <cell r="FX745">
            <v>0</v>
          </cell>
          <cell r="FY745">
            <v>1559</v>
          </cell>
          <cell r="FZ745">
            <v>0</v>
          </cell>
          <cell r="GA745">
            <v>0</v>
          </cell>
          <cell r="GB745">
            <v>0</v>
          </cell>
          <cell r="GC745">
            <v>1160</v>
          </cell>
          <cell r="GD745">
            <v>17041</v>
          </cell>
          <cell r="GE745">
            <v>70</v>
          </cell>
          <cell r="GF745">
            <v>3099</v>
          </cell>
          <cell r="GG745">
            <v>1185912</v>
          </cell>
          <cell r="GH745">
            <v>0</v>
          </cell>
          <cell r="GI745">
            <v>0</v>
          </cell>
          <cell r="GJ745">
            <v>16509</v>
          </cell>
          <cell r="GK745">
            <v>1650.9</v>
          </cell>
          <cell r="GL745">
            <v>0</v>
          </cell>
          <cell r="GM745">
            <v>70</v>
          </cell>
          <cell r="GN745">
            <v>0</v>
          </cell>
          <cell r="GO745">
            <v>0</v>
          </cell>
          <cell r="GP745">
            <v>0</v>
          </cell>
          <cell r="GQ745">
            <v>1650.9</v>
          </cell>
          <cell r="GR745">
            <v>0</v>
          </cell>
          <cell r="GS745">
            <v>0</v>
          </cell>
          <cell r="GT745">
            <v>0</v>
          </cell>
          <cell r="GU745">
            <v>156</v>
          </cell>
          <cell r="GV745">
            <v>1185.9100000000001</v>
          </cell>
          <cell r="GW745">
            <v>0.13</v>
          </cell>
          <cell r="GX745">
            <v>75</v>
          </cell>
          <cell r="GY745">
            <v>0</v>
          </cell>
          <cell r="GZ745">
            <v>75</v>
          </cell>
          <cell r="HA745">
            <v>290</v>
          </cell>
          <cell r="HB745">
            <v>0</v>
          </cell>
          <cell r="HC745">
            <v>290</v>
          </cell>
          <cell r="HF745">
            <v>0</v>
          </cell>
          <cell r="HG745">
            <v>0</v>
          </cell>
          <cell r="HH745">
            <v>0</v>
          </cell>
          <cell r="HI745">
            <v>0</v>
          </cell>
          <cell r="HJ745">
            <v>0</v>
          </cell>
          <cell r="HL745">
            <v>2</v>
          </cell>
          <cell r="HM745">
            <v>2012</v>
          </cell>
          <cell r="HN745">
            <v>0</v>
          </cell>
          <cell r="HO745">
            <v>0</v>
          </cell>
          <cell r="HP745">
            <v>12718</v>
          </cell>
          <cell r="HQ745">
            <v>4.2907219000000003</v>
          </cell>
          <cell r="HR745">
            <v>19009</v>
          </cell>
        </row>
        <row r="746">
          <cell r="A746" t="str">
            <v>3587146Q3 2012Supervisory Baseline</v>
          </cell>
          <cell r="B746" t="str">
            <v>BNYM</v>
          </cell>
          <cell r="C746" t="str">
            <v>Q3 2012</v>
          </cell>
          <cell r="D746" t="str">
            <v>Supervisory Baseline</v>
          </cell>
          <cell r="E746" t="str">
            <v>BHC</v>
          </cell>
          <cell r="F746" t="str">
            <v>BANK OF NY MELLON CORP</v>
          </cell>
          <cell r="G746">
            <v>3587146</v>
          </cell>
          <cell r="H746" t="str">
            <v>Projected</v>
          </cell>
          <cell r="I746">
            <v>40925</v>
          </cell>
          <cell r="J746">
            <v>40925.522210648145</v>
          </cell>
          <cell r="L746">
            <v>8</v>
          </cell>
          <cell r="M746">
            <v>0</v>
          </cell>
          <cell r="N746">
            <v>0</v>
          </cell>
          <cell r="O746">
            <v>0</v>
          </cell>
          <cell r="P746">
            <v>0.85</v>
          </cell>
          <cell r="Q746">
            <v>0.85</v>
          </cell>
          <cell r="R746">
            <v>0</v>
          </cell>
          <cell r="S746">
            <v>0</v>
          </cell>
          <cell r="T746">
            <v>4.67</v>
          </cell>
          <cell r="U746">
            <v>4.67</v>
          </cell>
          <cell r="V746">
            <v>0</v>
          </cell>
          <cell r="W746">
            <v>0</v>
          </cell>
          <cell r="X746">
            <v>0</v>
          </cell>
          <cell r="Y746">
            <v>0</v>
          </cell>
          <cell r="Z746">
            <v>0</v>
          </cell>
          <cell r="AA746">
            <v>0</v>
          </cell>
          <cell r="AB746">
            <v>0</v>
          </cell>
          <cell r="AC746">
            <v>12.73</v>
          </cell>
          <cell r="AD746">
            <v>0</v>
          </cell>
          <cell r="AE746">
            <v>0</v>
          </cell>
          <cell r="AF746">
            <v>0</v>
          </cell>
          <cell r="AG746">
            <v>12.73</v>
          </cell>
          <cell r="AH746">
            <v>0</v>
          </cell>
          <cell r="AI746">
            <v>26.25</v>
          </cell>
          <cell r="AJ746">
            <v>0</v>
          </cell>
          <cell r="AK746">
            <v>0</v>
          </cell>
          <cell r="AL746">
            <v>0</v>
          </cell>
          <cell r="AM746">
            <v>0</v>
          </cell>
          <cell r="AN746">
            <v>0</v>
          </cell>
          <cell r="AO746">
            <v>0</v>
          </cell>
          <cell r="AP746">
            <v>0</v>
          </cell>
          <cell r="AQ746">
            <v>0</v>
          </cell>
          <cell r="AR746">
            <v>0</v>
          </cell>
          <cell r="AS746">
            <v>0</v>
          </cell>
          <cell r="AT746">
            <v>26.25</v>
          </cell>
          <cell r="AU746">
            <v>414.3</v>
          </cell>
          <cell r="AV746">
            <v>36</v>
          </cell>
          <cell r="AW746">
            <v>26.25</v>
          </cell>
          <cell r="AX746">
            <v>0</v>
          </cell>
          <cell r="AY746">
            <v>424.05</v>
          </cell>
          <cell r="AZ746">
            <v>822.12</v>
          </cell>
          <cell r="BA746">
            <v>2951.88</v>
          </cell>
          <cell r="BB746">
            <v>2713</v>
          </cell>
          <cell r="BC746">
            <v>1061</v>
          </cell>
          <cell r="BD746">
            <v>1061</v>
          </cell>
          <cell r="BE746">
            <v>36</v>
          </cell>
          <cell r="BF746">
            <v>0</v>
          </cell>
          <cell r="BG746">
            <v>0</v>
          </cell>
          <cell r="BH746">
            <v>0</v>
          </cell>
          <cell r="BI746">
            <v>0</v>
          </cell>
          <cell r="BJ746">
            <v>0</v>
          </cell>
          <cell r="BK746">
            <v>0</v>
          </cell>
          <cell r="BL746">
            <v>1025</v>
          </cell>
          <cell r="BM746">
            <v>301</v>
          </cell>
          <cell r="BN746">
            <v>724</v>
          </cell>
          <cell r="BO746">
            <v>0</v>
          </cell>
          <cell r="BP746">
            <v>724</v>
          </cell>
          <cell r="BQ746">
            <v>1</v>
          </cell>
          <cell r="BR746">
            <v>723</v>
          </cell>
          <cell r="BS746">
            <v>29.365853999999999</v>
          </cell>
          <cell r="BT746">
            <v>0</v>
          </cell>
          <cell r="BU746">
            <v>0</v>
          </cell>
          <cell r="BV746">
            <v>0</v>
          </cell>
          <cell r="BW746">
            <v>0</v>
          </cell>
          <cell r="BY746">
            <v>4314</v>
          </cell>
          <cell r="BZ746">
            <v>71051</v>
          </cell>
          <cell r="CA746">
            <v>75365</v>
          </cell>
          <cell r="CB746">
            <v>7049</v>
          </cell>
          <cell r="CC746">
            <v>5700</v>
          </cell>
          <cell r="CD746">
            <v>228</v>
          </cell>
          <cell r="CE746">
            <v>18</v>
          </cell>
          <cell r="CF746">
            <v>210</v>
          </cell>
          <cell r="CG746">
            <v>953</v>
          </cell>
          <cell r="CH746">
            <v>184</v>
          </cell>
          <cell r="CI746">
            <v>304</v>
          </cell>
          <cell r="CJ746">
            <v>465</v>
          </cell>
          <cell r="CK746">
            <v>3</v>
          </cell>
          <cell r="CL746">
            <v>1</v>
          </cell>
          <cell r="CM746">
            <v>167</v>
          </cell>
          <cell r="CN746">
            <v>2400</v>
          </cell>
          <cell r="CO746">
            <v>2025</v>
          </cell>
          <cell r="CP746">
            <v>375</v>
          </cell>
          <cell r="CQ746">
            <v>0</v>
          </cell>
          <cell r="CR746">
            <v>0</v>
          </cell>
          <cell r="CS746">
            <v>1110</v>
          </cell>
          <cell r="CT746">
            <v>0</v>
          </cell>
          <cell r="CU746">
            <v>0</v>
          </cell>
          <cell r="CV746">
            <v>1110</v>
          </cell>
          <cell r="CW746">
            <v>36785</v>
          </cell>
          <cell r="CX746">
            <v>5</v>
          </cell>
          <cell r="CY746">
            <v>12</v>
          </cell>
          <cell r="CZ746">
            <v>18100</v>
          </cell>
          <cell r="DA746">
            <v>15210</v>
          </cell>
          <cell r="DB746">
            <v>3458</v>
          </cell>
          <cell r="DC746">
            <v>47344</v>
          </cell>
          <cell r="DD746">
            <v>26</v>
          </cell>
          <cell r="DE746">
            <v>422</v>
          </cell>
          <cell r="DF746">
            <v>46896</v>
          </cell>
          <cell r="DG746">
            <v>22622</v>
          </cell>
          <cell r="DH746">
            <v>17884</v>
          </cell>
          <cell r="DI746">
            <v>1</v>
          </cell>
          <cell r="DJ746">
            <v>0</v>
          </cell>
          <cell r="DK746">
            <v>4918</v>
          </cell>
          <cell r="DL746">
            <v>22803</v>
          </cell>
          <cell r="DM746">
            <v>154400</v>
          </cell>
          <cell r="DN746">
            <v>322086</v>
          </cell>
          <cell r="DO746">
            <v>206076</v>
          </cell>
          <cell r="DP746">
            <v>8557</v>
          </cell>
          <cell r="DQ746">
            <v>1188</v>
          </cell>
          <cell r="DR746">
            <v>70452</v>
          </cell>
          <cell r="DS746">
            <v>102</v>
          </cell>
          <cell r="DT746">
            <v>286273</v>
          </cell>
          <cell r="DU746">
            <v>500</v>
          </cell>
          <cell r="DV746">
            <v>12</v>
          </cell>
          <cell r="DW746">
            <v>23417</v>
          </cell>
          <cell r="DX746">
            <v>14484</v>
          </cell>
          <cell r="DY746">
            <v>-1586</v>
          </cell>
          <cell r="DZ746">
            <v>-1849</v>
          </cell>
          <cell r="EA746">
            <v>34978</v>
          </cell>
          <cell r="EB746">
            <v>835</v>
          </cell>
          <cell r="EC746">
            <v>35813</v>
          </cell>
          <cell r="ED746">
            <v>39255.64</v>
          </cell>
          <cell r="EE746">
            <v>34560</v>
          </cell>
          <cell r="EF746">
            <v>0</v>
          </cell>
          <cell r="EG746">
            <v>34560</v>
          </cell>
          <cell r="EH746">
            <v>723</v>
          </cell>
          <cell r="EI746">
            <v>0</v>
          </cell>
          <cell r="EJ746">
            <v>0</v>
          </cell>
          <cell r="EK746">
            <v>75</v>
          </cell>
          <cell r="EL746">
            <v>0</v>
          </cell>
          <cell r="EM746">
            <v>0</v>
          </cell>
          <cell r="EN746">
            <v>290</v>
          </cell>
          <cell r="EO746">
            <v>0</v>
          </cell>
          <cell r="EP746">
            <v>5</v>
          </cell>
          <cell r="EQ746">
            <v>154</v>
          </cell>
          <cell r="ER746">
            <v>69</v>
          </cell>
          <cell r="ES746">
            <v>0</v>
          </cell>
          <cell r="ET746">
            <v>0</v>
          </cell>
          <cell r="EU746">
            <v>34978</v>
          </cell>
          <cell r="EV746">
            <v>34978</v>
          </cell>
          <cell r="EW746">
            <v>248</v>
          </cell>
          <cell r="EX746">
            <v>0</v>
          </cell>
          <cell r="EY746">
            <v>-1392</v>
          </cell>
          <cell r="EZ746">
            <v>0</v>
          </cell>
          <cell r="FA746">
            <v>0</v>
          </cell>
          <cell r="FB746">
            <v>1160</v>
          </cell>
          <cell r="FC746">
            <v>0</v>
          </cell>
          <cell r="FD746">
            <v>20340</v>
          </cell>
          <cell r="FE746">
            <v>0</v>
          </cell>
          <cell r="FF746">
            <v>16942</v>
          </cell>
          <cell r="FG746">
            <v>0</v>
          </cell>
          <cell r="FH746">
            <v>0</v>
          </cell>
          <cell r="FI746">
            <v>-32</v>
          </cell>
          <cell r="FJ746">
            <v>16910</v>
          </cell>
          <cell r="FK746">
            <v>105565.17</v>
          </cell>
          <cell r="FL746">
            <v>15250</v>
          </cell>
          <cell r="FM746">
            <v>16910</v>
          </cell>
          <cell r="FN746">
            <v>18561.05</v>
          </cell>
          <cell r="FO746">
            <v>105565.17</v>
          </cell>
          <cell r="FP746">
            <v>299357</v>
          </cell>
          <cell r="FQ746">
            <v>14.446099999999999</v>
          </cell>
          <cell r="FR746">
            <v>16.0185</v>
          </cell>
          <cell r="FS746">
            <v>17.5825</v>
          </cell>
          <cell r="FT746">
            <v>5.6487999999999996</v>
          </cell>
          <cell r="FU746">
            <v>500</v>
          </cell>
          <cell r="FV746">
            <v>0</v>
          </cell>
          <cell r="FW746">
            <v>0</v>
          </cell>
          <cell r="FX746">
            <v>0</v>
          </cell>
          <cell r="FY746">
            <v>1849</v>
          </cell>
          <cell r="FZ746">
            <v>0</v>
          </cell>
          <cell r="GA746">
            <v>0</v>
          </cell>
          <cell r="GB746">
            <v>0</v>
          </cell>
          <cell r="GC746">
            <v>1160</v>
          </cell>
          <cell r="GD746">
            <v>17065</v>
          </cell>
          <cell r="GE746">
            <v>70</v>
          </cell>
          <cell r="GF746">
            <v>3085</v>
          </cell>
          <cell r="GG746">
            <v>1174749</v>
          </cell>
          <cell r="GH746">
            <v>0</v>
          </cell>
          <cell r="GI746">
            <v>0</v>
          </cell>
          <cell r="GJ746">
            <v>16942</v>
          </cell>
          <cell r="GK746">
            <v>1694.2</v>
          </cell>
          <cell r="GL746">
            <v>0</v>
          </cell>
          <cell r="GM746">
            <v>70</v>
          </cell>
          <cell r="GN746">
            <v>0</v>
          </cell>
          <cell r="GO746">
            <v>0</v>
          </cell>
          <cell r="GP746">
            <v>0</v>
          </cell>
          <cell r="GQ746">
            <v>1694.2</v>
          </cell>
          <cell r="GR746">
            <v>0</v>
          </cell>
          <cell r="GS746">
            <v>0</v>
          </cell>
          <cell r="GT746">
            <v>0</v>
          </cell>
          <cell r="GU746">
            <v>154</v>
          </cell>
          <cell r="GV746">
            <v>1174.75</v>
          </cell>
          <cell r="GW746">
            <v>0.13</v>
          </cell>
          <cell r="GX746">
            <v>75</v>
          </cell>
          <cell r="GY746">
            <v>0</v>
          </cell>
          <cell r="GZ746">
            <v>75</v>
          </cell>
          <cell r="HA746">
            <v>290</v>
          </cell>
          <cell r="HB746">
            <v>0</v>
          </cell>
          <cell r="HC746">
            <v>290</v>
          </cell>
          <cell r="HF746">
            <v>0</v>
          </cell>
          <cell r="HG746">
            <v>0</v>
          </cell>
          <cell r="HH746">
            <v>0</v>
          </cell>
          <cell r="HI746">
            <v>0</v>
          </cell>
          <cell r="HJ746">
            <v>0</v>
          </cell>
          <cell r="HL746">
            <v>3</v>
          </cell>
          <cell r="HM746">
            <v>2012</v>
          </cell>
          <cell r="HN746">
            <v>0</v>
          </cell>
          <cell r="HO746">
            <v>0</v>
          </cell>
          <cell r="HP746">
            <v>13524</v>
          </cell>
          <cell r="HQ746">
            <v>4.5188753999999998</v>
          </cell>
          <cell r="HR746">
            <v>19009</v>
          </cell>
        </row>
        <row r="747">
          <cell r="A747" t="str">
            <v>3587146Q4 2012Supervisory Baseline</v>
          </cell>
          <cell r="B747" t="str">
            <v>BNYM</v>
          </cell>
          <cell r="C747" t="str">
            <v>Q4 2012</v>
          </cell>
          <cell r="D747" t="str">
            <v>Supervisory Baseline</v>
          </cell>
          <cell r="E747" t="str">
            <v>BHC</v>
          </cell>
          <cell r="F747" t="str">
            <v>BANK OF NY MELLON CORP</v>
          </cell>
          <cell r="G747">
            <v>3587146</v>
          </cell>
          <cell r="H747" t="str">
            <v>Projected</v>
          </cell>
          <cell r="I747">
            <v>40925</v>
          </cell>
          <cell r="J747">
            <v>40925.522210648145</v>
          </cell>
          <cell r="L747">
            <v>8</v>
          </cell>
          <cell r="M747">
            <v>0</v>
          </cell>
          <cell r="N747">
            <v>0</v>
          </cell>
          <cell r="O747">
            <v>0</v>
          </cell>
          <cell r="P747">
            <v>0.85</v>
          </cell>
          <cell r="Q747">
            <v>0.85</v>
          </cell>
          <cell r="R747">
            <v>0</v>
          </cell>
          <cell r="S747">
            <v>0</v>
          </cell>
          <cell r="T747">
            <v>4.67</v>
          </cell>
          <cell r="U747">
            <v>4.67</v>
          </cell>
          <cell r="V747">
            <v>0</v>
          </cell>
          <cell r="W747">
            <v>0</v>
          </cell>
          <cell r="X747">
            <v>0</v>
          </cell>
          <cell r="Y747">
            <v>0</v>
          </cell>
          <cell r="Z747">
            <v>0</v>
          </cell>
          <cell r="AA747">
            <v>0</v>
          </cell>
          <cell r="AB747">
            <v>0</v>
          </cell>
          <cell r="AC747">
            <v>12.73</v>
          </cell>
          <cell r="AD747">
            <v>0</v>
          </cell>
          <cell r="AE747">
            <v>0</v>
          </cell>
          <cell r="AF747">
            <v>0</v>
          </cell>
          <cell r="AG747">
            <v>12.73</v>
          </cell>
          <cell r="AH747">
            <v>0</v>
          </cell>
          <cell r="AI747">
            <v>26.25</v>
          </cell>
          <cell r="AJ747">
            <v>0</v>
          </cell>
          <cell r="AK747">
            <v>1</v>
          </cell>
          <cell r="AL747">
            <v>8</v>
          </cell>
          <cell r="AM747">
            <v>9</v>
          </cell>
          <cell r="AN747">
            <v>0</v>
          </cell>
          <cell r="AO747">
            <v>0</v>
          </cell>
          <cell r="AP747">
            <v>0</v>
          </cell>
          <cell r="AQ747">
            <v>0</v>
          </cell>
          <cell r="AR747">
            <v>0</v>
          </cell>
          <cell r="AS747">
            <v>0</v>
          </cell>
          <cell r="AT747">
            <v>35.25</v>
          </cell>
          <cell r="AU747">
            <v>424.05</v>
          </cell>
          <cell r="AV747">
            <v>36</v>
          </cell>
          <cell r="AW747">
            <v>26.25</v>
          </cell>
          <cell r="AX747">
            <v>0</v>
          </cell>
          <cell r="AY747">
            <v>433.8</v>
          </cell>
          <cell r="AZ747">
            <v>846.39</v>
          </cell>
          <cell r="BA747">
            <v>2778.61</v>
          </cell>
          <cell r="BB747">
            <v>2658</v>
          </cell>
          <cell r="BC747">
            <v>967</v>
          </cell>
          <cell r="BD747">
            <v>967</v>
          </cell>
          <cell r="BE747">
            <v>36</v>
          </cell>
          <cell r="BF747">
            <v>0</v>
          </cell>
          <cell r="BG747">
            <v>0</v>
          </cell>
          <cell r="BH747">
            <v>0</v>
          </cell>
          <cell r="BI747">
            <v>-1</v>
          </cell>
          <cell r="BJ747">
            <v>-8</v>
          </cell>
          <cell r="BK747">
            <v>0</v>
          </cell>
          <cell r="BL747">
            <v>922</v>
          </cell>
          <cell r="BM747">
            <v>270</v>
          </cell>
          <cell r="BN747">
            <v>652</v>
          </cell>
          <cell r="BO747">
            <v>0</v>
          </cell>
          <cell r="BP747">
            <v>652</v>
          </cell>
          <cell r="BQ747">
            <v>1</v>
          </cell>
          <cell r="BR747">
            <v>651</v>
          </cell>
          <cell r="BS747">
            <v>29.284165000000002</v>
          </cell>
          <cell r="BT747">
            <v>0</v>
          </cell>
          <cell r="BU747">
            <v>0</v>
          </cell>
          <cell r="BV747">
            <v>0</v>
          </cell>
          <cell r="BW747">
            <v>0</v>
          </cell>
          <cell r="BY747">
            <v>4421</v>
          </cell>
          <cell r="BZ747">
            <v>70916</v>
          </cell>
          <cell r="CA747">
            <v>75337</v>
          </cell>
          <cell r="CB747">
            <v>7117</v>
          </cell>
          <cell r="CC747">
            <v>5780</v>
          </cell>
          <cell r="CD747">
            <v>227</v>
          </cell>
          <cell r="CE747">
            <v>17</v>
          </cell>
          <cell r="CF747">
            <v>210</v>
          </cell>
          <cell r="CG747">
            <v>938</v>
          </cell>
          <cell r="CH747">
            <v>181</v>
          </cell>
          <cell r="CI747">
            <v>299</v>
          </cell>
          <cell r="CJ747">
            <v>458</v>
          </cell>
          <cell r="CK747">
            <v>3</v>
          </cell>
          <cell r="CL747">
            <v>1</v>
          </cell>
          <cell r="CM747">
            <v>171</v>
          </cell>
          <cell r="CN747">
            <v>2405</v>
          </cell>
          <cell r="CO747">
            <v>2025</v>
          </cell>
          <cell r="CP747">
            <v>380</v>
          </cell>
          <cell r="CQ747">
            <v>0</v>
          </cell>
          <cell r="CR747">
            <v>0</v>
          </cell>
          <cell r="CS747">
            <v>1145</v>
          </cell>
          <cell r="CT747">
            <v>0</v>
          </cell>
          <cell r="CU747">
            <v>0</v>
          </cell>
          <cell r="CV747">
            <v>1145</v>
          </cell>
          <cell r="CW747">
            <v>36725</v>
          </cell>
          <cell r="CX747">
            <v>5</v>
          </cell>
          <cell r="CY747">
            <v>12</v>
          </cell>
          <cell r="CZ747">
            <v>18100</v>
          </cell>
          <cell r="DA747">
            <v>15250</v>
          </cell>
          <cell r="DB747">
            <v>3358</v>
          </cell>
          <cell r="DC747">
            <v>47392</v>
          </cell>
          <cell r="DD747">
            <v>26</v>
          </cell>
          <cell r="DE747">
            <v>431</v>
          </cell>
          <cell r="DF747">
            <v>46935</v>
          </cell>
          <cell r="DG747">
            <v>23148</v>
          </cell>
          <cell r="DH747">
            <v>17874</v>
          </cell>
          <cell r="DI747">
            <v>1</v>
          </cell>
          <cell r="DJ747">
            <v>0</v>
          </cell>
          <cell r="DK747">
            <v>4818</v>
          </cell>
          <cell r="DL747">
            <v>22693</v>
          </cell>
          <cell r="DM747">
            <v>154959</v>
          </cell>
          <cell r="DN747">
            <v>323072</v>
          </cell>
          <cell r="DO747">
            <v>206384</v>
          </cell>
          <cell r="DP747">
            <v>8756</v>
          </cell>
          <cell r="DQ747">
            <v>1188</v>
          </cell>
          <cell r="DR747">
            <v>70609</v>
          </cell>
          <cell r="DS747">
            <v>102</v>
          </cell>
          <cell r="DT747">
            <v>286937</v>
          </cell>
          <cell r="DU747">
            <v>500</v>
          </cell>
          <cell r="DV747">
            <v>12</v>
          </cell>
          <cell r="DW747">
            <v>23492</v>
          </cell>
          <cell r="DX747">
            <v>14977</v>
          </cell>
          <cell r="DY747">
            <v>-1542</v>
          </cell>
          <cell r="DZ747">
            <v>-2139</v>
          </cell>
          <cell r="EA747">
            <v>35300</v>
          </cell>
          <cell r="EB747">
            <v>835</v>
          </cell>
          <cell r="EC747">
            <v>36135</v>
          </cell>
          <cell r="ED747">
            <v>39295.440000000002</v>
          </cell>
          <cell r="EE747">
            <v>34978</v>
          </cell>
          <cell r="EF747">
            <v>0</v>
          </cell>
          <cell r="EG747">
            <v>34978</v>
          </cell>
          <cell r="EH747">
            <v>651</v>
          </cell>
          <cell r="EI747">
            <v>0</v>
          </cell>
          <cell r="EJ747">
            <v>0</v>
          </cell>
          <cell r="EK747">
            <v>75</v>
          </cell>
          <cell r="EL747">
            <v>0</v>
          </cell>
          <cell r="EM747">
            <v>0</v>
          </cell>
          <cell r="EN747">
            <v>290</v>
          </cell>
          <cell r="EO747">
            <v>0</v>
          </cell>
          <cell r="EP747">
            <v>5</v>
          </cell>
          <cell r="EQ747">
            <v>153</v>
          </cell>
          <cell r="ER747">
            <v>44</v>
          </cell>
          <cell r="ES747">
            <v>0</v>
          </cell>
          <cell r="ET747">
            <v>0</v>
          </cell>
          <cell r="EU747">
            <v>35300</v>
          </cell>
          <cell r="EV747">
            <v>35300</v>
          </cell>
          <cell r="EW747">
            <v>299</v>
          </cell>
          <cell r="EX747">
            <v>0</v>
          </cell>
          <cell r="EY747">
            <v>-1374</v>
          </cell>
          <cell r="EZ747">
            <v>0</v>
          </cell>
          <cell r="FA747">
            <v>0</v>
          </cell>
          <cell r="FB747">
            <v>1160</v>
          </cell>
          <cell r="FC747">
            <v>0</v>
          </cell>
          <cell r="FD747">
            <v>20244</v>
          </cell>
          <cell r="FE747">
            <v>0</v>
          </cell>
          <cell r="FF747">
            <v>17291</v>
          </cell>
          <cell r="FG747">
            <v>0</v>
          </cell>
          <cell r="FH747">
            <v>0</v>
          </cell>
          <cell r="FI747">
            <v>-32</v>
          </cell>
          <cell r="FJ747">
            <v>17259</v>
          </cell>
          <cell r="FK747">
            <v>105930.67</v>
          </cell>
          <cell r="FL747">
            <v>15599</v>
          </cell>
          <cell r="FM747">
            <v>17259</v>
          </cell>
          <cell r="FN747">
            <v>18765.3</v>
          </cell>
          <cell r="FO747">
            <v>105930.67</v>
          </cell>
          <cell r="FP747">
            <v>299946</v>
          </cell>
          <cell r="FQ747">
            <v>14.7257</v>
          </cell>
          <cell r="FR747">
            <v>16.2927</v>
          </cell>
          <cell r="FS747">
            <v>17.714700000000001</v>
          </cell>
          <cell r="FT747">
            <v>5.7539999999999996</v>
          </cell>
          <cell r="FU747">
            <v>500</v>
          </cell>
          <cell r="FV747">
            <v>0</v>
          </cell>
          <cell r="FW747">
            <v>0</v>
          </cell>
          <cell r="FX747">
            <v>0</v>
          </cell>
          <cell r="FY747">
            <v>2139</v>
          </cell>
          <cell r="FZ747">
            <v>0</v>
          </cell>
          <cell r="GA747">
            <v>0</v>
          </cell>
          <cell r="GB747">
            <v>0</v>
          </cell>
          <cell r="GC747">
            <v>1160</v>
          </cell>
          <cell r="GD747">
            <v>17079</v>
          </cell>
          <cell r="GE747">
            <v>70</v>
          </cell>
          <cell r="GF747">
            <v>3071</v>
          </cell>
          <cell r="GG747">
            <v>1164084</v>
          </cell>
          <cell r="GH747">
            <v>0</v>
          </cell>
          <cell r="GI747">
            <v>0</v>
          </cell>
          <cell r="GJ747">
            <v>17291</v>
          </cell>
          <cell r="GK747">
            <v>1729.1</v>
          </cell>
          <cell r="GL747">
            <v>0</v>
          </cell>
          <cell r="GM747">
            <v>70</v>
          </cell>
          <cell r="GN747">
            <v>0</v>
          </cell>
          <cell r="GO747">
            <v>0</v>
          </cell>
          <cell r="GP747">
            <v>0</v>
          </cell>
          <cell r="GQ747">
            <v>1729.1</v>
          </cell>
          <cell r="GR747">
            <v>0</v>
          </cell>
          <cell r="GS747">
            <v>0</v>
          </cell>
          <cell r="GT747">
            <v>0</v>
          </cell>
          <cell r="GU747">
            <v>153</v>
          </cell>
          <cell r="GV747">
            <v>1164.08</v>
          </cell>
          <cell r="GW747">
            <v>0.13</v>
          </cell>
          <cell r="GX747">
            <v>75</v>
          </cell>
          <cell r="GY747">
            <v>0</v>
          </cell>
          <cell r="GZ747">
            <v>75</v>
          </cell>
          <cell r="HA747">
            <v>290</v>
          </cell>
          <cell r="HB747">
            <v>0</v>
          </cell>
          <cell r="HC747">
            <v>290</v>
          </cell>
          <cell r="HF747">
            <v>0</v>
          </cell>
          <cell r="HG747">
            <v>0</v>
          </cell>
          <cell r="HH747">
            <v>0</v>
          </cell>
          <cell r="HI747">
            <v>0</v>
          </cell>
          <cell r="HJ747">
            <v>0</v>
          </cell>
          <cell r="HL747">
            <v>4</v>
          </cell>
          <cell r="HM747">
            <v>2012</v>
          </cell>
          <cell r="HN747">
            <v>0</v>
          </cell>
          <cell r="HO747">
            <v>-9</v>
          </cell>
          <cell r="HP747">
            <v>14246</v>
          </cell>
          <cell r="HQ747">
            <v>4.7427539999999997</v>
          </cell>
          <cell r="HR747">
            <v>19009</v>
          </cell>
        </row>
        <row r="748">
          <cell r="A748" t="str">
            <v>3587146Q1 2013Supervisory Baseline</v>
          </cell>
          <cell r="B748" t="str">
            <v>BNYM</v>
          </cell>
          <cell r="C748" t="str">
            <v>Q1 2013</v>
          </cell>
          <cell r="D748" t="str">
            <v>Supervisory Baseline</v>
          </cell>
          <cell r="E748" t="str">
            <v>BHC</v>
          </cell>
          <cell r="F748" t="str">
            <v>BANK OF NY MELLON CORP</v>
          </cell>
          <cell r="G748">
            <v>3587146</v>
          </cell>
          <cell r="H748" t="str">
            <v>Projected</v>
          </cell>
          <cell r="I748">
            <v>40925</v>
          </cell>
          <cell r="J748">
            <v>40925.522210648145</v>
          </cell>
          <cell r="L748">
            <v>9</v>
          </cell>
          <cell r="M748">
            <v>0</v>
          </cell>
          <cell r="N748">
            <v>0</v>
          </cell>
          <cell r="O748">
            <v>0</v>
          </cell>
          <cell r="P748">
            <v>0.84</v>
          </cell>
          <cell r="Q748">
            <v>0.84</v>
          </cell>
          <cell r="R748">
            <v>0</v>
          </cell>
          <cell r="S748">
            <v>0</v>
          </cell>
          <cell r="T748">
            <v>4.6100000000000003</v>
          </cell>
          <cell r="U748">
            <v>4.6100000000000003</v>
          </cell>
          <cell r="V748">
            <v>0</v>
          </cell>
          <cell r="W748">
            <v>0</v>
          </cell>
          <cell r="X748">
            <v>0</v>
          </cell>
          <cell r="Y748">
            <v>0</v>
          </cell>
          <cell r="Z748">
            <v>0</v>
          </cell>
          <cell r="AA748">
            <v>0</v>
          </cell>
          <cell r="AB748">
            <v>0</v>
          </cell>
          <cell r="AC748">
            <v>12.56</v>
          </cell>
          <cell r="AD748">
            <v>0</v>
          </cell>
          <cell r="AE748">
            <v>0</v>
          </cell>
          <cell r="AF748">
            <v>0</v>
          </cell>
          <cell r="AG748">
            <v>12.56</v>
          </cell>
          <cell r="AH748">
            <v>0</v>
          </cell>
          <cell r="AI748">
            <v>27</v>
          </cell>
          <cell r="AJ748">
            <v>0</v>
          </cell>
          <cell r="AK748">
            <v>0</v>
          </cell>
          <cell r="AL748">
            <v>0</v>
          </cell>
          <cell r="AM748">
            <v>0</v>
          </cell>
          <cell r="AN748">
            <v>0</v>
          </cell>
          <cell r="AO748">
            <v>0</v>
          </cell>
          <cell r="AP748">
            <v>0</v>
          </cell>
          <cell r="AQ748">
            <v>0</v>
          </cell>
          <cell r="AR748">
            <v>0</v>
          </cell>
          <cell r="AS748">
            <v>0</v>
          </cell>
          <cell r="AT748">
            <v>27</v>
          </cell>
          <cell r="AU748">
            <v>433.8</v>
          </cell>
          <cell r="AV748">
            <v>25</v>
          </cell>
          <cell r="AW748">
            <v>27</v>
          </cell>
          <cell r="AX748">
            <v>0</v>
          </cell>
          <cell r="AY748">
            <v>431.8</v>
          </cell>
          <cell r="AZ748">
            <v>808.89</v>
          </cell>
          <cell r="BA748">
            <v>3037.11</v>
          </cell>
          <cell r="BB748">
            <v>2705</v>
          </cell>
          <cell r="BC748">
            <v>1141</v>
          </cell>
          <cell r="BD748">
            <v>1141</v>
          </cell>
          <cell r="BE748">
            <v>25</v>
          </cell>
          <cell r="BF748">
            <v>0</v>
          </cell>
          <cell r="BG748">
            <v>0</v>
          </cell>
          <cell r="BH748">
            <v>0</v>
          </cell>
          <cell r="BI748">
            <v>0</v>
          </cell>
          <cell r="BJ748">
            <v>0</v>
          </cell>
          <cell r="BK748">
            <v>0</v>
          </cell>
          <cell r="BL748">
            <v>1116</v>
          </cell>
          <cell r="BM748">
            <v>334</v>
          </cell>
          <cell r="BN748">
            <v>782</v>
          </cell>
          <cell r="BO748">
            <v>0</v>
          </cell>
          <cell r="BP748">
            <v>782</v>
          </cell>
          <cell r="BQ748">
            <v>1</v>
          </cell>
          <cell r="BR748">
            <v>781</v>
          </cell>
          <cell r="BS748">
            <v>29.928315000000001</v>
          </cell>
          <cell r="BT748">
            <v>0</v>
          </cell>
          <cell r="BU748">
            <v>0</v>
          </cell>
          <cell r="BV748">
            <v>0</v>
          </cell>
          <cell r="BW748">
            <v>0</v>
          </cell>
          <cell r="BY748">
            <v>4493</v>
          </cell>
          <cell r="BZ748">
            <v>70723</v>
          </cell>
          <cell r="CA748">
            <v>75216</v>
          </cell>
          <cell r="CB748">
            <v>7185</v>
          </cell>
          <cell r="CC748">
            <v>5860</v>
          </cell>
          <cell r="CD748">
            <v>227</v>
          </cell>
          <cell r="CE748">
            <v>17</v>
          </cell>
          <cell r="CF748">
            <v>210</v>
          </cell>
          <cell r="CG748">
            <v>924</v>
          </cell>
          <cell r="CH748">
            <v>178</v>
          </cell>
          <cell r="CI748">
            <v>295</v>
          </cell>
          <cell r="CJ748">
            <v>451</v>
          </cell>
          <cell r="CK748">
            <v>3</v>
          </cell>
          <cell r="CL748">
            <v>1</v>
          </cell>
          <cell r="CM748">
            <v>173</v>
          </cell>
          <cell r="CN748">
            <v>2410</v>
          </cell>
          <cell r="CO748">
            <v>2030</v>
          </cell>
          <cell r="CP748">
            <v>380</v>
          </cell>
          <cell r="CQ748">
            <v>0</v>
          </cell>
          <cell r="CR748">
            <v>0</v>
          </cell>
          <cell r="CS748">
            <v>1180</v>
          </cell>
          <cell r="CT748">
            <v>0</v>
          </cell>
          <cell r="CU748">
            <v>0</v>
          </cell>
          <cell r="CV748">
            <v>1180</v>
          </cell>
          <cell r="CW748">
            <v>36725</v>
          </cell>
          <cell r="CX748">
            <v>5</v>
          </cell>
          <cell r="CY748">
            <v>12</v>
          </cell>
          <cell r="CZ748">
            <v>18200</v>
          </cell>
          <cell r="DA748">
            <v>15250</v>
          </cell>
          <cell r="DB748">
            <v>3258</v>
          </cell>
          <cell r="DC748">
            <v>47500</v>
          </cell>
          <cell r="DD748">
            <v>26</v>
          </cell>
          <cell r="DE748">
            <v>429</v>
          </cell>
          <cell r="DF748">
            <v>47045</v>
          </cell>
          <cell r="DG748">
            <v>23525</v>
          </cell>
          <cell r="DH748">
            <v>17874</v>
          </cell>
          <cell r="DI748">
            <v>1</v>
          </cell>
          <cell r="DJ748">
            <v>0</v>
          </cell>
          <cell r="DK748">
            <v>4719</v>
          </cell>
          <cell r="DL748">
            <v>22594</v>
          </cell>
          <cell r="DM748">
            <v>157221</v>
          </cell>
          <cell r="DN748">
            <v>325601</v>
          </cell>
          <cell r="DO748">
            <v>206222</v>
          </cell>
          <cell r="DP748">
            <v>8898</v>
          </cell>
          <cell r="DQ748">
            <v>1188</v>
          </cell>
          <cell r="DR748">
            <v>72773</v>
          </cell>
          <cell r="DS748">
            <v>102</v>
          </cell>
          <cell r="DT748">
            <v>289081</v>
          </cell>
          <cell r="DU748">
            <v>500</v>
          </cell>
          <cell r="DV748">
            <v>12</v>
          </cell>
          <cell r="DW748">
            <v>23567</v>
          </cell>
          <cell r="DX748">
            <v>15567</v>
          </cell>
          <cell r="DY748">
            <v>-1532</v>
          </cell>
          <cell r="DZ748">
            <v>-2429</v>
          </cell>
          <cell r="EA748">
            <v>35685</v>
          </cell>
          <cell r="EB748">
            <v>835</v>
          </cell>
          <cell r="EC748">
            <v>36520</v>
          </cell>
          <cell r="ED748">
            <v>39384.99</v>
          </cell>
          <cell r="EE748">
            <v>35300</v>
          </cell>
          <cell r="EF748">
            <v>0</v>
          </cell>
          <cell r="EG748">
            <v>35300</v>
          </cell>
          <cell r="EH748">
            <v>781</v>
          </cell>
          <cell r="EI748">
            <v>0</v>
          </cell>
          <cell r="EJ748">
            <v>0</v>
          </cell>
          <cell r="EK748">
            <v>75</v>
          </cell>
          <cell r="EL748">
            <v>0</v>
          </cell>
          <cell r="EM748">
            <v>0</v>
          </cell>
          <cell r="EN748">
            <v>290</v>
          </cell>
          <cell r="EO748">
            <v>0</v>
          </cell>
          <cell r="EP748">
            <v>5</v>
          </cell>
          <cell r="EQ748">
            <v>186</v>
          </cell>
          <cell r="ER748">
            <v>10</v>
          </cell>
          <cell r="ES748">
            <v>0</v>
          </cell>
          <cell r="ET748">
            <v>0</v>
          </cell>
          <cell r="EU748">
            <v>35685</v>
          </cell>
          <cell r="EV748">
            <v>35685</v>
          </cell>
          <cell r="EW748">
            <v>291</v>
          </cell>
          <cell r="EX748">
            <v>0</v>
          </cell>
          <cell r="EY748">
            <v>-1356</v>
          </cell>
          <cell r="EZ748">
            <v>0</v>
          </cell>
          <cell r="FA748">
            <v>0</v>
          </cell>
          <cell r="FB748">
            <v>870</v>
          </cell>
          <cell r="FC748">
            <v>0</v>
          </cell>
          <cell r="FD748">
            <v>20160</v>
          </cell>
          <cell r="FE748">
            <v>0</v>
          </cell>
          <cell r="FF748">
            <v>17460</v>
          </cell>
          <cell r="FG748">
            <v>0</v>
          </cell>
          <cell r="FH748">
            <v>0</v>
          </cell>
          <cell r="FI748">
            <v>-32</v>
          </cell>
          <cell r="FJ748">
            <v>17428</v>
          </cell>
          <cell r="FK748">
            <v>106583.07</v>
          </cell>
          <cell r="FL748">
            <v>16058</v>
          </cell>
          <cell r="FM748">
            <v>17428</v>
          </cell>
          <cell r="FN748">
            <v>18794.3</v>
          </cell>
          <cell r="FO748">
            <v>106583.07</v>
          </cell>
          <cell r="FP748">
            <v>301295</v>
          </cell>
          <cell r="FQ748">
            <v>15.0662</v>
          </cell>
          <cell r="FR748">
            <v>16.351600000000001</v>
          </cell>
          <cell r="FS748">
            <v>17.633500000000002</v>
          </cell>
          <cell r="FT748">
            <v>5.7843999999999998</v>
          </cell>
          <cell r="FU748">
            <v>500</v>
          </cell>
          <cell r="FV748">
            <v>0</v>
          </cell>
          <cell r="FW748">
            <v>0</v>
          </cell>
          <cell r="FX748">
            <v>0</v>
          </cell>
          <cell r="FY748">
            <v>2429</v>
          </cell>
          <cell r="FZ748">
            <v>0</v>
          </cell>
          <cell r="GA748">
            <v>0</v>
          </cell>
          <cell r="GB748">
            <v>0</v>
          </cell>
          <cell r="GC748">
            <v>870</v>
          </cell>
          <cell r="GD748">
            <v>17103</v>
          </cell>
          <cell r="GE748">
            <v>70</v>
          </cell>
          <cell r="GF748">
            <v>3057</v>
          </cell>
          <cell r="GG748">
            <v>1153878</v>
          </cell>
          <cell r="GH748">
            <v>0</v>
          </cell>
          <cell r="GI748">
            <v>0</v>
          </cell>
          <cell r="GJ748">
            <v>17460</v>
          </cell>
          <cell r="GK748">
            <v>1746</v>
          </cell>
          <cell r="GL748">
            <v>0</v>
          </cell>
          <cell r="GM748">
            <v>70</v>
          </cell>
          <cell r="GN748">
            <v>0</v>
          </cell>
          <cell r="GO748">
            <v>0</v>
          </cell>
          <cell r="GP748">
            <v>0</v>
          </cell>
          <cell r="GQ748">
            <v>1746</v>
          </cell>
          <cell r="GR748">
            <v>0</v>
          </cell>
          <cell r="GS748">
            <v>0</v>
          </cell>
          <cell r="GT748">
            <v>0</v>
          </cell>
          <cell r="GU748">
            <v>186</v>
          </cell>
          <cell r="GV748">
            <v>1153.8800000000001</v>
          </cell>
          <cell r="GW748">
            <v>0.16</v>
          </cell>
          <cell r="GX748">
            <v>75</v>
          </cell>
          <cell r="GY748">
            <v>0</v>
          </cell>
          <cell r="GZ748">
            <v>75</v>
          </cell>
          <cell r="HA748">
            <v>290</v>
          </cell>
          <cell r="HB748">
            <v>0</v>
          </cell>
          <cell r="HC748">
            <v>290</v>
          </cell>
          <cell r="HF748">
            <v>0</v>
          </cell>
          <cell r="HG748">
            <v>0</v>
          </cell>
          <cell r="HH748">
            <v>0</v>
          </cell>
          <cell r="HI748">
            <v>0</v>
          </cell>
          <cell r="HJ748">
            <v>0</v>
          </cell>
          <cell r="HL748">
            <v>1</v>
          </cell>
          <cell r="HM748">
            <v>2013</v>
          </cell>
          <cell r="HN748">
            <v>0</v>
          </cell>
          <cell r="HO748">
            <v>0</v>
          </cell>
          <cell r="HP748">
            <v>15020</v>
          </cell>
          <cell r="HQ748">
            <v>4.9570629999999998</v>
          </cell>
          <cell r="HR748">
            <v>19009</v>
          </cell>
        </row>
        <row r="749">
          <cell r="A749" t="str">
            <v>3587146Q2 2013Supervisory Baseline</v>
          </cell>
          <cell r="B749" t="str">
            <v>BNYM</v>
          </cell>
          <cell r="C749" t="str">
            <v>Q2 2013</v>
          </cell>
          <cell r="D749" t="str">
            <v>Supervisory Baseline</v>
          </cell>
          <cell r="E749" t="str">
            <v>BHC</v>
          </cell>
          <cell r="F749" t="str">
            <v>BANK OF NY MELLON CORP</v>
          </cell>
          <cell r="G749">
            <v>3587146</v>
          </cell>
          <cell r="H749" t="str">
            <v>Projected</v>
          </cell>
          <cell r="I749">
            <v>40925</v>
          </cell>
          <cell r="J749">
            <v>40925.522210648145</v>
          </cell>
          <cell r="L749">
            <v>9</v>
          </cell>
          <cell r="M749">
            <v>0</v>
          </cell>
          <cell r="N749">
            <v>0</v>
          </cell>
          <cell r="O749">
            <v>0</v>
          </cell>
          <cell r="P749">
            <v>0.84</v>
          </cell>
          <cell r="Q749">
            <v>0.84</v>
          </cell>
          <cell r="R749">
            <v>0</v>
          </cell>
          <cell r="S749">
            <v>0</v>
          </cell>
          <cell r="T749">
            <v>4.6100000000000003</v>
          </cell>
          <cell r="U749">
            <v>4.6100000000000003</v>
          </cell>
          <cell r="V749">
            <v>0</v>
          </cell>
          <cell r="W749">
            <v>0</v>
          </cell>
          <cell r="X749">
            <v>0</v>
          </cell>
          <cell r="Y749">
            <v>0</v>
          </cell>
          <cell r="Z749">
            <v>0</v>
          </cell>
          <cell r="AA749">
            <v>0</v>
          </cell>
          <cell r="AB749">
            <v>0</v>
          </cell>
          <cell r="AC749">
            <v>12.56</v>
          </cell>
          <cell r="AD749">
            <v>0</v>
          </cell>
          <cell r="AE749">
            <v>0</v>
          </cell>
          <cell r="AF749">
            <v>0</v>
          </cell>
          <cell r="AG749">
            <v>12.56</v>
          </cell>
          <cell r="AH749">
            <v>0</v>
          </cell>
          <cell r="AI749">
            <v>27</v>
          </cell>
          <cell r="AJ749">
            <v>0</v>
          </cell>
          <cell r="AK749">
            <v>0</v>
          </cell>
          <cell r="AL749">
            <v>0</v>
          </cell>
          <cell r="AM749">
            <v>0</v>
          </cell>
          <cell r="AN749">
            <v>0</v>
          </cell>
          <cell r="AO749">
            <v>0</v>
          </cell>
          <cell r="AP749">
            <v>0</v>
          </cell>
          <cell r="AQ749">
            <v>0</v>
          </cell>
          <cell r="AR749">
            <v>0</v>
          </cell>
          <cell r="AS749">
            <v>0</v>
          </cell>
          <cell r="AT749">
            <v>27</v>
          </cell>
          <cell r="AU749">
            <v>431.8</v>
          </cell>
          <cell r="AV749">
            <v>25</v>
          </cell>
          <cell r="AW749">
            <v>27</v>
          </cell>
          <cell r="AX749">
            <v>0</v>
          </cell>
          <cell r="AY749">
            <v>429.8</v>
          </cell>
          <cell r="AZ749">
            <v>820.57</v>
          </cell>
          <cell r="BA749">
            <v>3129.43</v>
          </cell>
          <cell r="BB749">
            <v>2759</v>
          </cell>
          <cell r="BC749">
            <v>1191</v>
          </cell>
          <cell r="BD749">
            <v>1191</v>
          </cell>
          <cell r="BE749">
            <v>25</v>
          </cell>
          <cell r="BF749">
            <v>0</v>
          </cell>
          <cell r="BG749">
            <v>0</v>
          </cell>
          <cell r="BH749">
            <v>0</v>
          </cell>
          <cell r="BI749">
            <v>0</v>
          </cell>
          <cell r="BJ749">
            <v>0</v>
          </cell>
          <cell r="BK749">
            <v>0</v>
          </cell>
          <cell r="BL749">
            <v>1166</v>
          </cell>
          <cell r="BM749">
            <v>350</v>
          </cell>
          <cell r="BN749">
            <v>816</v>
          </cell>
          <cell r="BO749">
            <v>0</v>
          </cell>
          <cell r="BP749">
            <v>816</v>
          </cell>
          <cell r="BQ749">
            <v>1</v>
          </cell>
          <cell r="BR749">
            <v>815</v>
          </cell>
          <cell r="BS749">
            <v>30.017153</v>
          </cell>
          <cell r="BT749">
            <v>0</v>
          </cell>
          <cell r="BU749">
            <v>0</v>
          </cell>
          <cell r="BV749">
            <v>0</v>
          </cell>
          <cell r="BW749">
            <v>0</v>
          </cell>
          <cell r="BY749">
            <v>4566</v>
          </cell>
          <cell r="BZ749">
            <v>70532</v>
          </cell>
          <cell r="CA749">
            <v>75098</v>
          </cell>
          <cell r="CB749">
            <v>7253</v>
          </cell>
          <cell r="CC749">
            <v>5940</v>
          </cell>
          <cell r="CD749">
            <v>226</v>
          </cell>
          <cell r="CE749">
            <v>16</v>
          </cell>
          <cell r="CF749">
            <v>210</v>
          </cell>
          <cell r="CG749">
            <v>910</v>
          </cell>
          <cell r="CH749">
            <v>175</v>
          </cell>
          <cell r="CI749">
            <v>291</v>
          </cell>
          <cell r="CJ749">
            <v>444</v>
          </cell>
          <cell r="CK749">
            <v>3</v>
          </cell>
          <cell r="CL749">
            <v>1</v>
          </cell>
          <cell r="CM749">
            <v>176</v>
          </cell>
          <cell r="CN749">
            <v>2415</v>
          </cell>
          <cell r="CO749">
            <v>2030</v>
          </cell>
          <cell r="CP749">
            <v>385</v>
          </cell>
          <cell r="CQ749">
            <v>0</v>
          </cell>
          <cell r="CR749">
            <v>0</v>
          </cell>
          <cell r="CS749">
            <v>1215</v>
          </cell>
          <cell r="CT749">
            <v>0</v>
          </cell>
          <cell r="CU749">
            <v>0</v>
          </cell>
          <cell r="CV749">
            <v>1215</v>
          </cell>
          <cell r="CW749">
            <v>36625</v>
          </cell>
          <cell r="CX749">
            <v>5</v>
          </cell>
          <cell r="CY749">
            <v>12</v>
          </cell>
          <cell r="CZ749">
            <v>18200</v>
          </cell>
          <cell r="DA749">
            <v>15250</v>
          </cell>
          <cell r="DB749">
            <v>3158</v>
          </cell>
          <cell r="DC749">
            <v>47508</v>
          </cell>
          <cell r="DD749">
            <v>26</v>
          </cell>
          <cell r="DE749">
            <v>427</v>
          </cell>
          <cell r="DF749">
            <v>47055</v>
          </cell>
          <cell r="DG749">
            <v>23901</v>
          </cell>
          <cell r="DH749">
            <v>17874</v>
          </cell>
          <cell r="DI749">
            <v>1</v>
          </cell>
          <cell r="DJ749">
            <v>0</v>
          </cell>
          <cell r="DK749">
            <v>4621</v>
          </cell>
          <cell r="DL749">
            <v>22496</v>
          </cell>
          <cell r="DM749">
            <v>159309</v>
          </cell>
          <cell r="DN749">
            <v>327859</v>
          </cell>
          <cell r="DO749">
            <v>206004</v>
          </cell>
          <cell r="DP749">
            <v>9041</v>
          </cell>
          <cell r="DQ749">
            <v>1188</v>
          </cell>
          <cell r="DR749">
            <v>74686</v>
          </cell>
          <cell r="DS749">
            <v>102</v>
          </cell>
          <cell r="DT749">
            <v>290919</v>
          </cell>
          <cell r="DU749">
            <v>500</v>
          </cell>
          <cell r="DV749">
            <v>12</v>
          </cell>
          <cell r="DW749">
            <v>23642</v>
          </cell>
          <cell r="DX749">
            <v>16192</v>
          </cell>
          <cell r="DY749">
            <v>-1522</v>
          </cell>
          <cell r="DZ749">
            <v>-2719</v>
          </cell>
          <cell r="EA749">
            <v>36105</v>
          </cell>
          <cell r="EB749">
            <v>835</v>
          </cell>
          <cell r="EC749">
            <v>36940</v>
          </cell>
          <cell r="ED749">
            <v>39391.629999999997</v>
          </cell>
          <cell r="EE749">
            <v>35685</v>
          </cell>
          <cell r="EF749">
            <v>0</v>
          </cell>
          <cell r="EG749">
            <v>35685</v>
          </cell>
          <cell r="EH749">
            <v>815</v>
          </cell>
          <cell r="EI749">
            <v>0</v>
          </cell>
          <cell r="EJ749">
            <v>0</v>
          </cell>
          <cell r="EK749">
            <v>75</v>
          </cell>
          <cell r="EL749">
            <v>0</v>
          </cell>
          <cell r="EM749">
            <v>0</v>
          </cell>
          <cell r="EN749">
            <v>290</v>
          </cell>
          <cell r="EO749">
            <v>0</v>
          </cell>
          <cell r="EP749">
            <v>5</v>
          </cell>
          <cell r="EQ749">
            <v>185</v>
          </cell>
          <cell r="ER749">
            <v>10</v>
          </cell>
          <cell r="ES749">
            <v>0</v>
          </cell>
          <cell r="ET749">
            <v>0</v>
          </cell>
          <cell r="EU749">
            <v>36105</v>
          </cell>
          <cell r="EV749">
            <v>36105</v>
          </cell>
          <cell r="EW749">
            <v>283</v>
          </cell>
          <cell r="EX749">
            <v>0</v>
          </cell>
          <cell r="EY749">
            <v>-1338</v>
          </cell>
          <cell r="EZ749">
            <v>0</v>
          </cell>
          <cell r="FA749">
            <v>0</v>
          </cell>
          <cell r="FB749">
            <v>870</v>
          </cell>
          <cell r="FC749">
            <v>0</v>
          </cell>
          <cell r="FD749">
            <v>20076</v>
          </cell>
          <cell r="FE749">
            <v>0</v>
          </cell>
          <cell r="FF749">
            <v>17954</v>
          </cell>
          <cell r="FG749">
            <v>0</v>
          </cell>
          <cell r="FH749">
            <v>0</v>
          </cell>
          <cell r="FI749">
            <v>-32</v>
          </cell>
          <cell r="FJ749">
            <v>17922</v>
          </cell>
          <cell r="FK749">
            <v>107186.57</v>
          </cell>
          <cell r="FL749">
            <v>16552</v>
          </cell>
          <cell r="FM749">
            <v>17922</v>
          </cell>
          <cell r="FN749">
            <v>19197.3</v>
          </cell>
          <cell r="FO749">
            <v>107186.57</v>
          </cell>
          <cell r="FP749">
            <v>302508</v>
          </cell>
          <cell r="FQ749">
            <v>15.4422</v>
          </cell>
          <cell r="FR749">
            <v>16.720400000000001</v>
          </cell>
          <cell r="FS749">
            <v>17.9102</v>
          </cell>
          <cell r="FT749">
            <v>5.9245000000000001</v>
          </cell>
          <cell r="FU749">
            <v>500</v>
          </cell>
          <cell r="FV749">
            <v>0</v>
          </cell>
          <cell r="FW749">
            <v>0</v>
          </cell>
          <cell r="FX749">
            <v>0</v>
          </cell>
          <cell r="FY749">
            <v>2719</v>
          </cell>
          <cell r="FZ749">
            <v>0</v>
          </cell>
          <cell r="GA749">
            <v>0</v>
          </cell>
          <cell r="GB749">
            <v>0</v>
          </cell>
          <cell r="GC749">
            <v>870</v>
          </cell>
          <cell r="GD749">
            <v>17127</v>
          </cell>
          <cell r="GE749">
            <v>70</v>
          </cell>
          <cell r="GF749">
            <v>3043</v>
          </cell>
          <cell r="GG749">
            <v>1144094</v>
          </cell>
          <cell r="GH749">
            <v>0</v>
          </cell>
          <cell r="GI749">
            <v>0</v>
          </cell>
          <cell r="GJ749">
            <v>17954</v>
          </cell>
          <cell r="GK749">
            <v>1795.4</v>
          </cell>
          <cell r="GL749">
            <v>0</v>
          </cell>
          <cell r="GM749">
            <v>70</v>
          </cell>
          <cell r="GN749">
            <v>0</v>
          </cell>
          <cell r="GO749">
            <v>0</v>
          </cell>
          <cell r="GP749">
            <v>0</v>
          </cell>
          <cell r="GQ749">
            <v>1795.4</v>
          </cell>
          <cell r="GR749">
            <v>0</v>
          </cell>
          <cell r="GS749">
            <v>0</v>
          </cell>
          <cell r="GT749">
            <v>0</v>
          </cell>
          <cell r="GU749">
            <v>185</v>
          </cell>
          <cell r="GV749">
            <v>1144.0899999999999</v>
          </cell>
          <cell r="GW749">
            <v>0.16</v>
          </cell>
          <cell r="GX749">
            <v>75</v>
          </cell>
          <cell r="GY749">
            <v>0</v>
          </cell>
          <cell r="GZ749">
            <v>75</v>
          </cell>
          <cell r="HA749">
            <v>290</v>
          </cell>
          <cell r="HB749">
            <v>0</v>
          </cell>
          <cell r="HC749">
            <v>290</v>
          </cell>
          <cell r="HF749">
            <v>0</v>
          </cell>
          <cell r="HG749">
            <v>0</v>
          </cell>
          <cell r="HH749">
            <v>0</v>
          </cell>
          <cell r="HI749">
            <v>0</v>
          </cell>
          <cell r="HJ749">
            <v>0</v>
          </cell>
          <cell r="HL749">
            <v>2</v>
          </cell>
          <cell r="HM749">
            <v>2013</v>
          </cell>
          <cell r="HN749">
            <v>0</v>
          </cell>
          <cell r="HO749">
            <v>0</v>
          </cell>
          <cell r="HP749">
            <v>15828</v>
          </cell>
          <cell r="HQ749">
            <v>5.1834239999999996</v>
          </cell>
          <cell r="HR749">
            <v>19009</v>
          </cell>
        </row>
        <row r="750">
          <cell r="A750" t="str">
            <v>3587146Q3 2013Supervisory Baseline</v>
          </cell>
          <cell r="B750" t="str">
            <v>BNYM</v>
          </cell>
          <cell r="C750" t="str">
            <v>Q3 2013</v>
          </cell>
          <cell r="D750" t="str">
            <v>Supervisory Baseline</v>
          </cell>
          <cell r="E750" t="str">
            <v>BHC</v>
          </cell>
          <cell r="F750" t="str">
            <v>BANK OF NY MELLON CORP</v>
          </cell>
          <cell r="G750">
            <v>3587146</v>
          </cell>
          <cell r="H750" t="str">
            <v>Projected</v>
          </cell>
          <cell r="I750">
            <v>40925</v>
          </cell>
          <cell r="J750">
            <v>40925.522210648145</v>
          </cell>
          <cell r="L750">
            <v>9</v>
          </cell>
          <cell r="M750">
            <v>0</v>
          </cell>
          <cell r="N750">
            <v>0</v>
          </cell>
          <cell r="O750">
            <v>0</v>
          </cell>
          <cell r="P750">
            <v>0.84</v>
          </cell>
          <cell r="Q750">
            <v>0.84</v>
          </cell>
          <cell r="R750">
            <v>0</v>
          </cell>
          <cell r="S750">
            <v>0</v>
          </cell>
          <cell r="T750">
            <v>4.6100000000000003</v>
          </cell>
          <cell r="U750">
            <v>4.6100000000000003</v>
          </cell>
          <cell r="V750">
            <v>0</v>
          </cell>
          <cell r="W750">
            <v>0</v>
          </cell>
          <cell r="X750">
            <v>0</v>
          </cell>
          <cell r="Y750">
            <v>0</v>
          </cell>
          <cell r="Z750">
            <v>0</v>
          </cell>
          <cell r="AA750">
            <v>0</v>
          </cell>
          <cell r="AB750">
            <v>0</v>
          </cell>
          <cell r="AC750">
            <v>12.56</v>
          </cell>
          <cell r="AD750">
            <v>0</v>
          </cell>
          <cell r="AE750">
            <v>0</v>
          </cell>
          <cell r="AF750">
            <v>0</v>
          </cell>
          <cell r="AG750">
            <v>12.56</v>
          </cell>
          <cell r="AH750">
            <v>0</v>
          </cell>
          <cell r="AI750">
            <v>27</v>
          </cell>
          <cell r="AJ750">
            <v>0</v>
          </cell>
          <cell r="AK750">
            <v>0</v>
          </cell>
          <cell r="AL750">
            <v>0</v>
          </cell>
          <cell r="AM750">
            <v>0</v>
          </cell>
          <cell r="AN750">
            <v>0</v>
          </cell>
          <cell r="AO750">
            <v>0</v>
          </cell>
          <cell r="AP750">
            <v>0</v>
          </cell>
          <cell r="AQ750">
            <v>0</v>
          </cell>
          <cell r="AR750">
            <v>0</v>
          </cell>
          <cell r="AS750">
            <v>0</v>
          </cell>
          <cell r="AT750">
            <v>27</v>
          </cell>
          <cell r="AU750">
            <v>429.8</v>
          </cell>
          <cell r="AV750">
            <v>25</v>
          </cell>
          <cell r="AW750">
            <v>27</v>
          </cell>
          <cell r="AX750">
            <v>0</v>
          </cell>
          <cell r="AY750">
            <v>427.8</v>
          </cell>
          <cell r="AZ750">
            <v>832.32</v>
          </cell>
          <cell r="BA750">
            <v>3063.68</v>
          </cell>
          <cell r="BB750">
            <v>2738</v>
          </cell>
          <cell r="BC750">
            <v>1158</v>
          </cell>
          <cell r="BD750">
            <v>1158</v>
          </cell>
          <cell r="BE750">
            <v>25</v>
          </cell>
          <cell r="BF750">
            <v>0</v>
          </cell>
          <cell r="BG750">
            <v>0</v>
          </cell>
          <cell r="BH750">
            <v>0</v>
          </cell>
          <cell r="BI750">
            <v>0</v>
          </cell>
          <cell r="BJ750">
            <v>0</v>
          </cell>
          <cell r="BK750">
            <v>0</v>
          </cell>
          <cell r="BL750">
            <v>1133</v>
          </cell>
          <cell r="BM750">
            <v>339</v>
          </cell>
          <cell r="BN750">
            <v>794</v>
          </cell>
          <cell r="BO750">
            <v>0</v>
          </cell>
          <cell r="BP750">
            <v>794</v>
          </cell>
          <cell r="BQ750">
            <v>1</v>
          </cell>
          <cell r="BR750">
            <v>793</v>
          </cell>
          <cell r="BS750">
            <v>29.920565</v>
          </cell>
          <cell r="BT750">
            <v>0</v>
          </cell>
          <cell r="BU750">
            <v>0</v>
          </cell>
          <cell r="BV750">
            <v>0</v>
          </cell>
          <cell r="BW750">
            <v>0</v>
          </cell>
          <cell r="BY750">
            <v>4640</v>
          </cell>
          <cell r="BZ750">
            <v>70342</v>
          </cell>
          <cell r="CA750">
            <v>74982</v>
          </cell>
          <cell r="CB750">
            <v>7323</v>
          </cell>
          <cell r="CC750">
            <v>6020</v>
          </cell>
          <cell r="CD750">
            <v>226</v>
          </cell>
          <cell r="CE750">
            <v>16</v>
          </cell>
          <cell r="CF750">
            <v>210</v>
          </cell>
          <cell r="CG750">
            <v>897</v>
          </cell>
          <cell r="CH750">
            <v>173</v>
          </cell>
          <cell r="CI750">
            <v>286</v>
          </cell>
          <cell r="CJ750">
            <v>438</v>
          </cell>
          <cell r="CK750">
            <v>3</v>
          </cell>
          <cell r="CL750">
            <v>1</v>
          </cell>
          <cell r="CM750">
            <v>179</v>
          </cell>
          <cell r="CN750">
            <v>2415</v>
          </cell>
          <cell r="CO750">
            <v>2030</v>
          </cell>
          <cell r="CP750">
            <v>385</v>
          </cell>
          <cell r="CQ750">
            <v>0</v>
          </cell>
          <cell r="CR750">
            <v>0</v>
          </cell>
          <cell r="CS750">
            <v>1250</v>
          </cell>
          <cell r="CT750">
            <v>0</v>
          </cell>
          <cell r="CU750">
            <v>0</v>
          </cell>
          <cell r="CV750">
            <v>1250</v>
          </cell>
          <cell r="CW750">
            <v>36575</v>
          </cell>
          <cell r="CX750">
            <v>5</v>
          </cell>
          <cell r="CY750">
            <v>12</v>
          </cell>
          <cell r="CZ750">
            <v>18200</v>
          </cell>
          <cell r="DA750">
            <v>15300</v>
          </cell>
          <cell r="DB750">
            <v>3058</v>
          </cell>
          <cell r="DC750">
            <v>47563</v>
          </cell>
          <cell r="DD750">
            <v>26</v>
          </cell>
          <cell r="DE750">
            <v>425</v>
          </cell>
          <cell r="DF750">
            <v>47112</v>
          </cell>
          <cell r="DG750">
            <v>24277</v>
          </cell>
          <cell r="DH750">
            <v>17874</v>
          </cell>
          <cell r="DI750">
            <v>1</v>
          </cell>
          <cell r="DJ750">
            <v>0</v>
          </cell>
          <cell r="DK750">
            <v>4524</v>
          </cell>
          <cell r="DL750">
            <v>22399</v>
          </cell>
          <cell r="DM750">
            <v>159878</v>
          </cell>
          <cell r="DN750">
            <v>328648</v>
          </cell>
          <cell r="DO750">
            <v>205859</v>
          </cell>
          <cell r="DP750">
            <v>9183</v>
          </cell>
          <cell r="DQ750">
            <v>1188</v>
          </cell>
          <cell r="DR750">
            <v>75078</v>
          </cell>
          <cell r="DS750">
            <v>102</v>
          </cell>
          <cell r="DT750">
            <v>291308</v>
          </cell>
          <cell r="DU750">
            <v>500</v>
          </cell>
          <cell r="DV750">
            <v>12</v>
          </cell>
          <cell r="DW750">
            <v>23717</v>
          </cell>
          <cell r="DX750">
            <v>16797</v>
          </cell>
          <cell r="DY750">
            <v>-1512</v>
          </cell>
          <cell r="DZ750">
            <v>-3009</v>
          </cell>
          <cell r="EA750">
            <v>36505</v>
          </cell>
          <cell r="EB750">
            <v>835</v>
          </cell>
          <cell r="EC750">
            <v>37340</v>
          </cell>
          <cell r="ED750">
            <v>39437.230000000003</v>
          </cell>
          <cell r="EE750">
            <v>36105</v>
          </cell>
          <cell r="EF750">
            <v>0</v>
          </cell>
          <cell r="EG750">
            <v>36105</v>
          </cell>
          <cell r="EH750">
            <v>793</v>
          </cell>
          <cell r="EI750">
            <v>0</v>
          </cell>
          <cell r="EJ750">
            <v>0</v>
          </cell>
          <cell r="EK750">
            <v>75</v>
          </cell>
          <cell r="EL750">
            <v>0</v>
          </cell>
          <cell r="EM750">
            <v>0</v>
          </cell>
          <cell r="EN750">
            <v>290</v>
          </cell>
          <cell r="EO750">
            <v>0</v>
          </cell>
          <cell r="EP750">
            <v>5</v>
          </cell>
          <cell r="EQ750">
            <v>183</v>
          </cell>
          <cell r="ER750">
            <v>10</v>
          </cell>
          <cell r="ES750">
            <v>0</v>
          </cell>
          <cell r="ET750">
            <v>0</v>
          </cell>
          <cell r="EU750">
            <v>36505</v>
          </cell>
          <cell r="EV750">
            <v>36505</v>
          </cell>
          <cell r="EW750">
            <v>275</v>
          </cell>
          <cell r="EX750">
            <v>0</v>
          </cell>
          <cell r="EY750">
            <v>-1320</v>
          </cell>
          <cell r="EZ750">
            <v>0</v>
          </cell>
          <cell r="FA750">
            <v>0</v>
          </cell>
          <cell r="FB750">
            <v>870</v>
          </cell>
          <cell r="FC750">
            <v>0</v>
          </cell>
          <cell r="FD750">
            <v>19993</v>
          </cell>
          <cell r="FE750">
            <v>0</v>
          </cell>
          <cell r="FF750">
            <v>18427</v>
          </cell>
          <cell r="FG750">
            <v>0</v>
          </cell>
          <cell r="FH750">
            <v>0</v>
          </cell>
          <cell r="FI750">
            <v>-32</v>
          </cell>
          <cell r="FJ750">
            <v>18395</v>
          </cell>
          <cell r="FK750">
            <v>107494.07</v>
          </cell>
          <cell r="FL750">
            <v>17025</v>
          </cell>
          <cell r="FM750">
            <v>18395</v>
          </cell>
          <cell r="FN750">
            <v>19646.3</v>
          </cell>
          <cell r="FO750">
            <v>107494.07</v>
          </cell>
          <cell r="FP750">
            <v>302986</v>
          </cell>
          <cell r="FQ750">
            <v>15.838100000000001</v>
          </cell>
          <cell r="FR750">
            <v>17.1126</v>
          </cell>
          <cell r="FS750">
            <v>18.276599999999998</v>
          </cell>
          <cell r="FT750">
            <v>6.0712000000000002</v>
          </cell>
          <cell r="FU750">
            <v>500</v>
          </cell>
          <cell r="FV750">
            <v>0</v>
          </cell>
          <cell r="FW750">
            <v>0</v>
          </cell>
          <cell r="FX750">
            <v>0</v>
          </cell>
          <cell r="FY750">
            <v>3009</v>
          </cell>
          <cell r="FZ750">
            <v>0</v>
          </cell>
          <cell r="GA750">
            <v>0</v>
          </cell>
          <cell r="GB750">
            <v>0</v>
          </cell>
          <cell r="GC750">
            <v>870</v>
          </cell>
          <cell r="GD750">
            <v>17151</v>
          </cell>
          <cell r="GE750">
            <v>70</v>
          </cell>
          <cell r="GF750">
            <v>3029</v>
          </cell>
          <cell r="GG750">
            <v>1134703</v>
          </cell>
          <cell r="GH750">
            <v>0</v>
          </cell>
          <cell r="GI750">
            <v>0</v>
          </cell>
          <cell r="GJ750">
            <v>18427</v>
          </cell>
          <cell r="GK750">
            <v>1842.7</v>
          </cell>
          <cell r="GL750">
            <v>0</v>
          </cell>
          <cell r="GM750">
            <v>70</v>
          </cell>
          <cell r="GN750">
            <v>0</v>
          </cell>
          <cell r="GO750">
            <v>0</v>
          </cell>
          <cell r="GP750">
            <v>0</v>
          </cell>
          <cell r="GQ750">
            <v>1842.7</v>
          </cell>
          <cell r="GR750">
            <v>0</v>
          </cell>
          <cell r="GS750">
            <v>0</v>
          </cell>
          <cell r="GT750">
            <v>0</v>
          </cell>
          <cell r="GU750">
            <v>183</v>
          </cell>
          <cell r="GV750">
            <v>1134.7</v>
          </cell>
          <cell r="GW750">
            <v>0.16</v>
          </cell>
          <cell r="GX750">
            <v>75</v>
          </cell>
          <cell r="GY750">
            <v>0</v>
          </cell>
          <cell r="GZ750">
            <v>75</v>
          </cell>
          <cell r="HA750">
            <v>290</v>
          </cell>
          <cell r="HB750">
            <v>0</v>
          </cell>
          <cell r="HC750">
            <v>290</v>
          </cell>
          <cell r="HF750">
            <v>0</v>
          </cell>
          <cell r="HG750">
            <v>0</v>
          </cell>
          <cell r="HH750">
            <v>0</v>
          </cell>
          <cell r="HI750">
            <v>0</v>
          </cell>
          <cell r="HJ750">
            <v>0</v>
          </cell>
          <cell r="HL750">
            <v>3</v>
          </cell>
          <cell r="HM750">
            <v>2013</v>
          </cell>
          <cell r="HN750">
            <v>0</v>
          </cell>
          <cell r="HO750">
            <v>0</v>
          </cell>
          <cell r="HP750">
            <v>16615</v>
          </cell>
          <cell r="HQ750">
            <v>5.4254123999999999</v>
          </cell>
          <cell r="HR750">
            <v>19009</v>
          </cell>
        </row>
        <row r="751">
          <cell r="A751" t="str">
            <v>3587146Q4 2013Supervisory Baseline</v>
          </cell>
          <cell r="B751" t="str">
            <v>BNYM</v>
          </cell>
          <cell r="C751" t="str">
            <v>Q4 2013</v>
          </cell>
          <cell r="D751" t="str">
            <v>Supervisory Baseline</v>
          </cell>
          <cell r="E751" t="str">
            <v>BHC</v>
          </cell>
          <cell r="F751" t="str">
            <v>BANK OF NY MELLON CORP</v>
          </cell>
          <cell r="G751">
            <v>3587146</v>
          </cell>
          <cell r="H751" t="str">
            <v>Projected</v>
          </cell>
          <cell r="I751">
            <v>40925</v>
          </cell>
          <cell r="J751">
            <v>40925.522210648145</v>
          </cell>
          <cell r="L751">
            <v>8</v>
          </cell>
          <cell r="M751">
            <v>0</v>
          </cell>
          <cell r="N751">
            <v>0</v>
          </cell>
          <cell r="O751">
            <v>0</v>
          </cell>
          <cell r="P751">
            <v>0.84</v>
          </cell>
          <cell r="Q751">
            <v>0.84</v>
          </cell>
          <cell r="R751">
            <v>0</v>
          </cell>
          <cell r="S751">
            <v>0</v>
          </cell>
          <cell r="T751">
            <v>4.6100000000000003</v>
          </cell>
          <cell r="U751">
            <v>4.6100000000000003</v>
          </cell>
          <cell r="V751">
            <v>0</v>
          </cell>
          <cell r="W751">
            <v>0</v>
          </cell>
          <cell r="X751">
            <v>0</v>
          </cell>
          <cell r="Y751">
            <v>0</v>
          </cell>
          <cell r="Z751">
            <v>0</v>
          </cell>
          <cell r="AA751">
            <v>0</v>
          </cell>
          <cell r="AB751">
            <v>0</v>
          </cell>
          <cell r="AC751">
            <v>12.56</v>
          </cell>
          <cell r="AD751">
            <v>0</v>
          </cell>
          <cell r="AE751">
            <v>0</v>
          </cell>
          <cell r="AF751">
            <v>0</v>
          </cell>
          <cell r="AG751">
            <v>12.56</v>
          </cell>
          <cell r="AH751">
            <v>0</v>
          </cell>
          <cell r="AI751">
            <v>26</v>
          </cell>
          <cell r="AJ751">
            <v>0</v>
          </cell>
          <cell r="AK751">
            <v>1</v>
          </cell>
          <cell r="AL751">
            <v>6</v>
          </cell>
          <cell r="AM751">
            <v>7</v>
          </cell>
          <cell r="AN751">
            <v>0</v>
          </cell>
          <cell r="AO751">
            <v>0</v>
          </cell>
          <cell r="AP751">
            <v>0</v>
          </cell>
          <cell r="AQ751">
            <v>0</v>
          </cell>
          <cell r="AR751">
            <v>0</v>
          </cell>
          <cell r="AS751">
            <v>0</v>
          </cell>
          <cell r="AT751">
            <v>33</v>
          </cell>
          <cell r="AU751">
            <v>427.8</v>
          </cell>
          <cell r="AV751">
            <v>24</v>
          </cell>
          <cell r="AW751">
            <v>26</v>
          </cell>
          <cell r="AX751">
            <v>0</v>
          </cell>
          <cell r="AY751">
            <v>425.8</v>
          </cell>
          <cell r="AZ751">
            <v>913.58</v>
          </cell>
          <cell r="BA751">
            <v>2891.42</v>
          </cell>
          <cell r="BB751">
            <v>2668</v>
          </cell>
          <cell r="BC751">
            <v>1137</v>
          </cell>
          <cell r="BD751">
            <v>1137</v>
          </cell>
          <cell r="BE751">
            <v>24</v>
          </cell>
          <cell r="BF751">
            <v>0</v>
          </cell>
          <cell r="BG751">
            <v>0</v>
          </cell>
          <cell r="BH751">
            <v>0</v>
          </cell>
          <cell r="BI751">
            <v>-1</v>
          </cell>
          <cell r="BJ751">
            <v>-6</v>
          </cell>
          <cell r="BK751">
            <v>0</v>
          </cell>
          <cell r="BL751">
            <v>1106</v>
          </cell>
          <cell r="BM751">
            <v>332</v>
          </cell>
          <cell r="BN751">
            <v>774</v>
          </cell>
          <cell r="BO751">
            <v>0</v>
          </cell>
          <cell r="BP751">
            <v>774</v>
          </cell>
          <cell r="BQ751">
            <v>1</v>
          </cell>
          <cell r="BR751">
            <v>773</v>
          </cell>
          <cell r="BS751">
            <v>30.018083000000001</v>
          </cell>
          <cell r="BT751">
            <v>0</v>
          </cell>
          <cell r="BU751">
            <v>0</v>
          </cell>
          <cell r="BV751">
            <v>0</v>
          </cell>
          <cell r="BW751">
            <v>0</v>
          </cell>
          <cell r="BY751">
            <v>4714</v>
          </cell>
          <cell r="BZ751">
            <v>70157</v>
          </cell>
          <cell r="CA751">
            <v>74871</v>
          </cell>
          <cell r="CB751">
            <v>7391</v>
          </cell>
          <cell r="CC751">
            <v>6100</v>
          </cell>
          <cell r="CD751">
            <v>225</v>
          </cell>
          <cell r="CE751">
            <v>15</v>
          </cell>
          <cell r="CF751">
            <v>210</v>
          </cell>
          <cell r="CG751">
            <v>883</v>
          </cell>
          <cell r="CH751">
            <v>170</v>
          </cell>
          <cell r="CI751">
            <v>282</v>
          </cell>
          <cell r="CJ751">
            <v>431</v>
          </cell>
          <cell r="CK751">
            <v>3</v>
          </cell>
          <cell r="CL751">
            <v>1</v>
          </cell>
          <cell r="CM751">
            <v>182</v>
          </cell>
          <cell r="CN751">
            <v>2420</v>
          </cell>
          <cell r="CO751">
            <v>2030</v>
          </cell>
          <cell r="CP751">
            <v>390</v>
          </cell>
          <cell r="CQ751">
            <v>0</v>
          </cell>
          <cell r="CR751">
            <v>0</v>
          </cell>
          <cell r="CS751">
            <v>1285</v>
          </cell>
          <cell r="CT751">
            <v>0</v>
          </cell>
          <cell r="CU751">
            <v>0</v>
          </cell>
          <cell r="CV751">
            <v>1285</v>
          </cell>
          <cell r="CW751">
            <v>36475</v>
          </cell>
          <cell r="CX751">
            <v>5</v>
          </cell>
          <cell r="CY751">
            <v>12</v>
          </cell>
          <cell r="CZ751">
            <v>18200</v>
          </cell>
          <cell r="DA751">
            <v>15300</v>
          </cell>
          <cell r="DB751">
            <v>2958</v>
          </cell>
          <cell r="DC751">
            <v>47571</v>
          </cell>
          <cell r="DD751">
            <v>26</v>
          </cell>
          <cell r="DE751">
            <v>423</v>
          </cell>
          <cell r="DF751">
            <v>47122</v>
          </cell>
          <cell r="DG751">
            <v>24653</v>
          </cell>
          <cell r="DH751">
            <v>17874</v>
          </cell>
          <cell r="DI751">
            <v>1</v>
          </cell>
          <cell r="DJ751">
            <v>0</v>
          </cell>
          <cell r="DK751">
            <v>4428</v>
          </cell>
          <cell r="DL751">
            <v>22303</v>
          </cell>
          <cell r="DM751">
            <v>160838</v>
          </cell>
          <cell r="DN751">
            <v>329787</v>
          </cell>
          <cell r="DO751">
            <v>205692</v>
          </cell>
          <cell r="DP751">
            <v>9325</v>
          </cell>
          <cell r="DQ751">
            <v>1188</v>
          </cell>
          <cell r="DR751">
            <v>75861</v>
          </cell>
          <cell r="DS751">
            <v>102</v>
          </cell>
          <cell r="DT751">
            <v>292066</v>
          </cell>
          <cell r="DU751">
            <v>500</v>
          </cell>
          <cell r="DV751">
            <v>12</v>
          </cell>
          <cell r="DW751">
            <v>23792</v>
          </cell>
          <cell r="DX751">
            <v>17383</v>
          </cell>
          <cell r="DY751">
            <v>-1502</v>
          </cell>
          <cell r="DZ751">
            <v>-3299</v>
          </cell>
          <cell r="EA751">
            <v>36886</v>
          </cell>
          <cell r="EB751">
            <v>835</v>
          </cell>
          <cell r="EC751">
            <v>37721</v>
          </cell>
          <cell r="ED751">
            <v>39443.86</v>
          </cell>
          <cell r="EE751">
            <v>36505</v>
          </cell>
          <cell r="EF751">
            <v>0</v>
          </cell>
          <cell r="EG751">
            <v>36505</v>
          </cell>
          <cell r="EH751">
            <v>773</v>
          </cell>
          <cell r="EI751">
            <v>0</v>
          </cell>
          <cell r="EJ751">
            <v>0</v>
          </cell>
          <cell r="EK751">
            <v>75</v>
          </cell>
          <cell r="EL751">
            <v>0</v>
          </cell>
          <cell r="EM751">
            <v>0</v>
          </cell>
          <cell r="EN751">
            <v>290</v>
          </cell>
          <cell r="EO751">
            <v>0</v>
          </cell>
          <cell r="EP751">
            <v>5</v>
          </cell>
          <cell r="EQ751">
            <v>182</v>
          </cell>
          <cell r="ER751">
            <v>10</v>
          </cell>
          <cell r="ES751">
            <v>0</v>
          </cell>
          <cell r="ET751">
            <v>0</v>
          </cell>
          <cell r="EU751">
            <v>36886</v>
          </cell>
          <cell r="EV751">
            <v>36886</v>
          </cell>
          <cell r="EW751">
            <v>267</v>
          </cell>
          <cell r="EX751">
            <v>0</v>
          </cell>
          <cell r="EY751">
            <v>-1302</v>
          </cell>
          <cell r="EZ751">
            <v>0</v>
          </cell>
          <cell r="FA751">
            <v>0</v>
          </cell>
          <cell r="FB751">
            <v>870</v>
          </cell>
          <cell r="FC751">
            <v>0</v>
          </cell>
          <cell r="FD751">
            <v>19910</v>
          </cell>
          <cell r="FE751">
            <v>0</v>
          </cell>
          <cell r="FF751">
            <v>18881</v>
          </cell>
          <cell r="FG751">
            <v>0</v>
          </cell>
          <cell r="FH751">
            <v>0</v>
          </cell>
          <cell r="FI751">
            <v>-32</v>
          </cell>
          <cell r="FJ751">
            <v>18849</v>
          </cell>
          <cell r="FK751">
            <v>107879.77</v>
          </cell>
          <cell r="FL751">
            <v>17479</v>
          </cell>
          <cell r="FM751">
            <v>18849</v>
          </cell>
          <cell r="FN751">
            <v>19917.3</v>
          </cell>
          <cell r="FO751">
            <v>107879.77</v>
          </cell>
          <cell r="FP751">
            <v>303639</v>
          </cell>
          <cell r="FQ751">
            <v>16.202300000000001</v>
          </cell>
          <cell r="FR751">
            <v>17.472200000000001</v>
          </cell>
          <cell r="FS751">
            <v>18.462499999999999</v>
          </cell>
          <cell r="FT751">
            <v>6.2077</v>
          </cell>
          <cell r="FU751">
            <v>500</v>
          </cell>
          <cell r="FV751">
            <v>0</v>
          </cell>
          <cell r="FW751">
            <v>0</v>
          </cell>
          <cell r="FX751">
            <v>0</v>
          </cell>
          <cell r="FY751">
            <v>3299</v>
          </cell>
          <cell r="FZ751">
            <v>0</v>
          </cell>
          <cell r="GA751">
            <v>0</v>
          </cell>
          <cell r="GB751">
            <v>0</v>
          </cell>
          <cell r="GC751">
            <v>870</v>
          </cell>
          <cell r="GD751">
            <v>17175</v>
          </cell>
          <cell r="GE751">
            <v>70</v>
          </cell>
          <cell r="GF751">
            <v>3015</v>
          </cell>
          <cell r="GG751">
            <v>1125675</v>
          </cell>
          <cell r="GH751">
            <v>0</v>
          </cell>
          <cell r="GI751">
            <v>0</v>
          </cell>
          <cell r="GJ751">
            <v>18881</v>
          </cell>
          <cell r="GK751">
            <v>1888.1</v>
          </cell>
          <cell r="GL751">
            <v>0</v>
          </cell>
          <cell r="GM751">
            <v>70</v>
          </cell>
          <cell r="GN751">
            <v>0</v>
          </cell>
          <cell r="GO751">
            <v>0</v>
          </cell>
          <cell r="GP751">
            <v>0</v>
          </cell>
          <cell r="GQ751">
            <v>1888.1</v>
          </cell>
          <cell r="GR751">
            <v>0</v>
          </cell>
          <cell r="GS751">
            <v>0</v>
          </cell>
          <cell r="GT751">
            <v>0</v>
          </cell>
          <cell r="GU751">
            <v>182</v>
          </cell>
          <cell r="GV751">
            <v>1125.67</v>
          </cell>
          <cell r="GW751">
            <v>0.16</v>
          </cell>
          <cell r="GX751">
            <v>75</v>
          </cell>
          <cell r="GY751">
            <v>0</v>
          </cell>
          <cell r="GZ751">
            <v>75</v>
          </cell>
          <cell r="HA751">
            <v>290</v>
          </cell>
          <cell r="HB751">
            <v>0</v>
          </cell>
          <cell r="HC751">
            <v>290</v>
          </cell>
          <cell r="HF751">
            <v>0</v>
          </cell>
          <cell r="HG751">
            <v>0</v>
          </cell>
          <cell r="HH751">
            <v>0</v>
          </cell>
          <cell r="HI751">
            <v>0</v>
          </cell>
          <cell r="HJ751">
            <v>0</v>
          </cell>
          <cell r="HL751">
            <v>4</v>
          </cell>
          <cell r="HM751">
            <v>2013</v>
          </cell>
          <cell r="HN751">
            <v>0</v>
          </cell>
          <cell r="HO751">
            <v>-7</v>
          </cell>
          <cell r="HP751">
            <v>17382</v>
          </cell>
          <cell r="HQ751">
            <v>5.6530690000000003</v>
          </cell>
          <cell r="HR751">
            <v>19009</v>
          </cell>
        </row>
        <row r="752">
          <cell r="A752" t="str">
            <v>3587146Q3 2011Supervisory Stress</v>
          </cell>
          <cell r="B752" t="str">
            <v>BNYM</v>
          </cell>
          <cell r="C752" t="str">
            <v>Q3 2011</v>
          </cell>
          <cell r="D752" t="str">
            <v>Supervisory Stress</v>
          </cell>
          <cell r="E752" t="str">
            <v>BHC</v>
          </cell>
          <cell r="F752" t="str">
            <v>BANK OF NY MELLON CORP</v>
          </cell>
          <cell r="G752">
            <v>3587146</v>
          </cell>
          <cell r="H752" t="str">
            <v>Actual</v>
          </cell>
          <cell r="I752">
            <v>40925</v>
          </cell>
          <cell r="J752">
            <v>40925.525358796294</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15</v>
          </cell>
          <cell r="AJ752">
            <v>0</v>
          </cell>
          <cell r="AK752">
            <v>0</v>
          </cell>
          <cell r="AL752">
            <v>0</v>
          </cell>
          <cell r="AM752">
            <v>0</v>
          </cell>
          <cell r="AN752">
            <v>0</v>
          </cell>
          <cell r="AO752">
            <v>0</v>
          </cell>
          <cell r="AP752">
            <v>0</v>
          </cell>
          <cell r="AQ752">
            <v>0</v>
          </cell>
          <cell r="AR752">
            <v>0</v>
          </cell>
          <cell r="AS752">
            <v>0</v>
          </cell>
          <cell r="AT752">
            <v>15</v>
          </cell>
          <cell r="AU752">
            <v>442</v>
          </cell>
          <cell r="AV752">
            <v>-35</v>
          </cell>
          <cell r="AW752">
            <v>15</v>
          </cell>
          <cell r="AX752">
            <v>0</v>
          </cell>
          <cell r="AY752">
            <v>392</v>
          </cell>
          <cell r="AZ752">
            <v>0</v>
          </cell>
          <cell r="BA752">
            <v>0</v>
          </cell>
          <cell r="BB752">
            <v>0</v>
          </cell>
          <cell r="BC752">
            <v>0</v>
          </cell>
          <cell r="BD752">
            <v>0</v>
          </cell>
          <cell r="BE752">
            <v>-35</v>
          </cell>
          <cell r="BF752">
            <v>0</v>
          </cell>
          <cell r="BG752">
            <v>0</v>
          </cell>
          <cell r="BH752">
            <v>0</v>
          </cell>
          <cell r="BI752">
            <v>1</v>
          </cell>
          <cell r="BJ752">
            <v>-3</v>
          </cell>
          <cell r="BK752">
            <v>0</v>
          </cell>
          <cell r="BL752">
            <v>945</v>
          </cell>
          <cell r="BM752">
            <v>281</v>
          </cell>
          <cell r="BN752">
            <v>664</v>
          </cell>
          <cell r="BO752">
            <v>0</v>
          </cell>
          <cell r="BP752">
            <v>664</v>
          </cell>
          <cell r="BQ752">
            <v>13</v>
          </cell>
          <cell r="BR752">
            <v>651</v>
          </cell>
          <cell r="BS752">
            <v>29.73545</v>
          </cell>
          <cell r="BT752">
            <v>0</v>
          </cell>
          <cell r="BU752">
            <v>0</v>
          </cell>
          <cell r="BV752">
            <v>0</v>
          </cell>
          <cell r="BW752">
            <v>0</v>
          </cell>
          <cell r="BY752">
            <v>4013</v>
          </cell>
          <cell r="BZ752">
            <v>72303</v>
          </cell>
          <cell r="CA752">
            <v>76316</v>
          </cell>
          <cell r="CB752">
            <v>6808</v>
          </cell>
          <cell r="CC752">
            <v>5411</v>
          </cell>
          <cell r="CD752">
            <v>229</v>
          </cell>
          <cell r="CE752">
            <v>19</v>
          </cell>
          <cell r="CF752">
            <v>210</v>
          </cell>
          <cell r="CG752">
            <v>1012</v>
          </cell>
          <cell r="CH752">
            <v>195</v>
          </cell>
          <cell r="CI752">
            <v>323</v>
          </cell>
          <cell r="CJ752">
            <v>494</v>
          </cell>
          <cell r="CK752">
            <v>3</v>
          </cell>
          <cell r="CL752">
            <v>1</v>
          </cell>
          <cell r="CM752">
            <v>155</v>
          </cell>
          <cell r="CN752">
            <v>2374</v>
          </cell>
          <cell r="CO752">
            <v>2010</v>
          </cell>
          <cell r="CP752">
            <v>364</v>
          </cell>
          <cell r="CQ752">
            <v>0</v>
          </cell>
          <cell r="CR752">
            <v>0</v>
          </cell>
          <cell r="CS752">
            <v>0</v>
          </cell>
          <cell r="CT752">
            <v>0</v>
          </cell>
          <cell r="CU752">
            <v>0</v>
          </cell>
          <cell r="CV752">
            <v>0</v>
          </cell>
          <cell r="CW752">
            <v>35478</v>
          </cell>
          <cell r="CX752">
            <v>5</v>
          </cell>
          <cell r="CY752">
            <v>12</v>
          </cell>
          <cell r="CZ752">
            <v>16494</v>
          </cell>
          <cell r="DA752">
            <v>15109</v>
          </cell>
          <cell r="DB752">
            <v>3858</v>
          </cell>
          <cell r="DC752">
            <v>45662</v>
          </cell>
          <cell r="DD752">
            <v>26</v>
          </cell>
          <cell r="DE752">
            <v>392</v>
          </cell>
          <cell r="DF752">
            <v>45244</v>
          </cell>
          <cell r="DG752">
            <v>21044</v>
          </cell>
          <cell r="DH752">
            <v>18045</v>
          </cell>
          <cell r="DI752">
            <v>1</v>
          </cell>
          <cell r="DJ752">
            <v>0</v>
          </cell>
          <cell r="DK752">
            <v>5379</v>
          </cell>
          <cell r="DL752">
            <v>23425</v>
          </cell>
          <cell r="DM752">
            <v>156951</v>
          </cell>
          <cell r="DN752">
            <v>322980</v>
          </cell>
          <cell r="DO752">
            <v>211651</v>
          </cell>
          <cell r="DP752">
            <v>7960</v>
          </cell>
          <cell r="DQ752">
            <v>1688</v>
          </cell>
          <cell r="DR752">
            <v>67152</v>
          </cell>
          <cell r="DS752">
            <v>107</v>
          </cell>
          <cell r="DT752">
            <v>288451</v>
          </cell>
          <cell r="DU752">
            <v>0</v>
          </cell>
          <cell r="DV752">
            <v>12</v>
          </cell>
          <cell r="DW752">
            <v>23117</v>
          </cell>
          <cell r="DX752">
            <v>12464</v>
          </cell>
          <cell r="DY752">
            <v>-1005</v>
          </cell>
          <cell r="DZ752">
            <v>-894</v>
          </cell>
          <cell r="EA752">
            <v>33694</v>
          </cell>
          <cell r="EB752">
            <v>835</v>
          </cell>
          <cell r="EC752">
            <v>34529</v>
          </cell>
          <cell r="ED752">
            <v>37861</v>
          </cell>
          <cell r="EE752">
            <v>33851</v>
          </cell>
          <cell r="EF752">
            <v>0</v>
          </cell>
          <cell r="EG752">
            <v>33851</v>
          </cell>
          <cell r="EH752">
            <v>651</v>
          </cell>
          <cell r="EI752">
            <v>0</v>
          </cell>
          <cell r="EJ752">
            <v>0</v>
          </cell>
          <cell r="EK752">
            <v>76</v>
          </cell>
          <cell r="EL752">
            <v>0</v>
          </cell>
          <cell r="EM752">
            <v>1</v>
          </cell>
          <cell r="EN752">
            <v>468</v>
          </cell>
          <cell r="EO752">
            <v>0</v>
          </cell>
          <cell r="EP752">
            <v>0</v>
          </cell>
          <cell r="EQ752">
            <v>160</v>
          </cell>
          <cell r="ER752">
            <v>-254</v>
          </cell>
          <cell r="ES752">
            <v>0</v>
          </cell>
          <cell r="ET752">
            <v>-3</v>
          </cell>
          <cell r="EU752">
            <v>33694</v>
          </cell>
          <cell r="EV752">
            <v>33694</v>
          </cell>
          <cell r="EW752">
            <v>466</v>
          </cell>
          <cell r="EX752">
            <v>0</v>
          </cell>
          <cell r="EY752">
            <v>-969</v>
          </cell>
          <cell r="EZ752">
            <v>0</v>
          </cell>
          <cell r="FA752">
            <v>0</v>
          </cell>
          <cell r="FB752">
            <v>1660</v>
          </cell>
          <cell r="FC752">
            <v>0</v>
          </cell>
          <cell r="FD752">
            <v>20906</v>
          </cell>
          <cell r="FE752">
            <v>0</v>
          </cell>
          <cell r="FF752">
            <v>14951</v>
          </cell>
          <cell r="FG752">
            <v>0</v>
          </cell>
          <cell r="FH752">
            <v>0</v>
          </cell>
          <cell r="FI752">
            <v>-32</v>
          </cell>
          <cell r="FJ752">
            <v>14919</v>
          </cell>
          <cell r="FK752">
            <v>106254.39999999999</v>
          </cell>
          <cell r="FL752">
            <v>13259</v>
          </cell>
          <cell r="FM752">
            <v>14919</v>
          </cell>
          <cell r="FN752">
            <v>17143</v>
          </cell>
          <cell r="FO752">
            <v>106254.39999999999</v>
          </cell>
          <cell r="FP752">
            <v>290647</v>
          </cell>
          <cell r="FQ752">
            <v>12.4785</v>
          </cell>
          <cell r="FR752">
            <v>14.040800000000001</v>
          </cell>
          <cell r="FS752">
            <v>16.133900000000001</v>
          </cell>
          <cell r="FT752">
            <v>5.133</v>
          </cell>
          <cell r="FU752">
            <v>0</v>
          </cell>
          <cell r="FV752">
            <v>0</v>
          </cell>
          <cell r="FW752">
            <v>0</v>
          </cell>
          <cell r="FX752">
            <v>0</v>
          </cell>
          <cell r="FY752">
            <v>894</v>
          </cell>
          <cell r="FZ752">
            <v>0</v>
          </cell>
          <cell r="GA752">
            <v>0</v>
          </cell>
          <cell r="GB752">
            <v>0</v>
          </cell>
          <cell r="GC752">
            <v>1660</v>
          </cell>
          <cell r="GD752">
            <v>17130</v>
          </cell>
          <cell r="GE752">
            <v>70</v>
          </cell>
          <cell r="GF752">
            <v>3141</v>
          </cell>
          <cell r="GG752">
            <v>1212632.1000000001</v>
          </cell>
          <cell r="GH752">
            <v>0</v>
          </cell>
          <cell r="GI752">
            <v>0</v>
          </cell>
          <cell r="GJ752">
            <v>14951</v>
          </cell>
          <cell r="GK752">
            <v>1495.1</v>
          </cell>
          <cell r="GL752">
            <v>0</v>
          </cell>
          <cell r="GM752">
            <v>70</v>
          </cell>
          <cell r="GN752">
            <v>0</v>
          </cell>
          <cell r="GO752">
            <v>0</v>
          </cell>
          <cell r="GP752">
            <v>0</v>
          </cell>
          <cell r="GQ752">
            <v>1495.1</v>
          </cell>
          <cell r="GR752">
            <v>0</v>
          </cell>
          <cell r="GS752">
            <v>0</v>
          </cell>
          <cell r="GT752">
            <v>0</v>
          </cell>
          <cell r="GU752">
            <v>160</v>
          </cell>
          <cell r="GV752">
            <v>1212.6300000000001</v>
          </cell>
          <cell r="GW752">
            <v>0.13194462000000001</v>
          </cell>
          <cell r="GX752">
            <v>79</v>
          </cell>
          <cell r="GY752">
            <v>0</v>
          </cell>
          <cell r="GZ752">
            <v>0</v>
          </cell>
          <cell r="HA752">
            <v>468</v>
          </cell>
          <cell r="HB752">
            <v>0</v>
          </cell>
          <cell r="HC752">
            <v>468</v>
          </cell>
          <cell r="HF752">
            <v>0</v>
          </cell>
          <cell r="HG752">
            <v>0</v>
          </cell>
          <cell r="HH752">
            <v>0</v>
          </cell>
          <cell r="HI752">
            <v>0</v>
          </cell>
          <cell r="HJ752">
            <v>0</v>
          </cell>
          <cell r="HL752">
            <v>3</v>
          </cell>
          <cell r="HM752">
            <v>2011</v>
          </cell>
          <cell r="HN752">
            <v>0</v>
          </cell>
          <cell r="HO752">
            <v>-2</v>
          </cell>
          <cell r="HP752">
            <v>11163</v>
          </cell>
          <cell r="HQ752">
            <v>3.7265899</v>
          </cell>
          <cell r="HR752">
            <v>19009</v>
          </cell>
        </row>
        <row r="753">
          <cell r="A753" t="str">
            <v>3587146Q4 2011Supervisory Stress</v>
          </cell>
          <cell r="B753" t="str">
            <v>BNYM</v>
          </cell>
          <cell r="C753" t="str">
            <v>Q4 2011</v>
          </cell>
          <cell r="D753" t="str">
            <v>Supervisory Stress</v>
          </cell>
          <cell r="E753" t="str">
            <v>BHC</v>
          </cell>
          <cell r="F753" t="str">
            <v>BANK OF NY MELLON CORP</v>
          </cell>
          <cell r="G753">
            <v>3587146</v>
          </cell>
          <cell r="H753" t="str">
            <v>Projected</v>
          </cell>
          <cell r="I753">
            <v>40925</v>
          </cell>
          <cell r="J753">
            <v>40925.525358796294</v>
          </cell>
          <cell r="L753">
            <v>13</v>
          </cell>
          <cell r="M753">
            <v>0</v>
          </cell>
          <cell r="N753">
            <v>0</v>
          </cell>
          <cell r="O753">
            <v>0</v>
          </cell>
          <cell r="P753">
            <v>0</v>
          </cell>
          <cell r="Q753">
            <v>0</v>
          </cell>
          <cell r="R753">
            <v>0</v>
          </cell>
          <cell r="S753">
            <v>0</v>
          </cell>
          <cell r="T753">
            <v>0.6</v>
          </cell>
          <cell r="U753">
            <v>0.6</v>
          </cell>
          <cell r="V753">
            <v>0</v>
          </cell>
          <cell r="W753">
            <v>0</v>
          </cell>
          <cell r="X753">
            <v>0</v>
          </cell>
          <cell r="Y753">
            <v>0</v>
          </cell>
          <cell r="Z753">
            <v>0</v>
          </cell>
          <cell r="AA753">
            <v>0</v>
          </cell>
          <cell r="AB753">
            <v>0</v>
          </cell>
          <cell r="AC753">
            <v>7</v>
          </cell>
          <cell r="AD753">
            <v>0</v>
          </cell>
          <cell r="AE753">
            <v>0</v>
          </cell>
          <cell r="AF753">
            <v>0</v>
          </cell>
          <cell r="AG753">
            <v>7</v>
          </cell>
          <cell r="AH753">
            <v>0</v>
          </cell>
          <cell r="AI753">
            <v>20.6</v>
          </cell>
          <cell r="AJ753">
            <v>0</v>
          </cell>
          <cell r="AK753">
            <v>14</v>
          </cell>
          <cell r="AL753">
            <v>375</v>
          </cell>
          <cell r="AM753">
            <v>389</v>
          </cell>
          <cell r="AN753">
            <v>0</v>
          </cell>
          <cell r="AO753">
            <v>0</v>
          </cell>
          <cell r="AP753">
            <v>0</v>
          </cell>
          <cell r="AQ753">
            <v>0</v>
          </cell>
          <cell r="AR753">
            <v>0</v>
          </cell>
          <cell r="AS753">
            <v>0</v>
          </cell>
          <cell r="AT753">
            <v>409.6</v>
          </cell>
          <cell r="AU753">
            <v>392</v>
          </cell>
          <cell r="AV753">
            <v>22</v>
          </cell>
          <cell r="AW753">
            <v>20.6</v>
          </cell>
          <cell r="AX753">
            <v>0</v>
          </cell>
          <cell r="AY753">
            <v>393.4</v>
          </cell>
          <cell r="AZ753">
            <v>728.46</v>
          </cell>
          <cell r="BA753">
            <v>2737.54</v>
          </cell>
          <cell r="BB753">
            <v>2734</v>
          </cell>
          <cell r="BC753">
            <v>732</v>
          </cell>
          <cell r="BD753">
            <v>732</v>
          </cell>
          <cell r="BE753">
            <v>22</v>
          </cell>
          <cell r="BF753">
            <v>0</v>
          </cell>
          <cell r="BG753">
            <v>0</v>
          </cell>
          <cell r="BH753">
            <v>70</v>
          </cell>
          <cell r="BI753">
            <v>-14</v>
          </cell>
          <cell r="BJ753">
            <v>-375</v>
          </cell>
          <cell r="BK753">
            <v>0</v>
          </cell>
          <cell r="BL753">
            <v>391</v>
          </cell>
          <cell r="BM753">
            <v>135</v>
          </cell>
          <cell r="BN753">
            <v>256</v>
          </cell>
          <cell r="BO753">
            <v>0</v>
          </cell>
          <cell r="BP753">
            <v>256</v>
          </cell>
          <cell r="BQ753">
            <v>1</v>
          </cell>
          <cell r="BR753">
            <v>255</v>
          </cell>
          <cell r="BS753">
            <v>34.526854</v>
          </cell>
          <cell r="BT753">
            <v>0</v>
          </cell>
          <cell r="BU753">
            <v>0</v>
          </cell>
          <cell r="BV753">
            <v>0</v>
          </cell>
          <cell r="BW753">
            <v>0</v>
          </cell>
          <cell r="BY753">
            <v>3999</v>
          </cell>
          <cell r="BZ753">
            <v>69765</v>
          </cell>
          <cell r="CA753">
            <v>73764</v>
          </cell>
          <cell r="CB753">
            <v>6842</v>
          </cell>
          <cell r="CC753">
            <v>5460</v>
          </cell>
          <cell r="CD753">
            <v>229</v>
          </cell>
          <cell r="CE753">
            <v>19</v>
          </cell>
          <cell r="CF753">
            <v>210</v>
          </cell>
          <cell r="CG753">
            <v>997</v>
          </cell>
          <cell r="CH753">
            <v>192</v>
          </cell>
          <cell r="CI753">
            <v>318</v>
          </cell>
          <cell r="CJ753">
            <v>487</v>
          </cell>
          <cell r="CK753">
            <v>3</v>
          </cell>
          <cell r="CL753">
            <v>1</v>
          </cell>
          <cell r="CM753">
            <v>155</v>
          </cell>
          <cell r="CN753">
            <v>2380</v>
          </cell>
          <cell r="CO753">
            <v>2015</v>
          </cell>
          <cell r="CP753">
            <v>365</v>
          </cell>
          <cell r="CQ753">
            <v>0</v>
          </cell>
          <cell r="CR753">
            <v>0</v>
          </cell>
          <cell r="CS753">
            <v>1005</v>
          </cell>
          <cell r="CT753">
            <v>0</v>
          </cell>
          <cell r="CU753">
            <v>0</v>
          </cell>
          <cell r="CV753">
            <v>1005</v>
          </cell>
          <cell r="CW753">
            <v>36980</v>
          </cell>
          <cell r="CX753">
            <v>5</v>
          </cell>
          <cell r="CY753">
            <v>12</v>
          </cell>
          <cell r="CZ753">
            <v>18095</v>
          </cell>
          <cell r="DA753">
            <v>15110</v>
          </cell>
          <cell r="DB753">
            <v>3758</v>
          </cell>
          <cell r="DC753">
            <v>47207</v>
          </cell>
          <cell r="DD753">
            <v>26</v>
          </cell>
          <cell r="DE753">
            <v>394</v>
          </cell>
          <cell r="DF753">
            <v>46787</v>
          </cell>
          <cell r="DG753">
            <v>21044</v>
          </cell>
          <cell r="DH753">
            <v>17874</v>
          </cell>
          <cell r="DI753">
            <v>1</v>
          </cell>
          <cell r="DJ753">
            <v>0</v>
          </cell>
          <cell r="DK753">
            <v>5211</v>
          </cell>
          <cell r="DL753">
            <v>23086</v>
          </cell>
          <cell r="DM753">
            <v>149663</v>
          </cell>
          <cell r="DN753">
            <v>314344</v>
          </cell>
          <cell r="DO753">
            <v>204279</v>
          </cell>
          <cell r="DP753">
            <v>7960</v>
          </cell>
          <cell r="DQ753">
            <v>1688</v>
          </cell>
          <cell r="DR753">
            <v>67461</v>
          </cell>
          <cell r="DS753">
            <v>102</v>
          </cell>
          <cell r="DT753">
            <v>281388</v>
          </cell>
          <cell r="DU753">
            <v>0</v>
          </cell>
          <cell r="DV753">
            <v>12</v>
          </cell>
          <cell r="DW753">
            <v>23192</v>
          </cell>
          <cell r="DX753">
            <v>12561</v>
          </cell>
          <cell r="DY753">
            <v>-2665</v>
          </cell>
          <cell r="DZ753">
            <v>-979</v>
          </cell>
          <cell r="EA753">
            <v>32121</v>
          </cell>
          <cell r="EB753">
            <v>835</v>
          </cell>
          <cell r="EC753">
            <v>32956</v>
          </cell>
          <cell r="ED753">
            <v>39142.050000000003</v>
          </cell>
          <cell r="EE753">
            <v>33694</v>
          </cell>
          <cell r="EF753">
            <v>0</v>
          </cell>
          <cell r="EG753">
            <v>33694</v>
          </cell>
          <cell r="EH753">
            <v>255</v>
          </cell>
          <cell r="EI753">
            <v>0</v>
          </cell>
          <cell r="EJ753">
            <v>0</v>
          </cell>
          <cell r="EK753">
            <v>75</v>
          </cell>
          <cell r="EL753">
            <v>0</v>
          </cell>
          <cell r="EM753">
            <v>0</v>
          </cell>
          <cell r="EN753">
            <v>85</v>
          </cell>
          <cell r="EO753">
            <v>0</v>
          </cell>
          <cell r="EP753">
            <v>0</v>
          </cell>
          <cell r="EQ753">
            <v>158</v>
          </cell>
          <cell r="ER753">
            <v>-1660</v>
          </cell>
          <cell r="ES753">
            <v>0</v>
          </cell>
          <cell r="ET753">
            <v>0</v>
          </cell>
          <cell r="EU753">
            <v>32121</v>
          </cell>
          <cell r="EV753">
            <v>32121</v>
          </cell>
          <cell r="EW753">
            <v>-752</v>
          </cell>
          <cell r="EX753">
            <v>0</v>
          </cell>
          <cell r="EY753">
            <v>-1446</v>
          </cell>
          <cell r="EZ753">
            <v>0</v>
          </cell>
          <cell r="FA753">
            <v>0</v>
          </cell>
          <cell r="FB753">
            <v>1660</v>
          </cell>
          <cell r="FC753">
            <v>0</v>
          </cell>
          <cell r="FD753">
            <v>20581</v>
          </cell>
          <cell r="FE753">
            <v>0</v>
          </cell>
          <cell r="FF753">
            <v>15398</v>
          </cell>
          <cell r="FG753">
            <v>0</v>
          </cell>
          <cell r="FH753">
            <v>0</v>
          </cell>
          <cell r="FI753">
            <v>-32</v>
          </cell>
          <cell r="FJ753">
            <v>15366</v>
          </cell>
          <cell r="FK753">
            <v>103532.27</v>
          </cell>
          <cell r="FL753">
            <v>13706</v>
          </cell>
          <cell r="FM753">
            <v>15366</v>
          </cell>
          <cell r="FN753">
            <v>17375.8</v>
          </cell>
          <cell r="FO753">
            <v>103532.27</v>
          </cell>
          <cell r="FP753">
            <v>296024</v>
          </cell>
          <cell r="FQ753">
            <v>13.2384</v>
          </cell>
          <cell r="FR753">
            <v>14.841699999999999</v>
          </cell>
          <cell r="FS753">
            <v>16.783000000000001</v>
          </cell>
          <cell r="FT753">
            <v>5.1908000000000003</v>
          </cell>
          <cell r="FU753">
            <v>0</v>
          </cell>
          <cell r="FV753">
            <v>0</v>
          </cell>
          <cell r="FW753">
            <v>0</v>
          </cell>
          <cell r="FX753">
            <v>0</v>
          </cell>
          <cell r="FY753">
            <v>979</v>
          </cell>
          <cell r="FZ753">
            <v>0</v>
          </cell>
          <cell r="GA753">
            <v>0</v>
          </cell>
          <cell r="GB753">
            <v>0</v>
          </cell>
          <cell r="GC753">
            <v>1660</v>
          </cell>
          <cell r="GD753">
            <v>16983</v>
          </cell>
          <cell r="GE753">
            <v>70</v>
          </cell>
          <cell r="GF753">
            <v>3127</v>
          </cell>
          <cell r="GG753">
            <v>1209920</v>
          </cell>
          <cell r="GH753">
            <v>0</v>
          </cell>
          <cell r="GI753">
            <v>0</v>
          </cell>
          <cell r="GJ753">
            <v>15398</v>
          </cell>
          <cell r="GK753">
            <v>1539.8</v>
          </cell>
          <cell r="GL753">
            <v>0</v>
          </cell>
          <cell r="GM753">
            <v>70</v>
          </cell>
          <cell r="GN753">
            <v>0</v>
          </cell>
          <cell r="GO753">
            <v>0</v>
          </cell>
          <cell r="GP753">
            <v>0</v>
          </cell>
          <cell r="GQ753">
            <v>1539.8</v>
          </cell>
          <cell r="GR753">
            <v>0</v>
          </cell>
          <cell r="GS753">
            <v>0</v>
          </cell>
          <cell r="GT753">
            <v>0</v>
          </cell>
          <cell r="GU753">
            <v>158</v>
          </cell>
          <cell r="GV753">
            <v>1209.92</v>
          </cell>
          <cell r="GW753">
            <v>0.13</v>
          </cell>
          <cell r="GX753">
            <v>75</v>
          </cell>
          <cell r="GY753">
            <v>0</v>
          </cell>
          <cell r="GZ753">
            <v>75</v>
          </cell>
          <cell r="HA753">
            <v>85</v>
          </cell>
          <cell r="HB753">
            <v>0</v>
          </cell>
          <cell r="HC753">
            <v>85</v>
          </cell>
          <cell r="HF753">
            <v>0</v>
          </cell>
          <cell r="HG753">
            <v>0</v>
          </cell>
          <cell r="HH753">
            <v>0</v>
          </cell>
          <cell r="HI753">
            <v>0</v>
          </cell>
          <cell r="HJ753">
            <v>0</v>
          </cell>
          <cell r="HL753">
            <v>4</v>
          </cell>
          <cell r="HM753">
            <v>2011</v>
          </cell>
          <cell r="HN753">
            <v>0</v>
          </cell>
          <cell r="HO753">
            <v>-389</v>
          </cell>
          <cell r="HP753">
            <v>10014</v>
          </cell>
          <cell r="HQ753">
            <v>3.4382478000000001</v>
          </cell>
          <cell r="HR753">
            <v>19009</v>
          </cell>
        </row>
        <row r="754">
          <cell r="A754" t="str">
            <v>3587146Q1 2012Supervisory Stress</v>
          </cell>
          <cell r="B754" t="str">
            <v>BNYM</v>
          </cell>
          <cell r="C754" t="str">
            <v>Q1 2012</v>
          </cell>
          <cell r="D754" t="str">
            <v>Supervisory Stress</v>
          </cell>
          <cell r="E754" t="str">
            <v>BHC</v>
          </cell>
          <cell r="F754" t="str">
            <v>BANK OF NY MELLON CORP</v>
          </cell>
          <cell r="G754">
            <v>3587146</v>
          </cell>
          <cell r="H754" t="str">
            <v>Projected</v>
          </cell>
          <cell r="I754">
            <v>40925</v>
          </cell>
          <cell r="J754">
            <v>40925.525358796294</v>
          </cell>
          <cell r="L754">
            <v>18</v>
          </cell>
          <cell r="M754">
            <v>0</v>
          </cell>
          <cell r="N754">
            <v>0</v>
          </cell>
          <cell r="O754">
            <v>0</v>
          </cell>
          <cell r="P754">
            <v>21.63</v>
          </cell>
          <cell r="Q754">
            <v>21.63</v>
          </cell>
          <cell r="R754">
            <v>0</v>
          </cell>
          <cell r="S754">
            <v>0</v>
          </cell>
          <cell r="T754">
            <v>4.63</v>
          </cell>
          <cell r="U754">
            <v>4.1900000000000004</v>
          </cell>
          <cell r="V754">
            <v>0</v>
          </cell>
          <cell r="W754">
            <v>0.44</v>
          </cell>
          <cell r="X754">
            <v>0</v>
          </cell>
          <cell r="Y754">
            <v>0</v>
          </cell>
          <cell r="Z754">
            <v>0</v>
          </cell>
          <cell r="AA754">
            <v>0</v>
          </cell>
          <cell r="AB754">
            <v>0</v>
          </cell>
          <cell r="AC754">
            <v>26.48</v>
          </cell>
          <cell r="AD754">
            <v>0</v>
          </cell>
          <cell r="AE754">
            <v>0</v>
          </cell>
          <cell r="AF754">
            <v>0</v>
          </cell>
          <cell r="AG754">
            <v>21.63</v>
          </cell>
          <cell r="AH754">
            <v>4.8600000000000003</v>
          </cell>
          <cell r="AI754">
            <v>70.75</v>
          </cell>
          <cell r="AJ754">
            <v>0</v>
          </cell>
          <cell r="AK754">
            <v>0</v>
          </cell>
          <cell r="AL754">
            <v>0</v>
          </cell>
          <cell r="AM754">
            <v>0</v>
          </cell>
          <cell r="AN754">
            <v>0</v>
          </cell>
          <cell r="AO754">
            <v>0</v>
          </cell>
          <cell r="AP754">
            <v>0</v>
          </cell>
          <cell r="AQ754">
            <v>0</v>
          </cell>
          <cell r="AR754">
            <v>0</v>
          </cell>
          <cell r="AS754">
            <v>0</v>
          </cell>
          <cell r="AT754">
            <v>70.75</v>
          </cell>
          <cell r="AU754">
            <v>393.4</v>
          </cell>
          <cell r="AV754">
            <v>110</v>
          </cell>
          <cell r="AW754">
            <v>70.75</v>
          </cell>
          <cell r="AX754">
            <v>0</v>
          </cell>
          <cell r="AY754">
            <v>432.65</v>
          </cell>
          <cell r="AZ754">
            <v>733.57</v>
          </cell>
          <cell r="BA754">
            <v>2907.43</v>
          </cell>
          <cell r="BB754">
            <v>2766.5</v>
          </cell>
          <cell r="BC754">
            <v>874.5</v>
          </cell>
          <cell r="BD754">
            <v>874.5</v>
          </cell>
          <cell r="BE754">
            <v>110</v>
          </cell>
          <cell r="BF754">
            <v>0</v>
          </cell>
          <cell r="BG754">
            <v>0</v>
          </cell>
          <cell r="BH754">
            <v>0</v>
          </cell>
          <cell r="BI754">
            <v>0</v>
          </cell>
          <cell r="BJ754">
            <v>0</v>
          </cell>
          <cell r="BK754">
            <v>0</v>
          </cell>
          <cell r="BL754">
            <v>764.5</v>
          </cell>
          <cell r="BM754">
            <v>224</v>
          </cell>
          <cell r="BN754">
            <v>540.5</v>
          </cell>
          <cell r="BO754">
            <v>0</v>
          </cell>
          <cell r="BP754">
            <v>540.5</v>
          </cell>
          <cell r="BQ754">
            <v>1</v>
          </cell>
          <cell r="BR754">
            <v>539.5</v>
          </cell>
          <cell r="BS754">
            <v>29.300196</v>
          </cell>
          <cell r="BT754">
            <v>0</v>
          </cell>
          <cell r="BU754">
            <v>0</v>
          </cell>
          <cell r="BV754">
            <v>0</v>
          </cell>
          <cell r="BW754">
            <v>0</v>
          </cell>
          <cell r="BY754">
            <v>4099</v>
          </cell>
          <cell r="BZ754">
            <v>69143</v>
          </cell>
          <cell r="CA754">
            <v>73242</v>
          </cell>
          <cell r="CB754">
            <v>6909</v>
          </cell>
          <cell r="CC754">
            <v>5540</v>
          </cell>
          <cell r="CD754">
            <v>229</v>
          </cell>
          <cell r="CE754">
            <v>19</v>
          </cell>
          <cell r="CF754">
            <v>210</v>
          </cell>
          <cell r="CG754">
            <v>981</v>
          </cell>
          <cell r="CH754">
            <v>189</v>
          </cell>
          <cell r="CI754">
            <v>313</v>
          </cell>
          <cell r="CJ754">
            <v>479</v>
          </cell>
          <cell r="CK754">
            <v>3</v>
          </cell>
          <cell r="CL754">
            <v>0</v>
          </cell>
          <cell r="CM754">
            <v>159</v>
          </cell>
          <cell r="CN754">
            <v>2390</v>
          </cell>
          <cell r="CO754">
            <v>2020</v>
          </cell>
          <cell r="CP754">
            <v>370</v>
          </cell>
          <cell r="CQ754">
            <v>0</v>
          </cell>
          <cell r="CR754">
            <v>0</v>
          </cell>
          <cell r="CS754">
            <v>1040</v>
          </cell>
          <cell r="CT754">
            <v>0</v>
          </cell>
          <cell r="CU754">
            <v>0</v>
          </cell>
          <cell r="CV754">
            <v>1040</v>
          </cell>
          <cell r="CW754">
            <v>36885</v>
          </cell>
          <cell r="CX754">
            <v>5</v>
          </cell>
          <cell r="CY754">
            <v>12</v>
          </cell>
          <cell r="CZ754">
            <v>18100</v>
          </cell>
          <cell r="DA754">
            <v>15110</v>
          </cell>
          <cell r="DB754">
            <v>3658</v>
          </cell>
          <cell r="DC754">
            <v>47224</v>
          </cell>
          <cell r="DD754">
            <v>26</v>
          </cell>
          <cell r="DE754">
            <v>433</v>
          </cell>
          <cell r="DF754">
            <v>46765</v>
          </cell>
          <cell r="DG754">
            <v>21570</v>
          </cell>
          <cell r="DH754">
            <v>17874</v>
          </cell>
          <cell r="DI754">
            <v>1</v>
          </cell>
          <cell r="DJ754">
            <v>0</v>
          </cell>
          <cell r="DK754">
            <v>5112</v>
          </cell>
          <cell r="DL754">
            <v>22987</v>
          </cell>
          <cell r="DM754">
            <v>150224</v>
          </cell>
          <cell r="DN754">
            <v>314788</v>
          </cell>
          <cell r="DO754">
            <v>204758</v>
          </cell>
          <cell r="DP754">
            <v>8159</v>
          </cell>
          <cell r="DQ754">
            <v>1688</v>
          </cell>
          <cell r="DR754">
            <v>67372</v>
          </cell>
          <cell r="DS754">
            <v>102</v>
          </cell>
          <cell r="DT754">
            <v>281977</v>
          </cell>
          <cell r="DU754">
            <v>0</v>
          </cell>
          <cell r="DV754">
            <v>12</v>
          </cell>
          <cell r="DW754">
            <v>23267</v>
          </cell>
          <cell r="DX754">
            <v>12943</v>
          </cell>
          <cell r="DY754">
            <v>-2977</v>
          </cell>
          <cell r="DZ754">
            <v>-1269</v>
          </cell>
          <cell r="EA754">
            <v>31976</v>
          </cell>
          <cell r="EB754">
            <v>835</v>
          </cell>
          <cell r="EC754">
            <v>32811</v>
          </cell>
          <cell r="ED754">
            <v>39156.14</v>
          </cell>
          <cell r="EE754">
            <v>32121</v>
          </cell>
          <cell r="EF754">
            <v>0</v>
          </cell>
          <cell r="EG754">
            <v>32121</v>
          </cell>
          <cell r="EH754">
            <v>539</v>
          </cell>
          <cell r="EI754">
            <v>0</v>
          </cell>
          <cell r="EJ754">
            <v>0</v>
          </cell>
          <cell r="EK754">
            <v>75</v>
          </cell>
          <cell r="EL754">
            <v>0</v>
          </cell>
          <cell r="EM754">
            <v>0</v>
          </cell>
          <cell r="EN754">
            <v>290</v>
          </cell>
          <cell r="EO754">
            <v>0</v>
          </cell>
          <cell r="EP754">
            <v>0</v>
          </cell>
          <cell r="EQ754">
            <v>157</v>
          </cell>
          <cell r="ER754">
            <v>-312</v>
          </cell>
          <cell r="ES754">
            <v>0</v>
          </cell>
          <cell r="ET754">
            <v>0</v>
          </cell>
          <cell r="EU754">
            <v>31976</v>
          </cell>
          <cell r="EV754">
            <v>31976</v>
          </cell>
          <cell r="EW754">
            <v>-1082</v>
          </cell>
          <cell r="EX754">
            <v>0</v>
          </cell>
          <cell r="EY754">
            <v>-1428</v>
          </cell>
          <cell r="EZ754">
            <v>0</v>
          </cell>
          <cell r="FA754">
            <v>0</v>
          </cell>
          <cell r="FB754">
            <v>1660</v>
          </cell>
          <cell r="FC754">
            <v>0</v>
          </cell>
          <cell r="FD754">
            <v>20496</v>
          </cell>
          <cell r="FE754">
            <v>0</v>
          </cell>
          <cell r="FF754">
            <v>15650</v>
          </cell>
          <cell r="FG754">
            <v>0</v>
          </cell>
          <cell r="FH754">
            <v>0</v>
          </cell>
          <cell r="FI754">
            <v>-32</v>
          </cell>
          <cell r="FJ754">
            <v>15618</v>
          </cell>
          <cell r="FK754">
            <v>104092.97</v>
          </cell>
          <cell r="FL754">
            <v>13958</v>
          </cell>
          <cell r="FM754">
            <v>15618</v>
          </cell>
          <cell r="FN754">
            <v>17428.05</v>
          </cell>
          <cell r="FO754">
            <v>104092.97</v>
          </cell>
          <cell r="FP754">
            <v>296331</v>
          </cell>
          <cell r="FQ754">
            <v>13.4092</v>
          </cell>
          <cell r="FR754">
            <v>15.0039</v>
          </cell>
          <cell r="FS754">
            <v>16.742799999999999</v>
          </cell>
          <cell r="FT754">
            <v>5.2705000000000002</v>
          </cell>
          <cell r="FU754">
            <v>0</v>
          </cell>
          <cell r="FV754">
            <v>0</v>
          </cell>
          <cell r="FW754">
            <v>0</v>
          </cell>
          <cell r="FX754">
            <v>0</v>
          </cell>
          <cell r="FY754">
            <v>1269</v>
          </cell>
          <cell r="FZ754">
            <v>0</v>
          </cell>
          <cell r="GA754">
            <v>0</v>
          </cell>
          <cell r="GB754">
            <v>0</v>
          </cell>
          <cell r="GC754">
            <v>1660</v>
          </cell>
          <cell r="GD754">
            <v>17007</v>
          </cell>
          <cell r="GE754">
            <v>70</v>
          </cell>
          <cell r="GF754">
            <v>3113</v>
          </cell>
          <cell r="GG754">
            <v>1197618</v>
          </cell>
          <cell r="GH754">
            <v>0</v>
          </cell>
          <cell r="GI754">
            <v>0</v>
          </cell>
          <cell r="GJ754">
            <v>15650</v>
          </cell>
          <cell r="GK754">
            <v>1565</v>
          </cell>
          <cell r="GL754">
            <v>0</v>
          </cell>
          <cell r="GM754">
            <v>70</v>
          </cell>
          <cell r="GN754">
            <v>0</v>
          </cell>
          <cell r="GO754">
            <v>0</v>
          </cell>
          <cell r="GP754">
            <v>0</v>
          </cell>
          <cell r="GQ754">
            <v>1565</v>
          </cell>
          <cell r="GR754">
            <v>0</v>
          </cell>
          <cell r="GS754">
            <v>0</v>
          </cell>
          <cell r="GT754">
            <v>0</v>
          </cell>
          <cell r="GU754">
            <v>157</v>
          </cell>
          <cell r="GV754">
            <v>1197.6199999999999</v>
          </cell>
          <cell r="GW754">
            <v>0.13</v>
          </cell>
          <cell r="GX754">
            <v>75</v>
          </cell>
          <cell r="GY754">
            <v>0</v>
          </cell>
          <cell r="GZ754">
            <v>75</v>
          </cell>
          <cell r="HA754">
            <v>290</v>
          </cell>
          <cell r="HB754">
            <v>0</v>
          </cell>
          <cell r="HC754">
            <v>290</v>
          </cell>
          <cell r="HF754">
            <v>0</v>
          </cell>
          <cell r="HG754">
            <v>0</v>
          </cell>
          <cell r="HH754">
            <v>0</v>
          </cell>
          <cell r="HI754">
            <v>0</v>
          </cell>
          <cell r="HJ754">
            <v>0</v>
          </cell>
          <cell r="HL754">
            <v>1</v>
          </cell>
          <cell r="HM754">
            <v>2012</v>
          </cell>
          <cell r="HN754">
            <v>0</v>
          </cell>
          <cell r="HO754">
            <v>0</v>
          </cell>
          <cell r="HP754">
            <v>10258</v>
          </cell>
          <cell r="HQ754">
            <v>3.5154697000000001</v>
          </cell>
          <cell r="HR754">
            <v>19009</v>
          </cell>
        </row>
        <row r="755">
          <cell r="A755" t="str">
            <v>3587146Q2 2012Supervisory Stress</v>
          </cell>
          <cell r="B755" t="str">
            <v>BNYM</v>
          </cell>
          <cell r="C755" t="str">
            <v>Q2 2012</v>
          </cell>
          <cell r="D755" t="str">
            <v>Supervisory Stress</v>
          </cell>
          <cell r="E755" t="str">
            <v>BHC</v>
          </cell>
          <cell r="F755" t="str">
            <v>BANK OF NY MELLON CORP</v>
          </cell>
          <cell r="G755">
            <v>3587146</v>
          </cell>
          <cell r="H755" t="str">
            <v>Projected</v>
          </cell>
          <cell r="I755">
            <v>40925</v>
          </cell>
          <cell r="J755">
            <v>40925.525358796294</v>
          </cell>
          <cell r="L755">
            <v>24</v>
          </cell>
          <cell r="M755">
            <v>0</v>
          </cell>
          <cell r="N755">
            <v>0</v>
          </cell>
          <cell r="O755">
            <v>0</v>
          </cell>
          <cell r="P755">
            <v>21.63</v>
          </cell>
          <cell r="Q755">
            <v>21.63</v>
          </cell>
          <cell r="R755">
            <v>0</v>
          </cell>
          <cell r="S755">
            <v>0</v>
          </cell>
          <cell r="T755">
            <v>4.63</v>
          </cell>
          <cell r="U755">
            <v>4.1900000000000004</v>
          </cell>
          <cell r="V755">
            <v>0</v>
          </cell>
          <cell r="W755">
            <v>0.44</v>
          </cell>
          <cell r="X755">
            <v>0</v>
          </cell>
          <cell r="Y755">
            <v>0</v>
          </cell>
          <cell r="Z755">
            <v>0</v>
          </cell>
          <cell r="AA755">
            <v>0</v>
          </cell>
          <cell r="AB755">
            <v>0</v>
          </cell>
          <cell r="AC755">
            <v>26.48</v>
          </cell>
          <cell r="AD755">
            <v>0</v>
          </cell>
          <cell r="AE755">
            <v>0</v>
          </cell>
          <cell r="AF755">
            <v>0</v>
          </cell>
          <cell r="AG755">
            <v>21.63</v>
          </cell>
          <cell r="AH755">
            <v>4.8600000000000003</v>
          </cell>
          <cell r="AI755">
            <v>76.75</v>
          </cell>
          <cell r="AJ755">
            <v>0</v>
          </cell>
          <cell r="AK755">
            <v>0</v>
          </cell>
          <cell r="AL755">
            <v>0</v>
          </cell>
          <cell r="AM755">
            <v>0</v>
          </cell>
          <cell r="AN755">
            <v>0</v>
          </cell>
          <cell r="AO755">
            <v>0</v>
          </cell>
          <cell r="AP755">
            <v>0</v>
          </cell>
          <cell r="AQ755">
            <v>0</v>
          </cell>
          <cell r="AR755">
            <v>0</v>
          </cell>
          <cell r="AS755">
            <v>0</v>
          </cell>
          <cell r="AT755">
            <v>76.75</v>
          </cell>
          <cell r="AU755">
            <v>432.65</v>
          </cell>
          <cell r="AV755">
            <v>119</v>
          </cell>
          <cell r="AW755">
            <v>76.75</v>
          </cell>
          <cell r="AX755">
            <v>0</v>
          </cell>
          <cell r="AY755">
            <v>474.91</v>
          </cell>
          <cell r="AZ755">
            <v>777.52</v>
          </cell>
          <cell r="BA755">
            <v>2908.48</v>
          </cell>
          <cell r="BB755">
            <v>2785.5</v>
          </cell>
          <cell r="BC755">
            <v>900.5</v>
          </cell>
          <cell r="BD755">
            <v>900.5</v>
          </cell>
          <cell r="BE755">
            <v>119</v>
          </cell>
          <cell r="BF755">
            <v>0</v>
          </cell>
          <cell r="BG755">
            <v>0</v>
          </cell>
          <cell r="BH755">
            <v>0</v>
          </cell>
          <cell r="BI755">
            <v>0</v>
          </cell>
          <cell r="BJ755">
            <v>0</v>
          </cell>
          <cell r="BK755">
            <v>0</v>
          </cell>
          <cell r="BL755">
            <v>781.5</v>
          </cell>
          <cell r="BM755">
            <v>229</v>
          </cell>
          <cell r="BN755">
            <v>552.5</v>
          </cell>
          <cell r="BO755">
            <v>0</v>
          </cell>
          <cell r="BP755">
            <v>552.5</v>
          </cell>
          <cell r="BQ755">
            <v>1</v>
          </cell>
          <cell r="BR755">
            <v>551.5</v>
          </cell>
          <cell r="BS755">
            <v>29.302623000000001</v>
          </cell>
          <cell r="BT755">
            <v>0</v>
          </cell>
          <cell r="BU755">
            <v>0</v>
          </cell>
          <cell r="BV755">
            <v>0</v>
          </cell>
          <cell r="BW755">
            <v>0</v>
          </cell>
          <cell r="BY755">
            <v>4201</v>
          </cell>
          <cell r="BZ755">
            <v>68540</v>
          </cell>
          <cell r="CA755">
            <v>72741</v>
          </cell>
          <cell r="CB755">
            <v>6979</v>
          </cell>
          <cell r="CC755">
            <v>5620</v>
          </cell>
          <cell r="CD755">
            <v>228</v>
          </cell>
          <cell r="CE755">
            <v>18</v>
          </cell>
          <cell r="CF755">
            <v>210</v>
          </cell>
          <cell r="CG755">
            <v>967</v>
          </cell>
          <cell r="CH755">
            <v>186</v>
          </cell>
          <cell r="CI755">
            <v>309</v>
          </cell>
          <cell r="CJ755">
            <v>472</v>
          </cell>
          <cell r="CK755">
            <v>3</v>
          </cell>
          <cell r="CL755">
            <v>1</v>
          </cell>
          <cell r="CM755">
            <v>163</v>
          </cell>
          <cell r="CN755">
            <v>2400</v>
          </cell>
          <cell r="CO755">
            <v>2025</v>
          </cell>
          <cell r="CP755">
            <v>375</v>
          </cell>
          <cell r="CQ755">
            <v>0</v>
          </cell>
          <cell r="CR755">
            <v>0</v>
          </cell>
          <cell r="CS755">
            <v>1075</v>
          </cell>
          <cell r="CT755">
            <v>0</v>
          </cell>
          <cell r="CU755">
            <v>0</v>
          </cell>
          <cell r="CV755">
            <v>1075</v>
          </cell>
          <cell r="CW755">
            <v>36885</v>
          </cell>
          <cell r="CX755">
            <v>5</v>
          </cell>
          <cell r="CY755">
            <v>12</v>
          </cell>
          <cell r="CZ755">
            <v>18100</v>
          </cell>
          <cell r="DA755">
            <v>15210</v>
          </cell>
          <cell r="DB755">
            <v>3558</v>
          </cell>
          <cell r="DC755">
            <v>47339</v>
          </cell>
          <cell r="DD755">
            <v>26</v>
          </cell>
          <cell r="DE755">
            <v>475</v>
          </cell>
          <cell r="DF755">
            <v>46838</v>
          </cell>
          <cell r="DG755">
            <v>22096</v>
          </cell>
          <cell r="DH755">
            <v>17838</v>
          </cell>
          <cell r="DI755">
            <v>1</v>
          </cell>
          <cell r="DJ755">
            <v>0</v>
          </cell>
          <cell r="DK755">
            <v>5004</v>
          </cell>
          <cell r="DL755">
            <v>22843</v>
          </cell>
          <cell r="DM755">
            <v>152068</v>
          </cell>
          <cell r="DN755">
            <v>316586</v>
          </cell>
          <cell r="DO755">
            <v>205432</v>
          </cell>
          <cell r="DP755">
            <v>8358</v>
          </cell>
          <cell r="DQ755">
            <v>1188</v>
          </cell>
          <cell r="DR755">
            <v>68519</v>
          </cell>
          <cell r="DS755">
            <v>102</v>
          </cell>
          <cell r="DT755">
            <v>283497</v>
          </cell>
          <cell r="DU755">
            <v>500</v>
          </cell>
          <cell r="DV755">
            <v>12</v>
          </cell>
          <cell r="DW755">
            <v>23342</v>
          </cell>
          <cell r="DX755">
            <v>13338</v>
          </cell>
          <cell r="DY755">
            <v>-3379</v>
          </cell>
          <cell r="DZ755">
            <v>-1559</v>
          </cell>
          <cell r="EA755">
            <v>32254</v>
          </cell>
          <cell r="EB755">
            <v>835</v>
          </cell>
          <cell r="EC755">
            <v>33089</v>
          </cell>
          <cell r="ED755">
            <v>39251.5</v>
          </cell>
          <cell r="EE755">
            <v>31976</v>
          </cell>
          <cell r="EF755">
            <v>0</v>
          </cell>
          <cell r="EG755">
            <v>31976</v>
          </cell>
          <cell r="EH755">
            <v>551</v>
          </cell>
          <cell r="EI755">
            <v>500</v>
          </cell>
          <cell r="EJ755">
            <v>0</v>
          </cell>
          <cell r="EK755">
            <v>75</v>
          </cell>
          <cell r="EL755">
            <v>0</v>
          </cell>
          <cell r="EM755">
            <v>0</v>
          </cell>
          <cell r="EN755">
            <v>290</v>
          </cell>
          <cell r="EO755">
            <v>0</v>
          </cell>
          <cell r="EP755">
            <v>0</v>
          </cell>
          <cell r="EQ755">
            <v>156</v>
          </cell>
          <cell r="ER755">
            <v>-402</v>
          </cell>
          <cell r="ES755">
            <v>0</v>
          </cell>
          <cell r="ET755">
            <v>0</v>
          </cell>
          <cell r="EU755">
            <v>32254</v>
          </cell>
          <cell r="EV755">
            <v>32254</v>
          </cell>
          <cell r="EW755">
            <v>-1412</v>
          </cell>
          <cell r="EX755">
            <v>0</v>
          </cell>
          <cell r="EY755">
            <v>-1410</v>
          </cell>
          <cell r="EZ755">
            <v>0</v>
          </cell>
          <cell r="FA755">
            <v>0</v>
          </cell>
          <cell r="FB755">
            <v>1160</v>
          </cell>
          <cell r="FC755">
            <v>0</v>
          </cell>
          <cell r="FD755">
            <v>20366</v>
          </cell>
          <cell r="FE755">
            <v>0</v>
          </cell>
          <cell r="FF755">
            <v>15870</v>
          </cell>
          <cell r="FG755">
            <v>0</v>
          </cell>
          <cell r="FH755">
            <v>0</v>
          </cell>
          <cell r="FI755">
            <v>-32</v>
          </cell>
          <cell r="FJ755">
            <v>15838</v>
          </cell>
          <cell r="FK755">
            <v>104953.87</v>
          </cell>
          <cell r="FL755">
            <v>14178</v>
          </cell>
          <cell r="FM755">
            <v>15838</v>
          </cell>
          <cell r="FN755">
            <v>17588.310000000001</v>
          </cell>
          <cell r="FO755">
            <v>104953.87</v>
          </cell>
          <cell r="FP755">
            <v>297360</v>
          </cell>
          <cell r="FQ755">
            <v>13.508800000000001</v>
          </cell>
          <cell r="FR755">
            <v>15.090400000000001</v>
          </cell>
          <cell r="FS755">
            <v>16.758099999999999</v>
          </cell>
          <cell r="FT755">
            <v>5.3262</v>
          </cell>
          <cell r="FU755">
            <v>500</v>
          </cell>
          <cell r="FV755">
            <v>0</v>
          </cell>
          <cell r="FW755">
            <v>0</v>
          </cell>
          <cell r="FX755">
            <v>0</v>
          </cell>
          <cell r="FY755">
            <v>1559</v>
          </cell>
          <cell r="FZ755">
            <v>0</v>
          </cell>
          <cell r="GA755">
            <v>0</v>
          </cell>
          <cell r="GB755">
            <v>0</v>
          </cell>
          <cell r="GC755">
            <v>1160</v>
          </cell>
          <cell r="GD755">
            <v>16995</v>
          </cell>
          <cell r="GE755">
            <v>70</v>
          </cell>
          <cell r="GF755">
            <v>3099</v>
          </cell>
          <cell r="GG755">
            <v>1185912</v>
          </cell>
          <cell r="GH755">
            <v>0</v>
          </cell>
          <cell r="GI755">
            <v>0</v>
          </cell>
          <cell r="GJ755">
            <v>15870</v>
          </cell>
          <cell r="GK755">
            <v>1587</v>
          </cell>
          <cell r="GL755">
            <v>0</v>
          </cell>
          <cell r="GM755">
            <v>70</v>
          </cell>
          <cell r="GN755">
            <v>0</v>
          </cell>
          <cell r="GO755">
            <v>0</v>
          </cell>
          <cell r="GP755">
            <v>0</v>
          </cell>
          <cell r="GQ755">
            <v>1587</v>
          </cell>
          <cell r="GR755">
            <v>0</v>
          </cell>
          <cell r="GS755">
            <v>0</v>
          </cell>
          <cell r="GT755">
            <v>0</v>
          </cell>
          <cell r="GU755">
            <v>156</v>
          </cell>
          <cell r="GV755">
            <v>1185.9100000000001</v>
          </cell>
          <cell r="GW755">
            <v>0.13</v>
          </cell>
          <cell r="GX755">
            <v>75</v>
          </cell>
          <cell r="GY755">
            <v>0</v>
          </cell>
          <cell r="GZ755">
            <v>75</v>
          </cell>
          <cell r="HA755">
            <v>290</v>
          </cell>
          <cell r="HB755">
            <v>0</v>
          </cell>
          <cell r="HC755">
            <v>290</v>
          </cell>
          <cell r="HF755">
            <v>0</v>
          </cell>
          <cell r="HG755">
            <v>0</v>
          </cell>
          <cell r="HH755">
            <v>0</v>
          </cell>
          <cell r="HI755">
            <v>0</v>
          </cell>
          <cell r="HJ755">
            <v>0</v>
          </cell>
          <cell r="HL755">
            <v>2</v>
          </cell>
          <cell r="HM755">
            <v>2012</v>
          </cell>
          <cell r="HN755">
            <v>0</v>
          </cell>
          <cell r="HO755">
            <v>0</v>
          </cell>
          <cell r="HP755">
            <v>10470</v>
          </cell>
          <cell r="HQ755">
            <v>3.5644008999999999</v>
          </cell>
          <cell r="HR755">
            <v>19009</v>
          </cell>
        </row>
        <row r="756">
          <cell r="A756" t="str">
            <v>3587146Q3 2012Supervisory Stress</v>
          </cell>
          <cell r="B756" t="str">
            <v>BNYM</v>
          </cell>
          <cell r="C756" t="str">
            <v>Q3 2012</v>
          </cell>
          <cell r="D756" t="str">
            <v>Supervisory Stress</v>
          </cell>
          <cell r="E756" t="str">
            <v>BHC</v>
          </cell>
          <cell r="F756" t="str">
            <v>BANK OF NY MELLON CORP</v>
          </cell>
          <cell r="G756">
            <v>3587146</v>
          </cell>
          <cell r="H756" t="str">
            <v>Projected</v>
          </cell>
          <cell r="I756">
            <v>40925</v>
          </cell>
          <cell r="J756">
            <v>40925.525358796294</v>
          </cell>
          <cell r="L756">
            <v>27</v>
          </cell>
          <cell r="M756">
            <v>0</v>
          </cell>
          <cell r="N756">
            <v>0</v>
          </cell>
          <cell r="O756">
            <v>0</v>
          </cell>
          <cell r="P756">
            <v>21.63</v>
          </cell>
          <cell r="Q756">
            <v>21.63</v>
          </cell>
          <cell r="R756">
            <v>0</v>
          </cell>
          <cell r="S756">
            <v>0</v>
          </cell>
          <cell r="T756">
            <v>4.63</v>
          </cell>
          <cell r="U756">
            <v>4.1900000000000004</v>
          </cell>
          <cell r="V756">
            <v>0</v>
          </cell>
          <cell r="W756">
            <v>0.44</v>
          </cell>
          <cell r="X756">
            <v>0</v>
          </cell>
          <cell r="Y756">
            <v>0</v>
          </cell>
          <cell r="Z756">
            <v>0</v>
          </cell>
          <cell r="AA756">
            <v>0</v>
          </cell>
          <cell r="AB756">
            <v>0</v>
          </cell>
          <cell r="AC756">
            <v>26.48</v>
          </cell>
          <cell r="AD756">
            <v>0</v>
          </cell>
          <cell r="AE756">
            <v>0</v>
          </cell>
          <cell r="AF756">
            <v>0</v>
          </cell>
          <cell r="AG756">
            <v>21.63</v>
          </cell>
          <cell r="AH756">
            <v>4.8600000000000003</v>
          </cell>
          <cell r="AI756">
            <v>79.75</v>
          </cell>
          <cell r="AJ756">
            <v>0</v>
          </cell>
          <cell r="AK756">
            <v>0</v>
          </cell>
          <cell r="AL756">
            <v>0</v>
          </cell>
          <cell r="AM756">
            <v>0</v>
          </cell>
          <cell r="AN756">
            <v>0</v>
          </cell>
          <cell r="AO756">
            <v>0</v>
          </cell>
          <cell r="AP756">
            <v>0</v>
          </cell>
          <cell r="AQ756">
            <v>0</v>
          </cell>
          <cell r="AR756">
            <v>0</v>
          </cell>
          <cell r="AS756">
            <v>0</v>
          </cell>
          <cell r="AT756">
            <v>79.75</v>
          </cell>
          <cell r="AU756">
            <v>474.91</v>
          </cell>
          <cell r="AV756">
            <v>123</v>
          </cell>
          <cell r="AW756">
            <v>79.75</v>
          </cell>
          <cell r="AX756">
            <v>0</v>
          </cell>
          <cell r="AY756">
            <v>518.16</v>
          </cell>
          <cell r="AZ756">
            <v>797.53</v>
          </cell>
          <cell r="BA756">
            <v>2878.47</v>
          </cell>
          <cell r="BB756">
            <v>2772.5</v>
          </cell>
          <cell r="BC756">
            <v>903.5</v>
          </cell>
          <cell r="BD756">
            <v>903.5</v>
          </cell>
          <cell r="BE756">
            <v>123</v>
          </cell>
          <cell r="BF756">
            <v>0</v>
          </cell>
          <cell r="BG756">
            <v>0</v>
          </cell>
          <cell r="BH756">
            <v>0</v>
          </cell>
          <cell r="BI756">
            <v>0</v>
          </cell>
          <cell r="BJ756">
            <v>0</v>
          </cell>
          <cell r="BK756">
            <v>0</v>
          </cell>
          <cell r="BL756">
            <v>780.5</v>
          </cell>
          <cell r="BM756">
            <v>229</v>
          </cell>
          <cell r="BN756">
            <v>551.5</v>
          </cell>
          <cell r="BO756">
            <v>0</v>
          </cell>
          <cell r="BP756">
            <v>551.5</v>
          </cell>
          <cell r="BQ756">
            <v>1</v>
          </cell>
          <cell r="BR756">
            <v>550.5</v>
          </cell>
          <cell r="BS756">
            <v>29.340167000000001</v>
          </cell>
          <cell r="BT756">
            <v>0</v>
          </cell>
          <cell r="BU756">
            <v>0</v>
          </cell>
          <cell r="BV756">
            <v>0</v>
          </cell>
          <cell r="BW756">
            <v>0</v>
          </cell>
          <cell r="BY756">
            <v>4306</v>
          </cell>
          <cell r="BZ756">
            <v>67939</v>
          </cell>
          <cell r="CA756">
            <v>72245</v>
          </cell>
          <cell r="CB756">
            <v>7049</v>
          </cell>
          <cell r="CC756">
            <v>5700</v>
          </cell>
          <cell r="CD756">
            <v>228</v>
          </cell>
          <cell r="CE756">
            <v>18</v>
          </cell>
          <cell r="CF756">
            <v>210</v>
          </cell>
          <cell r="CG756">
            <v>953</v>
          </cell>
          <cell r="CH756">
            <v>184</v>
          </cell>
          <cell r="CI756">
            <v>304</v>
          </cell>
          <cell r="CJ756">
            <v>465</v>
          </cell>
          <cell r="CK756">
            <v>3</v>
          </cell>
          <cell r="CL756">
            <v>1</v>
          </cell>
          <cell r="CM756">
            <v>167</v>
          </cell>
          <cell r="CN756">
            <v>2400</v>
          </cell>
          <cell r="CO756">
            <v>2025</v>
          </cell>
          <cell r="CP756">
            <v>375</v>
          </cell>
          <cell r="CQ756">
            <v>0</v>
          </cell>
          <cell r="CR756">
            <v>0</v>
          </cell>
          <cell r="CS756">
            <v>1110</v>
          </cell>
          <cell r="CT756">
            <v>0</v>
          </cell>
          <cell r="CU756">
            <v>0</v>
          </cell>
          <cell r="CV756">
            <v>1110</v>
          </cell>
          <cell r="CW756">
            <v>36785</v>
          </cell>
          <cell r="CX756">
            <v>5</v>
          </cell>
          <cell r="CY756">
            <v>12</v>
          </cell>
          <cell r="CZ756">
            <v>18100</v>
          </cell>
          <cell r="DA756">
            <v>15210</v>
          </cell>
          <cell r="DB756">
            <v>3458</v>
          </cell>
          <cell r="DC756">
            <v>47344</v>
          </cell>
          <cell r="DD756">
            <v>26</v>
          </cell>
          <cell r="DE756">
            <v>519</v>
          </cell>
          <cell r="DF756">
            <v>46799</v>
          </cell>
          <cell r="DG756">
            <v>22622</v>
          </cell>
          <cell r="DH756">
            <v>17778</v>
          </cell>
          <cell r="DI756">
            <v>1</v>
          </cell>
          <cell r="DJ756">
            <v>0</v>
          </cell>
          <cell r="DK756">
            <v>4891</v>
          </cell>
          <cell r="DL756">
            <v>22670</v>
          </cell>
          <cell r="DM756">
            <v>154400</v>
          </cell>
          <cell r="DN756">
            <v>318736</v>
          </cell>
          <cell r="DO756">
            <v>205736</v>
          </cell>
          <cell r="DP756">
            <v>8557</v>
          </cell>
          <cell r="DQ756">
            <v>1188</v>
          </cell>
          <cell r="DR756">
            <v>70452</v>
          </cell>
          <cell r="DS756">
            <v>102</v>
          </cell>
          <cell r="DT756">
            <v>285933</v>
          </cell>
          <cell r="DU756">
            <v>500</v>
          </cell>
          <cell r="DV756">
            <v>12</v>
          </cell>
          <cell r="DW756">
            <v>23417</v>
          </cell>
          <cell r="DX756">
            <v>13729</v>
          </cell>
          <cell r="DY756">
            <v>-3841</v>
          </cell>
          <cell r="DZ756">
            <v>-1849</v>
          </cell>
          <cell r="EA756">
            <v>31968</v>
          </cell>
          <cell r="EB756">
            <v>835</v>
          </cell>
          <cell r="EC756">
            <v>32803</v>
          </cell>
          <cell r="ED756">
            <v>39255.64</v>
          </cell>
          <cell r="EE756">
            <v>32254</v>
          </cell>
          <cell r="EF756">
            <v>0</v>
          </cell>
          <cell r="EG756">
            <v>32254</v>
          </cell>
          <cell r="EH756">
            <v>550</v>
          </cell>
          <cell r="EI756">
            <v>0</v>
          </cell>
          <cell r="EJ756">
            <v>0</v>
          </cell>
          <cell r="EK756">
            <v>75</v>
          </cell>
          <cell r="EL756">
            <v>0</v>
          </cell>
          <cell r="EM756">
            <v>0</v>
          </cell>
          <cell r="EN756">
            <v>290</v>
          </cell>
          <cell r="EO756">
            <v>0</v>
          </cell>
          <cell r="EP756">
            <v>5</v>
          </cell>
          <cell r="EQ756">
            <v>154</v>
          </cell>
          <cell r="ER756">
            <v>-462</v>
          </cell>
          <cell r="ES756">
            <v>0</v>
          </cell>
          <cell r="ET756">
            <v>0</v>
          </cell>
          <cell r="EU756">
            <v>31968</v>
          </cell>
          <cell r="EV756">
            <v>31968</v>
          </cell>
          <cell r="EW756">
            <v>-1742</v>
          </cell>
          <cell r="EX756">
            <v>0</v>
          </cell>
          <cell r="EY756">
            <v>-1392</v>
          </cell>
          <cell r="EZ756">
            <v>0</v>
          </cell>
          <cell r="FA756">
            <v>0</v>
          </cell>
          <cell r="FB756">
            <v>1160</v>
          </cell>
          <cell r="FC756">
            <v>0</v>
          </cell>
          <cell r="FD756">
            <v>20207</v>
          </cell>
          <cell r="FE756">
            <v>0</v>
          </cell>
          <cell r="FF756">
            <v>16055</v>
          </cell>
          <cell r="FG756">
            <v>0</v>
          </cell>
          <cell r="FH756">
            <v>0</v>
          </cell>
          <cell r="FI756">
            <v>-32</v>
          </cell>
          <cell r="FJ756">
            <v>16023</v>
          </cell>
          <cell r="FK756">
            <v>105888.17</v>
          </cell>
          <cell r="FL756">
            <v>14363</v>
          </cell>
          <cell r="FM756">
            <v>16023</v>
          </cell>
          <cell r="FN756">
            <v>17770.560000000001</v>
          </cell>
          <cell r="FO756">
            <v>105888.17</v>
          </cell>
          <cell r="FP756">
            <v>298594</v>
          </cell>
          <cell r="FQ756">
            <v>13.564299999999999</v>
          </cell>
          <cell r="FR756">
            <v>15.132</v>
          </cell>
          <cell r="FS756">
            <v>16.782399999999999</v>
          </cell>
          <cell r="FT756">
            <v>5.3661000000000003</v>
          </cell>
          <cell r="FU756">
            <v>500</v>
          </cell>
          <cell r="FV756">
            <v>0</v>
          </cell>
          <cell r="FW756">
            <v>0</v>
          </cell>
          <cell r="FX756">
            <v>0</v>
          </cell>
          <cell r="FY756">
            <v>1849</v>
          </cell>
          <cell r="FZ756">
            <v>0</v>
          </cell>
          <cell r="GA756">
            <v>0</v>
          </cell>
          <cell r="GB756">
            <v>0</v>
          </cell>
          <cell r="GC756">
            <v>1160</v>
          </cell>
          <cell r="GD756">
            <v>16959</v>
          </cell>
          <cell r="GE756">
            <v>70</v>
          </cell>
          <cell r="GF756">
            <v>3085</v>
          </cell>
          <cell r="GG756">
            <v>1174749</v>
          </cell>
          <cell r="GH756">
            <v>0</v>
          </cell>
          <cell r="GI756">
            <v>0</v>
          </cell>
          <cell r="GJ756">
            <v>16055</v>
          </cell>
          <cell r="GK756">
            <v>1605.5</v>
          </cell>
          <cell r="GL756">
            <v>0</v>
          </cell>
          <cell r="GM756">
            <v>70</v>
          </cell>
          <cell r="GN756">
            <v>0</v>
          </cell>
          <cell r="GO756">
            <v>0</v>
          </cell>
          <cell r="GP756">
            <v>0</v>
          </cell>
          <cell r="GQ756">
            <v>1605.5</v>
          </cell>
          <cell r="GR756">
            <v>0</v>
          </cell>
          <cell r="GS756">
            <v>0</v>
          </cell>
          <cell r="GT756">
            <v>0</v>
          </cell>
          <cell r="GU756">
            <v>154</v>
          </cell>
          <cell r="GV756">
            <v>1174.75</v>
          </cell>
          <cell r="GW756">
            <v>0.13</v>
          </cell>
          <cell r="GX756">
            <v>75</v>
          </cell>
          <cell r="GY756">
            <v>0</v>
          </cell>
          <cell r="GZ756">
            <v>75</v>
          </cell>
          <cell r="HA756">
            <v>290</v>
          </cell>
          <cell r="HB756">
            <v>0</v>
          </cell>
          <cell r="HC756">
            <v>290</v>
          </cell>
          <cell r="HF756">
            <v>0</v>
          </cell>
          <cell r="HG756">
            <v>0</v>
          </cell>
          <cell r="HH756">
            <v>0</v>
          </cell>
          <cell r="HI756">
            <v>0</v>
          </cell>
          <cell r="HJ756">
            <v>0</v>
          </cell>
          <cell r="HL756">
            <v>3</v>
          </cell>
          <cell r="HM756">
            <v>2012</v>
          </cell>
          <cell r="HN756">
            <v>0</v>
          </cell>
          <cell r="HO756">
            <v>0</v>
          </cell>
          <cell r="HP756">
            <v>10647</v>
          </cell>
          <cell r="HQ756">
            <v>3.5962182999999999</v>
          </cell>
          <cell r="HR756">
            <v>19009</v>
          </cell>
        </row>
        <row r="757">
          <cell r="A757" t="str">
            <v>3587146Q4 2012Supervisory Stress</v>
          </cell>
          <cell r="B757" t="str">
            <v>BNYM</v>
          </cell>
          <cell r="C757" t="str">
            <v>Q4 2012</v>
          </cell>
          <cell r="D757" t="str">
            <v>Supervisory Stress</v>
          </cell>
          <cell r="E757" t="str">
            <v>BHC</v>
          </cell>
          <cell r="F757" t="str">
            <v>BANK OF NY MELLON CORP</v>
          </cell>
          <cell r="G757">
            <v>3587146</v>
          </cell>
          <cell r="H757" t="str">
            <v>Projected</v>
          </cell>
          <cell r="I757">
            <v>40925</v>
          </cell>
          <cell r="J757">
            <v>40925.525358796294</v>
          </cell>
          <cell r="L757">
            <v>27</v>
          </cell>
          <cell r="M757">
            <v>0</v>
          </cell>
          <cell r="N757">
            <v>0</v>
          </cell>
          <cell r="O757">
            <v>0</v>
          </cell>
          <cell r="P757">
            <v>21.63</v>
          </cell>
          <cell r="Q757">
            <v>21.63</v>
          </cell>
          <cell r="R757">
            <v>0</v>
          </cell>
          <cell r="S757">
            <v>0</v>
          </cell>
          <cell r="T757">
            <v>4.63</v>
          </cell>
          <cell r="U757">
            <v>4.1900000000000004</v>
          </cell>
          <cell r="V757">
            <v>0</v>
          </cell>
          <cell r="W757">
            <v>0.44</v>
          </cell>
          <cell r="X757">
            <v>0</v>
          </cell>
          <cell r="Y757">
            <v>0</v>
          </cell>
          <cell r="Z757">
            <v>0</v>
          </cell>
          <cell r="AA757">
            <v>0</v>
          </cell>
          <cell r="AB757">
            <v>0</v>
          </cell>
          <cell r="AC757">
            <v>26.48</v>
          </cell>
          <cell r="AD757">
            <v>0</v>
          </cell>
          <cell r="AE757">
            <v>0</v>
          </cell>
          <cell r="AF757">
            <v>0</v>
          </cell>
          <cell r="AG757">
            <v>21.63</v>
          </cell>
          <cell r="AH757">
            <v>4.8600000000000003</v>
          </cell>
          <cell r="AI757">
            <v>79.75</v>
          </cell>
          <cell r="AJ757">
            <v>0</v>
          </cell>
          <cell r="AK757">
            <v>1</v>
          </cell>
          <cell r="AL757">
            <v>12</v>
          </cell>
          <cell r="AM757">
            <v>13</v>
          </cell>
          <cell r="AN757">
            <v>0</v>
          </cell>
          <cell r="AO757">
            <v>0</v>
          </cell>
          <cell r="AP757">
            <v>0</v>
          </cell>
          <cell r="AQ757">
            <v>0</v>
          </cell>
          <cell r="AR757">
            <v>0</v>
          </cell>
          <cell r="AS757">
            <v>0</v>
          </cell>
          <cell r="AT757">
            <v>92.75</v>
          </cell>
          <cell r="AU757">
            <v>518.16</v>
          </cell>
          <cell r="AV757">
            <v>123</v>
          </cell>
          <cell r="AW757">
            <v>79.75</v>
          </cell>
          <cell r="AX757">
            <v>0</v>
          </cell>
          <cell r="AY757">
            <v>561.41</v>
          </cell>
          <cell r="AZ757">
            <v>821.78</v>
          </cell>
          <cell r="BA757">
            <v>2650.22</v>
          </cell>
          <cell r="BB757">
            <v>3590.5</v>
          </cell>
          <cell r="BC757">
            <v>-118.5</v>
          </cell>
          <cell r="BD757">
            <v>-118.5</v>
          </cell>
          <cell r="BE757">
            <v>123</v>
          </cell>
          <cell r="BF757">
            <v>0</v>
          </cell>
          <cell r="BG757">
            <v>0</v>
          </cell>
          <cell r="BH757">
            <v>0</v>
          </cell>
          <cell r="BI757">
            <v>-1</v>
          </cell>
          <cell r="BJ757">
            <v>-12</v>
          </cell>
          <cell r="BK757">
            <v>0</v>
          </cell>
          <cell r="BL757">
            <v>-254.5</v>
          </cell>
          <cell r="BM757">
            <v>190</v>
          </cell>
          <cell r="BN757">
            <v>-444.5</v>
          </cell>
          <cell r="BO757">
            <v>0</v>
          </cell>
          <cell r="BP757">
            <v>-444.5</v>
          </cell>
          <cell r="BQ757">
            <v>1</v>
          </cell>
          <cell r="BR757">
            <v>-445.5</v>
          </cell>
          <cell r="BS757">
            <v>-74.656188999999998</v>
          </cell>
          <cell r="BT757">
            <v>0</v>
          </cell>
          <cell r="BU757">
            <v>0</v>
          </cell>
          <cell r="BV757">
            <v>0</v>
          </cell>
          <cell r="BW757">
            <v>0</v>
          </cell>
          <cell r="BY757">
            <v>4413</v>
          </cell>
          <cell r="BZ757">
            <v>67291</v>
          </cell>
          <cell r="CA757">
            <v>71704</v>
          </cell>
          <cell r="CB757">
            <v>7117</v>
          </cell>
          <cell r="CC757">
            <v>5780</v>
          </cell>
          <cell r="CD757">
            <v>227</v>
          </cell>
          <cell r="CE757">
            <v>17</v>
          </cell>
          <cell r="CF757">
            <v>210</v>
          </cell>
          <cell r="CG757">
            <v>938</v>
          </cell>
          <cell r="CH757">
            <v>181</v>
          </cell>
          <cell r="CI757">
            <v>299</v>
          </cell>
          <cell r="CJ757">
            <v>458</v>
          </cell>
          <cell r="CK757">
            <v>3</v>
          </cell>
          <cell r="CL757">
            <v>1</v>
          </cell>
          <cell r="CM757">
            <v>171</v>
          </cell>
          <cell r="CN757">
            <v>2405</v>
          </cell>
          <cell r="CO757">
            <v>2025</v>
          </cell>
          <cell r="CP757">
            <v>380</v>
          </cell>
          <cell r="CQ757">
            <v>0</v>
          </cell>
          <cell r="CR757">
            <v>0</v>
          </cell>
          <cell r="CS757">
            <v>1145</v>
          </cell>
          <cell r="CT757">
            <v>0</v>
          </cell>
          <cell r="CU757">
            <v>0</v>
          </cell>
          <cell r="CV757">
            <v>1145</v>
          </cell>
          <cell r="CW757">
            <v>36725</v>
          </cell>
          <cell r="CX757">
            <v>5</v>
          </cell>
          <cell r="CY757">
            <v>12</v>
          </cell>
          <cell r="CZ757">
            <v>18100</v>
          </cell>
          <cell r="DA757">
            <v>15250</v>
          </cell>
          <cell r="DB757">
            <v>3358</v>
          </cell>
          <cell r="DC757">
            <v>47392</v>
          </cell>
          <cell r="DD757">
            <v>26</v>
          </cell>
          <cell r="DE757">
            <v>562</v>
          </cell>
          <cell r="DF757">
            <v>46804</v>
          </cell>
          <cell r="DG757">
            <v>23148</v>
          </cell>
          <cell r="DH757">
            <v>17768</v>
          </cell>
          <cell r="DI757">
            <v>1</v>
          </cell>
          <cell r="DJ757">
            <v>0</v>
          </cell>
          <cell r="DK757">
            <v>4791</v>
          </cell>
          <cell r="DL757">
            <v>22560</v>
          </cell>
          <cell r="DM757">
            <v>154959</v>
          </cell>
          <cell r="DN757">
            <v>319175</v>
          </cell>
          <cell r="DO757">
            <v>206975</v>
          </cell>
          <cell r="DP757">
            <v>8756</v>
          </cell>
          <cell r="DQ757">
            <v>1188</v>
          </cell>
          <cell r="DR757">
            <v>70609</v>
          </cell>
          <cell r="DS757">
            <v>102</v>
          </cell>
          <cell r="DT757">
            <v>287528</v>
          </cell>
          <cell r="DU757">
            <v>500</v>
          </cell>
          <cell r="DV757">
            <v>12</v>
          </cell>
          <cell r="DW757">
            <v>23492</v>
          </cell>
          <cell r="DX757">
            <v>13125</v>
          </cell>
          <cell r="DY757">
            <v>-4178</v>
          </cell>
          <cell r="DZ757">
            <v>-2139</v>
          </cell>
          <cell r="EA757">
            <v>30812</v>
          </cell>
          <cell r="EB757">
            <v>835</v>
          </cell>
          <cell r="EC757">
            <v>31647</v>
          </cell>
          <cell r="ED757">
            <v>39295.440000000002</v>
          </cell>
          <cell r="EE757">
            <v>31968</v>
          </cell>
          <cell r="EF757">
            <v>0</v>
          </cell>
          <cell r="EG757">
            <v>31968</v>
          </cell>
          <cell r="EH757">
            <v>-446</v>
          </cell>
          <cell r="EI757">
            <v>0</v>
          </cell>
          <cell r="EJ757">
            <v>0</v>
          </cell>
          <cell r="EK757">
            <v>75</v>
          </cell>
          <cell r="EL757">
            <v>0</v>
          </cell>
          <cell r="EM757">
            <v>0</v>
          </cell>
          <cell r="EN757">
            <v>290</v>
          </cell>
          <cell r="EO757">
            <v>0</v>
          </cell>
          <cell r="EP757">
            <v>5</v>
          </cell>
          <cell r="EQ757">
            <v>153</v>
          </cell>
          <cell r="ER757">
            <v>-337</v>
          </cell>
          <cell r="ES757">
            <v>0</v>
          </cell>
          <cell r="ET757">
            <v>0</v>
          </cell>
          <cell r="EU757">
            <v>30812</v>
          </cell>
          <cell r="EV757">
            <v>30812</v>
          </cell>
          <cell r="EW757">
            <v>-2072</v>
          </cell>
          <cell r="EX757">
            <v>0</v>
          </cell>
          <cell r="EY757">
            <v>-1374</v>
          </cell>
          <cell r="EZ757">
            <v>0</v>
          </cell>
          <cell r="FA757">
            <v>0</v>
          </cell>
          <cell r="FB757">
            <v>1160</v>
          </cell>
          <cell r="FC757">
            <v>0</v>
          </cell>
          <cell r="FD757">
            <v>20111</v>
          </cell>
          <cell r="FE757">
            <v>0</v>
          </cell>
          <cell r="FF757">
            <v>15307</v>
          </cell>
          <cell r="FG757">
            <v>0</v>
          </cell>
          <cell r="FH757">
            <v>0</v>
          </cell>
          <cell r="FI757">
            <v>-32</v>
          </cell>
          <cell r="FJ757">
            <v>15275</v>
          </cell>
          <cell r="FK757">
            <v>106434.67</v>
          </cell>
          <cell r="FL757">
            <v>13615</v>
          </cell>
          <cell r="FM757">
            <v>15275</v>
          </cell>
          <cell r="FN757">
            <v>16911.810000000001</v>
          </cell>
          <cell r="FO757">
            <v>106434.67</v>
          </cell>
          <cell r="FP757">
            <v>298910</v>
          </cell>
          <cell r="FQ757">
            <v>12.7919</v>
          </cell>
          <cell r="FR757">
            <v>14.3515</v>
          </cell>
          <cell r="FS757">
            <v>15.8894</v>
          </cell>
          <cell r="FT757">
            <v>5.1101999999999999</v>
          </cell>
          <cell r="FU757">
            <v>500</v>
          </cell>
          <cell r="FV757">
            <v>0</v>
          </cell>
          <cell r="FW757">
            <v>0</v>
          </cell>
          <cell r="FX757">
            <v>0</v>
          </cell>
          <cell r="FY757">
            <v>2139</v>
          </cell>
          <cell r="FZ757">
            <v>0</v>
          </cell>
          <cell r="GA757">
            <v>0</v>
          </cell>
          <cell r="GB757">
            <v>0</v>
          </cell>
          <cell r="GC757">
            <v>1160</v>
          </cell>
          <cell r="GD757">
            <v>16973</v>
          </cell>
          <cell r="GE757">
            <v>70</v>
          </cell>
          <cell r="GF757">
            <v>3071</v>
          </cell>
          <cell r="GG757">
            <v>1164084</v>
          </cell>
          <cell r="GH757">
            <v>0</v>
          </cell>
          <cell r="GI757">
            <v>0</v>
          </cell>
          <cell r="GJ757">
            <v>15307</v>
          </cell>
          <cell r="GK757">
            <v>1530.7</v>
          </cell>
          <cell r="GL757">
            <v>0</v>
          </cell>
          <cell r="GM757">
            <v>70</v>
          </cell>
          <cell r="GN757">
            <v>0</v>
          </cell>
          <cell r="GO757">
            <v>0</v>
          </cell>
          <cell r="GP757">
            <v>0</v>
          </cell>
          <cell r="GQ757">
            <v>1530.7</v>
          </cell>
          <cell r="GR757">
            <v>0</v>
          </cell>
          <cell r="GS757">
            <v>0</v>
          </cell>
          <cell r="GT757">
            <v>0</v>
          </cell>
          <cell r="GU757">
            <v>153</v>
          </cell>
          <cell r="GV757">
            <v>1164.08</v>
          </cell>
          <cell r="GW757">
            <v>0.13</v>
          </cell>
          <cell r="GX757">
            <v>75</v>
          </cell>
          <cell r="GY757">
            <v>0</v>
          </cell>
          <cell r="GZ757">
            <v>75</v>
          </cell>
          <cell r="HA757">
            <v>290</v>
          </cell>
          <cell r="HB757">
            <v>0</v>
          </cell>
          <cell r="HC757">
            <v>290</v>
          </cell>
          <cell r="HF757">
            <v>0</v>
          </cell>
          <cell r="HG757">
            <v>0</v>
          </cell>
          <cell r="HH757">
            <v>0</v>
          </cell>
          <cell r="HI757">
            <v>0</v>
          </cell>
          <cell r="HJ757">
            <v>0</v>
          </cell>
          <cell r="HL757">
            <v>4</v>
          </cell>
          <cell r="HM757">
            <v>2012</v>
          </cell>
          <cell r="HN757">
            <v>0</v>
          </cell>
          <cell r="HO757">
            <v>-13</v>
          </cell>
          <cell r="HP757">
            <v>9891</v>
          </cell>
          <cell r="HQ757">
            <v>3.3346819000000001</v>
          </cell>
          <cell r="HR757">
            <v>19009</v>
          </cell>
        </row>
        <row r="758">
          <cell r="A758" t="str">
            <v>3587146Q1 2013Supervisory Stress</v>
          </cell>
          <cell r="B758" t="str">
            <v>BNYM</v>
          </cell>
          <cell r="C758" t="str">
            <v>Q1 2013</v>
          </cell>
          <cell r="D758" t="str">
            <v>Supervisory Stress</v>
          </cell>
          <cell r="E758" t="str">
            <v>BHC</v>
          </cell>
          <cell r="F758" t="str">
            <v>BANK OF NY MELLON CORP</v>
          </cell>
          <cell r="G758">
            <v>3587146</v>
          </cell>
          <cell r="H758" t="str">
            <v>Projected</v>
          </cell>
          <cell r="I758">
            <v>40925</v>
          </cell>
          <cell r="J758">
            <v>40925.525358796294</v>
          </cell>
          <cell r="L758">
            <v>15</v>
          </cell>
          <cell r="M758">
            <v>0</v>
          </cell>
          <cell r="N758">
            <v>0</v>
          </cell>
          <cell r="O758">
            <v>0</v>
          </cell>
          <cell r="P758">
            <v>10.25</v>
          </cell>
          <cell r="Q758">
            <v>10.25</v>
          </cell>
          <cell r="R758">
            <v>0</v>
          </cell>
          <cell r="S758">
            <v>0</v>
          </cell>
          <cell r="T758">
            <v>2.2000000000000002</v>
          </cell>
          <cell r="U758">
            <v>1.99</v>
          </cell>
          <cell r="V758">
            <v>0</v>
          </cell>
          <cell r="W758">
            <v>0.21</v>
          </cell>
          <cell r="X758">
            <v>0</v>
          </cell>
          <cell r="Y758">
            <v>0</v>
          </cell>
          <cell r="Z758">
            <v>0</v>
          </cell>
          <cell r="AA758">
            <v>0</v>
          </cell>
          <cell r="AB758">
            <v>0</v>
          </cell>
          <cell r="AC758">
            <v>12.55</v>
          </cell>
          <cell r="AD758">
            <v>0</v>
          </cell>
          <cell r="AE758">
            <v>0</v>
          </cell>
          <cell r="AF758">
            <v>0</v>
          </cell>
          <cell r="AG758">
            <v>10.25</v>
          </cell>
          <cell r="AH758">
            <v>2.2999999999999998</v>
          </cell>
          <cell r="AI758">
            <v>40</v>
          </cell>
          <cell r="AJ758">
            <v>0</v>
          </cell>
          <cell r="AK758">
            <v>0</v>
          </cell>
          <cell r="AL758">
            <v>0</v>
          </cell>
          <cell r="AM758">
            <v>0</v>
          </cell>
          <cell r="AN758">
            <v>0</v>
          </cell>
          <cell r="AO758">
            <v>0</v>
          </cell>
          <cell r="AP758">
            <v>0</v>
          </cell>
          <cell r="AQ758">
            <v>0</v>
          </cell>
          <cell r="AR758">
            <v>0</v>
          </cell>
          <cell r="AS758">
            <v>0</v>
          </cell>
          <cell r="AT758">
            <v>40</v>
          </cell>
          <cell r="AU758">
            <v>561.41</v>
          </cell>
          <cell r="AV758">
            <v>35</v>
          </cell>
          <cell r="AW758">
            <v>40</v>
          </cell>
          <cell r="AX758">
            <v>0</v>
          </cell>
          <cell r="AY758">
            <v>556.41</v>
          </cell>
          <cell r="AZ758">
            <v>779.23</v>
          </cell>
          <cell r="BA758">
            <v>2791.77</v>
          </cell>
          <cell r="BB758">
            <v>2682.5</v>
          </cell>
          <cell r="BC758">
            <v>888.5</v>
          </cell>
          <cell r="BD758">
            <v>888.5</v>
          </cell>
          <cell r="BE758">
            <v>35</v>
          </cell>
          <cell r="BF758">
            <v>0</v>
          </cell>
          <cell r="BG758">
            <v>0</v>
          </cell>
          <cell r="BH758">
            <v>0</v>
          </cell>
          <cell r="BI758">
            <v>0</v>
          </cell>
          <cell r="BJ758">
            <v>0</v>
          </cell>
          <cell r="BK758">
            <v>0</v>
          </cell>
          <cell r="BL758">
            <v>853.5</v>
          </cell>
          <cell r="BM758">
            <v>256</v>
          </cell>
          <cell r="BN758">
            <v>597.5</v>
          </cell>
          <cell r="BO758">
            <v>0</v>
          </cell>
          <cell r="BP758">
            <v>597.5</v>
          </cell>
          <cell r="BQ758">
            <v>1</v>
          </cell>
          <cell r="BR758">
            <v>596.5</v>
          </cell>
          <cell r="BS758">
            <v>29.994142</v>
          </cell>
          <cell r="BT758">
            <v>0</v>
          </cell>
          <cell r="BU758">
            <v>0</v>
          </cell>
          <cell r="BV758">
            <v>0</v>
          </cell>
          <cell r="BW758">
            <v>0</v>
          </cell>
          <cell r="BY758">
            <v>4485</v>
          </cell>
          <cell r="BZ758">
            <v>67625</v>
          </cell>
          <cell r="CA758">
            <v>72110</v>
          </cell>
          <cell r="CB758">
            <v>7185</v>
          </cell>
          <cell r="CC758">
            <v>5860</v>
          </cell>
          <cell r="CD758">
            <v>227</v>
          </cell>
          <cell r="CE758">
            <v>17</v>
          </cell>
          <cell r="CF758">
            <v>210</v>
          </cell>
          <cell r="CG758">
            <v>924</v>
          </cell>
          <cell r="CH758">
            <v>178</v>
          </cell>
          <cell r="CI758">
            <v>295</v>
          </cell>
          <cell r="CJ758">
            <v>451</v>
          </cell>
          <cell r="CK758">
            <v>3</v>
          </cell>
          <cell r="CL758">
            <v>1</v>
          </cell>
          <cell r="CM758">
            <v>173</v>
          </cell>
          <cell r="CN758">
            <v>2410</v>
          </cell>
          <cell r="CO758">
            <v>2030</v>
          </cell>
          <cell r="CP758">
            <v>380</v>
          </cell>
          <cell r="CQ758">
            <v>0</v>
          </cell>
          <cell r="CR758">
            <v>0</v>
          </cell>
          <cell r="CS758">
            <v>1180</v>
          </cell>
          <cell r="CT758">
            <v>0</v>
          </cell>
          <cell r="CU758">
            <v>0</v>
          </cell>
          <cell r="CV758">
            <v>1180</v>
          </cell>
          <cell r="CW758">
            <v>36725</v>
          </cell>
          <cell r="CX758">
            <v>5</v>
          </cell>
          <cell r="CY758">
            <v>12</v>
          </cell>
          <cell r="CZ758">
            <v>18200</v>
          </cell>
          <cell r="DA758">
            <v>15250</v>
          </cell>
          <cell r="DB758">
            <v>3258</v>
          </cell>
          <cell r="DC758">
            <v>47500</v>
          </cell>
          <cell r="DD758">
            <v>26</v>
          </cell>
          <cell r="DE758">
            <v>557</v>
          </cell>
          <cell r="DF758">
            <v>46917</v>
          </cell>
          <cell r="DG758">
            <v>23525</v>
          </cell>
          <cell r="DH758">
            <v>17768</v>
          </cell>
          <cell r="DI758">
            <v>1</v>
          </cell>
          <cell r="DJ758">
            <v>0</v>
          </cell>
          <cell r="DK758">
            <v>4693</v>
          </cell>
          <cell r="DL758">
            <v>22462</v>
          </cell>
          <cell r="DM758">
            <v>157221</v>
          </cell>
          <cell r="DN758">
            <v>322235</v>
          </cell>
          <cell r="DO758">
            <v>207186</v>
          </cell>
          <cell r="DP758">
            <v>8898</v>
          </cell>
          <cell r="DQ758">
            <v>1188</v>
          </cell>
          <cell r="DR758">
            <v>72773</v>
          </cell>
          <cell r="DS758">
            <v>102</v>
          </cell>
          <cell r="DT758">
            <v>290045</v>
          </cell>
          <cell r="DU758">
            <v>500</v>
          </cell>
          <cell r="DV758">
            <v>12</v>
          </cell>
          <cell r="DW758">
            <v>23567</v>
          </cell>
          <cell r="DX758">
            <v>13530</v>
          </cell>
          <cell r="DY758">
            <v>-3825</v>
          </cell>
          <cell r="DZ758">
            <v>-2429</v>
          </cell>
          <cell r="EA758">
            <v>31355</v>
          </cell>
          <cell r="EB758">
            <v>835</v>
          </cell>
          <cell r="EC758">
            <v>32190</v>
          </cell>
          <cell r="ED758">
            <v>39384.99</v>
          </cell>
          <cell r="EE758">
            <v>30812</v>
          </cell>
          <cell r="EF758">
            <v>0</v>
          </cell>
          <cell r="EG758">
            <v>30812</v>
          </cell>
          <cell r="EH758">
            <v>596</v>
          </cell>
          <cell r="EI758">
            <v>0</v>
          </cell>
          <cell r="EJ758">
            <v>0</v>
          </cell>
          <cell r="EK758">
            <v>75</v>
          </cell>
          <cell r="EL758">
            <v>0</v>
          </cell>
          <cell r="EM758">
            <v>0</v>
          </cell>
          <cell r="EN758">
            <v>290</v>
          </cell>
          <cell r="EO758">
            <v>0</v>
          </cell>
          <cell r="EP758">
            <v>5</v>
          </cell>
          <cell r="EQ758">
            <v>186</v>
          </cell>
          <cell r="ER758">
            <v>353</v>
          </cell>
          <cell r="ES758">
            <v>0</v>
          </cell>
          <cell r="ET758">
            <v>0</v>
          </cell>
          <cell r="EU758">
            <v>31355</v>
          </cell>
          <cell r="EV758">
            <v>31355</v>
          </cell>
          <cell r="EW758">
            <v>-1737</v>
          </cell>
          <cell r="EX758">
            <v>0</v>
          </cell>
          <cell r="EY758">
            <v>-1356</v>
          </cell>
          <cell r="EZ758">
            <v>0</v>
          </cell>
          <cell r="FA758">
            <v>0</v>
          </cell>
          <cell r="FB758">
            <v>870</v>
          </cell>
          <cell r="FC758">
            <v>0</v>
          </cell>
          <cell r="FD758">
            <v>20027</v>
          </cell>
          <cell r="FE758">
            <v>0</v>
          </cell>
          <cell r="FF758">
            <v>15291</v>
          </cell>
          <cell r="FG758">
            <v>0</v>
          </cell>
          <cell r="FH758">
            <v>0</v>
          </cell>
          <cell r="FI758">
            <v>-32</v>
          </cell>
          <cell r="FJ758">
            <v>15259</v>
          </cell>
          <cell r="FK758">
            <v>107275.07</v>
          </cell>
          <cell r="FL758">
            <v>13889</v>
          </cell>
          <cell r="FM758">
            <v>15259</v>
          </cell>
          <cell r="FN758">
            <v>16752.810000000001</v>
          </cell>
          <cell r="FO758">
            <v>107275.07</v>
          </cell>
          <cell r="FP758">
            <v>300524</v>
          </cell>
          <cell r="FQ758">
            <v>12.947100000000001</v>
          </cell>
          <cell r="FR758">
            <v>14.2242</v>
          </cell>
          <cell r="FS758">
            <v>15.6167</v>
          </cell>
          <cell r="FT758">
            <v>5.0774999999999997</v>
          </cell>
          <cell r="FU758">
            <v>500</v>
          </cell>
          <cell r="FV758">
            <v>0</v>
          </cell>
          <cell r="FW758">
            <v>0</v>
          </cell>
          <cell r="FX758">
            <v>0</v>
          </cell>
          <cell r="FY758">
            <v>2429</v>
          </cell>
          <cell r="FZ758">
            <v>0</v>
          </cell>
          <cell r="GA758">
            <v>0</v>
          </cell>
          <cell r="GB758">
            <v>0</v>
          </cell>
          <cell r="GC758">
            <v>870</v>
          </cell>
          <cell r="GD758">
            <v>16997</v>
          </cell>
          <cell r="GE758">
            <v>70</v>
          </cell>
          <cell r="GF758">
            <v>3057</v>
          </cell>
          <cell r="GG758">
            <v>1153878</v>
          </cell>
          <cell r="GH758">
            <v>0</v>
          </cell>
          <cell r="GI758">
            <v>0</v>
          </cell>
          <cell r="GJ758">
            <v>15291</v>
          </cell>
          <cell r="GK758">
            <v>1529.1</v>
          </cell>
          <cell r="GL758">
            <v>0</v>
          </cell>
          <cell r="GM758">
            <v>70</v>
          </cell>
          <cell r="GN758">
            <v>0</v>
          </cell>
          <cell r="GO758">
            <v>0</v>
          </cell>
          <cell r="GP758">
            <v>0</v>
          </cell>
          <cell r="GQ758">
            <v>1529.1</v>
          </cell>
          <cell r="GR758">
            <v>0</v>
          </cell>
          <cell r="GS758">
            <v>0</v>
          </cell>
          <cell r="GT758">
            <v>0</v>
          </cell>
          <cell r="GU758">
            <v>186</v>
          </cell>
          <cell r="GV758">
            <v>1153.8800000000001</v>
          </cell>
          <cell r="GW758">
            <v>0.16</v>
          </cell>
          <cell r="GX758">
            <v>75</v>
          </cell>
          <cell r="GY758">
            <v>0</v>
          </cell>
          <cell r="GZ758">
            <v>75</v>
          </cell>
          <cell r="HA758">
            <v>290</v>
          </cell>
          <cell r="HB758">
            <v>0</v>
          </cell>
          <cell r="HC758">
            <v>290</v>
          </cell>
          <cell r="HF758">
            <v>0</v>
          </cell>
          <cell r="HG758">
            <v>0</v>
          </cell>
          <cell r="HH758">
            <v>0</v>
          </cell>
          <cell r="HI758">
            <v>0</v>
          </cell>
          <cell r="HJ758">
            <v>0</v>
          </cell>
          <cell r="HL758">
            <v>1</v>
          </cell>
          <cell r="HM758">
            <v>2013</v>
          </cell>
          <cell r="HN758">
            <v>0</v>
          </cell>
          <cell r="HO758">
            <v>0</v>
          </cell>
          <cell r="HP758">
            <v>10822</v>
          </cell>
          <cell r="HQ758">
            <v>3.6101252000000001</v>
          </cell>
          <cell r="HR758">
            <v>19009</v>
          </cell>
        </row>
        <row r="759">
          <cell r="A759" t="str">
            <v>3587146Q2 2013Supervisory Stress</v>
          </cell>
          <cell r="B759" t="str">
            <v>BNYM</v>
          </cell>
          <cell r="C759" t="str">
            <v>Q2 2013</v>
          </cell>
          <cell r="D759" t="str">
            <v>Supervisory Stress</v>
          </cell>
          <cell r="E759" t="str">
            <v>BHC</v>
          </cell>
          <cell r="F759" t="str">
            <v>BANK OF NY MELLON CORP</v>
          </cell>
          <cell r="G759">
            <v>3587146</v>
          </cell>
          <cell r="H759" t="str">
            <v>Projected</v>
          </cell>
          <cell r="I759">
            <v>40925</v>
          </cell>
          <cell r="J759">
            <v>40925.525358796294</v>
          </cell>
          <cell r="L759">
            <v>15</v>
          </cell>
          <cell r="M759">
            <v>0</v>
          </cell>
          <cell r="N759">
            <v>0</v>
          </cell>
          <cell r="O759">
            <v>0</v>
          </cell>
          <cell r="P759">
            <v>10.25</v>
          </cell>
          <cell r="Q759">
            <v>10.25</v>
          </cell>
          <cell r="R759">
            <v>0</v>
          </cell>
          <cell r="S759">
            <v>0</v>
          </cell>
          <cell r="T759">
            <v>2.2000000000000002</v>
          </cell>
          <cell r="U759">
            <v>1.99</v>
          </cell>
          <cell r="V759">
            <v>0</v>
          </cell>
          <cell r="W759">
            <v>0.21</v>
          </cell>
          <cell r="X759">
            <v>0</v>
          </cell>
          <cell r="Y759">
            <v>0</v>
          </cell>
          <cell r="Z759">
            <v>0</v>
          </cell>
          <cell r="AA759">
            <v>0</v>
          </cell>
          <cell r="AB759">
            <v>0</v>
          </cell>
          <cell r="AC759">
            <v>12.55</v>
          </cell>
          <cell r="AD759">
            <v>0</v>
          </cell>
          <cell r="AE759">
            <v>0</v>
          </cell>
          <cell r="AF759">
            <v>0</v>
          </cell>
          <cell r="AG759">
            <v>10.25</v>
          </cell>
          <cell r="AH759">
            <v>2.2999999999999998</v>
          </cell>
          <cell r="AI759">
            <v>40</v>
          </cell>
          <cell r="AJ759">
            <v>0</v>
          </cell>
          <cell r="AK759">
            <v>0</v>
          </cell>
          <cell r="AL759">
            <v>0</v>
          </cell>
          <cell r="AM759">
            <v>0</v>
          </cell>
          <cell r="AN759">
            <v>0</v>
          </cell>
          <cell r="AO759">
            <v>0</v>
          </cell>
          <cell r="AP759">
            <v>0</v>
          </cell>
          <cell r="AQ759">
            <v>0</v>
          </cell>
          <cell r="AR759">
            <v>0</v>
          </cell>
          <cell r="AS759">
            <v>0</v>
          </cell>
          <cell r="AT759">
            <v>40</v>
          </cell>
          <cell r="AU759">
            <v>556.41</v>
          </cell>
          <cell r="AV759">
            <v>35</v>
          </cell>
          <cell r="AW759">
            <v>40</v>
          </cell>
          <cell r="AX759">
            <v>0</v>
          </cell>
          <cell r="AY759">
            <v>551.41999999999996</v>
          </cell>
          <cell r="AZ759">
            <v>782.29</v>
          </cell>
          <cell r="BA759">
            <v>2827.71</v>
          </cell>
          <cell r="BB759">
            <v>2709.5</v>
          </cell>
          <cell r="BC759">
            <v>900.5</v>
          </cell>
          <cell r="BD759">
            <v>900.5</v>
          </cell>
          <cell r="BE759">
            <v>35</v>
          </cell>
          <cell r="BF759">
            <v>0</v>
          </cell>
          <cell r="BG759">
            <v>0</v>
          </cell>
          <cell r="BH759">
            <v>0</v>
          </cell>
          <cell r="BI759">
            <v>0</v>
          </cell>
          <cell r="BJ759">
            <v>0</v>
          </cell>
          <cell r="BK759">
            <v>0</v>
          </cell>
          <cell r="BL759">
            <v>865.5</v>
          </cell>
          <cell r="BM759">
            <v>260</v>
          </cell>
          <cell r="BN759">
            <v>605.5</v>
          </cell>
          <cell r="BO759">
            <v>0</v>
          </cell>
          <cell r="BP759">
            <v>605.5</v>
          </cell>
          <cell r="BQ759">
            <v>1</v>
          </cell>
          <cell r="BR759">
            <v>604.5</v>
          </cell>
          <cell r="BS759">
            <v>30.040438999999999</v>
          </cell>
          <cell r="BT759">
            <v>0</v>
          </cell>
          <cell r="BU759">
            <v>0</v>
          </cell>
          <cell r="BV759">
            <v>0</v>
          </cell>
          <cell r="BW759">
            <v>0</v>
          </cell>
          <cell r="BY759">
            <v>4558</v>
          </cell>
          <cell r="BZ759">
            <v>67964</v>
          </cell>
          <cell r="CA759">
            <v>72522</v>
          </cell>
          <cell r="CB759">
            <v>7253</v>
          </cell>
          <cell r="CC759">
            <v>5940</v>
          </cell>
          <cell r="CD759">
            <v>226</v>
          </cell>
          <cell r="CE759">
            <v>16</v>
          </cell>
          <cell r="CF759">
            <v>210</v>
          </cell>
          <cell r="CG759">
            <v>910</v>
          </cell>
          <cell r="CH759">
            <v>175</v>
          </cell>
          <cell r="CI759">
            <v>291</v>
          </cell>
          <cell r="CJ759">
            <v>444</v>
          </cell>
          <cell r="CK759">
            <v>3</v>
          </cell>
          <cell r="CL759">
            <v>1</v>
          </cell>
          <cell r="CM759">
            <v>176</v>
          </cell>
          <cell r="CN759">
            <v>2415</v>
          </cell>
          <cell r="CO759">
            <v>2030</v>
          </cell>
          <cell r="CP759">
            <v>385</v>
          </cell>
          <cell r="CQ759">
            <v>0</v>
          </cell>
          <cell r="CR759">
            <v>0</v>
          </cell>
          <cell r="CS759">
            <v>1215</v>
          </cell>
          <cell r="CT759">
            <v>0</v>
          </cell>
          <cell r="CU759">
            <v>0</v>
          </cell>
          <cell r="CV759">
            <v>1215</v>
          </cell>
          <cell r="CW759">
            <v>36625</v>
          </cell>
          <cell r="CX759">
            <v>5</v>
          </cell>
          <cell r="CY759">
            <v>12</v>
          </cell>
          <cell r="CZ759">
            <v>18200</v>
          </cell>
          <cell r="DA759">
            <v>15250</v>
          </cell>
          <cell r="DB759">
            <v>3158</v>
          </cell>
          <cell r="DC759">
            <v>47508</v>
          </cell>
          <cell r="DD759">
            <v>26</v>
          </cell>
          <cell r="DE759">
            <v>552</v>
          </cell>
          <cell r="DF759">
            <v>46930</v>
          </cell>
          <cell r="DG759">
            <v>23901</v>
          </cell>
          <cell r="DH759">
            <v>17768</v>
          </cell>
          <cell r="DI759">
            <v>1</v>
          </cell>
          <cell r="DJ759">
            <v>0</v>
          </cell>
          <cell r="DK759">
            <v>4595</v>
          </cell>
          <cell r="DL759">
            <v>22364</v>
          </cell>
          <cell r="DM759">
            <v>159309</v>
          </cell>
          <cell r="DN759">
            <v>325026</v>
          </cell>
          <cell r="DO759">
            <v>207369</v>
          </cell>
          <cell r="DP759">
            <v>9041</v>
          </cell>
          <cell r="DQ759">
            <v>1188</v>
          </cell>
          <cell r="DR759">
            <v>74686</v>
          </cell>
          <cell r="DS759">
            <v>102</v>
          </cell>
          <cell r="DT759">
            <v>292284</v>
          </cell>
          <cell r="DU759">
            <v>500</v>
          </cell>
          <cell r="DV759">
            <v>12</v>
          </cell>
          <cell r="DW759">
            <v>23642</v>
          </cell>
          <cell r="DX759">
            <v>13944</v>
          </cell>
          <cell r="DY759">
            <v>-3472</v>
          </cell>
          <cell r="DZ759">
            <v>-2719</v>
          </cell>
          <cell r="EA759">
            <v>31907</v>
          </cell>
          <cell r="EB759">
            <v>835</v>
          </cell>
          <cell r="EC759">
            <v>32742</v>
          </cell>
          <cell r="ED759">
            <v>39391.629999999997</v>
          </cell>
          <cell r="EE759">
            <v>31355</v>
          </cell>
          <cell r="EF759">
            <v>0</v>
          </cell>
          <cell r="EG759">
            <v>31355</v>
          </cell>
          <cell r="EH759">
            <v>604</v>
          </cell>
          <cell r="EI759">
            <v>0</v>
          </cell>
          <cell r="EJ759">
            <v>0</v>
          </cell>
          <cell r="EK759">
            <v>75</v>
          </cell>
          <cell r="EL759">
            <v>0</v>
          </cell>
          <cell r="EM759">
            <v>0</v>
          </cell>
          <cell r="EN759">
            <v>290</v>
          </cell>
          <cell r="EO759">
            <v>0</v>
          </cell>
          <cell r="EP759">
            <v>5</v>
          </cell>
          <cell r="EQ759">
            <v>185</v>
          </cell>
          <cell r="ER759">
            <v>353</v>
          </cell>
          <cell r="ES759">
            <v>0</v>
          </cell>
          <cell r="ET759">
            <v>0</v>
          </cell>
          <cell r="EU759">
            <v>31907</v>
          </cell>
          <cell r="EV759">
            <v>31907</v>
          </cell>
          <cell r="EW759">
            <v>-1402</v>
          </cell>
          <cell r="EX759">
            <v>0</v>
          </cell>
          <cell r="EY759">
            <v>-1338</v>
          </cell>
          <cell r="EZ759">
            <v>0</v>
          </cell>
          <cell r="FA759">
            <v>0</v>
          </cell>
          <cell r="FB759">
            <v>870</v>
          </cell>
          <cell r="FC759">
            <v>0</v>
          </cell>
          <cell r="FD759">
            <v>19943</v>
          </cell>
          <cell r="FE759">
            <v>0</v>
          </cell>
          <cell r="FF759">
            <v>15574</v>
          </cell>
          <cell r="FG759">
            <v>0</v>
          </cell>
          <cell r="FH759">
            <v>0</v>
          </cell>
          <cell r="FI759">
            <v>-32</v>
          </cell>
          <cell r="FJ759">
            <v>15542</v>
          </cell>
          <cell r="FK759">
            <v>108067.57</v>
          </cell>
          <cell r="FL759">
            <v>14172</v>
          </cell>
          <cell r="FM759">
            <v>15542</v>
          </cell>
          <cell r="FN759">
            <v>16941.82</v>
          </cell>
          <cell r="FO759">
            <v>108067.57</v>
          </cell>
          <cell r="FP759">
            <v>302004</v>
          </cell>
          <cell r="FQ759">
            <v>13.114000000000001</v>
          </cell>
          <cell r="FR759">
            <v>14.3817</v>
          </cell>
          <cell r="FS759">
            <v>15.677099999999999</v>
          </cell>
          <cell r="FT759">
            <v>5.1463000000000001</v>
          </cell>
          <cell r="FU759">
            <v>500</v>
          </cell>
          <cell r="FV759">
            <v>0</v>
          </cell>
          <cell r="FW759">
            <v>0</v>
          </cell>
          <cell r="FX759">
            <v>0</v>
          </cell>
          <cell r="FY759">
            <v>2719</v>
          </cell>
          <cell r="FZ759">
            <v>0</v>
          </cell>
          <cell r="GA759">
            <v>0</v>
          </cell>
          <cell r="GB759">
            <v>0</v>
          </cell>
          <cell r="GC759">
            <v>870</v>
          </cell>
          <cell r="GD759">
            <v>17021</v>
          </cell>
          <cell r="GE759">
            <v>70</v>
          </cell>
          <cell r="GF759">
            <v>3043</v>
          </cell>
          <cell r="GG759">
            <v>1144094</v>
          </cell>
          <cell r="GH759">
            <v>0</v>
          </cell>
          <cell r="GI759">
            <v>0</v>
          </cell>
          <cell r="GJ759">
            <v>15574</v>
          </cell>
          <cell r="GK759">
            <v>1557.4</v>
          </cell>
          <cell r="GL759">
            <v>0</v>
          </cell>
          <cell r="GM759">
            <v>70</v>
          </cell>
          <cell r="GN759">
            <v>0</v>
          </cell>
          <cell r="GO759">
            <v>0</v>
          </cell>
          <cell r="GP759">
            <v>0</v>
          </cell>
          <cell r="GQ759">
            <v>1557.4</v>
          </cell>
          <cell r="GR759">
            <v>0</v>
          </cell>
          <cell r="GS759">
            <v>0</v>
          </cell>
          <cell r="GT759">
            <v>0</v>
          </cell>
          <cell r="GU759">
            <v>185</v>
          </cell>
          <cell r="GV759">
            <v>1144.0899999999999</v>
          </cell>
          <cell r="GW759">
            <v>0.16</v>
          </cell>
          <cell r="GX759">
            <v>75</v>
          </cell>
          <cell r="GY759">
            <v>0</v>
          </cell>
          <cell r="GZ759">
            <v>75</v>
          </cell>
          <cell r="HA759">
            <v>290</v>
          </cell>
          <cell r="HB759">
            <v>0</v>
          </cell>
          <cell r="HC759">
            <v>290</v>
          </cell>
          <cell r="HF759">
            <v>0</v>
          </cell>
          <cell r="HG759">
            <v>0</v>
          </cell>
          <cell r="HH759">
            <v>0</v>
          </cell>
          <cell r="HI759">
            <v>0</v>
          </cell>
          <cell r="HJ759">
            <v>0</v>
          </cell>
          <cell r="HL759">
            <v>2</v>
          </cell>
          <cell r="HM759">
            <v>2013</v>
          </cell>
          <cell r="HN759">
            <v>0</v>
          </cell>
          <cell r="HO759">
            <v>0</v>
          </cell>
          <cell r="HP759">
            <v>11762</v>
          </cell>
          <cell r="HQ759">
            <v>3.8862475000000001</v>
          </cell>
          <cell r="HR759">
            <v>19009</v>
          </cell>
        </row>
        <row r="760">
          <cell r="A760" t="str">
            <v>3587146Q3 2013Supervisory Stress</v>
          </cell>
          <cell r="B760" t="str">
            <v>BNYM</v>
          </cell>
          <cell r="C760" t="str">
            <v>Q3 2013</v>
          </cell>
          <cell r="D760" t="str">
            <v>Supervisory Stress</v>
          </cell>
          <cell r="E760" t="str">
            <v>BHC</v>
          </cell>
          <cell r="F760" t="str">
            <v>BANK OF NY MELLON CORP</v>
          </cell>
          <cell r="G760">
            <v>3587146</v>
          </cell>
          <cell r="H760" t="str">
            <v>Projected</v>
          </cell>
          <cell r="I760">
            <v>40925</v>
          </cell>
          <cell r="J760">
            <v>40925.525358796294</v>
          </cell>
          <cell r="L760">
            <v>15</v>
          </cell>
          <cell r="M760">
            <v>0</v>
          </cell>
          <cell r="N760">
            <v>0</v>
          </cell>
          <cell r="O760">
            <v>0</v>
          </cell>
          <cell r="P760">
            <v>10.25</v>
          </cell>
          <cell r="Q760">
            <v>10.25</v>
          </cell>
          <cell r="R760">
            <v>0</v>
          </cell>
          <cell r="S760">
            <v>0</v>
          </cell>
          <cell r="T760">
            <v>2.2000000000000002</v>
          </cell>
          <cell r="U760">
            <v>1.99</v>
          </cell>
          <cell r="V760">
            <v>0</v>
          </cell>
          <cell r="W760">
            <v>0.21</v>
          </cell>
          <cell r="X760">
            <v>0</v>
          </cell>
          <cell r="Y760">
            <v>0</v>
          </cell>
          <cell r="Z760">
            <v>0</v>
          </cell>
          <cell r="AA760">
            <v>0</v>
          </cell>
          <cell r="AB760">
            <v>0</v>
          </cell>
          <cell r="AC760">
            <v>12.55</v>
          </cell>
          <cell r="AD760">
            <v>0</v>
          </cell>
          <cell r="AE760">
            <v>0</v>
          </cell>
          <cell r="AF760">
            <v>0</v>
          </cell>
          <cell r="AG760">
            <v>10.25</v>
          </cell>
          <cell r="AH760">
            <v>2.2999999999999998</v>
          </cell>
          <cell r="AI760">
            <v>40</v>
          </cell>
          <cell r="AJ760">
            <v>0</v>
          </cell>
          <cell r="AK760">
            <v>0</v>
          </cell>
          <cell r="AL760">
            <v>0</v>
          </cell>
          <cell r="AM760">
            <v>0</v>
          </cell>
          <cell r="AN760">
            <v>0</v>
          </cell>
          <cell r="AO760">
            <v>0</v>
          </cell>
          <cell r="AP760">
            <v>0</v>
          </cell>
          <cell r="AQ760">
            <v>0</v>
          </cell>
          <cell r="AR760">
            <v>0</v>
          </cell>
          <cell r="AS760">
            <v>0</v>
          </cell>
          <cell r="AT760">
            <v>40</v>
          </cell>
          <cell r="AU760">
            <v>551.41999999999996</v>
          </cell>
          <cell r="AV760">
            <v>35</v>
          </cell>
          <cell r="AW760">
            <v>40</v>
          </cell>
          <cell r="AX760">
            <v>0</v>
          </cell>
          <cell r="AY760">
            <v>546.41999999999996</v>
          </cell>
          <cell r="AZ760">
            <v>789.35</v>
          </cell>
          <cell r="BA760">
            <v>2772.65</v>
          </cell>
          <cell r="BB760">
            <v>2694.5</v>
          </cell>
          <cell r="BC760">
            <v>867.5</v>
          </cell>
          <cell r="BD760">
            <v>867.5</v>
          </cell>
          <cell r="BE760">
            <v>35</v>
          </cell>
          <cell r="BF760">
            <v>0</v>
          </cell>
          <cell r="BG760">
            <v>0</v>
          </cell>
          <cell r="BH760">
            <v>0</v>
          </cell>
          <cell r="BI760">
            <v>0</v>
          </cell>
          <cell r="BJ760">
            <v>0</v>
          </cell>
          <cell r="BK760">
            <v>0</v>
          </cell>
          <cell r="BL760">
            <v>832.5</v>
          </cell>
          <cell r="BM760">
            <v>250</v>
          </cell>
          <cell r="BN760">
            <v>582.5</v>
          </cell>
          <cell r="BO760">
            <v>0</v>
          </cell>
          <cell r="BP760">
            <v>582.5</v>
          </cell>
          <cell r="BQ760">
            <v>1</v>
          </cell>
          <cell r="BR760">
            <v>581.5</v>
          </cell>
          <cell r="BS760">
            <v>30.03003</v>
          </cell>
          <cell r="BT760">
            <v>0</v>
          </cell>
          <cell r="BU760">
            <v>0</v>
          </cell>
          <cell r="BV760">
            <v>0</v>
          </cell>
          <cell r="BW760">
            <v>0</v>
          </cell>
          <cell r="BY760">
            <v>4632</v>
          </cell>
          <cell r="BZ760">
            <v>68304</v>
          </cell>
          <cell r="CA760">
            <v>72936</v>
          </cell>
          <cell r="CB760">
            <v>7323</v>
          </cell>
          <cell r="CC760">
            <v>6020</v>
          </cell>
          <cell r="CD760">
            <v>226</v>
          </cell>
          <cell r="CE760">
            <v>16</v>
          </cell>
          <cell r="CF760">
            <v>210</v>
          </cell>
          <cell r="CG760">
            <v>897</v>
          </cell>
          <cell r="CH760">
            <v>173</v>
          </cell>
          <cell r="CI760">
            <v>286</v>
          </cell>
          <cell r="CJ760">
            <v>438</v>
          </cell>
          <cell r="CK760">
            <v>3</v>
          </cell>
          <cell r="CL760">
            <v>1</v>
          </cell>
          <cell r="CM760">
            <v>179</v>
          </cell>
          <cell r="CN760">
            <v>2415</v>
          </cell>
          <cell r="CO760">
            <v>2030</v>
          </cell>
          <cell r="CP760">
            <v>385</v>
          </cell>
          <cell r="CQ760">
            <v>0</v>
          </cell>
          <cell r="CR760">
            <v>0</v>
          </cell>
          <cell r="CS760">
            <v>1250</v>
          </cell>
          <cell r="CT760">
            <v>0</v>
          </cell>
          <cell r="CU760">
            <v>0</v>
          </cell>
          <cell r="CV760">
            <v>1250</v>
          </cell>
          <cell r="CW760">
            <v>36575</v>
          </cell>
          <cell r="CX760">
            <v>5</v>
          </cell>
          <cell r="CY760">
            <v>12</v>
          </cell>
          <cell r="CZ760">
            <v>18200</v>
          </cell>
          <cell r="DA760">
            <v>15300</v>
          </cell>
          <cell r="DB760">
            <v>3058</v>
          </cell>
          <cell r="DC760">
            <v>47563</v>
          </cell>
          <cell r="DD760">
            <v>26</v>
          </cell>
          <cell r="DE760">
            <v>547</v>
          </cell>
          <cell r="DF760">
            <v>46990</v>
          </cell>
          <cell r="DG760">
            <v>24277</v>
          </cell>
          <cell r="DH760">
            <v>17788</v>
          </cell>
          <cell r="DI760">
            <v>1</v>
          </cell>
          <cell r="DJ760">
            <v>0</v>
          </cell>
          <cell r="DK760">
            <v>4503</v>
          </cell>
          <cell r="DL760">
            <v>22292</v>
          </cell>
          <cell r="DM760">
            <v>159878</v>
          </cell>
          <cell r="DN760">
            <v>326373</v>
          </cell>
          <cell r="DO760">
            <v>207601</v>
          </cell>
          <cell r="DP760">
            <v>9183</v>
          </cell>
          <cell r="DQ760">
            <v>1188</v>
          </cell>
          <cell r="DR760">
            <v>75078</v>
          </cell>
          <cell r="DS760">
            <v>102</v>
          </cell>
          <cell r="DT760">
            <v>293050</v>
          </cell>
          <cell r="DU760">
            <v>500</v>
          </cell>
          <cell r="DV760">
            <v>12</v>
          </cell>
          <cell r="DW760">
            <v>23717</v>
          </cell>
          <cell r="DX760">
            <v>14337</v>
          </cell>
          <cell r="DY760">
            <v>-3069</v>
          </cell>
          <cell r="DZ760">
            <v>-3009</v>
          </cell>
          <cell r="EA760">
            <v>32488</v>
          </cell>
          <cell r="EB760">
            <v>835</v>
          </cell>
          <cell r="EC760">
            <v>33323</v>
          </cell>
          <cell r="ED760">
            <v>39437.230000000003</v>
          </cell>
          <cell r="EE760">
            <v>31907</v>
          </cell>
          <cell r="EF760">
            <v>0</v>
          </cell>
          <cell r="EG760">
            <v>31907</v>
          </cell>
          <cell r="EH760">
            <v>581</v>
          </cell>
          <cell r="EI760">
            <v>0</v>
          </cell>
          <cell r="EJ760">
            <v>0</v>
          </cell>
          <cell r="EK760">
            <v>75</v>
          </cell>
          <cell r="EL760">
            <v>0</v>
          </cell>
          <cell r="EM760">
            <v>0</v>
          </cell>
          <cell r="EN760">
            <v>290</v>
          </cell>
          <cell r="EO760">
            <v>0</v>
          </cell>
          <cell r="EP760">
            <v>5</v>
          </cell>
          <cell r="EQ760">
            <v>183</v>
          </cell>
          <cell r="ER760">
            <v>403</v>
          </cell>
          <cell r="ES760">
            <v>0</v>
          </cell>
          <cell r="ET760">
            <v>0</v>
          </cell>
          <cell r="EU760">
            <v>32488</v>
          </cell>
          <cell r="EV760">
            <v>32488</v>
          </cell>
          <cell r="EW760">
            <v>-1067</v>
          </cell>
          <cell r="EX760">
            <v>0</v>
          </cell>
          <cell r="EY760">
            <v>-1320</v>
          </cell>
          <cell r="EZ760">
            <v>0</v>
          </cell>
          <cell r="FA760">
            <v>0</v>
          </cell>
          <cell r="FB760">
            <v>870</v>
          </cell>
          <cell r="FC760">
            <v>0</v>
          </cell>
          <cell r="FD760">
            <v>19885</v>
          </cell>
          <cell r="FE760">
            <v>0</v>
          </cell>
          <cell r="FF760">
            <v>15860</v>
          </cell>
          <cell r="FG760">
            <v>0</v>
          </cell>
          <cell r="FH760">
            <v>0</v>
          </cell>
          <cell r="FI760">
            <v>-32</v>
          </cell>
          <cell r="FJ760">
            <v>15828</v>
          </cell>
          <cell r="FK760">
            <v>108565.07</v>
          </cell>
          <cell r="FL760">
            <v>14458</v>
          </cell>
          <cell r="FM760">
            <v>15828</v>
          </cell>
          <cell r="FN760">
            <v>17200.82</v>
          </cell>
          <cell r="FO760">
            <v>108565.07</v>
          </cell>
          <cell r="FP760">
            <v>302736</v>
          </cell>
          <cell r="FQ760">
            <v>13.317399999999999</v>
          </cell>
          <cell r="FR760">
            <v>14.5793</v>
          </cell>
          <cell r="FS760">
            <v>15.8438</v>
          </cell>
          <cell r="FT760">
            <v>5.2282999999999999</v>
          </cell>
          <cell r="FU760">
            <v>500</v>
          </cell>
          <cell r="FV760">
            <v>0</v>
          </cell>
          <cell r="FW760">
            <v>0</v>
          </cell>
          <cell r="FX760">
            <v>0</v>
          </cell>
          <cell r="FY760">
            <v>3009</v>
          </cell>
          <cell r="FZ760">
            <v>0</v>
          </cell>
          <cell r="GA760">
            <v>0</v>
          </cell>
          <cell r="GB760">
            <v>0</v>
          </cell>
          <cell r="GC760">
            <v>870</v>
          </cell>
          <cell r="GD760">
            <v>17065</v>
          </cell>
          <cell r="GE760">
            <v>70</v>
          </cell>
          <cell r="GF760">
            <v>3029</v>
          </cell>
          <cell r="GG760">
            <v>1134703</v>
          </cell>
          <cell r="GH760">
            <v>0</v>
          </cell>
          <cell r="GI760">
            <v>0</v>
          </cell>
          <cell r="GJ760">
            <v>15860</v>
          </cell>
          <cell r="GK760">
            <v>1586</v>
          </cell>
          <cell r="GL760">
            <v>0</v>
          </cell>
          <cell r="GM760">
            <v>70</v>
          </cell>
          <cell r="GN760">
            <v>0</v>
          </cell>
          <cell r="GO760">
            <v>0</v>
          </cell>
          <cell r="GP760">
            <v>0</v>
          </cell>
          <cell r="GQ760">
            <v>1586</v>
          </cell>
          <cell r="GR760">
            <v>0</v>
          </cell>
          <cell r="GS760">
            <v>0</v>
          </cell>
          <cell r="GT760">
            <v>0</v>
          </cell>
          <cell r="GU760">
            <v>183</v>
          </cell>
          <cell r="GV760">
            <v>1134.7</v>
          </cell>
          <cell r="GW760">
            <v>0.16</v>
          </cell>
          <cell r="GX760">
            <v>75</v>
          </cell>
          <cell r="GY760">
            <v>0</v>
          </cell>
          <cell r="GZ760">
            <v>75</v>
          </cell>
          <cell r="HA760">
            <v>290</v>
          </cell>
          <cell r="HB760">
            <v>0</v>
          </cell>
          <cell r="HC760">
            <v>290</v>
          </cell>
          <cell r="HF760">
            <v>0</v>
          </cell>
          <cell r="HG760">
            <v>0</v>
          </cell>
          <cell r="HH760">
            <v>0</v>
          </cell>
          <cell r="HI760">
            <v>0</v>
          </cell>
          <cell r="HJ760">
            <v>0</v>
          </cell>
          <cell r="HL760">
            <v>3</v>
          </cell>
          <cell r="HM760">
            <v>2013</v>
          </cell>
          <cell r="HN760">
            <v>0</v>
          </cell>
          <cell r="HO760">
            <v>0</v>
          </cell>
          <cell r="HP760">
            <v>12705</v>
          </cell>
          <cell r="HQ760">
            <v>4.1782317999999998</v>
          </cell>
          <cell r="HR760">
            <v>19009</v>
          </cell>
        </row>
        <row r="761">
          <cell r="A761" t="str">
            <v>3587146Q4 2013Supervisory Stress</v>
          </cell>
          <cell r="B761" t="str">
            <v>BNYM</v>
          </cell>
          <cell r="C761" t="str">
            <v>Q4 2013</v>
          </cell>
          <cell r="D761" t="str">
            <v>Supervisory Stress</v>
          </cell>
          <cell r="E761" t="str">
            <v>BHC</v>
          </cell>
          <cell r="F761" t="str">
            <v>BANK OF NY MELLON CORP</v>
          </cell>
          <cell r="G761">
            <v>3587146</v>
          </cell>
          <cell r="H761" t="str">
            <v>Projected</v>
          </cell>
          <cell r="I761">
            <v>40925</v>
          </cell>
          <cell r="J761">
            <v>40925.525358796294</v>
          </cell>
          <cell r="L761">
            <v>14</v>
          </cell>
          <cell r="M761">
            <v>0</v>
          </cell>
          <cell r="N761">
            <v>0</v>
          </cell>
          <cell r="O761">
            <v>0</v>
          </cell>
          <cell r="P761">
            <v>10.25</v>
          </cell>
          <cell r="Q761">
            <v>10.25</v>
          </cell>
          <cell r="R761">
            <v>0</v>
          </cell>
          <cell r="S761">
            <v>0</v>
          </cell>
          <cell r="T761">
            <v>2.2000000000000002</v>
          </cell>
          <cell r="U761">
            <v>1.99</v>
          </cell>
          <cell r="V761">
            <v>0</v>
          </cell>
          <cell r="W761">
            <v>0.21</v>
          </cell>
          <cell r="X761">
            <v>0</v>
          </cell>
          <cell r="Y761">
            <v>0</v>
          </cell>
          <cell r="Z761">
            <v>0</v>
          </cell>
          <cell r="AA761">
            <v>0</v>
          </cell>
          <cell r="AB761">
            <v>0</v>
          </cell>
          <cell r="AC761">
            <v>12.55</v>
          </cell>
          <cell r="AD761">
            <v>0</v>
          </cell>
          <cell r="AE761">
            <v>0</v>
          </cell>
          <cell r="AF761">
            <v>0</v>
          </cell>
          <cell r="AG761">
            <v>10.25</v>
          </cell>
          <cell r="AH761">
            <v>2.2999999999999998</v>
          </cell>
          <cell r="AI761">
            <v>39</v>
          </cell>
          <cell r="AJ761">
            <v>0</v>
          </cell>
          <cell r="AK761">
            <v>1</v>
          </cell>
          <cell r="AL761">
            <v>7</v>
          </cell>
          <cell r="AM761">
            <v>8</v>
          </cell>
          <cell r="AN761">
            <v>0</v>
          </cell>
          <cell r="AO761">
            <v>0</v>
          </cell>
          <cell r="AP761">
            <v>0</v>
          </cell>
          <cell r="AQ761">
            <v>0</v>
          </cell>
          <cell r="AR761">
            <v>0</v>
          </cell>
          <cell r="AS761">
            <v>0</v>
          </cell>
          <cell r="AT761">
            <v>47</v>
          </cell>
          <cell r="AU761">
            <v>546.41999999999996</v>
          </cell>
          <cell r="AV761">
            <v>35</v>
          </cell>
          <cell r="AW761">
            <v>39</v>
          </cell>
          <cell r="AX761">
            <v>0</v>
          </cell>
          <cell r="AY761">
            <v>542.41999999999996</v>
          </cell>
          <cell r="AZ761">
            <v>777.4</v>
          </cell>
          <cell r="BA761">
            <v>2578.6</v>
          </cell>
          <cell r="BB761">
            <v>2613.5</v>
          </cell>
          <cell r="BC761">
            <v>742.5</v>
          </cell>
          <cell r="BD761">
            <v>742.5</v>
          </cell>
          <cell r="BE761">
            <v>35</v>
          </cell>
          <cell r="BF761">
            <v>0</v>
          </cell>
          <cell r="BG761">
            <v>0</v>
          </cell>
          <cell r="BH761">
            <v>0</v>
          </cell>
          <cell r="BI761">
            <v>-1</v>
          </cell>
          <cell r="BJ761">
            <v>-7</v>
          </cell>
          <cell r="BK761">
            <v>0</v>
          </cell>
          <cell r="BL761">
            <v>699.5</v>
          </cell>
          <cell r="BM761">
            <v>210</v>
          </cell>
          <cell r="BN761">
            <v>489.5</v>
          </cell>
          <cell r="BO761">
            <v>0</v>
          </cell>
          <cell r="BP761">
            <v>489.5</v>
          </cell>
          <cell r="BQ761">
            <v>1</v>
          </cell>
          <cell r="BR761">
            <v>488.5</v>
          </cell>
          <cell r="BS761">
            <v>30.021443999999999</v>
          </cell>
          <cell r="BT761">
            <v>0</v>
          </cell>
          <cell r="BU761">
            <v>0</v>
          </cell>
          <cell r="BV761">
            <v>0</v>
          </cell>
          <cell r="BW761">
            <v>0</v>
          </cell>
          <cell r="BY761">
            <v>4706</v>
          </cell>
          <cell r="BZ761">
            <v>68648</v>
          </cell>
          <cell r="CA761">
            <v>73354</v>
          </cell>
          <cell r="CB761">
            <v>7391</v>
          </cell>
          <cell r="CC761">
            <v>6100</v>
          </cell>
          <cell r="CD761">
            <v>225</v>
          </cell>
          <cell r="CE761">
            <v>15</v>
          </cell>
          <cell r="CF761">
            <v>210</v>
          </cell>
          <cell r="CG761">
            <v>883</v>
          </cell>
          <cell r="CH761">
            <v>170</v>
          </cell>
          <cell r="CI761">
            <v>282</v>
          </cell>
          <cell r="CJ761">
            <v>431</v>
          </cell>
          <cell r="CK761">
            <v>3</v>
          </cell>
          <cell r="CL761">
            <v>1</v>
          </cell>
          <cell r="CM761">
            <v>182</v>
          </cell>
          <cell r="CN761">
            <v>2420</v>
          </cell>
          <cell r="CO761">
            <v>2030</v>
          </cell>
          <cell r="CP761">
            <v>390</v>
          </cell>
          <cell r="CQ761">
            <v>0</v>
          </cell>
          <cell r="CR761">
            <v>0</v>
          </cell>
          <cell r="CS761">
            <v>1285</v>
          </cell>
          <cell r="CT761">
            <v>0</v>
          </cell>
          <cell r="CU761">
            <v>0</v>
          </cell>
          <cell r="CV761">
            <v>1285</v>
          </cell>
          <cell r="CW761">
            <v>36475</v>
          </cell>
          <cell r="CX761">
            <v>5</v>
          </cell>
          <cell r="CY761">
            <v>12</v>
          </cell>
          <cell r="CZ761">
            <v>18200</v>
          </cell>
          <cell r="DA761">
            <v>15300</v>
          </cell>
          <cell r="DB761">
            <v>2958</v>
          </cell>
          <cell r="DC761">
            <v>47571</v>
          </cell>
          <cell r="DD761">
            <v>26</v>
          </cell>
          <cell r="DE761">
            <v>543</v>
          </cell>
          <cell r="DF761">
            <v>47002</v>
          </cell>
          <cell r="DG761">
            <v>24653</v>
          </cell>
          <cell r="DH761">
            <v>17788</v>
          </cell>
          <cell r="DI761">
            <v>1</v>
          </cell>
          <cell r="DJ761">
            <v>0</v>
          </cell>
          <cell r="DK761">
            <v>4406</v>
          </cell>
          <cell r="DL761">
            <v>22195</v>
          </cell>
          <cell r="DM761">
            <v>160838</v>
          </cell>
          <cell r="DN761">
            <v>328042</v>
          </cell>
          <cell r="DO761">
            <v>207906</v>
          </cell>
          <cell r="DP761">
            <v>9325</v>
          </cell>
          <cell r="DQ761">
            <v>1188</v>
          </cell>
          <cell r="DR761">
            <v>75861</v>
          </cell>
          <cell r="DS761">
            <v>102</v>
          </cell>
          <cell r="DT761">
            <v>294280</v>
          </cell>
          <cell r="DU761">
            <v>500</v>
          </cell>
          <cell r="DV761">
            <v>12</v>
          </cell>
          <cell r="DW761">
            <v>23792</v>
          </cell>
          <cell r="DX761">
            <v>14638</v>
          </cell>
          <cell r="DY761">
            <v>-2716</v>
          </cell>
          <cell r="DZ761">
            <v>-3299</v>
          </cell>
          <cell r="EA761">
            <v>32927</v>
          </cell>
          <cell r="EB761">
            <v>835</v>
          </cell>
          <cell r="EC761">
            <v>33762</v>
          </cell>
          <cell r="ED761">
            <v>39443.86</v>
          </cell>
          <cell r="EE761">
            <v>32488</v>
          </cell>
          <cell r="EF761">
            <v>0</v>
          </cell>
          <cell r="EG761">
            <v>32488</v>
          </cell>
          <cell r="EH761">
            <v>488</v>
          </cell>
          <cell r="EI761">
            <v>0</v>
          </cell>
          <cell r="EJ761">
            <v>0</v>
          </cell>
          <cell r="EK761">
            <v>75</v>
          </cell>
          <cell r="EL761">
            <v>0</v>
          </cell>
          <cell r="EM761">
            <v>0</v>
          </cell>
          <cell r="EN761">
            <v>290</v>
          </cell>
          <cell r="EO761">
            <v>0</v>
          </cell>
          <cell r="EP761">
            <v>5</v>
          </cell>
          <cell r="EQ761">
            <v>182</v>
          </cell>
          <cell r="ER761">
            <v>353</v>
          </cell>
          <cell r="ES761">
            <v>0</v>
          </cell>
          <cell r="ET761">
            <v>0</v>
          </cell>
          <cell r="EU761">
            <v>32927</v>
          </cell>
          <cell r="EV761">
            <v>32927</v>
          </cell>
          <cell r="EW761">
            <v>-732</v>
          </cell>
          <cell r="EX761">
            <v>0</v>
          </cell>
          <cell r="EY761">
            <v>-1302</v>
          </cell>
          <cell r="EZ761">
            <v>0</v>
          </cell>
          <cell r="FA761">
            <v>0</v>
          </cell>
          <cell r="FB761">
            <v>870</v>
          </cell>
          <cell r="FC761">
            <v>0</v>
          </cell>
          <cell r="FD761">
            <v>19802</v>
          </cell>
          <cell r="FE761">
            <v>0</v>
          </cell>
          <cell r="FF761">
            <v>16029</v>
          </cell>
          <cell r="FG761">
            <v>0</v>
          </cell>
          <cell r="FH761">
            <v>0</v>
          </cell>
          <cell r="FI761">
            <v>-32</v>
          </cell>
          <cell r="FJ761">
            <v>15997</v>
          </cell>
          <cell r="FK761">
            <v>109139.77</v>
          </cell>
          <cell r="FL761">
            <v>14627</v>
          </cell>
          <cell r="FM761">
            <v>15997</v>
          </cell>
          <cell r="FN761">
            <v>17184.82</v>
          </cell>
          <cell r="FO761">
            <v>109139.77</v>
          </cell>
          <cell r="FP761">
            <v>303654</v>
          </cell>
          <cell r="FQ761">
            <v>13.402100000000001</v>
          </cell>
          <cell r="FR761">
            <v>14.657400000000001</v>
          </cell>
          <cell r="FS761">
            <v>15.745699999999999</v>
          </cell>
          <cell r="FT761">
            <v>5.2682000000000002</v>
          </cell>
          <cell r="FU761">
            <v>500</v>
          </cell>
          <cell r="FV761">
            <v>0</v>
          </cell>
          <cell r="FW761">
            <v>0</v>
          </cell>
          <cell r="FX761">
            <v>0</v>
          </cell>
          <cell r="FY761">
            <v>3299</v>
          </cell>
          <cell r="FZ761">
            <v>0</v>
          </cell>
          <cell r="GA761">
            <v>0</v>
          </cell>
          <cell r="GB761">
            <v>0</v>
          </cell>
          <cell r="GC761">
            <v>870</v>
          </cell>
          <cell r="GD761">
            <v>17089</v>
          </cell>
          <cell r="GE761">
            <v>70</v>
          </cell>
          <cell r="GF761">
            <v>3015</v>
          </cell>
          <cell r="GG761">
            <v>1125675</v>
          </cell>
          <cell r="GH761">
            <v>0</v>
          </cell>
          <cell r="GI761">
            <v>0</v>
          </cell>
          <cell r="GJ761">
            <v>16029</v>
          </cell>
          <cell r="GK761">
            <v>1602.9</v>
          </cell>
          <cell r="GL761">
            <v>0</v>
          </cell>
          <cell r="GM761">
            <v>70</v>
          </cell>
          <cell r="GN761">
            <v>0</v>
          </cell>
          <cell r="GO761">
            <v>0</v>
          </cell>
          <cell r="GP761">
            <v>0</v>
          </cell>
          <cell r="GQ761">
            <v>1602.9</v>
          </cell>
          <cell r="GR761">
            <v>0</v>
          </cell>
          <cell r="GS761">
            <v>0</v>
          </cell>
          <cell r="GT761">
            <v>0</v>
          </cell>
          <cell r="GU761">
            <v>182</v>
          </cell>
          <cell r="GV761">
            <v>1125.67</v>
          </cell>
          <cell r="GW761">
            <v>0.16</v>
          </cell>
          <cell r="GX761">
            <v>75</v>
          </cell>
          <cell r="GY761">
            <v>0</v>
          </cell>
          <cell r="GZ761">
            <v>75</v>
          </cell>
          <cell r="HA761">
            <v>290</v>
          </cell>
          <cell r="HB761">
            <v>0</v>
          </cell>
          <cell r="HC761">
            <v>290</v>
          </cell>
          <cell r="HF761">
            <v>0</v>
          </cell>
          <cell r="HG761">
            <v>0</v>
          </cell>
          <cell r="HH761">
            <v>0</v>
          </cell>
          <cell r="HI761">
            <v>0</v>
          </cell>
          <cell r="HJ761">
            <v>0</v>
          </cell>
          <cell r="HL761">
            <v>4</v>
          </cell>
          <cell r="HM761">
            <v>2013</v>
          </cell>
          <cell r="HN761">
            <v>0</v>
          </cell>
          <cell r="HO761">
            <v>-8</v>
          </cell>
          <cell r="HP761">
            <v>13531</v>
          </cell>
          <cell r="HQ761">
            <v>4.4241798000000001</v>
          </cell>
          <cell r="HR761">
            <v>19009</v>
          </cell>
        </row>
      </sheetData>
      <sheetData sheetId="2">
        <row r="14">
          <cell r="D14">
            <v>1039502</v>
          </cell>
        </row>
        <row r="20">
          <cell r="B20" t="str">
            <v>BHC Baseline</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8"/>
  <sheetViews>
    <sheetView tabSelected="1" zoomScaleNormal="100" workbookViewId="0">
      <selection activeCell="B15" sqref="B15:L15"/>
    </sheetView>
  </sheetViews>
  <sheetFormatPr defaultColWidth="9.140625" defaultRowHeight="15" x14ac:dyDescent="0.25"/>
  <cols>
    <col min="1" max="1" width="9.140625" style="1"/>
    <col min="2" max="2" width="25" style="1" bestFit="1" customWidth="1"/>
    <col min="3" max="12" width="9.140625" style="1"/>
    <col min="13" max="13" width="14.28515625" style="1" customWidth="1"/>
    <col min="14" max="16384" width="9.140625" style="1"/>
  </cols>
  <sheetData>
    <row r="1" spans="1:13" x14ac:dyDescent="0.25">
      <c r="A1" s="238" t="s">
        <v>261</v>
      </c>
      <c r="B1" s="238"/>
      <c r="C1" s="238"/>
      <c r="D1" s="238"/>
      <c r="E1" s="238"/>
      <c r="F1" s="238"/>
      <c r="G1" s="238"/>
      <c r="H1" s="238"/>
      <c r="I1" s="238"/>
      <c r="J1" s="238"/>
      <c r="K1" s="238"/>
      <c r="L1" s="238"/>
      <c r="M1" s="11"/>
    </row>
    <row r="2" spans="1:13" x14ac:dyDescent="0.25">
      <c r="A2" s="174"/>
      <c r="B2" s="174"/>
      <c r="C2" s="174"/>
      <c r="D2" s="174"/>
      <c r="E2" s="174"/>
      <c r="F2" s="174"/>
      <c r="G2" s="174"/>
      <c r="H2" s="174"/>
      <c r="I2" s="174"/>
      <c r="J2" s="174"/>
      <c r="K2" s="174"/>
      <c r="L2" s="174"/>
      <c r="M2" s="10"/>
    </row>
    <row r="3" spans="1:13" x14ac:dyDescent="0.25">
      <c r="A3" s="9"/>
      <c r="B3" s="9"/>
      <c r="C3" s="9"/>
      <c r="D3" s="9"/>
      <c r="E3" s="9"/>
      <c r="F3" s="9"/>
      <c r="G3" s="9"/>
      <c r="H3" s="9"/>
      <c r="I3" s="9"/>
      <c r="J3" s="9"/>
      <c r="K3" s="2"/>
      <c r="L3" s="2"/>
    </row>
    <row r="4" spans="1:13" x14ac:dyDescent="0.25">
      <c r="A4" s="8"/>
      <c r="B4" s="5" t="s">
        <v>2</v>
      </c>
      <c r="C4" s="2"/>
      <c r="D4" s="239"/>
      <c r="E4" s="240"/>
      <c r="F4" s="240"/>
      <c r="G4" s="241"/>
      <c r="H4" s="8"/>
      <c r="I4" s="8"/>
      <c r="J4" s="8"/>
      <c r="K4" s="8"/>
      <c r="L4" s="8"/>
    </row>
    <row r="5" spans="1:13" x14ac:dyDescent="0.25">
      <c r="A5" s="2"/>
      <c r="B5" s="5"/>
      <c r="C5" s="8"/>
      <c r="D5" s="7"/>
      <c r="E5" s="7"/>
      <c r="F5" s="7"/>
      <c r="G5" s="7"/>
      <c r="H5" s="2"/>
      <c r="I5" s="2"/>
      <c r="J5" s="2"/>
      <c r="K5" s="2"/>
      <c r="L5" s="2"/>
    </row>
    <row r="6" spans="1:13" x14ac:dyDescent="0.25">
      <c r="A6" s="2"/>
      <c r="B6" s="5" t="s">
        <v>1</v>
      </c>
      <c r="C6" s="2"/>
      <c r="D6" s="242"/>
      <c r="E6" s="243"/>
      <c r="F6" s="243"/>
      <c r="G6" s="244"/>
      <c r="H6" s="2"/>
      <c r="I6" s="2"/>
      <c r="J6" s="2"/>
      <c r="K6" s="2"/>
      <c r="L6" s="2"/>
    </row>
    <row r="7" spans="1:13" x14ac:dyDescent="0.25">
      <c r="A7" s="2"/>
      <c r="B7" s="5"/>
      <c r="C7" s="2"/>
      <c r="D7" s="7"/>
      <c r="E7" s="7"/>
      <c r="F7" s="7"/>
      <c r="G7" s="7"/>
      <c r="H7" s="2"/>
      <c r="I7" s="2"/>
      <c r="J7" s="2"/>
      <c r="K7" s="2"/>
      <c r="L7" s="2"/>
    </row>
    <row r="8" spans="1:13" x14ac:dyDescent="0.25">
      <c r="A8" s="2"/>
      <c r="B8" s="5" t="s">
        <v>263</v>
      </c>
      <c r="C8" s="2"/>
      <c r="D8" s="242"/>
      <c r="E8" s="243"/>
      <c r="F8" s="243"/>
      <c r="G8" s="244"/>
      <c r="H8" s="2"/>
      <c r="I8" s="2"/>
      <c r="J8" s="2"/>
      <c r="K8" s="2"/>
      <c r="L8" s="2"/>
    </row>
    <row r="9" spans="1:13" x14ac:dyDescent="0.25">
      <c r="A9" s="2"/>
      <c r="B9" s="5"/>
      <c r="C9" s="2"/>
      <c r="D9" s="7"/>
      <c r="E9" s="7"/>
      <c r="F9" s="7"/>
      <c r="G9" s="7"/>
      <c r="H9" s="2"/>
      <c r="I9" s="2"/>
      <c r="J9" s="2"/>
      <c r="K9" s="2"/>
      <c r="L9" s="2"/>
    </row>
    <row r="10" spans="1:13" x14ac:dyDescent="0.25">
      <c r="A10" s="2"/>
      <c r="B10" s="205" t="s">
        <v>218</v>
      </c>
      <c r="C10" s="2"/>
      <c r="D10" s="245"/>
      <c r="E10" s="246"/>
      <c r="F10" s="246"/>
      <c r="G10" s="247"/>
      <c r="H10" s="2"/>
      <c r="I10" s="2"/>
      <c r="J10" s="2"/>
      <c r="K10" s="2"/>
      <c r="L10" s="2"/>
    </row>
    <row r="11" spans="1:13" x14ac:dyDescent="0.25">
      <c r="A11" s="2"/>
      <c r="B11" s="5"/>
      <c r="C11" s="2"/>
      <c r="D11" s="7"/>
      <c r="E11" s="7"/>
      <c r="F11" s="7"/>
      <c r="G11" s="7"/>
      <c r="H11" s="2"/>
      <c r="I11" s="2"/>
      <c r="J11" s="2"/>
      <c r="K11" s="2"/>
      <c r="L11" s="2"/>
    </row>
    <row r="12" spans="1:13" x14ac:dyDescent="0.25">
      <c r="A12" s="2"/>
      <c r="B12" s="146" t="s">
        <v>165</v>
      </c>
      <c r="C12" s="2"/>
      <c r="D12" s="245"/>
      <c r="E12" s="246"/>
      <c r="F12" s="246"/>
      <c r="G12" s="247"/>
      <c r="H12" s="2"/>
      <c r="I12" s="2"/>
      <c r="J12" s="2"/>
      <c r="K12" s="2"/>
      <c r="L12" s="2"/>
    </row>
    <row r="13" spans="1:13" x14ac:dyDescent="0.25">
      <c r="A13" s="2"/>
      <c r="B13" s="5"/>
      <c r="C13" s="2"/>
      <c r="D13" s="6"/>
      <c r="E13" s="2"/>
      <c r="F13" s="5"/>
      <c r="G13" s="2"/>
      <c r="H13" s="2"/>
      <c r="I13" s="2"/>
      <c r="J13" s="2"/>
      <c r="K13" s="2"/>
      <c r="L13" s="2"/>
    </row>
    <row r="14" spans="1:13" x14ac:dyDescent="0.25">
      <c r="A14" s="2"/>
      <c r="B14" s="32" t="s">
        <v>109</v>
      </c>
      <c r="C14" s="2"/>
      <c r="D14" s="6"/>
      <c r="E14" s="2"/>
      <c r="F14" s="5"/>
      <c r="G14" s="2"/>
      <c r="H14" s="2"/>
      <c r="I14" s="2"/>
      <c r="J14" s="2"/>
      <c r="K14" s="2"/>
      <c r="L14" s="2"/>
    </row>
    <row r="15" spans="1:13" x14ac:dyDescent="0.25">
      <c r="A15" s="2"/>
      <c r="B15" s="251" t="s">
        <v>112</v>
      </c>
      <c r="C15" s="252"/>
      <c r="D15" s="252"/>
      <c r="E15" s="252"/>
      <c r="F15" s="252"/>
      <c r="G15" s="252"/>
      <c r="H15" s="252"/>
      <c r="I15" s="252"/>
      <c r="J15" s="252"/>
      <c r="K15" s="252"/>
      <c r="L15" s="253"/>
    </row>
    <row r="16" spans="1:13" x14ac:dyDescent="0.25">
      <c r="A16" s="2"/>
      <c r="B16" s="5"/>
      <c r="C16" s="2"/>
      <c r="D16" s="6"/>
      <c r="E16" s="2"/>
      <c r="F16" s="5"/>
      <c r="G16" s="2"/>
      <c r="H16" s="2"/>
      <c r="I16" s="2"/>
      <c r="J16" s="2"/>
      <c r="K16" s="2"/>
      <c r="L16" s="2"/>
    </row>
    <row r="17" spans="1:13" x14ac:dyDescent="0.25">
      <c r="A17" s="2"/>
      <c r="B17" s="248" t="s">
        <v>0</v>
      </c>
      <c r="C17" s="249"/>
      <c r="D17" s="249"/>
      <c r="E17" s="249"/>
      <c r="F17" s="249"/>
      <c r="G17" s="249"/>
      <c r="H17" s="249"/>
      <c r="I17" s="249"/>
      <c r="J17" s="249"/>
      <c r="K17" s="249"/>
      <c r="L17" s="249"/>
    </row>
    <row r="18" spans="1:13" x14ac:dyDescent="0.25">
      <c r="A18" s="2"/>
      <c r="B18" s="250"/>
      <c r="C18" s="250"/>
      <c r="D18" s="250"/>
      <c r="E18" s="250"/>
      <c r="F18" s="250"/>
      <c r="G18" s="250"/>
      <c r="H18" s="250"/>
      <c r="I18" s="250"/>
      <c r="J18" s="250"/>
      <c r="K18" s="250"/>
      <c r="L18" s="250"/>
    </row>
    <row r="19" spans="1:13" x14ac:dyDescent="0.25">
      <c r="A19" s="2"/>
      <c r="B19" s="225"/>
      <c r="C19" s="226"/>
      <c r="D19" s="226"/>
      <c r="E19" s="226"/>
      <c r="F19" s="226"/>
      <c r="G19" s="226"/>
      <c r="H19" s="226"/>
      <c r="I19" s="226"/>
      <c r="J19" s="226"/>
      <c r="K19" s="226"/>
      <c r="L19" s="227"/>
    </row>
    <row r="20" spans="1:13" x14ac:dyDescent="0.25">
      <c r="A20" s="2"/>
      <c r="B20" s="228"/>
      <c r="C20" s="229"/>
      <c r="D20" s="229"/>
      <c r="E20" s="229"/>
      <c r="F20" s="229"/>
      <c r="G20" s="229"/>
      <c r="H20" s="229"/>
      <c r="I20" s="229"/>
      <c r="J20" s="229"/>
      <c r="K20" s="229"/>
      <c r="L20" s="230"/>
    </row>
    <row r="21" spans="1:13" x14ac:dyDescent="0.25">
      <c r="A21" s="2"/>
      <c r="B21" s="231"/>
      <c r="C21" s="232"/>
      <c r="D21" s="232"/>
      <c r="E21" s="232"/>
      <c r="F21" s="232"/>
      <c r="G21" s="232"/>
      <c r="H21" s="232"/>
      <c r="I21" s="232"/>
      <c r="J21" s="232"/>
      <c r="K21" s="232"/>
      <c r="L21" s="233"/>
    </row>
    <row r="22" spans="1:13" x14ac:dyDescent="0.25">
      <c r="A22" s="2"/>
      <c r="B22" s="5"/>
      <c r="C22" s="2"/>
      <c r="D22" s="6"/>
      <c r="E22" s="2"/>
      <c r="F22" s="5"/>
      <c r="G22" s="2"/>
      <c r="H22" s="2"/>
      <c r="I22" s="2"/>
      <c r="J22" s="2"/>
      <c r="K22" s="2"/>
      <c r="L22" s="2"/>
    </row>
    <row r="23" spans="1:13" x14ac:dyDescent="0.25">
      <c r="A23" s="4"/>
      <c r="B23" s="234"/>
      <c r="C23" s="235"/>
      <c r="D23" s="235"/>
      <c r="E23" s="235"/>
      <c r="F23" s="235"/>
      <c r="G23" s="235"/>
      <c r="H23" s="235"/>
      <c r="I23" s="235"/>
      <c r="J23" s="235"/>
      <c r="K23" s="235"/>
      <c r="L23" s="235"/>
      <c r="M23" s="3"/>
    </row>
    <row r="24" spans="1:13" x14ac:dyDescent="0.25">
      <c r="A24" s="174"/>
      <c r="B24" s="236" t="s">
        <v>262</v>
      </c>
      <c r="C24" s="237"/>
      <c r="D24" s="237"/>
      <c r="E24" s="237"/>
      <c r="F24" s="237"/>
      <c r="G24" s="237"/>
      <c r="H24" s="237"/>
      <c r="I24" s="237"/>
      <c r="J24" s="237"/>
      <c r="K24" s="237"/>
      <c r="L24" s="237"/>
    </row>
    <row r="25" spans="1:13" x14ac:dyDescent="0.25">
      <c r="A25" s="2"/>
      <c r="B25" s="2"/>
      <c r="C25" s="2"/>
      <c r="D25" s="2"/>
      <c r="E25" s="2"/>
      <c r="F25" s="2"/>
      <c r="G25" s="2"/>
      <c r="H25" s="2"/>
      <c r="I25" s="2"/>
      <c r="J25" s="2"/>
      <c r="K25" s="2"/>
      <c r="L25" s="2"/>
    </row>
    <row r="26" spans="1:13" x14ac:dyDescent="0.25">
      <c r="B26" s="224"/>
      <c r="C26" s="224"/>
      <c r="D26" s="224"/>
      <c r="E26" s="224"/>
      <c r="F26" s="224"/>
      <c r="G26" s="224"/>
      <c r="H26" s="224"/>
      <c r="I26" s="224"/>
      <c r="J26" s="224"/>
      <c r="K26" s="224"/>
      <c r="L26" s="224"/>
    </row>
    <row r="27" spans="1:13" x14ac:dyDescent="0.25">
      <c r="A27" s="33"/>
    </row>
    <row r="28" spans="1:13" x14ac:dyDescent="0.25">
      <c r="A28" s="33" t="s">
        <v>112</v>
      </c>
    </row>
  </sheetData>
  <mergeCells count="12">
    <mergeCell ref="B26:L26"/>
    <mergeCell ref="B19:L21"/>
    <mergeCell ref="B23:L23"/>
    <mergeCell ref="B24:L24"/>
    <mergeCell ref="A1:L1"/>
    <mergeCell ref="D4:G4"/>
    <mergeCell ref="D6:G6"/>
    <mergeCell ref="D12:G12"/>
    <mergeCell ref="B17:L18"/>
    <mergeCell ref="B15:L15"/>
    <mergeCell ref="D10:G10"/>
    <mergeCell ref="D8:G8"/>
  </mergeCells>
  <dataValidations count="3">
    <dataValidation type="whole" operator="greaterThan" allowBlank="1" showInputMessage="1" showErrorMessage="1" sqref="D6:G6 D8:G8">
      <formula1>0</formula1>
    </dataValidation>
    <dataValidation type="date" operator="greaterThan" allowBlank="1" showInputMessage="1" showErrorMessage="1" sqref="D12:G12">
      <formula1>1</formula1>
    </dataValidation>
    <dataValidation type="list" allowBlank="1" showInputMessage="1" showErrorMessage="1" sqref="B15:L15">
      <formula1>$A$28:$A$28</formula1>
    </dataValidation>
  </dataValidations>
  <pageMargins left="0.7" right="0.7"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4.9989318521683403E-2"/>
    <pageSetUpPr fitToPage="1"/>
  </sheetPr>
  <dimension ref="A1:R19"/>
  <sheetViews>
    <sheetView workbookViewId="0">
      <selection activeCell="B15" sqref="B15:L15"/>
    </sheetView>
  </sheetViews>
  <sheetFormatPr defaultColWidth="9.140625" defaultRowHeight="15" x14ac:dyDescent="0.25"/>
  <cols>
    <col min="1" max="1" width="4.7109375" style="35" customWidth="1"/>
    <col min="2" max="2" width="71" style="35" customWidth="1"/>
    <col min="3" max="4" width="20" style="35" customWidth="1"/>
    <col min="5" max="5" width="48.42578125" style="36" customWidth="1"/>
    <col min="6" max="16384" width="9.140625" style="35"/>
  </cols>
  <sheetData>
    <row r="1" spans="1:18" s="60" customFormat="1" ht="27" customHeight="1" x14ac:dyDescent="0.3">
      <c r="A1" s="63"/>
      <c r="B1" s="63" t="s">
        <v>120</v>
      </c>
      <c r="C1" s="63"/>
      <c r="D1" s="62"/>
      <c r="E1" s="62"/>
      <c r="F1" s="62"/>
      <c r="G1" s="62"/>
      <c r="H1" s="62"/>
      <c r="I1" s="62"/>
      <c r="J1" s="62"/>
      <c r="K1" s="62"/>
      <c r="L1" s="62"/>
      <c r="M1" s="61"/>
      <c r="N1" s="61"/>
      <c r="O1" s="61"/>
      <c r="P1" s="61"/>
      <c r="Q1" s="61"/>
      <c r="R1" s="61"/>
    </row>
    <row r="2" spans="1:18" s="60" customFormat="1" ht="12" customHeight="1" x14ac:dyDescent="0.3">
      <c r="A2" s="63"/>
      <c r="B2" s="63"/>
      <c r="C2" s="63"/>
      <c r="D2" s="62"/>
      <c r="E2" s="62"/>
      <c r="F2" s="62"/>
      <c r="G2" s="62"/>
      <c r="H2" s="62"/>
      <c r="I2" s="62"/>
      <c r="J2" s="62"/>
      <c r="K2" s="62"/>
      <c r="L2" s="62"/>
      <c r="M2" s="61"/>
      <c r="N2" s="61"/>
      <c r="O2" s="61"/>
      <c r="P2" s="61"/>
      <c r="Q2" s="61"/>
      <c r="R2" s="61"/>
    </row>
    <row r="3" spans="1:18" s="60" customFormat="1" ht="46.15" customHeight="1" x14ac:dyDescent="0.3">
      <c r="A3" s="63"/>
      <c r="B3" s="224" t="s">
        <v>264</v>
      </c>
      <c r="C3" s="224"/>
      <c r="D3" s="224"/>
      <c r="E3" s="62"/>
      <c r="F3" s="62"/>
      <c r="G3" s="62"/>
      <c r="H3" s="62"/>
      <c r="I3" s="62"/>
      <c r="J3" s="62"/>
      <c r="K3" s="62"/>
      <c r="L3" s="62"/>
      <c r="M3" s="61"/>
      <c r="N3" s="61"/>
      <c r="O3" s="61"/>
      <c r="P3" s="61"/>
      <c r="Q3" s="61"/>
      <c r="R3" s="61"/>
    </row>
    <row r="4" spans="1:18" s="60" customFormat="1" ht="18.75" x14ac:dyDescent="0.3">
      <c r="A4" s="63"/>
      <c r="B4" s="57"/>
      <c r="C4" s="57"/>
      <c r="D4" s="57"/>
      <c r="E4" s="62"/>
      <c r="F4" s="62"/>
      <c r="G4" s="62"/>
      <c r="H4" s="62"/>
      <c r="I4" s="62"/>
      <c r="J4" s="62"/>
      <c r="K4" s="62"/>
      <c r="L4" s="62"/>
      <c r="M4" s="61"/>
      <c r="N4" s="61"/>
      <c r="O4" s="61"/>
      <c r="P4" s="61"/>
      <c r="Q4" s="61"/>
      <c r="R4" s="61"/>
    </row>
    <row r="5" spans="1:18" ht="38.450000000000003" customHeight="1" x14ac:dyDescent="0.25">
      <c r="A5" s="57"/>
      <c r="B5" s="254" t="s">
        <v>265</v>
      </c>
      <c r="C5" s="254"/>
      <c r="D5" s="254"/>
      <c r="E5" s="47"/>
      <c r="F5" s="47"/>
      <c r="G5" s="47"/>
      <c r="H5" s="47"/>
      <c r="I5" s="47"/>
      <c r="J5" s="47"/>
      <c r="K5" s="47"/>
      <c r="L5" s="47"/>
      <c r="M5" s="26"/>
      <c r="N5" s="26"/>
      <c r="O5" s="26"/>
      <c r="P5" s="26"/>
      <c r="Q5" s="26"/>
      <c r="R5" s="26"/>
    </row>
    <row r="6" spans="1:18" x14ac:dyDescent="0.25">
      <c r="B6" s="56"/>
      <c r="C6" s="56"/>
      <c r="D6" s="56"/>
      <c r="E6" s="47"/>
      <c r="F6" s="47"/>
      <c r="G6" s="47"/>
      <c r="H6" s="47"/>
      <c r="I6" s="47"/>
      <c r="J6" s="47"/>
      <c r="K6" s="47"/>
      <c r="L6" s="47"/>
      <c r="M6" s="26"/>
      <c r="N6" s="26"/>
      <c r="O6" s="26"/>
      <c r="P6" s="26"/>
      <c r="Q6" s="26"/>
      <c r="R6" s="26"/>
    </row>
    <row r="7" spans="1:18" ht="31.5" customHeight="1" x14ac:dyDescent="0.25">
      <c r="B7" s="234" t="s">
        <v>123</v>
      </c>
      <c r="C7" s="234"/>
      <c r="D7" s="234"/>
      <c r="E7" s="47"/>
      <c r="F7" s="47"/>
      <c r="G7" s="47"/>
      <c r="H7" s="47"/>
      <c r="I7" s="47"/>
      <c r="J7" s="47"/>
      <c r="K7" s="47"/>
      <c r="L7" s="47"/>
      <c r="M7" s="26"/>
      <c r="N7" s="26"/>
      <c r="O7" s="26"/>
      <c r="P7" s="26"/>
      <c r="Q7" s="26"/>
      <c r="R7" s="26"/>
    </row>
    <row r="8" spans="1:18" ht="17.45" customHeight="1" x14ac:dyDescent="0.25">
      <c r="B8" s="65"/>
      <c r="C8" s="65"/>
      <c r="D8" s="65"/>
      <c r="E8" s="47"/>
      <c r="F8" s="47"/>
      <c r="G8" s="47"/>
      <c r="H8" s="47"/>
      <c r="I8" s="47"/>
      <c r="J8" s="47"/>
      <c r="K8" s="47"/>
      <c r="L8" s="47"/>
      <c r="M8" s="26"/>
      <c r="N8" s="26"/>
      <c r="O8" s="26"/>
      <c r="P8" s="26"/>
      <c r="Q8" s="26"/>
      <c r="R8" s="26"/>
    </row>
    <row r="9" spans="1:18" ht="48" customHeight="1" x14ac:dyDescent="0.25">
      <c r="B9" s="234" t="s">
        <v>266</v>
      </c>
      <c r="C9" s="234"/>
      <c r="D9" s="234"/>
      <c r="E9" s="56"/>
      <c r="F9" s="56"/>
      <c r="G9" s="56"/>
      <c r="H9" s="56"/>
      <c r="I9" s="56"/>
      <c r="J9" s="56"/>
      <c r="K9" s="56"/>
      <c r="L9" s="56"/>
      <c r="M9" s="56"/>
      <c r="N9" s="58"/>
      <c r="O9" s="26"/>
      <c r="P9" s="26"/>
      <c r="Q9" s="26"/>
      <c r="R9" s="26"/>
    </row>
    <row r="10" spans="1:18" x14ac:dyDescent="0.25">
      <c r="B10" s="53"/>
      <c r="D10" s="26"/>
      <c r="E10" s="56"/>
      <c r="F10" s="56"/>
      <c r="G10" s="56"/>
      <c r="H10" s="56"/>
      <c r="I10" s="56"/>
      <c r="J10" s="56"/>
      <c r="K10" s="56"/>
      <c r="L10" s="56"/>
      <c r="M10" s="56"/>
      <c r="N10" s="58"/>
      <c r="O10" s="26"/>
      <c r="P10" s="26"/>
      <c r="Q10" s="26"/>
      <c r="R10" s="26"/>
    </row>
    <row r="11" spans="1:18" ht="54.75" customHeight="1" x14ac:dyDescent="0.25">
      <c r="B11" s="234"/>
      <c r="C11" s="234"/>
      <c r="D11" s="234"/>
      <c r="E11" s="58"/>
      <c r="F11" s="58"/>
      <c r="G11" s="58"/>
      <c r="H11" s="58"/>
      <c r="I11" s="58"/>
      <c r="J11" s="58"/>
      <c r="K11" s="58"/>
      <c r="L11" s="58"/>
      <c r="M11" s="58"/>
      <c r="N11" s="58"/>
      <c r="O11" s="26"/>
      <c r="P11" s="26"/>
      <c r="Q11" s="26"/>
      <c r="R11" s="26"/>
    </row>
    <row r="12" spans="1:18" x14ac:dyDescent="0.25">
      <c r="B12" s="56"/>
      <c r="C12" s="56"/>
      <c r="D12" s="56"/>
      <c r="E12" s="26"/>
      <c r="F12" s="26"/>
      <c r="G12" s="26"/>
      <c r="H12" s="26"/>
      <c r="I12" s="26"/>
      <c r="J12" s="26"/>
      <c r="K12" s="26"/>
      <c r="L12" s="26"/>
      <c r="M12" s="26"/>
      <c r="N12" s="26"/>
      <c r="O12" s="26"/>
      <c r="P12" s="26"/>
      <c r="Q12" s="26"/>
      <c r="R12" s="26"/>
    </row>
    <row r="13" spans="1:18" x14ac:dyDescent="0.25">
      <c r="B13" s="234"/>
      <c r="C13" s="234"/>
      <c r="D13" s="234"/>
      <c r="E13" s="26"/>
      <c r="F13" s="26"/>
      <c r="G13" s="26"/>
      <c r="H13" s="26"/>
      <c r="I13" s="26"/>
      <c r="J13" s="26"/>
      <c r="K13" s="26"/>
      <c r="L13" s="26"/>
      <c r="M13" s="26"/>
      <c r="N13" s="26"/>
      <c r="O13" s="26"/>
      <c r="P13" s="26"/>
      <c r="Q13" s="26"/>
      <c r="R13" s="26"/>
    </row>
    <row r="14" spans="1:18" ht="46.5" customHeight="1" x14ac:dyDescent="0.25">
      <c r="B14" s="27"/>
      <c r="D14" s="26"/>
      <c r="E14" s="56"/>
      <c r="F14" s="56"/>
      <c r="G14" s="56"/>
      <c r="H14" s="56"/>
      <c r="I14" s="56"/>
      <c r="J14" s="56"/>
      <c r="K14" s="56"/>
      <c r="L14" s="56"/>
      <c r="M14" s="56"/>
      <c r="N14" s="26"/>
      <c r="O14" s="26"/>
      <c r="P14" s="26"/>
      <c r="Q14" s="26"/>
      <c r="R14" s="26"/>
    </row>
    <row r="15" spans="1:18" x14ac:dyDescent="0.25">
      <c r="B15" s="27"/>
      <c r="D15" s="26"/>
      <c r="E15" s="26"/>
      <c r="F15" s="26"/>
      <c r="G15" s="26"/>
      <c r="H15" s="26"/>
      <c r="I15" s="26"/>
      <c r="J15" s="26"/>
      <c r="K15" s="26"/>
      <c r="L15" s="26"/>
      <c r="M15" s="26"/>
      <c r="N15" s="26"/>
      <c r="O15" s="26"/>
      <c r="P15" s="26"/>
      <c r="Q15" s="26"/>
      <c r="R15" s="26"/>
    </row>
    <row r="16" spans="1:18" x14ac:dyDescent="0.25">
      <c r="B16" s="59"/>
      <c r="D16" s="26"/>
      <c r="E16" s="26"/>
      <c r="F16" s="26"/>
      <c r="G16" s="26"/>
      <c r="H16" s="26"/>
      <c r="I16" s="26"/>
      <c r="J16" s="26"/>
      <c r="K16" s="26"/>
      <c r="L16" s="26"/>
      <c r="M16" s="26"/>
      <c r="N16" s="26"/>
      <c r="O16" s="26"/>
      <c r="P16" s="26"/>
      <c r="Q16" s="26"/>
      <c r="R16" s="26"/>
    </row>
    <row r="17" spans="2:18" x14ac:dyDescent="0.25">
      <c r="B17" s="59"/>
      <c r="E17" s="26"/>
      <c r="F17" s="26"/>
      <c r="G17" s="26"/>
      <c r="H17" s="26"/>
      <c r="I17" s="26"/>
      <c r="J17" s="26"/>
      <c r="K17" s="26"/>
      <c r="L17" s="26"/>
      <c r="M17" s="26"/>
      <c r="N17" s="26"/>
      <c r="O17" s="26"/>
      <c r="P17" s="26"/>
      <c r="Q17" s="26"/>
      <c r="R17" s="26"/>
    </row>
    <row r="18" spans="2:18" x14ac:dyDescent="0.25">
      <c r="B18" s="59"/>
      <c r="E18" s="26"/>
      <c r="F18" s="26"/>
      <c r="G18" s="26"/>
      <c r="H18" s="26"/>
      <c r="I18" s="26"/>
      <c r="J18" s="26"/>
      <c r="K18" s="26"/>
      <c r="L18" s="26"/>
      <c r="M18" s="26"/>
      <c r="N18" s="26"/>
      <c r="O18" s="26"/>
      <c r="P18" s="26"/>
      <c r="Q18" s="26"/>
      <c r="R18" s="26"/>
    </row>
    <row r="19" spans="2:18" x14ac:dyDescent="0.25">
      <c r="B19" s="27"/>
    </row>
  </sheetData>
  <mergeCells count="6">
    <mergeCell ref="B13:D13"/>
    <mergeCell ref="B7:D7"/>
    <mergeCell ref="B3:D3"/>
    <mergeCell ref="B5:D5"/>
    <mergeCell ref="B9:D9"/>
    <mergeCell ref="B11:D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164"/>
  <sheetViews>
    <sheetView showGridLines="0" zoomScale="79" zoomScaleNormal="79" workbookViewId="0">
      <selection activeCell="C54" sqref="C54"/>
    </sheetView>
  </sheetViews>
  <sheetFormatPr defaultColWidth="9.140625" defaultRowHeight="15" x14ac:dyDescent="0.25"/>
  <cols>
    <col min="1" max="1" width="4.140625" style="170" customWidth="1"/>
    <col min="2" max="2" width="184.85546875" style="34" customWidth="1"/>
    <col min="3" max="3" width="13" style="35" customWidth="1"/>
    <col min="4" max="16384" width="9.140625" style="35"/>
  </cols>
  <sheetData>
    <row r="1" spans="1:14" x14ac:dyDescent="0.25">
      <c r="A1" s="257" t="s">
        <v>267</v>
      </c>
      <c r="B1" s="258"/>
    </row>
    <row r="2" spans="1:14" ht="15.75" x14ac:dyDescent="0.25">
      <c r="A2" s="166"/>
      <c r="B2" s="195"/>
    </row>
    <row r="3" spans="1:14" ht="15.75" x14ac:dyDescent="0.25">
      <c r="A3" s="166"/>
      <c r="B3" s="195"/>
    </row>
    <row r="4" spans="1:14" s="13" customFormat="1" ht="15" customHeight="1" x14ac:dyDescent="0.25">
      <c r="A4" s="167" t="s">
        <v>110</v>
      </c>
      <c r="B4" s="15" t="s">
        <v>129</v>
      </c>
    </row>
    <row r="5" spans="1:14" s="13" customFormat="1" ht="15" customHeight="1" x14ac:dyDescent="0.25">
      <c r="A5" s="168"/>
      <c r="B5" s="14" t="s">
        <v>14</v>
      </c>
      <c r="C5" s="112" t="s">
        <v>13</v>
      </c>
      <c r="D5" s="112" t="s">
        <v>12</v>
      </c>
      <c r="E5" s="112" t="s">
        <v>11</v>
      </c>
      <c r="F5" s="112" t="s">
        <v>10</v>
      </c>
      <c r="G5" s="112" t="s">
        <v>9</v>
      </c>
      <c r="H5" s="112" t="s">
        <v>8</v>
      </c>
      <c r="I5" s="112" t="s">
        <v>7</v>
      </c>
    </row>
    <row r="6" spans="1:14" ht="15.75" x14ac:dyDescent="0.25">
      <c r="A6" s="169"/>
    </row>
    <row r="7" spans="1:14" s="161" customFormat="1" x14ac:dyDescent="0.25">
      <c r="A7" s="151"/>
      <c r="B7" s="156" t="s">
        <v>215</v>
      </c>
      <c r="C7" s="157"/>
      <c r="D7" s="158"/>
      <c r="E7" s="51"/>
      <c r="F7" s="159"/>
      <c r="G7" s="159"/>
      <c r="H7" s="159"/>
      <c r="I7" s="159"/>
      <c r="J7" s="159"/>
      <c r="K7" s="160"/>
      <c r="L7" s="159"/>
      <c r="M7" s="159"/>
      <c r="N7" s="159"/>
    </row>
    <row r="8" spans="1:14" s="161" customFormat="1" x14ac:dyDescent="0.25">
      <c r="A8" s="162">
        <v>1</v>
      </c>
      <c r="B8" s="201" t="s">
        <v>216</v>
      </c>
      <c r="C8" s="136"/>
      <c r="E8" s="35"/>
      <c r="F8" s="159"/>
      <c r="G8" s="159"/>
      <c r="H8" s="159"/>
      <c r="I8" s="159"/>
      <c r="J8" s="159"/>
      <c r="K8" s="160"/>
      <c r="L8" s="159"/>
      <c r="M8" s="159"/>
      <c r="N8" s="159"/>
    </row>
    <row r="9" spans="1:14" ht="15.75" x14ac:dyDescent="0.25">
      <c r="A9" s="169"/>
    </row>
    <row r="10" spans="1:14" x14ac:dyDescent="0.25">
      <c r="C10" s="175" t="s">
        <v>147</v>
      </c>
      <c r="D10" s="255"/>
      <c r="E10" s="255"/>
      <c r="F10" s="255"/>
      <c r="G10" s="255"/>
      <c r="H10" s="255"/>
      <c r="I10" s="255"/>
    </row>
    <row r="11" spans="1:14" x14ac:dyDescent="0.25">
      <c r="C11" s="176" t="s">
        <v>148</v>
      </c>
      <c r="D11" s="256" t="s">
        <v>150</v>
      </c>
      <c r="E11" s="256"/>
      <c r="F11" s="256"/>
      <c r="G11" s="256"/>
      <c r="H11" s="256"/>
      <c r="I11" s="256"/>
    </row>
    <row r="12" spans="1:14" x14ac:dyDescent="0.25">
      <c r="B12" s="163" t="s">
        <v>235</v>
      </c>
      <c r="C12" s="145" t="s">
        <v>149</v>
      </c>
      <c r="D12" s="176" t="s">
        <v>151</v>
      </c>
      <c r="E12" s="176" t="s">
        <v>152</v>
      </c>
      <c r="F12" s="176" t="s">
        <v>153</v>
      </c>
      <c r="G12" s="176" t="s">
        <v>154</v>
      </c>
      <c r="H12" s="176" t="s">
        <v>155</v>
      </c>
      <c r="I12" s="176" t="s">
        <v>156</v>
      </c>
    </row>
    <row r="13" spans="1:14" x14ac:dyDescent="0.25">
      <c r="A13" s="170">
        <v>2</v>
      </c>
      <c r="B13" s="37" t="s">
        <v>199</v>
      </c>
      <c r="C13" s="136"/>
      <c r="D13" s="136"/>
      <c r="E13" s="136"/>
      <c r="F13" s="136"/>
      <c r="G13" s="136"/>
      <c r="H13" s="136"/>
      <c r="I13" s="136"/>
    </row>
    <row r="14" spans="1:14" x14ac:dyDescent="0.25">
      <c r="A14" s="170">
        <v>3</v>
      </c>
      <c r="B14" s="66" t="s">
        <v>200</v>
      </c>
      <c r="C14" s="136"/>
      <c r="D14" s="136"/>
      <c r="E14" s="136"/>
      <c r="F14" s="136"/>
      <c r="G14" s="136"/>
      <c r="H14" s="136"/>
      <c r="I14" s="136"/>
    </row>
    <row r="15" spans="1:14" x14ac:dyDescent="0.25">
      <c r="A15" s="170">
        <v>4</v>
      </c>
      <c r="B15" s="66" t="s">
        <v>201</v>
      </c>
      <c r="C15" s="136"/>
      <c r="D15" s="136"/>
      <c r="E15" s="136"/>
      <c r="F15" s="136"/>
      <c r="G15" s="136"/>
      <c r="H15" s="136"/>
      <c r="I15" s="136"/>
    </row>
    <row r="16" spans="1:14" x14ac:dyDescent="0.25">
      <c r="A16" s="170">
        <v>5</v>
      </c>
      <c r="B16" s="220" t="s">
        <v>220</v>
      </c>
      <c r="C16" s="136"/>
      <c r="D16" s="136"/>
      <c r="E16" s="136"/>
      <c r="F16" s="136"/>
      <c r="G16" s="136"/>
      <c r="H16" s="136"/>
      <c r="I16" s="136"/>
    </row>
    <row r="17" spans="1:9" s="51" customFormat="1" x14ac:dyDescent="0.25">
      <c r="A17" s="170">
        <v>6</v>
      </c>
      <c r="B17" s="66" t="str">
        <f>"Common equity tier 1 before adjustments and deductions (sum of items "&amp;A13&amp;" through "&amp;A16&amp;")"</f>
        <v>Common equity tier 1 before adjustments and deductions (sum of items 2 through 5)</v>
      </c>
      <c r="C17" s="191" t="str">
        <f>IF(AND(ISNUMBER(C13),ISNUMBER(C14),ISNUMBER(C15),ISNUMBER(C16)),SUM(C13:C16),"")</f>
        <v/>
      </c>
      <c r="D17" s="191" t="str">
        <f t="shared" ref="D17:I17" si="0">IF(AND(ISNUMBER(D13),ISNUMBER(D14),ISNUMBER(D15),ISNUMBER(D16)),SUM(D13:D16),"")</f>
        <v/>
      </c>
      <c r="E17" s="191" t="str">
        <f t="shared" si="0"/>
        <v/>
      </c>
      <c r="F17" s="191" t="str">
        <f t="shared" si="0"/>
        <v/>
      </c>
      <c r="G17" s="191" t="str">
        <f t="shared" si="0"/>
        <v/>
      </c>
      <c r="H17" s="191" t="str">
        <f t="shared" si="0"/>
        <v/>
      </c>
      <c r="I17" s="191" t="str">
        <f t="shared" si="0"/>
        <v/>
      </c>
    </row>
    <row r="18" spans="1:9" s="51" customFormat="1" x14ac:dyDescent="0.25">
      <c r="A18" s="151"/>
      <c r="B18" s="53"/>
      <c r="C18" s="144"/>
      <c r="D18" s="144"/>
      <c r="E18" s="144"/>
      <c r="F18" s="144"/>
      <c r="G18" s="144"/>
      <c r="H18" s="144"/>
      <c r="I18" s="144"/>
    </row>
    <row r="19" spans="1:9" s="51" customFormat="1" x14ac:dyDescent="0.25">
      <c r="A19" s="151"/>
      <c r="B19" s="221" t="s">
        <v>202</v>
      </c>
      <c r="C19" s="144"/>
      <c r="D19" s="144"/>
      <c r="E19" s="144"/>
      <c r="F19" s="144"/>
      <c r="G19" s="144"/>
      <c r="H19" s="144"/>
      <c r="I19" s="144"/>
    </row>
    <row r="20" spans="1:9" s="51" customFormat="1" x14ac:dyDescent="0.25">
      <c r="A20" s="170">
        <v>7</v>
      </c>
      <c r="B20" s="199" t="s">
        <v>203</v>
      </c>
      <c r="C20" s="136"/>
      <c r="D20" s="136"/>
      <c r="E20" s="136"/>
      <c r="F20" s="136"/>
      <c r="G20" s="136"/>
      <c r="H20" s="136"/>
      <c r="I20" s="136"/>
    </row>
    <row r="21" spans="1:9" s="51" customFormat="1" x14ac:dyDescent="0.25">
      <c r="A21" s="170">
        <v>8</v>
      </c>
      <c r="B21" s="199" t="s">
        <v>204</v>
      </c>
      <c r="C21" s="136"/>
      <c r="D21" s="136"/>
      <c r="E21" s="136"/>
      <c r="F21" s="136"/>
      <c r="G21" s="136"/>
      <c r="H21" s="136"/>
      <c r="I21" s="136"/>
    </row>
    <row r="22" spans="1:9" s="51" customFormat="1" x14ac:dyDescent="0.25">
      <c r="A22" s="170">
        <v>9</v>
      </c>
      <c r="B22" s="199" t="s">
        <v>219</v>
      </c>
      <c r="C22" s="136"/>
      <c r="D22" s="136"/>
      <c r="E22" s="136"/>
      <c r="F22" s="136"/>
      <c r="G22" s="136"/>
      <c r="H22" s="136"/>
      <c r="I22" s="136"/>
    </row>
    <row r="23" spans="1:9" s="51" customFormat="1" x14ac:dyDescent="0.25">
      <c r="A23" s="170"/>
      <c r="B23" s="222" t="s">
        <v>257</v>
      </c>
      <c r="C23" s="144"/>
      <c r="D23" s="144"/>
      <c r="E23" s="144"/>
      <c r="F23" s="144"/>
      <c r="G23" s="144"/>
      <c r="H23" s="144"/>
      <c r="I23" s="144"/>
    </row>
    <row r="24" spans="1:9" s="51" customFormat="1" x14ac:dyDescent="0.25">
      <c r="A24" s="170">
        <v>10</v>
      </c>
      <c r="B24" s="199" t="s">
        <v>221</v>
      </c>
      <c r="C24" s="136"/>
      <c r="D24" s="136"/>
      <c r="E24" s="136"/>
      <c r="F24" s="136"/>
      <c r="G24" s="136"/>
      <c r="H24" s="136"/>
      <c r="I24" s="136"/>
    </row>
    <row r="25" spans="1:9" x14ac:dyDescent="0.25">
      <c r="A25" s="170">
        <v>11</v>
      </c>
      <c r="B25" s="199" t="s">
        <v>222</v>
      </c>
      <c r="C25" s="136"/>
      <c r="D25" s="136"/>
      <c r="E25" s="136"/>
      <c r="F25" s="136"/>
      <c r="G25" s="136"/>
      <c r="H25" s="136"/>
      <c r="I25" s="136"/>
    </row>
    <row r="26" spans="1:9" x14ac:dyDescent="0.25">
      <c r="A26" s="170">
        <v>12</v>
      </c>
      <c r="B26" s="199" t="s">
        <v>223</v>
      </c>
      <c r="C26" s="136"/>
      <c r="D26" s="136"/>
      <c r="E26" s="136"/>
      <c r="F26" s="136"/>
      <c r="G26" s="136"/>
      <c r="H26" s="136"/>
      <c r="I26" s="136"/>
    </row>
    <row r="27" spans="1:9" ht="30" x14ac:dyDescent="0.25">
      <c r="A27" s="170">
        <v>13</v>
      </c>
      <c r="B27" s="199" t="s">
        <v>224</v>
      </c>
      <c r="C27" s="136"/>
      <c r="D27" s="136"/>
      <c r="E27" s="136"/>
      <c r="F27" s="136"/>
      <c r="G27" s="136"/>
      <c r="H27" s="136"/>
      <c r="I27" s="136"/>
    </row>
    <row r="28" spans="1:9" x14ac:dyDescent="0.25">
      <c r="A28" s="170">
        <v>14</v>
      </c>
      <c r="B28" s="199" t="s">
        <v>225</v>
      </c>
      <c r="C28" s="136"/>
      <c r="D28" s="136"/>
      <c r="E28" s="136"/>
      <c r="F28" s="136"/>
      <c r="G28" s="136"/>
      <c r="H28" s="136"/>
      <c r="I28" s="136"/>
    </row>
    <row r="29" spans="1:9" x14ac:dyDescent="0.25">
      <c r="B29" s="223" t="s">
        <v>258</v>
      </c>
      <c r="C29" s="144"/>
      <c r="D29" s="144"/>
      <c r="E29" s="144"/>
      <c r="F29" s="144"/>
      <c r="G29" s="144"/>
      <c r="H29" s="144"/>
      <c r="I29" s="144"/>
    </row>
    <row r="30" spans="1:9" ht="30" x14ac:dyDescent="0.25">
      <c r="A30" s="170">
        <v>15</v>
      </c>
      <c r="B30" s="199" t="s">
        <v>226</v>
      </c>
      <c r="C30" s="136"/>
      <c r="D30" s="136"/>
      <c r="E30" s="136"/>
      <c r="F30" s="136"/>
      <c r="G30" s="136"/>
      <c r="H30" s="136"/>
      <c r="I30" s="136"/>
    </row>
    <row r="31" spans="1:9" ht="30" x14ac:dyDescent="0.25">
      <c r="A31" s="170">
        <v>16</v>
      </c>
      <c r="B31" s="199" t="s">
        <v>227</v>
      </c>
      <c r="C31" s="136"/>
      <c r="D31" s="136"/>
      <c r="E31" s="136"/>
      <c r="F31" s="136"/>
      <c r="G31" s="136"/>
      <c r="H31" s="136"/>
      <c r="I31" s="136"/>
    </row>
    <row r="32" spans="1:9" ht="30" x14ac:dyDescent="0.25">
      <c r="A32" s="170">
        <v>17</v>
      </c>
      <c r="B32" s="199" t="s">
        <v>228</v>
      </c>
      <c r="C32" s="136"/>
      <c r="D32" s="136"/>
      <c r="E32" s="136"/>
      <c r="F32" s="136"/>
      <c r="G32" s="136"/>
      <c r="H32" s="136"/>
      <c r="I32" s="136"/>
    </row>
    <row r="33" spans="1:9" x14ac:dyDescent="0.25">
      <c r="A33" s="170">
        <v>18</v>
      </c>
      <c r="B33" s="199" t="s">
        <v>205</v>
      </c>
      <c r="C33" s="136"/>
      <c r="D33" s="136"/>
      <c r="E33" s="136"/>
      <c r="F33" s="136"/>
      <c r="G33" s="136"/>
      <c r="H33" s="136"/>
      <c r="I33" s="136"/>
    </row>
    <row r="34" spans="1:9" x14ac:dyDescent="0.25">
      <c r="A34" s="170">
        <v>19</v>
      </c>
      <c r="B34" s="199" t="str">
        <f>"Subtotal (item "&amp;A17&amp;" minus items "&amp;A20&amp;" through "&amp;A32&amp;")"</f>
        <v>Subtotal (item 6 minus items 7 through 17)</v>
      </c>
      <c r="C34" s="150" t="str">
        <f t="shared" ref="C34" si="1">IF(C8=1,IF(AND(ISNUMBER(C20),ISNUMBER(C21),ISNUMBER(C22),ISNUMBER(C24),ISNUMBER(C25),ISNUMBER(C26),ISNUMBER(C27),ISNUMBER(C28),ISNUMBER(C31),ISNUMBER(C32),ISNUMBER(C33)),(C17-(SUM(C20:C28)+SUM(C31:C33))),""),IF(AND(ISNUMBER(C20),ISNUMBER(C21),ISNUMBER(C22),ISNUMBER(C30),ISNUMBER(C31),ISNUMBER(C32),ISNUMBER(C33)),(C17-(SUM(C20:C22)+SUM(C30:C33))),""))</f>
        <v/>
      </c>
      <c r="D34" s="150" t="str">
        <f>IF(C8=1,IF(AND(ISNUMBER(D20),ISNUMBER(D21),ISNUMBER(D22),ISNUMBER(D24),ISNUMBER(D25),ISNUMBER(D26),ISNUMBER(D27),ISNUMBER(D28),ISNUMBER(D31),ISNUMBER(D32),ISNUMBER(D33)),(D17-(SUM(D20:D28)+SUM(D31:D33))),""),IF(AND(ISNUMBER(D20),ISNUMBER(D21),ISNUMBER(D22),ISNUMBER(D30),ISNUMBER(D31),ISNUMBER(D32),ISNUMBER(D33)),(D17-(SUM(D20:D22)+SUM(D30:D33))),""))</f>
        <v/>
      </c>
      <c r="E34" s="150" t="str">
        <f>IF(C8=1,IF(AND(ISNUMBER(E20),ISNUMBER(E21),ISNUMBER(E22),ISNUMBER(E24),ISNUMBER(E25),ISNUMBER(E26),ISNUMBER(E27),ISNUMBER(E28),ISNUMBER(E31),ISNUMBER(E32),ISNUMBER(E33)),(E17-(SUM(E20:E28)+SUM(E31:E33))),""),IF(AND(ISNUMBER(E20),ISNUMBER(E21),ISNUMBER(E22),ISNUMBER(E30),ISNUMBER(E31),ISNUMBER(E32),ISNUMBER(E33)),(E17-(SUM(E20:E22)+SUM(E30:E33))),""))</f>
        <v/>
      </c>
      <c r="F34" s="150" t="str">
        <f>IF(C8=1,IF(AND(ISNUMBER(F20),ISNUMBER(F21),ISNUMBER(F22),ISNUMBER(F24),ISNUMBER(F25),ISNUMBER(F26),ISNUMBER(F27),ISNUMBER(F28),ISNUMBER(F31),ISNUMBER(F32),ISNUMBER(F33)),(F17-(SUM(F20:F28)+SUM(F31:F33))),""),IF(AND(ISNUMBER(F20),ISNUMBER(F21),ISNUMBER(F22),ISNUMBER(F30),ISNUMBER(F31),ISNUMBER(F32),ISNUMBER(F33)),(F17-(SUM(F20:F22)+SUM(F30:F33))),""))</f>
        <v/>
      </c>
      <c r="G34" s="150" t="str">
        <f>IF(C8=1,IF(AND(ISNUMBER(G20),ISNUMBER(G21),ISNUMBER(G22),ISNUMBER(G24),ISNUMBER(G25),ISNUMBER(G26),ISNUMBER(G27),ISNUMBER(G28),ISNUMBER(G31),ISNUMBER(G32),ISNUMBER(G33)),(G17-(SUM(G20:G28)+SUM(G31:G33))),""),IF(AND(ISNUMBER(G20),ISNUMBER(G21),ISNUMBER(G22),ISNUMBER(G30),ISNUMBER(G31),ISNUMBER(G32),ISNUMBER(G33)),(G17-(SUM(G20:G22)+SUM(G30:G33))),""))</f>
        <v/>
      </c>
      <c r="H34" s="150" t="str">
        <f>IF(C8=1,IF(AND(ISNUMBER(H20),ISNUMBER(H21),ISNUMBER(H22),ISNUMBER(H24),ISNUMBER(H25),ISNUMBER(H26),ISNUMBER(H27),ISNUMBER(H28),ISNUMBER(H31),ISNUMBER(H32),ISNUMBER(H33)),(H17-(SUM(H20:H28)+SUM(H31:H33))),""),IF(AND(ISNUMBER(H20),ISNUMBER(H21),ISNUMBER(H22),ISNUMBER(H30),ISNUMBER(H31),ISNUMBER(H32),ISNUMBER(H33)),(H17-(SUM(H20:H22)+SUM(H30:H33))),""))</f>
        <v/>
      </c>
      <c r="I34" s="150" t="str">
        <f>IF(C8=1,IF(AND(ISNUMBER(I20),ISNUMBER(I21),ISNUMBER(I22),ISNUMBER(I24),ISNUMBER(I25),ISNUMBER(I26),ISNUMBER(I27),ISNUMBER(I28),ISNUMBER(I31),ISNUMBER(I32),ISNUMBER(I33)),(I17-(SUM(I20:I28)+SUM(I31:I33))),""),IF(AND(ISNUMBER(I20),ISNUMBER(I21),ISNUMBER(I22),ISNUMBER(I30),ISNUMBER(I31),ISNUMBER(I32),ISNUMBER(I33)),(I17-(SUM(I20:I22)+SUM(I30:I33))),""))</f>
        <v/>
      </c>
    </row>
    <row r="35" spans="1:9" ht="30" x14ac:dyDescent="0.25">
      <c r="A35" s="170">
        <v>20</v>
      </c>
      <c r="B35" s="199" t="s">
        <v>254</v>
      </c>
      <c r="C35" s="150" t="str">
        <f>'Exceptions Bucket Calc'!C12</f>
        <v/>
      </c>
      <c r="D35" s="150" t="str">
        <f>'Exceptions Bucket Calc'!D12</f>
        <v/>
      </c>
      <c r="E35" s="150" t="str">
        <f>'Exceptions Bucket Calc'!E12</f>
        <v/>
      </c>
      <c r="F35" s="150" t="str">
        <f>'Exceptions Bucket Calc'!F12</f>
        <v/>
      </c>
      <c r="G35" s="150" t="str">
        <f>'Exceptions Bucket Calc'!G12</f>
        <v/>
      </c>
      <c r="H35" s="150" t="str">
        <f>'Exceptions Bucket Calc'!H12</f>
        <v/>
      </c>
      <c r="I35" s="150" t="str">
        <f>'Exceptions Bucket Calc'!I12</f>
        <v/>
      </c>
    </row>
    <row r="36" spans="1:9" x14ac:dyDescent="0.25">
      <c r="A36" s="170">
        <v>21</v>
      </c>
      <c r="B36" s="199" t="s">
        <v>255</v>
      </c>
      <c r="C36" s="150" t="str">
        <f>'Exceptions Bucket Calc'!C19</f>
        <v/>
      </c>
      <c r="D36" s="150" t="str">
        <f>'Exceptions Bucket Calc'!D19</f>
        <v/>
      </c>
      <c r="E36" s="150" t="str">
        <f>'Exceptions Bucket Calc'!E19</f>
        <v/>
      </c>
      <c r="F36" s="150" t="str">
        <f>'Exceptions Bucket Calc'!F19</f>
        <v/>
      </c>
      <c r="G36" s="150" t="str">
        <f>'Exceptions Bucket Calc'!G19</f>
        <v/>
      </c>
      <c r="H36" s="150" t="str">
        <f>'Exceptions Bucket Calc'!H19</f>
        <v/>
      </c>
      <c r="I36" s="150" t="str">
        <f>'Exceptions Bucket Calc'!I19</f>
        <v/>
      </c>
    </row>
    <row r="37" spans="1:9" ht="30" x14ac:dyDescent="0.25">
      <c r="A37" s="170">
        <v>22</v>
      </c>
      <c r="B37" s="199" t="s">
        <v>253</v>
      </c>
      <c r="C37" s="150" t="str">
        <f>'Exceptions Bucket Calc'!C24</f>
        <v/>
      </c>
      <c r="D37" s="150" t="str">
        <f>'Exceptions Bucket Calc'!D24</f>
        <v/>
      </c>
      <c r="E37" s="150" t="str">
        <f>'Exceptions Bucket Calc'!E24</f>
        <v/>
      </c>
      <c r="F37" s="150" t="str">
        <f>'Exceptions Bucket Calc'!F24</f>
        <v/>
      </c>
      <c r="G37" s="150" t="str">
        <f>'Exceptions Bucket Calc'!G24</f>
        <v/>
      </c>
      <c r="H37" s="150" t="str">
        <f>'Exceptions Bucket Calc'!H24</f>
        <v/>
      </c>
      <c r="I37" s="150" t="str">
        <f>'Exceptions Bucket Calc'!I24</f>
        <v/>
      </c>
    </row>
    <row r="38" spans="1:9" ht="45" x14ac:dyDescent="0.25">
      <c r="A38" s="170">
        <v>23</v>
      </c>
      <c r="B38" s="199" t="s">
        <v>252</v>
      </c>
      <c r="C38" s="150" t="str">
        <f>'Exceptions Bucket Calc'!C31</f>
        <v/>
      </c>
      <c r="D38" s="150" t="str">
        <f>'Exceptions Bucket Calc'!D31</f>
        <v/>
      </c>
      <c r="E38" s="150" t="str">
        <f>'Exceptions Bucket Calc'!E31</f>
        <v/>
      </c>
      <c r="F38" s="150" t="str">
        <f>'Exceptions Bucket Calc'!F31</f>
        <v/>
      </c>
      <c r="G38" s="150" t="str">
        <f>'Exceptions Bucket Calc'!G31</f>
        <v/>
      </c>
      <c r="H38" s="150" t="str">
        <f>'Exceptions Bucket Calc'!H31</f>
        <v/>
      </c>
      <c r="I38" s="150" t="str">
        <f>'Exceptions Bucket Calc'!I31</f>
        <v/>
      </c>
    </row>
    <row r="39" spans="1:9" x14ac:dyDescent="0.25">
      <c r="A39" s="170">
        <v>24</v>
      </c>
      <c r="B39" s="199"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9" s="136"/>
      <c r="D39" s="136"/>
      <c r="E39" s="136"/>
      <c r="F39" s="136"/>
      <c r="G39" s="136"/>
      <c r="H39" s="136"/>
      <c r="I39" s="136"/>
    </row>
    <row r="40" spans="1:9" x14ac:dyDescent="0.25">
      <c r="A40" s="170">
        <v>25</v>
      </c>
      <c r="B40" s="199" t="str">
        <f>"Total adjustments and deductions for common equity tier 1 capital (sum of items "&amp;A35&amp;" through "&amp;A39&amp;")"</f>
        <v>Total adjustments and deductions for common equity tier 1 capital (sum of items 20 through 24)</v>
      </c>
      <c r="C40" s="149" t="str">
        <f>IF(AND(ISNUMBER(C35),ISNUMBER(C36),ISNUMBER(C37),ISNUMBER(C38),ISNUMBER(C39)),SUM(C35:C39),"")</f>
        <v/>
      </c>
      <c r="D40" s="149" t="str">
        <f t="shared" ref="D40:I40" si="2">IF(AND(ISNUMBER(D35),ISNUMBER(D36),ISNUMBER(D37),ISNUMBER(D38),ISNUMBER(D39)),SUM(D35:D39),"")</f>
        <v/>
      </c>
      <c r="E40" s="149" t="str">
        <f t="shared" si="2"/>
        <v/>
      </c>
      <c r="F40" s="149" t="str">
        <f t="shared" si="2"/>
        <v/>
      </c>
      <c r="G40" s="149" t="str">
        <f t="shared" si="2"/>
        <v/>
      </c>
      <c r="H40" s="149" t="str">
        <f t="shared" si="2"/>
        <v/>
      </c>
      <c r="I40" s="149" t="str">
        <f t="shared" si="2"/>
        <v/>
      </c>
    </row>
    <row r="41" spans="1:9" x14ac:dyDescent="0.25">
      <c r="A41" s="170">
        <v>26</v>
      </c>
      <c r="B41" s="199" t="str">
        <f>"Common equity tier 1 capital (item "&amp;A34&amp;" minus item "&amp;A40&amp;")"</f>
        <v>Common equity tier 1 capital (item 19 minus item 25)</v>
      </c>
      <c r="C41" s="149" t="str">
        <f>IF(AND(ISNUMBER(C34),ISNUMBER(C40)),(C34-C40),"")</f>
        <v/>
      </c>
      <c r="D41" s="149" t="str">
        <f t="shared" ref="D41:I41" si="3">IF(AND(ISNUMBER(D34),ISNUMBER(D40)),(D34-D40),"")</f>
        <v/>
      </c>
      <c r="E41" s="149" t="str">
        <f t="shared" si="3"/>
        <v/>
      </c>
      <c r="F41" s="149" t="str">
        <f t="shared" si="3"/>
        <v/>
      </c>
      <c r="G41" s="149" t="str">
        <f t="shared" si="3"/>
        <v/>
      </c>
      <c r="H41" s="149" t="str">
        <f t="shared" si="3"/>
        <v/>
      </c>
      <c r="I41" s="149" t="str">
        <f t="shared" si="3"/>
        <v/>
      </c>
    </row>
    <row r="42" spans="1:9" x14ac:dyDescent="0.25">
      <c r="B42" s="37"/>
      <c r="C42" s="138"/>
      <c r="D42" s="138"/>
      <c r="E42" s="138"/>
      <c r="F42" s="138"/>
      <c r="G42" s="138"/>
      <c r="H42" s="138"/>
      <c r="I42" s="138"/>
    </row>
    <row r="43" spans="1:9" x14ac:dyDescent="0.25">
      <c r="B43" s="164" t="s">
        <v>217</v>
      </c>
      <c r="C43" s="138"/>
      <c r="D43" s="138"/>
      <c r="E43" s="138"/>
      <c r="F43" s="138"/>
      <c r="G43" s="138"/>
      <c r="H43" s="138"/>
      <c r="I43" s="138"/>
    </row>
    <row r="44" spans="1:9" x14ac:dyDescent="0.25">
      <c r="A44" s="170">
        <v>27</v>
      </c>
      <c r="B44" s="220" t="s">
        <v>229</v>
      </c>
      <c r="C44" s="136"/>
      <c r="D44" s="136"/>
      <c r="E44" s="136"/>
      <c r="F44" s="136"/>
      <c r="G44" s="136"/>
      <c r="H44" s="136"/>
      <c r="I44" s="136"/>
    </row>
    <row r="45" spans="1:9" x14ac:dyDescent="0.25">
      <c r="A45" s="170">
        <v>28</v>
      </c>
      <c r="B45" s="66" t="s">
        <v>231</v>
      </c>
      <c r="C45" s="136"/>
      <c r="D45" s="136"/>
      <c r="E45" s="136"/>
      <c r="F45" s="136"/>
      <c r="G45" s="136"/>
      <c r="H45" s="136"/>
      <c r="I45" s="136"/>
    </row>
    <row r="46" spans="1:9" x14ac:dyDescent="0.25">
      <c r="A46" s="170">
        <v>29</v>
      </c>
      <c r="B46" s="220" t="str">
        <f>"Additional tier 1 capital before deductions (sum of items "&amp;A44&amp;" through "&amp;A45&amp;")"</f>
        <v>Additional tier 1 capital before deductions (sum of items 27 through 28)</v>
      </c>
      <c r="C46" s="191" t="str">
        <f>IF(AND(ISNUMBER(C44),ISNUMBER(C45)),SUM(C44:C45),"")</f>
        <v/>
      </c>
      <c r="D46" s="191" t="str">
        <f t="shared" ref="D46:I46" si="4">IF(AND(ISNUMBER(D44),ISNUMBER(D45)),SUM(D44:D45),"")</f>
        <v/>
      </c>
      <c r="E46" s="191" t="str">
        <f t="shared" si="4"/>
        <v/>
      </c>
      <c r="F46" s="191" t="str">
        <f t="shared" si="4"/>
        <v/>
      </c>
      <c r="G46" s="191" t="str">
        <f t="shared" si="4"/>
        <v/>
      </c>
      <c r="H46" s="191" t="str">
        <f t="shared" si="4"/>
        <v/>
      </c>
      <c r="I46" s="191" t="str">
        <f t="shared" si="4"/>
        <v/>
      </c>
    </row>
    <row r="47" spans="1:9" x14ac:dyDescent="0.25">
      <c r="A47" s="170">
        <v>30</v>
      </c>
      <c r="B47" s="220" t="s">
        <v>230</v>
      </c>
      <c r="C47" s="136"/>
      <c r="D47" s="136"/>
      <c r="E47" s="136"/>
      <c r="F47" s="136"/>
      <c r="G47" s="136"/>
      <c r="H47" s="136"/>
      <c r="I47" s="136"/>
    </row>
    <row r="48" spans="1:9" x14ac:dyDescent="0.25">
      <c r="A48" s="170">
        <v>31</v>
      </c>
      <c r="B48" s="220" t="str">
        <f>"Additional tier 1 capital (greater of item "&amp;A46&amp;" minus item "&amp;A47&amp;" or zero)"</f>
        <v>Additional tier 1 capital (greater of item 29 minus item 30 or zero)</v>
      </c>
      <c r="C48" s="150" t="str">
        <f t="shared" ref="C48:I48" si="5">IF(AND(ISNUMBER(C46),ISNUMBER(C47)),MAX(C46-C47,0),"")</f>
        <v/>
      </c>
      <c r="D48" s="150" t="str">
        <f t="shared" si="5"/>
        <v/>
      </c>
      <c r="E48" s="150" t="str">
        <f t="shared" si="5"/>
        <v/>
      </c>
      <c r="F48" s="150" t="str">
        <f t="shared" si="5"/>
        <v/>
      </c>
      <c r="G48" s="150" t="str">
        <f t="shared" si="5"/>
        <v/>
      </c>
      <c r="H48" s="150" t="str">
        <f t="shared" si="5"/>
        <v/>
      </c>
      <c r="I48" s="150" t="str">
        <f t="shared" si="5"/>
        <v/>
      </c>
    </row>
    <row r="49" spans="1:9" x14ac:dyDescent="0.25">
      <c r="B49" s="37"/>
      <c r="C49" s="138"/>
      <c r="D49" s="138"/>
      <c r="E49" s="138"/>
      <c r="F49" s="138"/>
      <c r="G49" s="138"/>
      <c r="H49" s="138"/>
      <c r="I49" s="138"/>
    </row>
    <row r="50" spans="1:9" x14ac:dyDescent="0.25">
      <c r="B50" s="165" t="s">
        <v>236</v>
      </c>
      <c r="C50" s="138"/>
      <c r="D50" s="138"/>
      <c r="E50" s="138"/>
      <c r="F50" s="138"/>
      <c r="G50" s="138"/>
      <c r="H50" s="138"/>
      <c r="I50" s="138"/>
    </row>
    <row r="51" spans="1:9" x14ac:dyDescent="0.25">
      <c r="A51" s="170">
        <v>32</v>
      </c>
      <c r="B51" s="37" t="str">
        <f>"Tier 1 capital (sum of items "&amp;A41&amp;" and "&amp;A48&amp;")"</f>
        <v>Tier 1 capital (sum of items 26 and 31)</v>
      </c>
      <c r="C51" s="150" t="str">
        <f t="shared" ref="C51:I51" si="6">IF(AND(ISNUMBER(C41),ISNUMBER(C48)),C41+C48,"")</f>
        <v/>
      </c>
      <c r="D51" s="150" t="str">
        <f t="shared" si="6"/>
        <v/>
      </c>
      <c r="E51" s="150" t="str">
        <f t="shared" si="6"/>
        <v/>
      </c>
      <c r="F51" s="150" t="str">
        <f t="shared" si="6"/>
        <v/>
      </c>
      <c r="G51" s="150" t="str">
        <f t="shared" si="6"/>
        <v/>
      </c>
      <c r="H51" s="150" t="str">
        <f t="shared" si="6"/>
        <v/>
      </c>
      <c r="I51" s="150" t="str">
        <f t="shared" si="6"/>
        <v/>
      </c>
    </row>
    <row r="52" spans="1:9" x14ac:dyDescent="0.25">
      <c r="B52" s="38"/>
      <c r="C52" s="182"/>
      <c r="D52" s="182"/>
      <c r="E52" s="182"/>
      <c r="F52" s="182"/>
      <c r="G52" s="182"/>
      <c r="H52" s="182"/>
      <c r="I52" s="182"/>
    </row>
    <row r="53" spans="1:9" x14ac:dyDescent="0.25">
      <c r="A53" s="171"/>
      <c r="B53" s="99" t="s">
        <v>239</v>
      </c>
    </row>
    <row r="54" spans="1:9" x14ac:dyDescent="0.25">
      <c r="A54" s="171">
        <v>33</v>
      </c>
      <c r="B54" s="66" t="str">
        <f>"Common stock and related surplus (net of treasury stock, common stock of prior period plus item "&amp;A55&amp;" minus item "&amp;A56&amp;")"</f>
        <v>Common stock and related surplus (net of treasury stock, common stock of prior period plus item 34 minus item 35)</v>
      </c>
      <c r="C54" s="150" t="str">
        <f>IF(AND(ISNUMBER(C13)),C13,"")</f>
        <v/>
      </c>
      <c r="D54" s="150" t="str">
        <f t="shared" ref="D54:I54" si="7">IF(AND(ISNUMBER(D13)),D13,"")</f>
        <v/>
      </c>
      <c r="E54" s="150" t="str">
        <f t="shared" si="7"/>
        <v/>
      </c>
      <c r="F54" s="150" t="str">
        <f t="shared" si="7"/>
        <v/>
      </c>
      <c r="G54" s="150" t="str">
        <f t="shared" si="7"/>
        <v/>
      </c>
      <c r="H54" s="150" t="str">
        <f t="shared" si="7"/>
        <v/>
      </c>
      <c r="I54" s="150" t="str">
        <f t="shared" si="7"/>
        <v/>
      </c>
    </row>
    <row r="55" spans="1:9" x14ac:dyDescent="0.25">
      <c r="A55" s="171">
        <v>34</v>
      </c>
      <c r="B55" s="52" t="s">
        <v>237</v>
      </c>
      <c r="C55" s="136"/>
      <c r="D55" s="136"/>
      <c r="E55" s="136"/>
      <c r="F55" s="136"/>
      <c r="G55" s="136"/>
      <c r="H55" s="136"/>
      <c r="I55" s="136"/>
    </row>
    <row r="56" spans="1:9" x14ac:dyDescent="0.25">
      <c r="A56" s="171">
        <v>35</v>
      </c>
      <c r="B56" s="52" t="s">
        <v>238</v>
      </c>
      <c r="C56" s="136"/>
      <c r="D56" s="136"/>
      <c r="E56" s="136"/>
      <c r="F56" s="136"/>
      <c r="G56" s="136"/>
      <c r="H56" s="136"/>
      <c r="I56" s="136"/>
    </row>
    <row r="57" spans="1:9" x14ac:dyDescent="0.25">
      <c r="A57" s="171"/>
      <c r="B57" s="99" t="s">
        <v>240</v>
      </c>
    </row>
    <row r="58" spans="1:9" x14ac:dyDescent="0.25">
      <c r="A58" s="171">
        <v>36</v>
      </c>
      <c r="B58" s="200" t="s">
        <v>269</v>
      </c>
      <c r="C58" s="136"/>
      <c r="D58" s="136"/>
      <c r="E58" s="136"/>
      <c r="F58" s="136"/>
      <c r="G58" s="136"/>
      <c r="H58" s="136"/>
      <c r="I58" s="136"/>
    </row>
    <row r="59" spans="1:9" x14ac:dyDescent="0.25">
      <c r="A59" s="171">
        <v>37</v>
      </c>
      <c r="B59" s="200" t="s">
        <v>241</v>
      </c>
      <c r="C59" s="136"/>
      <c r="D59" s="136"/>
      <c r="E59" s="136"/>
      <c r="F59" s="136"/>
      <c r="G59" s="136"/>
      <c r="H59" s="136"/>
      <c r="I59" s="136"/>
    </row>
    <row r="60" spans="1:9" x14ac:dyDescent="0.25">
      <c r="A60" s="171">
        <v>38</v>
      </c>
      <c r="B60" s="200" t="s">
        <v>242</v>
      </c>
      <c r="C60" s="136"/>
      <c r="D60" s="136"/>
      <c r="E60" s="136"/>
      <c r="F60" s="136"/>
      <c r="G60" s="136"/>
      <c r="H60" s="136"/>
      <c r="I60" s="136"/>
    </row>
    <row r="61" spans="1:9" x14ac:dyDescent="0.25">
      <c r="A61" s="171">
        <v>39</v>
      </c>
      <c r="B61" s="39" t="s">
        <v>243</v>
      </c>
      <c r="C61" s="136"/>
      <c r="D61" s="136"/>
      <c r="E61" s="136"/>
      <c r="F61" s="136"/>
      <c r="G61" s="136"/>
      <c r="H61" s="136"/>
      <c r="I61" s="136"/>
    </row>
    <row r="62" spans="1:9" x14ac:dyDescent="0.25">
      <c r="A62" s="171">
        <v>40</v>
      </c>
      <c r="B62" s="39" t="s">
        <v>244</v>
      </c>
      <c r="C62" s="136"/>
      <c r="D62" s="136"/>
      <c r="E62" s="136"/>
      <c r="F62" s="136"/>
      <c r="G62" s="136"/>
      <c r="H62" s="136"/>
      <c r="I62" s="136"/>
    </row>
    <row r="63" spans="1:9" s="40" customFormat="1" x14ac:dyDescent="0.25">
      <c r="A63" s="171"/>
      <c r="B63" s="39"/>
    </row>
    <row r="64" spans="1:9" s="40" customFormat="1" x14ac:dyDescent="0.25">
      <c r="A64" s="171"/>
      <c r="B64" s="39" t="s">
        <v>135</v>
      </c>
    </row>
    <row r="65" spans="1:30" s="40" customFormat="1" x14ac:dyDescent="0.25">
      <c r="A65" s="171">
        <v>41</v>
      </c>
      <c r="B65" s="52" t="s">
        <v>256</v>
      </c>
      <c r="C65" s="135" t="str">
        <f t="shared" ref="C65:I65" si="8">IF(AND(ISNUMBER(C13),ISNUMBER(C54),C13=C54),"Yes","No")</f>
        <v>No</v>
      </c>
      <c r="D65" s="135" t="str">
        <f t="shared" si="8"/>
        <v>No</v>
      </c>
      <c r="E65" s="135" t="str">
        <f t="shared" si="8"/>
        <v>No</v>
      </c>
      <c r="F65" s="135" t="str">
        <f t="shared" si="8"/>
        <v>No</v>
      </c>
      <c r="G65" s="135" t="str">
        <f t="shared" si="8"/>
        <v>No</v>
      </c>
      <c r="H65" s="135" t="str">
        <f t="shared" si="8"/>
        <v>No</v>
      </c>
      <c r="I65" s="135" t="str">
        <f t="shared" si="8"/>
        <v>No</v>
      </c>
    </row>
    <row r="66" spans="1:30" s="40" customFormat="1" x14ac:dyDescent="0.25">
      <c r="A66" s="171"/>
      <c r="B66" s="134"/>
    </row>
    <row r="67" spans="1:30" s="40" customFormat="1" x14ac:dyDescent="0.25">
      <c r="A67" s="170"/>
      <c r="B67" s="99" t="s">
        <v>114</v>
      </c>
    </row>
    <row r="68" spans="1:30" x14ac:dyDescent="0.25">
      <c r="A68" s="170">
        <v>42</v>
      </c>
      <c r="B68" s="64" t="s">
        <v>124</v>
      </c>
      <c r="C68" s="109" t="str">
        <f t="shared" ref="C68:I68" si="9">IF(C72=0,"Yes","No")</f>
        <v>No</v>
      </c>
      <c r="D68" s="109" t="str">
        <f t="shared" si="9"/>
        <v>No</v>
      </c>
      <c r="E68" s="109" t="str">
        <f t="shared" si="9"/>
        <v>No</v>
      </c>
      <c r="F68" s="109" t="str">
        <f t="shared" si="9"/>
        <v>No</v>
      </c>
      <c r="G68" s="109" t="str">
        <f t="shared" si="9"/>
        <v>No</v>
      </c>
      <c r="H68" s="109" t="str">
        <f t="shared" si="9"/>
        <v>No</v>
      </c>
      <c r="I68" s="109" t="str">
        <f t="shared" si="9"/>
        <v>No</v>
      </c>
    </row>
    <row r="69" spans="1:30" s="26" customFormat="1" x14ac:dyDescent="0.25">
      <c r="A69" s="171"/>
      <c r="B69" s="41"/>
      <c r="C69" s="108"/>
      <c r="D69" s="108"/>
      <c r="E69" s="108"/>
      <c r="F69" s="108"/>
      <c r="G69" s="108"/>
      <c r="H69" s="108"/>
      <c r="I69" s="108"/>
    </row>
    <row r="70" spans="1:30" s="44" customFormat="1" x14ac:dyDescent="0.25">
      <c r="A70" s="259"/>
      <c r="B70" s="260"/>
      <c r="C70" s="260"/>
      <c r="D70" s="260"/>
      <c r="E70" s="260"/>
      <c r="F70" s="260"/>
      <c r="G70" s="260"/>
      <c r="H70" s="260"/>
      <c r="I70" s="260"/>
    </row>
    <row r="71" spans="1:30" s="26" customFormat="1" x14ac:dyDescent="0.25">
      <c r="A71" s="171"/>
      <c r="B71" s="39"/>
      <c r="C71" s="108"/>
      <c r="D71" s="107"/>
      <c r="E71" s="107"/>
      <c r="F71" s="107"/>
      <c r="G71" s="107"/>
      <c r="H71" s="107"/>
      <c r="I71" s="107"/>
    </row>
    <row r="72" spans="1:30" s="44" customFormat="1" x14ac:dyDescent="0.25">
      <c r="A72" s="172"/>
      <c r="B72" s="40"/>
      <c r="C72" s="155">
        <f>SUM(C73:C126)</f>
        <v>39</v>
      </c>
      <c r="D72" s="155">
        <f t="shared" ref="D72:I72" si="10">SUM(D73:D126)</f>
        <v>38</v>
      </c>
      <c r="E72" s="155">
        <f t="shared" si="10"/>
        <v>38</v>
      </c>
      <c r="F72" s="155">
        <f t="shared" si="10"/>
        <v>38</v>
      </c>
      <c r="G72" s="155">
        <f t="shared" si="10"/>
        <v>38</v>
      </c>
      <c r="H72" s="155">
        <f t="shared" si="10"/>
        <v>38</v>
      </c>
      <c r="I72" s="155">
        <f t="shared" si="10"/>
        <v>38</v>
      </c>
      <c r="J72" s="40"/>
      <c r="K72" s="40"/>
      <c r="L72" s="40"/>
      <c r="M72" s="40"/>
      <c r="N72" s="40"/>
      <c r="O72" s="40"/>
      <c r="P72" s="40"/>
      <c r="Q72" s="40"/>
      <c r="R72" s="40"/>
      <c r="S72" s="40"/>
      <c r="T72" s="40"/>
      <c r="U72" s="40"/>
      <c r="V72" s="40"/>
      <c r="W72" s="40"/>
      <c r="X72" s="40"/>
      <c r="Y72" s="40"/>
      <c r="Z72" s="40"/>
      <c r="AA72" s="40"/>
      <c r="AB72" s="40"/>
      <c r="AC72" s="40"/>
      <c r="AD72" s="40"/>
    </row>
    <row r="73" spans="1:30" s="44" customFormat="1" x14ac:dyDescent="0.25">
      <c r="A73" s="172"/>
      <c r="B73" s="219"/>
      <c r="C73" s="187">
        <f>IF(ISNUMBER(C8),0,1)</f>
        <v>1</v>
      </c>
      <c r="D73" s="187"/>
      <c r="E73" s="187"/>
      <c r="F73" s="187"/>
      <c r="G73" s="187"/>
      <c r="H73" s="187"/>
      <c r="I73" s="187"/>
      <c r="J73" s="40"/>
      <c r="K73" s="40"/>
      <c r="L73" s="40"/>
      <c r="M73" s="40"/>
      <c r="N73" s="40"/>
      <c r="O73" s="40"/>
      <c r="P73" s="40"/>
      <c r="Q73" s="40"/>
      <c r="R73" s="40"/>
      <c r="S73" s="40"/>
      <c r="T73" s="40"/>
      <c r="U73" s="40"/>
      <c r="V73" s="40"/>
      <c r="W73" s="40"/>
      <c r="X73" s="40"/>
      <c r="Y73" s="40"/>
      <c r="Z73" s="40"/>
      <c r="AA73" s="40"/>
      <c r="AB73" s="40"/>
      <c r="AC73" s="40"/>
      <c r="AD73" s="40"/>
    </row>
    <row r="74" spans="1:30" s="44" customFormat="1" x14ac:dyDescent="0.25">
      <c r="A74" s="172"/>
      <c r="B74" s="40"/>
      <c r="C74" s="187"/>
      <c r="D74" s="187"/>
      <c r="E74" s="187"/>
      <c r="F74" s="187"/>
      <c r="G74" s="187"/>
      <c r="H74" s="187"/>
      <c r="I74" s="187"/>
      <c r="J74" s="40"/>
      <c r="K74" s="40"/>
      <c r="L74" s="40"/>
      <c r="M74" s="40"/>
      <c r="N74" s="40"/>
      <c r="O74" s="40"/>
      <c r="P74" s="40"/>
      <c r="Q74" s="40"/>
      <c r="R74" s="40"/>
      <c r="S74" s="40"/>
      <c r="T74" s="40"/>
      <c r="U74" s="40"/>
      <c r="V74" s="40"/>
      <c r="W74" s="40"/>
      <c r="X74" s="40"/>
      <c r="Y74" s="40"/>
      <c r="Z74" s="40"/>
      <c r="AA74" s="40"/>
      <c r="AB74" s="40"/>
      <c r="AC74" s="40"/>
      <c r="AD74" s="40"/>
    </row>
    <row r="75" spans="1:30" s="44" customFormat="1" x14ac:dyDescent="0.25">
      <c r="A75" s="172"/>
      <c r="B75" s="40"/>
      <c r="C75" s="187"/>
      <c r="D75" s="187"/>
      <c r="E75" s="187"/>
      <c r="F75" s="187"/>
      <c r="G75" s="187"/>
      <c r="H75" s="187"/>
      <c r="I75" s="187"/>
      <c r="J75" s="40"/>
      <c r="K75" s="40"/>
      <c r="L75" s="40"/>
      <c r="M75" s="40"/>
      <c r="N75" s="40"/>
      <c r="O75" s="40"/>
      <c r="P75" s="40"/>
      <c r="Q75" s="40"/>
      <c r="R75" s="40"/>
      <c r="S75" s="40"/>
      <c r="T75" s="40"/>
      <c r="U75" s="40"/>
      <c r="V75" s="40"/>
      <c r="W75" s="40"/>
      <c r="X75" s="40"/>
      <c r="Y75" s="40"/>
      <c r="Z75" s="40"/>
      <c r="AA75" s="40"/>
      <c r="AB75" s="40"/>
      <c r="AC75" s="40"/>
      <c r="AD75" s="40"/>
    </row>
    <row r="76" spans="1:30" s="44" customFormat="1" x14ac:dyDescent="0.25">
      <c r="A76" s="172"/>
      <c r="B76" s="40"/>
      <c r="C76" s="187"/>
      <c r="D76" s="187"/>
      <c r="E76" s="187"/>
      <c r="F76" s="187"/>
      <c r="G76" s="187"/>
      <c r="H76" s="187"/>
      <c r="I76" s="187"/>
      <c r="J76" s="40"/>
      <c r="K76" s="40"/>
      <c r="L76" s="40"/>
      <c r="M76" s="40"/>
      <c r="N76" s="40"/>
      <c r="O76" s="40"/>
      <c r="P76" s="40"/>
      <c r="Q76" s="40"/>
      <c r="R76" s="40"/>
      <c r="S76" s="40"/>
      <c r="T76" s="40"/>
      <c r="U76" s="40"/>
      <c r="V76" s="40"/>
      <c r="W76" s="40"/>
      <c r="X76" s="40"/>
      <c r="Y76" s="40"/>
      <c r="Z76" s="40"/>
      <c r="AA76" s="40"/>
      <c r="AB76" s="40"/>
      <c r="AC76" s="40"/>
      <c r="AD76" s="40"/>
    </row>
    <row r="77" spans="1:30" s="44" customFormat="1" x14ac:dyDescent="0.25">
      <c r="A77" s="172"/>
      <c r="B77" s="40"/>
      <c r="C77" s="187"/>
      <c r="D77" s="187"/>
      <c r="E77" s="187"/>
      <c r="F77" s="187"/>
      <c r="G77" s="187"/>
      <c r="H77" s="187"/>
      <c r="I77" s="187"/>
      <c r="J77" s="40"/>
      <c r="K77" s="40"/>
      <c r="L77" s="40"/>
      <c r="M77" s="40"/>
      <c r="N77" s="40"/>
      <c r="O77" s="40"/>
      <c r="P77" s="40"/>
      <c r="Q77" s="40"/>
      <c r="R77" s="40"/>
      <c r="S77" s="40"/>
      <c r="T77" s="40"/>
      <c r="U77" s="40"/>
      <c r="V77" s="40"/>
      <c r="W77" s="40"/>
      <c r="X77" s="40"/>
      <c r="Y77" s="40"/>
      <c r="Z77" s="40"/>
      <c r="AA77" s="40"/>
      <c r="AB77" s="40"/>
      <c r="AC77" s="40"/>
      <c r="AD77" s="40"/>
    </row>
    <row r="78" spans="1:30" s="44" customFormat="1" x14ac:dyDescent="0.25">
      <c r="A78" s="172"/>
      <c r="B78" s="40"/>
      <c r="C78" s="187">
        <f t="shared" ref="C78:I82" si="11">IF(ISNUMBER(C13),0,1)</f>
        <v>1</v>
      </c>
      <c r="D78" s="187">
        <f t="shared" si="11"/>
        <v>1</v>
      </c>
      <c r="E78" s="187">
        <f t="shared" si="11"/>
        <v>1</v>
      </c>
      <c r="F78" s="187">
        <f t="shared" si="11"/>
        <v>1</v>
      </c>
      <c r="G78" s="187">
        <f t="shared" si="11"/>
        <v>1</v>
      </c>
      <c r="H78" s="187">
        <f t="shared" si="11"/>
        <v>1</v>
      </c>
      <c r="I78" s="187">
        <f t="shared" si="11"/>
        <v>1</v>
      </c>
      <c r="J78" s="40"/>
      <c r="K78" s="40"/>
      <c r="L78" s="40"/>
      <c r="M78" s="40"/>
      <c r="N78" s="40"/>
      <c r="O78" s="40"/>
      <c r="P78" s="40"/>
      <c r="Q78" s="40"/>
      <c r="R78" s="40"/>
      <c r="S78" s="40"/>
      <c r="T78" s="40"/>
      <c r="U78" s="40"/>
      <c r="V78" s="40"/>
      <c r="W78" s="40"/>
      <c r="X78" s="40"/>
      <c r="Y78" s="40"/>
      <c r="Z78" s="40"/>
      <c r="AA78" s="40"/>
      <c r="AB78" s="40"/>
      <c r="AC78" s="40"/>
      <c r="AD78" s="40"/>
    </row>
    <row r="79" spans="1:30" s="44" customFormat="1" x14ac:dyDescent="0.25">
      <c r="A79" s="172"/>
      <c r="B79" s="219"/>
      <c r="C79" s="187">
        <f t="shared" si="11"/>
        <v>1</v>
      </c>
      <c r="D79" s="187">
        <f t="shared" si="11"/>
        <v>1</v>
      </c>
      <c r="E79" s="187">
        <f t="shared" si="11"/>
        <v>1</v>
      </c>
      <c r="F79" s="187">
        <f t="shared" si="11"/>
        <v>1</v>
      </c>
      <c r="G79" s="187">
        <f t="shared" si="11"/>
        <v>1</v>
      </c>
      <c r="H79" s="187">
        <f t="shared" si="11"/>
        <v>1</v>
      </c>
      <c r="I79" s="187">
        <f t="shared" si="11"/>
        <v>1</v>
      </c>
      <c r="J79" s="40"/>
      <c r="K79" s="40"/>
      <c r="L79" s="40"/>
      <c r="M79" s="40"/>
      <c r="N79" s="40"/>
      <c r="O79" s="40"/>
      <c r="P79" s="40"/>
      <c r="Q79" s="40"/>
      <c r="R79" s="40"/>
      <c r="S79" s="40"/>
      <c r="T79" s="40"/>
      <c r="U79" s="40"/>
      <c r="V79" s="40"/>
      <c r="W79" s="40"/>
      <c r="X79" s="40"/>
      <c r="Y79" s="40"/>
      <c r="Z79" s="40"/>
      <c r="AA79" s="40"/>
      <c r="AB79" s="40"/>
      <c r="AC79" s="40"/>
      <c r="AD79" s="40"/>
    </row>
    <row r="80" spans="1:30" s="44" customFormat="1" x14ac:dyDescent="0.25">
      <c r="A80" s="172"/>
      <c r="B80" s="40"/>
      <c r="C80" s="187">
        <f t="shared" si="11"/>
        <v>1</v>
      </c>
      <c r="D80" s="187">
        <f t="shared" si="11"/>
        <v>1</v>
      </c>
      <c r="E80" s="187">
        <f t="shared" si="11"/>
        <v>1</v>
      </c>
      <c r="F80" s="187">
        <f t="shared" si="11"/>
        <v>1</v>
      </c>
      <c r="G80" s="187">
        <f t="shared" si="11"/>
        <v>1</v>
      </c>
      <c r="H80" s="187">
        <f t="shared" si="11"/>
        <v>1</v>
      </c>
      <c r="I80" s="187">
        <f t="shared" si="11"/>
        <v>1</v>
      </c>
      <c r="J80" s="40"/>
      <c r="K80" s="40"/>
      <c r="L80" s="40"/>
      <c r="M80" s="40"/>
      <c r="N80" s="40"/>
      <c r="O80" s="40"/>
      <c r="P80" s="40"/>
      <c r="Q80" s="40"/>
      <c r="R80" s="40"/>
      <c r="S80" s="40"/>
      <c r="T80" s="40"/>
      <c r="U80" s="40"/>
      <c r="V80" s="40"/>
      <c r="W80" s="40"/>
      <c r="X80" s="40"/>
      <c r="Y80" s="40"/>
      <c r="Z80" s="40"/>
      <c r="AA80" s="40"/>
      <c r="AB80" s="40"/>
      <c r="AC80" s="40"/>
      <c r="AD80" s="40"/>
    </row>
    <row r="81" spans="1:30" s="44" customFormat="1" x14ac:dyDescent="0.25">
      <c r="A81" s="172"/>
      <c r="B81" s="40"/>
      <c r="C81" s="187">
        <f t="shared" si="11"/>
        <v>1</v>
      </c>
      <c r="D81" s="187">
        <f t="shared" si="11"/>
        <v>1</v>
      </c>
      <c r="E81" s="187">
        <f t="shared" si="11"/>
        <v>1</v>
      </c>
      <c r="F81" s="187">
        <f t="shared" si="11"/>
        <v>1</v>
      </c>
      <c r="G81" s="187">
        <f t="shared" si="11"/>
        <v>1</v>
      </c>
      <c r="H81" s="187">
        <f t="shared" si="11"/>
        <v>1</v>
      </c>
      <c r="I81" s="187">
        <f t="shared" si="11"/>
        <v>1</v>
      </c>
      <c r="J81" s="40"/>
      <c r="K81" s="40"/>
      <c r="L81" s="40"/>
      <c r="M81" s="40"/>
      <c r="N81" s="40"/>
      <c r="O81" s="40"/>
      <c r="P81" s="40"/>
      <c r="Q81" s="40"/>
      <c r="R81" s="40"/>
      <c r="S81" s="40"/>
      <c r="T81" s="40"/>
      <c r="U81" s="40"/>
      <c r="V81" s="40"/>
      <c r="W81" s="40"/>
      <c r="X81" s="40"/>
      <c r="Y81" s="40"/>
      <c r="Z81" s="40"/>
      <c r="AA81" s="40"/>
      <c r="AB81" s="40"/>
      <c r="AC81" s="40"/>
      <c r="AD81" s="40"/>
    </row>
    <row r="82" spans="1:30" s="44" customFormat="1" x14ac:dyDescent="0.25">
      <c r="A82" s="172"/>
      <c r="B82" s="40"/>
      <c r="C82" s="187">
        <f t="shared" si="11"/>
        <v>1</v>
      </c>
      <c r="D82" s="187">
        <f t="shared" si="11"/>
        <v>1</v>
      </c>
      <c r="E82" s="187">
        <f t="shared" si="11"/>
        <v>1</v>
      </c>
      <c r="F82" s="187">
        <f t="shared" si="11"/>
        <v>1</v>
      </c>
      <c r="G82" s="187">
        <f t="shared" si="11"/>
        <v>1</v>
      </c>
      <c r="H82" s="187">
        <f t="shared" si="11"/>
        <v>1</v>
      </c>
      <c r="I82" s="187">
        <f t="shared" si="11"/>
        <v>1</v>
      </c>
      <c r="J82" s="40"/>
      <c r="K82" s="40"/>
      <c r="L82" s="40"/>
      <c r="M82" s="40"/>
      <c r="N82" s="40"/>
      <c r="O82" s="40"/>
      <c r="P82" s="40"/>
      <c r="Q82" s="40"/>
      <c r="R82" s="40"/>
      <c r="S82" s="40"/>
      <c r="T82" s="40"/>
      <c r="U82" s="40"/>
      <c r="V82" s="40"/>
      <c r="W82" s="40"/>
      <c r="X82" s="40"/>
      <c r="Y82" s="40"/>
      <c r="Z82" s="40"/>
      <c r="AA82" s="40"/>
      <c r="AB82" s="40"/>
      <c r="AC82" s="40"/>
      <c r="AD82" s="40"/>
    </row>
    <row r="83" spans="1:30" s="44" customFormat="1" x14ac:dyDescent="0.25">
      <c r="A83" s="172"/>
      <c r="B83" s="40"/>
      <c r="C83" s="187"/>
      <c r="D83" s="187"/>
      <c r="E83" s="187"/>
      <c r="F83" s="187"/>
      <c r="G83" s="187"/>
      <c r="H83" s="187"/>
      <c r="I83" s="187"/>
      <c r="J83" s="40"/>
      <c r="K83" s="40"/>
      <c r="L83" s="40"/>
      <c r="M83" s="40"/>
      <c r="N83" s="40"/>
      <c r="O83" s="40"/>
      <c r="P83" s="40"/>
      <c r="Q83" s="40"/>
      <c r="R83" s="40"/>
      <c r="S83" s="40"/>
      <c r="T83" s="40"/>
      <c r="U83" s="40"/>
      <c r="V83" s="40"/>
      <c r="W83" s="40"/>
      <c r="X83" s="40"/>
      <c r="Y83" s="40"/>
      <c r="Z83" s="40"/>
      <c r="AA83" s="40"/>
      <c r="AB83" s="40"/>
      <c r="AC83" s="40"/>
      <c r="AD83" s="40"/>
    </row>
    <row r="84" spans="1:30" s="44" customFormat="1" x14ac:dyDescent="0.25">
      <c r="A84" s="172"/>
      <c r="B84" s="40"/>
      <c r="C84" s="187"/>
      <c r="D84" s="187"/>
      <c r="E84" s="187"/>
      <c r="F84" s="187"/>
      <c r="G84" s="187"/>
      <c r="H84" s="187"/>
      <c r="I84" s="187"/>
      <c r="J84" s="40"/>
      <c r="K84" s="40"/>
      <c r="L84" s="40"/>
      <c r="M84" s="40"/>
      <c r="N84" s="40"/>
      <c r="O84" s="40"/>
      <c r="P84" s="40"/>
      <c r="Q84" s="40"/>
      <c r="R84" s="40"/>
      <c r="S84" s="40"/>
      <c r="T84" s="40"/>
      <c r="U84" s="40"/>
      <c r="V84" s="40"/>
      <c r="W84" s="40"/>
      <c r="X84" s="40"/>
      <c r="Y84" s="40"/>
      <c r="Z84" s="40"/>
      <c r="AA84" s="40"/>
      <c r="AB84" s="40"/>
      <c r="AC84" s="40"/>
      <c r="AD84" s="40"/>
    </row>
    <row r="85" spans="1:30" s="44" customFormat="1" x14ac:dyDescent="0.25">
      <c r="A85" s="172"/>
      <c r="B85" s="40"/>
      <c r="C85" s="187">
        <f t="shared" ref="C85:I87" si="12">IF(ISNUMBER(C20),0,1)</f>
        <v>1</v>
      </c>
      <c r="D85" s="187">
        <f t="shared" si="12"/>
        <v>1</v>
      </c>
      <c r="E85" s="187">
        <f t="shared" si="12"/>
        <v>1</v>
      </c>
      <c r="F85" s="187">
        <f t="shared" si="12"/>
        <v>1</v>
      </c>
      <c r="G85" s="187">
        <f t="shared" si="12"/>
        <v>1</v>
      </c>
      <c r="H85" s="187">
        <f t="shared" si="12"/>
        <v>1</v>
      </c>
      <c r="I85" s="187">
        <f t="shared" si="12"/>
        <v>1</v>
      </c>
      <c r="J85" s="40"/>
      <c r="K85" s="40"/>
      <c r="L85" s="40"/>
      <c r="M85" s="40"/>
      <c r="N85" s="40"/>
      <c r="O85" s="40"/>
      <c r="P85" s="40"/>
      <c r="Q85" s="40"/>
      <c r="R85" s="40"/>
      <c r="S85" s="40"/>
      <c r="T85" s="40"/>
      <c r="U85" s="40"/>
      <c r="V85" s="40"/>
      <c r="W85" s="40"/>
      <c r="X85" s="40"/>
      <c r="Y85" s="40"/>
      <c r="Z85" s="40"/>
      <c r="AA85" s="40"/>
      <c r="AB85" s="40"/>
      <c r="AC85" s="40"/>
      <c r="AD85" s="40"/>
    </row>
    <row r="86" spans="1:30" s="44" customFormat="1" x14ac:dyDescent="0.25">
      <c r="A86" s="172"/>
      <c r="B86" s="40"/>
      <c r="C86" s="187">
        <f t="shared" si="12"/>
        <v>1</v>
      </c>
      <c r="D86" s="187">
        <f t="shared" si="12"/>
        <v>1</v>
      </c>
      <c r="E86" s="187">
        <f t="shared" si="12"/>
        <v>1</v>
      </c>
      <c r="F86" s="187">
        <f t="shared" si="12"/>
        <v>1</v>
      </c>
      <c r="G86" s="187">
        <f t="shared" si="12"/>
        <v>1</v>
      </c>
      <c r="H86" s="187">
        <f t="shared" si="12"/>
        <v>1</v>
      </c>
      <c r="I86" s="187">
        <f t="shared" si="12"/>
        <v>1</v>
      </c>
      <c r="J86" s="40"/>
      <c r="K86" s="40"/>
      <c r="L86" s="40"/>
      <c r="M86" s="40"/>
      <c r="N86" s="40"/>
      <c r="O86" s="40"/>
      <c r="P86" s="40"/>
      <c r="Q86" s="40"/>
      <c r="R86" s="40"/>
      <c r="S86" s="40"/>
      <c r="T86" s="40"/>
      <c r="U86" s="40"/>
      <c r="V86" s="40"/>
      <c r="W86" s="40"/>
      <c r="X86" s="40"/>
      <c r="Y86" s="40"/>
      <c r="Z86" s="40"/>
      <c r="AA86" s="40"/>
      <c r="AB86" s="40"/>
      <c r="AC86" s="40"/>
      <c r="AD86" s="40"/>
    </row>
    <row r="87" spans="1:30" s="44" customFormat="1" x14ac:dyDescent="0.25">
      <c r="A87" s="172"/>
      <c r="B87" s="40"/>
      <c r="C87" s="187">
        <f t="shared" si="12"/>
        <v>1</v>
      </c>
      <c r="D87" s="187">
        <f t="shared" si="12"/>
        <v>1</v>
      </c>
      <c r="E87" s="187">
        <f t="shared" si="12"/>
        <v>1</v>
      </c>
      <c r="F87" s="187">
        <f t="shared" si="12"/>
        <v>1</v>
      </c>
      <c r="G87" s="187">
        <f t="shared" si="12"/>
        <v>1</v>
      </c>
      <c r="H87" s="187">
        <f t="shared" si="12"/>
        <v>1</v>
      </c>
      <c r="I87" s="187">
        <f t="shared" si="12"/>
        <v>1</v>
      </c>
      <c r="J87" s="40"/>
      <c r="K87" s="40"/>
      <c r="L87" s="40"/>
      <c r="M87" s="40"/>
      <c r="N87" s="40"/>
      <c r="O87" s="40"/>
      <c r="P87" s="40"/>
      <c r="Q87" s="40"/>
      <c r="R87" s="40"/>
      <c r="S87" s="40"/>
      <c r="T87" s="40"/>
      <c r="U87" s="40"/>
      <c r="V87" s="40"/>
      <c r="W87" s="40"/>
      <c r="X87" s="40"/>
      <c r="Y87" s="40"/>
      <c r="Z87" s="40"/>
      <c r="AA87" s="40"/>
      <c r="AB87" s="40"/>
      <c r="AC87" s="40"/>
      <c r="AD87" s="40"/>
    </row>
    <row r="88" spans="1:30" s="44" customFormat="1" x14ac:dyDescent="0.25">
      <c r="A88" s="172"/>
      <c r="B88" s="40"/>
      <c r="C88" s="187"/>
      <c r="D88" s="187"/>
      <c r="E88" s="187"/>
      <c r="F88" s="187"/>
      <c r="G88" s="187"/>
      <c r="H88" s="187"/>
      <c r="I88" s="187"/>
      <c r="J88" s="40"/>
      <c r="K88" s="40"/>
      <c r="L88" s="40"/>
      <c r="M88" s="40"/>
      <c r="N88" s="40"/>
      <c r="O88" s="40"/>
      <c r="P88" s="40"/>
      <c r="Q88" s="40"/>
      <c r="R88" s="40"/>
      <c r="S88" s="40"/>
      <c r="T88" s="40"/>
      <c r="U88" s="40"/>
      <c r="V88" s="40"/>
      <c r="W88" s="40"/>
      <c r="X88" s="40"/>
      <c r="Y88" s="40"/>
      <c r="Z88" s="40"/>
      <c r="AA88" s="40"/>
      <c r="AB88" s="40"/>
      <c r="AC88" s="40"/>
      <c r="AD88" s="40"/>
    </row>
    <row r="89" spans="1:30" s="44" customFormat="1" x14ac:dyDescent="0.25">
      <c r="A89" s="172"/>
      <c r="B89" s="40"/>
      <c r="C89" s="187">
        <f t="shared" ref="C89:I92" si="13">IF(ISNUMBER(C25),0,1)</f>
        <v>1</v>
      </c>
      <c r="D89" s="187">
        <f t="shared" si="13"/>
        <v>1</v>
      </c>
      <c r="E89" s="187">
        <f t="shared" si="13"/>
        <v>1</v>
      </c>
      <c r="F89" s="187">
        <f t="shared" si="13"/>
        <v>1</v>
      </c>
      <c r="G89" s="187">
        <f t="shared" si="13"/>
        <v>1</v>
      </c>
      <c r="H89" s="187">
        <f t="shared" si="13"/>
        <v>1</v>
      </c>
      <c r="I89" s="187">
        <f t="shared" si="13"/>
        <v>1</v>
      </c>
      <c r="J89" s="40"/>
      <c r="K89" s="40"/>
      <c r="L89" s="40"/>
      <c r="M89" s="40"/>
      <c r="N89" s="40"/>
      <c r="O89" s="40"/>
      <c r="P89" s="40"/>
      <c r="Q89" s="40"/>
      <c r="R89" s="40"/>
      <c r="S89" s="40"/>
      <c r="T89" s="40"/>
      <c r="U89" s="40"/>
      <c r="V89" s="40"/>
      <c r="W89" s="40"/>
      <c r="X89" s="40"/>
      <c r="Y89" s="40"/>
      <c r="Z89" s="40"/>
      <c r="AA89" s="40"/>
      <c r="AB89" s="40"/>
      <c r="AC89" s="40"/>
      <c r="AD89" s="40"/>
    </row>
    <row r="90" spans="1:30" s="44" customFormat="1" x14ac:dyDescent="0.25">
      <c r="A90" s="172"/>
      <c r="B90" s="40"/>
      <c r="C90" s="187">
        <f t="shared" si="13"/>
        <v>1</v>
      </c>
      <c r="D90" s="187">
        <f t="shared" si="13"/>
        <v>1</v>
      </c>
      <c r="E90" s="187">
        <f t="shared" si="13"/>
        <v>1</v>
      </c>
      <c r="F90" s="187">
        <f t="shared" si="13"/>
        <v>1</v>
      </c>
      <c r="G90" s="187">
        <f t="shared" si="13"/>
        <v>1</v>
      </c>
      <c r="H90" s="187">
        <f t="shared" si="13"/>
        <v>1</v>
      </c>
      <c r="I90" s="187">
        <f t="shared" si="13"/>
        <v>1</v>
      </c>
      <c r="J90" s="40"/>
      <c r="K90" s="40"/>
      <c r="L90" s="40"/>
      <c r="M90" s="40"/>
      <c r="N90" s="40"/>
      <c r="O90" s="40"/>
      <c r="P90" s="40"/>
      <c r="Q90" s="40"/>
      <c r="R90" s="40"/>
      <c r="S90" s="40"/>
      <c r="T90" s="40"/>
      <c r="U90" s="40"/>
      <c r="V90" s="40"/>
      <c r="W90" s="40"/>
      <c r="X90" s="40"/>
      <c r="Y90" s="40"/>
      <c r="Z90" s="40"/>
      <c r="AA90" s="40"/>
      <c r="AB90" s="40"/>
      <c r="AC90" s="40"/>
      <c r="AD90" s="40"/>
    </row>
    <row r="91" spans="1:30" s="44" customFormat="1" x14ac:dyDescent="0.25">
      <c r="A91" s="172"/>
      <c r="B91" s="40"/>
      <c r="C91" s="187">
        <f t="shared" si="13"/>
        <v>1</v>
      </c>
      <c r="D91" s="187">
        <f t="shared" si="13"/>
        <v>1</v>
      </c>
      <c r="E91" s="187">
        <f t="shared" si="13"/>
        <v>1</v>
      </c>
      <c r="F91" s="187">
        <f t="shared" si="13"/>
        <v>1</v>
      </c>
      <c r="G91" s="187">
        <f t="shared" si="13"/>
        <v>1</v>
      </c>
      <c r="H91" s="187">
        <f t="shared" si="13"/>
        <v>1</v>
      </c>
      <c r="I91" s="187">
        <f t="shared" si="13"/>
        <v>1</v>
      </c>
      <c r="J91" s="40"/>
      <c r="K91" s="40"/>
      <c r="L91" s="40"/>
      <c r="M91" s="40"/>
      <c r="N91" s="40"/>
      <c r="O91" s="40"/>
      <c r="P91" s="40"/>
      <c r="Q91" s="40"/>
      <c r="R91" s="40"/>
      <c r="S91" s="40"/>
      <c r="T91" s="40"/>
      <c r="U91" s="40"/>
      <c r="V91" s="40"/>
      <c r="W91" s="40"/>
      <c r="X91" s="40"/>
      <c r="Y91" s="40"/>
      <c r="Z91" s="40"/>
      <c r="AA91" s="40"/>
      <c r="AB91" s="40"/>
      <c r="AC91" s="40"/>
      <c r="AD91" s="40"/>
    </row>
    <row r="92" spans="1:30" s="44" customFormat="1" x14ac:dyDescent="0.25">
      <c r="A92" s="172"/>
      <c r="B92" s="40"/>
      <c r="C92" s="187">
        <f t="shared" si="13"/>
        <v>1</v>
      </c>
      <c r="D92" s="187">
        <f t="shared" si="13"/>
        <v>1</v>
      </c>
      <c r="E92" s="187">
        <f t="shared" si="13"/>
        <v>1</v>
      </c>
      <c r="F92" s="187">
        <f t="shared" si="13"/>
        <v>1</v>
      </c>
      <c r="G92" s="187">
        <f t="shared" si="13"/>
        <v>1</v>
      </c>
      <c r="H92" s="187">
        <f t="shared" si="13"/>
        <v>1</v>
      </c>
      <c r="I92" s="187">
        <f t="shared" si="13"/>
        <v>1</v>
      </c>
      <c r="J92" s="40"/>
      <c r="K92" s="40"/>
      <c r="L92" s="40"/>
      <c r="M92" s="40"/>
      <c r="N92" s="40"/>
      <c r="O92" s="40"/>
      <c r="P92" s="40"/>
      <c r="Q92" s="40"/>
      <c r="R92" s="40"/>
      <c r="S92" s="40"/>
      <c r="T92" s="40"/>
      <c r="U92" s="40"/>
      <c r="V92" s="40"/>
      <c r="W92" s="40"/>
      <c r="X92" s="40"/>
      <c r="Y92" s="40"/>
      <c r="Z92" s="40"/>
      <c r="AA92" s="40"/>
      <c r="AB92" s="40"/>
      <c r="AC92" s="40"/>
      <c r="AD92" s="40"/>
    </row>
    <row r="93" spans="1:30" s="44" customFormat="1" x14ac:dyDescent="0.25">
      <c r="A93" s="172"/>
      <c r="B93" s="40"/>
      <c r="C93" s="187"/>
      <c r="D93" s="187"/>
      <c r="E93" s="187"/>
      <c r="F93" s="187"/>
      <c r="G93" s="187"/>
      <c r="H93" s="187"/>
      <c r="I93" s="187"/>
      <c r="J93" s="40"/>
      <c r="K93" s="40"/>
      <c r="L93" s="40"/>
      <c r="M93" s="40"/>
      <c r="N93" s="40"/>
      <c r="O93" s="40"/>
      <c r="P93" s="40"/>
      <c r="Q93" s="40"/>
      <c r="R93" s="40"/>
      <c r="S93" s="40"/>
      <c r="T93" s="40"/>
      <c r="U93" s="40"/>
      <c r="V93" s="40"/>
      <c r="W93" s="40"/>
      <c r="X93" s="40"/>
      <c r="Y93" s="40"/>
      <c r="Z93" s="40"/>
      <c r="AA93" s="40"/>
      <c r="AB93" s="40"/>
      <c r="AC93" s="40"/>
      <c r="AD93" s="40"/>
    </row>
    <row r="94" spans="1:30" s="44" customFormat="1" x14ac:dyDescent="0.25">
      <c r="A94" s="172"/>
      <c r="B94" s="40"/>
      <c r="C94" s="187">
        <f t="shared" ref="C94:I94" si="14">IF(ISNUMBER(C31),0,1)</f>
        <v>1</v>
      </c>
      <c r="D94" s="187">
        <f t="shared" si="14"/>
        <v>1</v>
      </c>
      <c r="E94" s="187">
        <f t="shared" si="14"/>
        <v>1</v>
      </c>
      <c r="F94" s="187">
        <f t="shared" si="14"/>
        <v>1</v>
      </c>
      <c r="G94" s="187">
        <f t="shared" si="14"/>
        <v>1</v>
      </c>
      <c r="H94" s="187">
        <f t="shared" si="14"/>
        <v>1</v>
      </c>
      <c r="I94" s="187">
        <f t="shared" si="14"/>
        <v>1</v>
      </c>
      <c r="J94" s="40"/>
      <c r="K94" s="40"/>
      <c r="L94" s="40"/>
      <c r="M94" s="40"/>
      <c r="N94" s="40"/>
      <c r="O94" s="40"/>
      <c r="P94" s="40"/>
      <c r="Q94" s="40"/>
      <c r="R94" s="40"/>
      <c r="S94" s="40"/>
      <c r="T94" s="40"/>
      <c r="U94" s="40"/>
      <c r="V94" s="40"/>
      <c r="W94" s="40"/>
      <c r="X94" s="40"/>
      <c r="Y94" s="40"/>
      <c r="Z94" s="40"/>
      <c r="AA94" s="40"/>
      <c r="AB94" s="40"/>
      <c r="AC94" s="40"/>
      <c r="AD94" s="40"/>
    </row>
    <row r="95" spans="1:30" s="44" customFormat="1" x14ac:dyDescent="0.25">
      <c r="A95" s="172"/>
      <c r="B95" s="40"/>
      <c r="C95" s="187">
        <f t="shared" ref="C95:I104" si="15">IF(ISNUMBER(C32),0,1)</f>
        <v>1</v>
      </c>
      <c r="D95" s="187">
        <f t="shared" si="15"/>
        <v>1</v>
      </c>
      <c r="E95" s="187">
        <f t="shared" si="15"/>
        <v>1</v>
      </c>
      <c r="F95" s="187">
        <f t="shared" si="15"/>
        <v>1</v>
      </c>
      <c r="G95" s="187">
        <f t="shared" si="15"/>
        <v>1</v>
      </c>
      <c r="H95" s="187">
        <f t="shared" si="15"/>
        <v>1</v>
      </c>
      <c r="I95" s="187">
        <f t="shared" si="15"/>
        <v>1</v>
      </c>
      <c r="J95" s="40"/>
      <c r="K95" s="40"/>
      <c r="L95" s="40"/>
      <c r="M95" s="40"/>
      <c r="N95" s="40"/>
      <c r="O95" s="40"/>
      <c r="P95" s="40"/>
      <c r="Q95" s="40"/>
      <c r="R95" s="40"/>
      <c r="S95" s="40"/>
      <c r="T95" s="40"/>
      <c r="U95" s="40"/>
      <c r="V95" s="40"/>
      <c r="W95" s="40"/>
      <c r="X95" s="40"/>
      <c r="Y95" s="40"/>
      <c r="Z95" s="40"/>
      <c r="AA95" s="40"/>
      <c r="AB95" s="40"/>
      <c r="AC95" s="40"/>
      <c r="AD95" s="40"/>
    </row>
    <row r="96" spans="1:30" s="44" customFormat="1" x14ac:dyDescent="0.25">
      <c r="A96" s="172"/>
      <c r="B96" s="40"/>
      <c r="C96" s="187">
        <f t="shared" si="15"/>
        <v>1</v>
      </c>
      <c r="D96" s="187">
        <f t="shared" si="15"/>
        <v>1</v>
      </c>
      <c r="E96" s="187">
        <f t="shared" si="15"/>
        <v>1</v>
      </c>
      <c r="F96" s="187">
        <f t="shared" si="15"/>
        <v>1</v>
      </c>
      <c r="G96" s="187">
        <f t="shared" si="15"/>
        <v>1</v>
      </c>
      <c r="H96" s="187">
        <f t="shared" si="15"/>
        <v>1</v>
      </c>
      <c r="I96" s="187">
        <f t="shared" si="15"/>
        <v>1</v>
      </c>
      <c r="J96" s="40"/>
      <c r="K96" s="40"/>
      <c r="L96" s="40"/>
      <c r="M96" s="40"/>
      <c r="N96" s="40"/>
      <c r="O96" s="40"/>
      <c r="P96" s="40"/>
      <c r="Q96" s="40"/>
      <c r="R96" s="40"/>
      <c r="S96" s="40"/>
      <c r="T96" s="40"/>
      <c r="U96" s="40"/>
      <c r="V96" s="40"/>
      <c r="W96" s="40"/>
      <c r="X96" s="40"/>
      <c r="Y96" s="40"/>
      <c r="Z96" s="40"/>
      <c r="AA96" s="40"/>
      <c r="AB96" s="40"/>
      <c r="AC96" s="40"/>
      <c r="AD96" s="40"/>
    </row>
    <row r="97" spans="1:30" s="44" customFormat="1" x14ac:dyDescent="0.25">
      <c r="A97" s="172"/>
      <c r="B97" s="40"/>
      <c r="C97" s="186">
        <f t="shared" si="15"/>
        <v>1</v>
      </c>
      <c r="D97" s="186">
        <f t="shared" si="15"/>
        <v>1</v>
      </c>
      <c r="E97" s="186">
        <f t="shared" si="15"/>
        <v>1</v>
      </c>
      <c r="F97" s="186">
        <f t="shared" si="15"/>
        <v>1</v>
      </c>
      <c r="G97" s="186">
        <f t="shared" si="15"/>
        <v>1</v>
      </c>
      <c r="H97" s="186">
        <f t="shared" si="15"/>
        <v>1</v>
      </c>
      <c r="I97" s="186">
        <f t="shared" si="15"/>
        <v>1</v>
      </c>
      <c r="J97" s="40"/>
      <c r="K97" s="40"/>
      <c r="L97" s="40"/>
      <c r="M97" s="40"/>
      <c r="N97" s="40"/>
      <c r="O97" s="40"/>
      <c r="P97" s="40"/>
      <c r="Q97" s="40"/>
      <c r="R97" s="40"/>
      <c r="S97" s="40"/>
      <c r="T97" s="40"/>
      <c r="U97" s="40"/>
      <c r="V97" s="40"/>
      <c r="W97" s="40"/>
      <c r="X97" s="40"/>
      <c r="Y97" s="40"/>
      <c r="Z97" s="40"/>
      <c r="AA97" s="40"/>
      <c r="AB97" s="40"/>
      <c r="AC97" s="40"/>
      <c r="AD97" s="40"/>
    </row>
    <row r="98" spans="1:30" s="44" customFormat="1" x14ac:dyDescent="0.25">
      <c r="A98" s="172"/>
      <c r="B98" s="40"/>
      <c r="C98" s="186">
        <f t="shared" si="15"/>
        <v>1</v>
      </c>
      <c r="D98" s="186">
        <f t="shared" si="15"/>
        <v>1</v>
      </c>
      <c r="E98" s="186">
        <f t="shared" si="15"/>
        <v>1</v>
      </c>
      <c r="F98" s="186">
        <f t="shared" si="15"/>
        <v>1</v>
      </c>
      <c r="G98" s="186">
        <f t="shared" si="15"/>
        <v>1</v>
      </c>
      <c r="H98" s="186">
        <f t="shared" si="15"/>
        <v>1</v>
      </c>
      <c r="I98" s="186">
        <f t="shared" si="15"/>
        <v>1</v>
      </c>
      <c r="J98" s="40"/>
      <c r="K98" s="40"/>
      <c r="L98" s="40"/>
      <c r="M98" s="40"/>
      <c r="N98" s="40"/>
      <c r="O98" s="40"/>
      <c r="P98" s="40"/>
      <c r="Q98" s="40"/>
      <c r="R98" s="40"/>
      <c r="S98" s="40"/>
      <c r="T98" s="40"/>
      <c r="U98" s="40"/>
      <c r="V98" s="40"/>
      <c r="W98" s="40"/>
      <c r="X98" s="40"/>
      <c r="Y98" s="40"/>
      <c r="Z98" s="40"/>
      <c r="AA98" s="40"/>
      <c r="AB98" s="40"/>
      <c r="AC98" s="40"/>
      <c r="AD98" s="40"/>
    </row>
    <row r="99" spans="1:30" s="44" customFormat="1" x14ac:dyDescent="0.25">
      <c r="A99" s="172"/>
      <c r="B99" s="40"/>
      <c r="C99" s="186">
        <f t="shared" si="15"/>
        <v>1</v>
      </c>
      <c r="D99" s="186">
        <f t="shared" si="15"/>
        <v>1</v>
      </c>
      <c r="E99" s="186">
        <f t="shared" si="15"/>
        <v>1</v>
      </c>
      <c r="F99" s="186">
        <f t="shared" si="15"/>
        <v>1</v>
      </c>
      <c r="G99" s="186">
        <f t="shared" si="15"/>
        <v>1</v>
      </c>
      <c r="H99" s="186">
        <f t="shared" si="15"/>
        <v>1</v>
      </c>
      <c r="I99" s="186">
        <f t="shared" si="15"/>
        <v>1</v>
      </c>
      <c r="J99" s="40"/>
      <c r="K99" s="40"/>
      <c r="L99" s="40"/>
      <c r="M99" s="40"/>
      <c r="N99" s="40"/>
      <c r="O99" s="40"/>
      <c r="P99" s="40"/>
      <c r="Q99" s="40"/>
      <c r="R99" s="40"/>
      <c r="S99" s="40"/>
      <c r="T99" s="40"/>
      <c r="U99" s="40"/>
      <c r="V99" s="40"/>
      <c r="W99" s="40"/>
      <c r="X99" s="40"/>
      <c r="Y99" s="40"/>
      <c r="Z99" s="40"/>
      <c r="AA99" s="40"/>
      <c r="AB99" s="40"/>
      <c r="AC99" s="40"/>
      <c r="AD99" s="40"/>
    </row>
    <row r="100" spans="1:30" s="44" customFormat="1" x14ac:dyDescent="0.25">
      <c r="A100" s="172"/>
      <c r="B100" s="40"/>
      <c r="C100" s="186">
        <f t="shared" si="15"/>
        <v>1</v>
      </c>
      <c r="D100" s="186">
        <f t="shared" si="15"/>
        <v>1</v>
      </c>
      <c r="E100" s="186">
        <f t="shared" si="15"/>
        <v>1</v>
      </c>
      <c r="F100" s="186">
        <f t="shared" si="15"/>
        <v>1</v>
      </c>
      <c r="G100" s="186">
        <f t="shared" si="15"/>
        <v>1</v>
      </c>
      <c r="H100" s="186">
        <f t="shared" si="15"/>
        <v>1</v>
      </c>
      <c r="I100" s="186">
        <f t="shared" si="15"/>
        <v>1</v>
      </c>
      <c r="J100" s="40"/>
      <c r="K100" s="40"/>
      <c r="L100" s="40"/>
      <c r="M100" s="40"/>
      <c r="N100" s="40"/>
      <c r="O100" s="40"/>
      <c r="P100" s="40"/>
      <c r="Q100" s="40"/>
      <c r="R100" s="40"/>
      <c r="S100" s="40"/>
      <c r="T100" s="40"/>
      <c r="U100" s="40"/>
      <c r="V100" s="40"/>
      <c r="W100" s="40"/>
      <c r="X100" s="40"/>
      <c r="Y100" s="40"/>
      <c r="Z100" s="40"/>
      <c r="AA100" s="40"/>
      <c r="AB100" s="40"/>
      <c r="AC100" s="40"/>
      <c r="AD100" s="40"/>
    </row>
    <row r="101" spans="1:30" s="44" customFormat="1" x14ac:dyDescent="0.25">
      <c r="A101" s="172"/>
      <c r="B101" s="40"/>
      <c r="C101" s="186">
        <f t="shared" si="15"/>
        <v>1</v>
      </c>
      <c r="D101" s="186">
        <f t="shared" si="15"/>
        <v>1</v>
      </c>
      <c r="E101" s="186">
        <f t="shared" si="15"/>
        <v>1</v>
      </c>
      <c r="F101" s="186">
        <f t="shared" si="15"/>
        <v>1</v>
      </c>
      <c r="G101" s="186">
        <f t="shared" si="15"/>
        <v>1</v>
      </c>
      <c r="H101" s="186">
        <f t="shared" si="15"/>
        <v>1</v>
      </c>
      <c r="I101" s="186">
        <f t="shared" si="15"/>
        <v>1</v>
      </c>
      <c r="J101" s="40"/>
      <c r="K101" s="40"/>
      <c r="L101" s="40"/>
      <c r="M101" s="40"/>
      <c r="N101" s="40"/>
      <c r="O101" s="40"/>
      <c r="P101" s="40"/>
      <c r="Q101" s="40"/>
      <c r="R101" s="40"/>
      <c r="S101" s="40"/>
      <c r="T101" s="40"/>
      <c r="U101" s="40"/>
      <c r="V101" s="40"/>
      <c r="W101" s="40"/>
      <c r="X101" s="40"/>
      <c r="Y101" s="40"/>
      <c r="Z101" s="40"/>
      <c r="AA101" s="40"/>
      <c r="AB101" s="40"/>
      <c r="AC101" s="40"/>
      <c r="AD101" s="40"/>
    </row>
    <row r="102" spans="1:30" s="44" customFormat="1" x14ac:dyDescent="0.25">
      <c r="A102" s="172"/>
      <c r="B102" s="40"/>
      <c r="C102" s="187">
        <f t="shared" si="15"/>
        <v>1</v>
      </c>
      <c r="D102" s="187">
        <f t="shared" si="15"/>
        <v>1</v>
      </c>
      <c r="E102" s="187">
        <f t="shared" si="15"/>
        <v>1</v>
      </c>
      <c r="F102" s="187">
        <f t="shared" si="15"/>
        <v>1</v>
      </c>
      <c r="G102" s="187">
        <f t="shared" si="15"/>
        <v>1</v>
      </c>
      <c r="H102" s="187">
        <f t="shared" si="15"/>
        <v>1</v>
      </c>
      <c r="I102" s="187">
        <f t="shared" si="15"/>
        <v>1</v>
      </c>
      <c r="J102" s="40"/>
      <c r="K102" s="40"/>
      <c r="L102" s="40"/>
      <c r="M102" s="40"/>
      <c r="N102" s="40"/>
      <c r="O102" s="40"/>
      <c r="P102" s="40"/>
      <c r="Q102" s="40"/>
      <c r="R102" s="40"/>
      <c r="S102" s="40"/>
      <c r="T102" s="40"/>
      <c r="U102" s="40"/>
      <c r="V102" s="40"/>
      <c r="W102" s="40"/>
      <c r="X102" s="40"/>
      <c r="Y102" s="40"/>
      <c r="Z102" s="40"/>
      <c r="AA102" s="40"/>
      <c r="AB102" s="40"/>
      <c r="AC102" s="40"/>
      <c r="AD102" s="40"/>
    </row>
    <row r="103" spans="1:30" s="44" customFormat="1" x14ac:dyDescent="0.25">
      <c r="A103" s="172"/>
      <c r="B103" s="40"/>
      <c r="C103" s="188">
        <f t="shared" si="15"/>
        <v>1</v>
      </c>
      <c r="D103" s="188">
        <f t="shared" si="15"/>
        <v>1</v>
      </c>
      <c r="E103" s="188">
        <f t="shared" si="15"/>
        <v>1</v>
      </c>
      <c r="F103" s="188">
        <f t="shared" si="15"/>
        <v>1</v>
      </c>
      <c r="G103" s="188">
        <f t="shared" si="15"/>
        <v>1</v>
      </c>
      <c r="H103" s="188">
        <f t="shared" si="15"/>
        <v>1</v>
      </c>
      <c r="I103" s="188">
        <f t="shared" si="15"/>
        <v>1</v>
      </c>
      <c r="J103" s="40"/>
      <c r="K103" s="40"/>
      <c r="L103" s="40"/>
      <c r="M103" s="40"/>
      <c r="N103" s="40"/>
      <c r="O103" s="40"/>
      <c r="P103" s="40"/>
      <c r="Q103" s="40"/>
      <c r="R103" s="40"/>
      <c r="S103" s="40"/>
      <c r="T103" s="40"/>
      <c r="U103" s="40"/>
      <c r="V103" s="40"/>
      <c r="W103" s="40"/>
      <c r="X103" s="40"/>
      <c r="Y103" s="40"/>
      <c r="Z103" s="40"/>
      <c r="AA103" s="40"/>
      <c r="AB103" s="40"/>
      <c r="AC103" s="40"/>
      <c r="AD103" s="40"/>
    </row>
    <row r="104" spans="1:30" s="44" customFormat="1" x14ac:dyDescent="0.25">
      <c r="A104" s="172"/>
      <c r="B104" s="40"/>
      <c r="C104" s="188">
        <f t="shared" si="15"/>
        <v>1</v>
      </c>
      <c r="D104" s="188">
        <f t="shared" si="15"/>
        <v>1</v>
      </c>
      <c r="E104" s="188">
        <f t="shared" si="15"/>
        <v>1</v>
      </c>
      <c r="F104" s="188">
        <f t="shared" si="15"/>
        <v>1</v>
      </c>
      <c r="G104" s="188">
        <f t="shared" si="15"/>
        <v>1</v>
      </c>
      <c r="H104" s="188">
        <f t="shared" si="15"/>
        <v>1</v>
      </c>
      <c r="I104" s="188">
        <f t="shared" si="15"/>
        <v>1</v>
      </c>
      <c r="J104" s="40"/>
      <c r="K104" s="40"/>
      <c r="L104" s="40"/>
      <c r="M104" s="40"/>
      <c r="N104" s="40"/>
      <c r="O104" s="40"/>
      <c r="P104" s="40"/>
      <c r="Q104" s="40"/>
      <c r="R104" s="40"/>
      <c r="S104" s="40"/>
      <c r="T104" s="40"/>
      <c r="U104" s="40"/>
      <c r="V104" s="40"/>
      <c r="W104" s="40"/>
      <c r="X104" s="40"/>
      <c r="Y104" s="40"/>
      <c r="Z104" s="40"/>
      <c r="AA104" s="40"/>
      <c r="AB104" s="40"/>
      <c r="AC104" s="40"/>
      <c r="AD104" s="40"/>
    </row>
    <row r="105" spans="1:30" s="44" customFormat="1" x14ac:dyDescent="0.25">
      <c r="A105" s="172"/>
      <c r="B105" s="40"/>
      <c r="C105" s="189"/>
      <c r="D105" s="189"/>
      <c r="E105" s="189"/>
      <c r="F105" s="189"/>
      <c r="G105" s="189"/>
      <c r="H105" s="189"/>
      <c r="I105" s="189"/>
      <c r="J105" s="40"/>
      <c r="K105" s="40"/>
      <c r="L105" s="40"/>
      <c r="M105" s="40"/>
      <c r="N105" s="40"/>
      <c r="O105" s="40"/>
      <c r="P105" s="40"/>
      <c r="Q105" s="40"/>
      <c r="R105" s="40"/>
      <c r="S105" s="40"/>
      <c r="T105" s="40"/>
      <c r="U105" s="40"/>
      <c r="V105" s="40"/>
      <c r="W105" s="40"/>
      <c r="X105" s="40"/>
      <c r="Y105" s="40"/>
      <c r="Z105" s="40"/>
      <c r="AA105" s="40"/>
      <c r="AB105" s="40"/>
      <c r="AC105" s="40"/>
      <c r="AD105" s="40"/>
    </row>
    <row r="106" spans="1:30" s="44" customFormat="1" ht="15.75" customHeight="1" x14ac:dyDescent="0.25">
      <c r="A106" s="172"/>
      <c r="B106" s="40"/>
      <c r="C106" s="189"/>
      <c r="D106" s="189"/>
      <c r="E106" s="189"/>
      <c r="F106" s="189"/>
      <c r="G106" s="189"/>
      <c r="H106" s="189"/>
      <c r="I106" s="189"/>
      <c r="J106" s="40"/>
      <c r="K106" s="40"/>
      <c r="L106" s="40"/>
      <c r="M106" s="40"/>
      <c r="N106" s="40"/>
      <c r="O106" s="40"/>
      <c r="P106" s="40"/>
      <c r="Q106" s="40"/>
      <c r="R106" s="40"/>
      <c r="S106" s="40"/>
      <c r="T106" s="40"/>
      <c r="U106" s="40"/>
      <c r="V106" s="40"/>
      <c r="W106" s="40"/>
      <c r="X106" s="40"/>
      <c r="Y106" s="40"/>
      <c r="Z106" s="40"/>
      <c r="AA106" s="40"/>
      <c r="AB106" s="40"/>
      <c r="AC106" s="40"/>
      <c r="AD106" s="40"/>
    </row>
    <row r="107" spans="1:30" s="44" customFormat="1" x14ac:dyDescent="0.25">
      <c r="A107" s="172"/>
      <c r="B107" s="40"/>
      <c r="C107" s="187">
        <f t="shared" ref="C107:I107" si="16">IF(ISNUMBER(C44),0,1)</f>
        <v>1</v>
      </c>
      <c r="D107" s="187">
        <f t="shared" si="16"/>
        <v>1</v>
      </c>
      <c r="E107" s="187">
        <f t="shared" si="16"/>
        <v>1</v>
      </c>
      <c r="F107" s="187">
        <f t="shared" si="16"/>
        <v>1</v>
      </c>
      <c r="G107" s="187">
        <f t="shared" si="16"/>
        <v>1</v>
      </c>
      <c r="H107" s="187">
        <f t="shared" si="16"/>
        <v>1</v>
      </c>
      <c r="I107" s="187">
        <f t="shared" si="16"/>
        <v>1</v>
      </c>
      <c r="J107" s="40"/>
      <c r="K107" s="40"/>
      <c r="L107" s="40"/>
      <c r="M107" s="40"/>
      <c r="N107" s="40"/>
      <c r="O107" s="40"/>
      <c r="P107" s="40"/>
      <c r="Q107" s="40"/>
      <c r="R107" s="40"/>
      <c r="S107" s="40"/>
      <c r="T107" s="40"/>
      <c r="U107" s="40"/>
      <c r="V107" s="40"/>
      <c r="W107" s="40"/>
      <c r="X107" s="40"/>
      <c r="Y107" s="40"/>
      <c r="Z107" s="40"/>
      <c r="AA107" s="40"/>
      <c r="AB107" s="40"/>
      <c r="AC107" s="40"/>
      <c r="AD107" s="40"/>
    </row>
    <row r="108" spans="1:30" s="44" customFormat="1" x14ac:dyDescent="0.25">
      <c r="A108" s="172"/>
      <c r="B108" s="40"/>
      <c r="C108" s="187">
        <f>IF(ISNUMBER(#REF!),0,1)</f>
        <v>1</v>
      </c>
      <c r="D108" s="187">
        <f>IF(ISNUMBER(#REF!),0,1)</f>
        <v>1</v>
      </c>
      <c r="E108" s="187">
        <f>IF(ISNUMBER(#REF!),0,1)</f>
        <v>1</v>
      </c>
      <c r="F108" s="187">
        <f>IF(ISNUMBER(#REF!),0,1)</f>
        <v>1</v>
      </c>
      <c r="G108" s="187">
        <f>IF(ISNUMBER(#REF!),0,1)</f>
        <v>1</v>
      </c>
      <c r="H108" s="187">
        <f>IF(ISNUMBER(#REF!),0,1)</f>
        <v>1</v>
      </c>
      <c r="I108" s="187">
        <f>IF(ISNUMBER(#REF!),0,1)</f>
        <v>1</v>
      </c>
      <c r="J108" s="40"/>
      <c r="K108" s="40"/>
      <c r="L108" s="40"/>
      <c r="M108" s="40"/>
      <c r="N108" s="40"/>
      <c r="O108" s="40"/>
      <c r="P108" s="40"/>
      <c r="Q108" s="40"/>
      <c r="R108" s="40"/>
      <c r="S108" s="40"/>
      <c r="T108" s="40"/>
      <c r="U108" s="40"/>
      <c r="V108" s="40"/>
      <c r="W108" s="40"/>
      <c r="X108" s="40"/>
      <c r="Y108" s="40"/>
      <c r="Z108" s="40"/>
      <c r="AA108" s="40"/>
      <c r="AB108" s="40"/>
      <c r="AC108" s="40"/>
      <c r="AD108" s="40"/>
    </row>
    <row r="109" spans="1:30" s="44" customFormat="1" x14ac:dyDescent="0.25">
      <c r="A109" s="172"/>
      <c r="B109" s="40"/>
      <c r="C109" s="187">
        <f t="shared" ref="C109:I111" si="17">IF(ISNUMBER(C45),0,1)</f>
        <v>1</v>
      </c>
      <c r="D109" s="187">
        <f t="shared" si="17"/>
        <v>1</v>
      </c>
      <c r="E109" s="187">
        <f t="shared" si="17"/>
        <v>1</v>
      </c>
      <c r="F109" s="187">
        <f t="shared" si="17"/>
        <v>1</v>
      </c>
      <c r="G109" s="187">
        <f t="shared" si="17"/>
        <v>1</v>
      </c>
      <c r="H109" s="187">
        <f t="shared" si="17"/>
        <v>1</v>
      </c>
      <c r="I109" s="187">
        <f t="shared" si="17"/>
        <v>1</v>
      </c>
      <c r="J109" s="40"/>
      <c r="K109" s="40"/>
      <c r="L109" s="40"/>
      <c r="M109" s="40"/>
      <c r="N109" s="40"/>
      <c r="O109" s="40"/>
      <c r="P109" s="40"/>
      <c r="Q109" s="40"/>
      <c r="R109" s="40"/>
      <c r="S109" s="40"/>
      <c r="T109" s="40"/>
      <c r="U109" s="40"/>
      <c r="V109" s="40"/>
      <c r="W109" s="40"/>
      <c r="X109" s="40"/>
      <c r="Y109" s="40"/>
      <c r="Z109" s="40"/>
      <c r="AA109" s="40"/>
      <c r="AB109" s="40"/>
      <c r="AC109" s="40"/>
      <c r="AD109" s="40"/>
    </row>
    <row r="110" spans="1:30" s="44" customFormat="1" x14ac:dyDescent="0.25">
      <c r="A110" s="172"/>
      <c r="B110" s="40"/>
      <c r="C110" s="187">
        <f t="shared" si="17"/>
        <v>1</v>
      </c>
      <c r="D110" s="187">
        <f t="shared" si="17"/>
        <v>1</v>
      </c>
      <c r="E110" s="187">
        <f t="shared" si="17"/>
        <v>1</v>
      </c>
      <c r="F110" s="187">
        <f t="shared" si="17"/>
        <v>1</v>
      </c>
      <c r="G110" s="187">
        <f t="shared" si="17"/>
        <v>1</v>
      </c>
      <c r="H110" s="187">
        <f t="shared" si="17"/>
        <v>1</v>
      </c>
      <c r="I110" s="187">
        <f t="shared" si="17"/>
        <v>1</v>
      </c>
      <c r="J110" s="40"/>
      <c r="K110" s="40"/>
      <c r="L110" s="40"/>
      <c r="M110" s="40"/>
      <c r="N110" s="40"/>
      <c r="O110" s="40"/>
      <c r="P110" s="40"/>
      <c r="Q110" s="40"/>
      <c r="R110" s="40"/>
      <c r="S110" s="40"/>
      <c r="T110" s="40"/>
      <c r="U110" s="40"/>
      <c r="V110" s="40"/>
      <c r="W110" s="40"/>
      <c r="X110" s="40"/>
      <c r="Y110" s="40"/>
      <c r="Z110" s="40"/>
      <c r="AA110" s="40"/>
      <c r="AB110" s="40"/>
      <c r="AC110" s="40"/>
      <c r="AD110" s="40"/>
    </row>
    <row r="111" spans="1:30" s="44" customFormat="1" x14ac:dyDescent="0.25">
      <c r="A111" s="172"/>
      <c r="B111" s="40"/>
      <c r="C111" s="187">
        <f t="shared" si="17"/>
        <v>1</v>
      </c>
      <c r="D111" s="187">
        <f t="shared" si="17"/>
        <v>1</v>
      </c>
      <c r="E111" s="187">
        <f t="shared" si="17"/>
        <v>1</v>
      </c>
      <c r="F111" s="187">
        <f t="shared" si="17"/>
        <v>1</v>
      </c>
      <c r="G111" s="187">
        <f t="shared" si="17"/>
        <v>1</v>
      </c>
      <c r="H111" s="187">
        <f t="shared" si="17"/>
        <v>1</v>
      </c>
      <c r="I111" s="187">
        <f t="shared" si="17"/>
        <v>1</v>
      </c>
      <c r="J111" s="40"/>
      <c r="K111" s="40"/>
      <c r="L111" s="40"/>
      <c r="M111" s="40"/>
      <c r="N111" s="40"/>
      <c r="O111" s="40"/>
      <c r="P111" s="40"/>
      <c r="Q111" s="40"/>
      <c r="R111" s="40"/>
      <c r="S111" s="40"/>
      <c r="T111" s="40"/>
      <c r="U111" s="40"/>
      <c r="V111" s="40"/>
      <c r="W111" s="40"/>
      <c r="X111" s="40"/>
      <c r="Y111" s="40"/>
      <c r="Z111" s="40"/>
      <c r="AA111" s="40"/>
      <c r="AB111" s="40"/>
      <c r="AC111" s="40"/>
      <c r="AD111" s="40"/>
    </row>
    <row r="112" spans="1:30" s="44" customFormat="1" x14ac:dyDescent="0.25">
      <c r="A112" s="172"/>
      <c r="B112" s="219"/>
      <c r="C112" s="186">
        <f t="shared" ref="C112:G126" si="18">IF(ISNUMBER(C48),0,1)</f>
        <v>1</v>
      </c>
      <c r="D112" s="186">
        <f t="shared" si="18"/>
        <v>1</v>
      </c>
      <c r="E112" s="186">
        <f t="shared" si="18"/>
        <v>1</v>
      </c>
      <c r="F112" s="186">
        <f t="shared" si="18"/>
        <v>1</v>
      </c>
      <c r="G112" s="186">
        <f t="shared" si="18"/>
        <v>1</v>
      </c>
      <c r="H112" s="186">
        <f t="shared" ref="H112:I112" si="19">IF(ISNUMBER(H48),0,1)</f>
        <v>1</v>
      </c>
      <c r="I112" s="186">
        <f t="shared" si="19"/>
        <v>1</v>
      </c>
      <c r="J112" s="40"/>
      <c r="K112" s="40"/>
      <c r="L112" s="40"/>
      <c r="M112" s="40"/>
      <c r="N112" s="40"/>
      <c r="O112" s="40"/>
      <c r="P112" s="40"/>
      <c r="Q112" s="40"/>
      <c r="R112" s="40"/>
      <c r="S112" s="40"/>
      <c r="T112" s="40"/>
      <c r="U112" s="40"/>
      <c r="V112" s="40"/>
      <c r="W112" s="40"/>
      <c r="X112" s="40"/>
      <c r="Y112" s="40"/>
      <c r="Z112" s="40"/>
      <c r="AA112" s="40"/>
      <c r="AB112" s="40"/>
      <c r="AC112" s="40"/>
      <c r="AD112" s="40"/>
    </row>
    <row r="113" spans="1:30" s="44" customFormat="1" x14ac:dyDescent="0.25">
      <c r="A113" s="172"/>
      <c r="B113" s="40"/>
      <c r="C113" s="189"/>
      <c r="D113" s="189"/>
      <c r="E113" s="189"/>
      <c r="F113" s="189"/>
      <c r="G113" s="189"/>
      <c r="H113" s="189"/>
      <c r="I113" s="189"/>
      <c r="J113" s="40"/>
      <c r="K113" s="40"/>
      <c r="L113" s="40"/>
      <c r="M113" s="40"/>
      <c r="N113" s="40"/>
      <c r="O113" s="40"/>
      <c r="P113" s="40"/>
      <c r="Q113" s="40"/>
      <c r="R113" s="40"/>
      <c r="S113" s="40"/>
      <c r="T113" s="40"/>
      <c r="U113" s="40"/>
      <c r="V113" s="40"/>
      <c r="W113" s="40"/>
      <c r="X113" s="40"/>
      <c r="Y113" s="40"/>
      <c r="Z113" s="40"/>
      <c r="AA113" s="40"/>
      <c r="AB113" s="40"/>
      <c r="AC113" s="40"/>
      <c r="AD113" s="40"/>
    </row>
    <row r="114" spans="1:30" s="44" customFormat="1" x14ac:dyDescent="0.25">
      <c r="A114" s="172"/>
      <c r="B114" s="40"/>
      <c r="C114" s="189"/>
      <c r="D114" s="189"/>
      <c r="E114" s="189"/>
      <c r="F114" s="189"/>
      <c r="G114" s="189"/>
      <c r="H114" s="189"/>
      <c r="I114" s="189"/>
      <c r="J114" s="40"/>
      <c r="K114" s="40"/>
      <c r="L114" s="40"/>
      <c r="M114" s="40"/>
      <c r="N114" s="40"/>
      <c r="O114" s="40"/>
      <c r="P114" s="40"/>
      <c r="Q114" s="40"/>
      <c r="R114" s="40"/>
      <c r="S114" s="40"/>
      <c r="T114" s="40"/>
      <c r="U114" s="40"/>
      <c r="V114" s="40"/>
      <c r="W114" s="40"/>
      <c r="X114" s="40"/>
      <c r="Y114" s="40"/>
      <c r="Z114" s="40"/>
      <c r="AA114" s="40"/>
      <c r="AB114" s="40"/>
      <c r="AC114" s="40"/>
      <c r="AD114" s="40"/>
    </row>
    <row r="115" spans="1:30" s="44" customFormat="1" x14ac:dyDescent="0.25">
      <c r="A115" s="172"/>
      <c r="B115" s="40"/>
      <c r="C115" s="186">
        <f t="shared" si="18"/>
        <v>1</v>
      </c>
      <c r="D115" s="186">
        <f t="shared" si="18"/>
        <v>1</v>
      </c>
      <c r="E115" s="186">
        <f t="shared" si="18"/>
        <v>1</v>
      </c>
      <c r="F115" s="186">
        <f t="shared" si="18"/>
        <v>1</v>
      </c>
      <c r="G115" s="186">
        <f t="shared" si="18"/>
        <v>1</v>
      </c>
      <c r="H115" s="186">
        <f t="shared" ref="H115:I115" si="20">IF(ISNUMBER(H51),0,1)</f>
        <v>1</v>
      </c>
      <c r="I115" s="186">
        <f t="shared" si="20"/>
        <v>1</v>
      </c>
      <c r="J115" s="40"/>
      <c r="K115" s="40"/>
      <c r="L115" s="40"/>
      <c r="M115" s="40"/>
      <c r="N115" s="40"/>
      <c r="O115" s="40"/>
      <c r="P115" s="40"/>
      <c r="Q115" s="40"/>
      <c r="R115" s="40"/>
      <c r="S115" s="40"/>
      <c r="T115" s="40"/>
      <c r="U115" s="40"/>
      <c r="V115" s="40"/>
      <c r="W115" s="40"/>
      <c r="X115" s="40"/>
      <c r="Y115" s="40"/>
      <c r="Z115" s="40"/>
      <c r="AA115" s="40"/>
      <c r="AB115" s="40"/>
      <c r="AC115" s="40"/>
      <c r="AD115" s="40"/>
    </row>
    <row r="116" spans="1:30" s="44" customFormat="1" x14ac:dyDescent="0.25">
      <c r="A116" s="172"/>
      <c r="B116" s="40"/>
      <c r="C116" s="186"/>
      <c r="D116" s="186"/>
      <c r="E116" s="186"/>
      <c r="F116" s="186"/>
      <c r="G116" s="186"/>
      <c r="H116" s="186"/>
      <c r="I116" s="186"/>
      <c r="J116" s="40"/>
      <c r="K116" s="40"/>
      <c r="L116" s="40"/>
      <c r="M116" s="40"/>
      <c r="N116" s="40"/>
      <c r="O116" s="40"/>
      <c r="P116" s="40"/>
      <c r="Q116" s="40"/>
      <c r="R116" s="40"/>
      <c r="S116" s="40"/>
      <c r="T116" s="40"/>
      <c r="U116" s="40"/>
      <c r="V116" s="40"/>
      <c r="W116" s="40"/>
      <c r="X116" s="40"/>
      <c r="Y116" s="40"/>
      <c r="Z116" s="40"/>
      <c r="AA116" s="40"/>
      <c r="AB116" s="40"/>
      <c r="AC116" s="40"/>
      <c r="AD116" s="40"/>
    </row>
    <row r="117" spans="1:30" s="44" customFormat="1" x14ac:dyDescent="0.25">
      <c r="A117" s="172"/>
      <c r="B117" s="40"/>
      <c r="C117" s="190"/>
      <c r="D117" s="190"/>
      <c r="E117" s="190"/>
      <c r="F117" s="190"/>
      <c r="G117" s="190"/>
      <c r="H117" s="190"/>
      <c r="I117" s="190"/>
      <c r="J117" s="40"/>
      <c r="K117" s="40"/>
      <c r="L117" s="40"/>
      <c r="M117" s="40"/>
      <c r="N117" s="40"/>
      <c r="O117" s="40"/>
      <c r="P117" s="40"/>
      <c r="Q117" s="40"/>
      <c r="R117" s="40"/>
      <c r="S117" s="40"/>
      <c r="T117" s="40"/>
      <c r="U117" s="40"/>
      <c r="V117" s="40"/>
      <c r="W117" s="40"/>
      <c r="X117" s="40"/>
      <c r="Y117" s="40"/>
      <c r="Z117" s="40"/>
      <c r="AA117" s="40"/>
      <c r="AB117" s="40"/>
      <c r="AC117" s="40"/>
      <c r="AD117" s="40"/>
    </row>
    <row r="118" spans="1:30" s="44" customFormat="1" x14ac:dyDescent="0.25">
      <c r="A118" s="172"/>
      <c r="B118" s="40"/>
      <c r="C118" s="186">
        <f t="shared" si="18"/>
        <v>1</v>
      </c>
      <c r="D118" s="186">
        <f t="shared" si="18"/>
        <v>1</v>
      </c>
      <c r="E118" s="186">
        <f t="shared" si="18"/>
        <v>1</v>
      </c>
      <c r="F118" s="186">
        <f t="shared" si="18"/>
        <v>1</v>
      </c>
      <c r="G118" s="186">
        <f t="shared" si="18"/>
        <v>1</v>
      </c>
      <c r="H118" s="186">
        <f t="shared" ref="H118:I118" si="21">IF(ISNUMBER(H54),0,1)</f>
        <v>1</v>
      </c>
      <c r="I118" s="186">
        <f t="shared" si="21"/>
        <v>1</v>
      </c>
      <c r="J118" s="40"/>
      <c r="K118" s="40"/>
      <c r="L118" s="40"/>
      <c r="M118" s="40"/>
      <c r="N118" s="40"/>
      <c r="O118" s="40"/>
      <c r="P118" s="40"/>
      <c r="Q118" s="40"/>
      <c r="R118" s="40"/>
      <c r="S118" s="40"/>
      <c r="T118" s="40"/>
      <c r="U118" s="40"/>
      <c r="V118" s="40"/>
      <c r="W118" s="40"/>
      <c r="X118" s="40"/>
      <c r="Y118" s="40"/>
      <c r="Z118" s="40"/>
      <c r="AA118" s="40"/>
      <c r="AB118" s="40"/>
      <c r="AC118" s="40"/>
      <c r="AD118" s="40"/>
    </row>
    <row r="119" spans="1:30" s="44" customFormat="1" x14ac:dyDescent="0.25">
      <c r="A119" s="172"/>
      <c r="B119" s="40"/>
      <c r="C119" s="187">
        <f t="shared" si="18"/>
        <v>1</v>
      </c>
      <c r="D119" s="187">
        <f t="shared" si="18"/>
        <v>1</v>
      </c>
      <c r="E119" s="187">
        <f t="shared" si="18"/>
        <v>1</v>
      </c>
      <c r="F119" s="187">
        <f t="shared" si="18"/>
        <v>1</v>
      </c>
      <c r="G119" s="187">
        <f t="shared" si="18"/>
        <v>1</v>
      </c>
      <c r="H119" s="187">
        <f t="shared" ref="H119:I119" si="22">IF(ISNUMBER(H55),0,1)</f>
        <v>1</v>
      </c>
      <c r="I119" s="187">
        <f t="shared" si="22"/>
        <v>1</v>
      </c>
      <c r="J119" s="40"/>
      <c r="K119" s="40"/>
      <c r="L119" s="40"/>
      <c r="M119" s="40"/>
      <c r="N119" s="40"/>
      <c r="O119" s="40"/>
      <c r="P119" s="40"/>
      <c r="Q119" s="40"/>
      <c r="R119" s="40"/>
      <c r="S119" s="40"/>
      <c r="T119" s="40"/>
      <c r="U119" s="40"/>
      <c r="V119" s="40"/>
      <c r="W119" s="40"/>
      <c r="X119" s="40"/>
      <c r="Y119" s="40"/>
      <c r="Z119" s="40"/>
      <c r="AA119" s="40"/>
      <c r="AB119" s="40"/>
      <c r="AC119" s="40"/>
      <c r="AD119" s="40"/>
    </row>
    <row r="120" spans="1:30" s="44" customFormat="1" x14ac:dyDescent="0.25">
      <c r="A120" s="172"/>
      <c r="B120" s="40"/>
      <c r="C120" s="187">
        <f t="shared" si="18"/>
        <v>1</v>
      </c>
      <c r="D120" s="187">
        <f t="shared" si="18"/>
        <v>1</v>
      </c>
      <c r="E120" s="187">
        <f t="shared" si="18"/>
        <v>1</v>
      </c>
      <c r="F120" s="187">
        <f t="shared" si="18"/>
        <v>1</v>
      </c>
      <c r="G120" s="187">
        <f t="shared" si="18"/>
        <v>1</v>
      </c>
      <c r="H120" s="187">
        <f t="shared" ref="H120:I120" si="23">IF(ISNUMBER(H56),0,1)</f>
        <v>1</v>
      </c>
      <c r="I120" s="187">
        <f t="shared" si="23"/>
        <v>1</v>
      </c>
      <c r="J120" s="40"/>
      <c r="K120" s="40"/>
      <c r="L120" s="40"/>
      <c r="M120" s="40"/>
      <c r="N120" s="40"/>
      <c r="O120" s="40"/>
      <c r="P120" s="40"/>
      <c r="Q120" s="40"/>
      <c r="R120" s="40"/>
      <c r="S120" s="40"/>
      <c r="T120" s="40"/>
      <c r="U120" s="40"/>
      <c r="V120" s="40"/>
      <c r="W120" s="40"/>
      <c r="X120" s="40"/>
      <c r="Y120" s="40"/>
      <c r="Z120" s="40"/>
      <c r="AA120" s="40"/>
      <c r="AB120" s="40"/>
      <c r="AC120" s="40"/>
      <c r="AD120" s="40"/>
    </row>
    <row r="121" spans="1:30" s="44" customFormat="1" x14ac:dyDescent="0.25">
      <c r="A121" s="172"/>
      <c r="B121" s="40"/>
      <c r="C121" s="190"/>
      <c r="D121" s="190"/>
      <c r="E121" s="190"/>
      <c r="F121" s="190"/>
      <c r="G121" s="190"/>
      <c r="H121" s="190"/>
      <c r="I121" s="190"/>
      <c r="J121" s="40"/>
      <c r="K121" s="40"/>
      <c r="L121" s="40"/>
      <c r="M121" s="40"/>
      <c r="N121" s="40"/>
      <c r="O121" s="40"/>
      <c r="P121" s="40"/>
      <c r="Q121" s="40"/>
      <c r="R121" s="40"/>
      <c r="S121" s="40"/>
      <c r="T121" s="40"/>
      <c r="U121" s="40"/>
      <c r="V121" s="40"/>
      <c r="W121" s="40"/>
      <c r="X121" s="40"/>
      <c r="Y121" s="40"/>
      <c r="Z121" s="40"/>
      <c r="AA121" s="40"/>
      <c r="AB121" s="40"/>
      <c r="AC121" s="40"/>
      <c r="AD121" s="40"/>
    </row>
    <row r="122" spans="1:30" s="44" customFormat="1" x14ac:dyDescent="0.25">
      <c r="A122" s="172"/>
      <c r="B122" s="40"/>
      <c r="C122" s="187">
        <f t="shared" si="18"/>
        <v>1</v>
      </c>
      <c r="D122" s="187">
        <f t="shared" si="18"/>
        <v>1</v>
      </c>
      <c r="E122" s="187">
        <f t="shared" si="18"/>
        <v>1</v>
      </c>
      <c r="F122" s="187">
        <f t="shared" si="18"/>
        <v>1</v>
      </c>
      <c r="G122" s="187">
        <f t="shared" si="18"/>
        <v>1</v>
      </c>
      <c r="H122" s="187">
        <f t="shared" ref="H122:I122" si="24">IF(ISNUMBER(H58),0,1)</f>
        <v>1</v>
      </c>
      <c r="I122" s="187">
        <f t="shared" si="24"/>
        <v>1</v>
      </c>
      <c r="J122" s="40"/>
      <c r="K122" s="40"/>
      <c r="L122" s="40"/>
      <c r="M122" s="40"/>
      <c r="N122" s="40"/>
      <c r="O122" s="40"/>
      <c r="P122" s="40"/>
      <c r="Q122" s="40"/>
      <c r="R122" s="40"/>
      <c r="S122" s="40"/>
      <c r="T122" s="40"/>
      <c r="U122" s="40"/>
      <c r="V122" s="40"/>
      <c r="W122" s="40"/>
      <c r="X122" s="40"/>
      <c r="Y122" s="40"/>
      <c r="Z122" s="40"/>
      <c r="AA122" s="40"/>
      <c r="AB122" s="40"/>
      <c r="AC122" s="40"/>
      <c r="AD122" s="40"/>
    </row>
    <row r="123" spans="1:30" s="44" customFormat="1" x14ac:dyDescent="0.25">
      <c r="A123" s="172"/>
      <c r="B123" s="40"/>
      <c r="C123" s="187">
        <f t="shared" si="18"/>
        <v>1</v>
      </c>
      <c r="D123" s="187">
        <f t="shared" si="18"/>
        <v>1</v>
      </c>
      <c r="E123" s="187">
        <f t="shared" si="18"/>
        <v>1</v>
      </c>
      <c r="F123" s="187">
        <f t="shared" si="18"/>
        <v>1</v>
      </c>
      <c r="G123" s="187">
        <f t="shared" si="18"/>
        <v>1</v>
      </c>
      <c r="H123" s="187">
        <f t="shared" ref="H123:I123" si="25">IF(ISNUMBER(H59),0,1)</f>
        <v>1</v>
      </c>
      <c r="I123" s="187">
        <f t="shared" si="25"/>
        <v>1</v>
      </c>
      <c r="J123" s="40"/>
      <c r="K123" s="40"/>
      <c r="L123" s="40"/>
      <c r="M123" s="40"/>
      <c r="N123" s="40"/>
      <c r="O123" s="40"/>
      <c r="P123" s="40"/>
      <c r="Q123" s="40"/>
      <c r="R123" s="40"/>
      <c r="S123" s="40"/>
      <c r="T123" s="40"/>
      <c r="U123" s="40"/>
      <c r="V123" s="40"/>
      <c r="W123" s="40"/>
      <c r="X123" s="40"/>
      <c r="Y123" s="40"/>
      <c r="Z123" s="40"/>
      <c r="AA123" s="40"/>
      <c r="AB123" s="40"/>
      <c r="AC123" s="40"/>
      <c r="AD123" s="40"/>
    </row>
    <row r="124" spans="1:30" s="44" customFormat="1" x14ac:dyDescent="0.25">
      <c r="A124" s="172"/>
      <c r="B124" s="40"/>
      <c r="C124" s="187">
        <f t="shared" si="18"/>
        <v>1</v>
      </c>
      <c r="D124" s="187">
        <f t="shared" si="18"/>
        <v>1</v>
      </c>
      <c r="E124" s="187">
        <f t="shared" si="18"/>
        <v>1</v>
      </c>
      <c r="F124" s="187">
        <f t="shared" si="18"/>
        <v>1</v>
      </c>
      <c r="G124" s="187">
        <f t="shared" si="18"/>
        <v>1</v>
      </c>
      <c r="H124" s="187">
        <f t="shared" ref="H124:I124" si="26">IF(ISNUMBER(H60),0,1)</f>
        <v>1</v>
      </c>
      <c r="I124" s="187">
        <f t="shared" si="26"/>
        <v>1</v>
      </c>
      <c r="J124" s="40"/>
      <c r="K124" s="40"/>
      <c r="L124" s="40"/>
      <c r="M124" s="40"/>
      <c r="N124" s="40"/>
      <c r="O124" s="40"/>
      <c r="P124" s="40"/>
      <c r="Q124" s="40"/>
      <c r="R124" s="40"/>
      <c r="S124" s="40"/>
      <c r="T124" s="40"/>
      <c r="U124" s="40"/>
      <c r="V124" s="40"/>
      <c r="W124" s="40"/>
      <c r="X124" s="40"/>
      <c r="Y124" s="40"/>
      <c r="Z124" s="40"/>
      <c r="AA124" s="40"/>
      <c r="AB124" s="40"/>
      <c r="AC124" s="40"/>
      <c r="AD124" s="40"/>
    </row>
    <row r="125" spans="1:30" s="44" customFormat="1" x14ac:dyDescent="0.25">
      <c r="A125" s="172"/>
      <c r="B125" s="40"/>
      <c r="C125" s="187">
        <f t="shared" si="18"/>
        <v>1</v>
      </c>
      <c r="D125" s="187">
        <f t="shared" si="18"/>
        <v>1</v>
      </c>
      <c r="E125" s="187">
        <f t="shared" si="18"/>
        <v>1</v>
      </c>
      <c r="F125" s="187">
        <f t="shared" si="18"/>
        <v>1</v>
      </c>
      <c r="G125" s="187">
        <f t="shared" si="18"/>
        <v>1</v>
      </c>
      <c r="H125" s="187">
        <f t="shared" ref="H125:I125" si="27">IF(ISNUMBER(H61),0,1)</f>
        <v>1</v>
      </c>
      <c r="I125" s="187">
        <f t="shared" si="27"/>
        <v>1</v>
      </c>
      <c r="J125" s="40"/>
      <c r="K125" s="40"/>
      <c r="L125" s="40"/>
      <c r="M125" s="40"/>
      <c r="N125" s="40"/>
      <c r="O125" s="40"/>
      <c r="P125" s="40"/>
      <c r="Q125" s="40"/>
      <c r="R125" s="40"/>
      <c r="S125" s="40"/>
      <c r="T125" s="40"/>
      <c r="U125" s="40"/>
      <c r="V125" s="40"/>
      <c r="W125" s="40"/>
      <c r="X125" s="40"/>
      <c r="Y125" s="40"/>
      <c r="Z125" s="40"/>
      <c r="AA125" s="40"/>
      <c r="AB125" s="40"/>
      <c r="AC125" s="40"/>
      <c r="AD125" s="40"/>
    </row>
    <row r="126" spans="1:30" s="44" customFormat="1" x14ac:dyDescent="0.25">
      <c r="A126" s="172"/>
      <c r="B126" s="40"/>
      <c r="C126" s="187">
        <f t="shared" si="18"/>
        <v>1</v>
      </c>
      <c r="D126" s="187">
        <f t="shared" si="18"/>
        <v>1</v>
      </c>
      <c r="E126" s="187">
        <f t="shared" si="18"/>
        <v>1</v>
      </c>
      <c r="F126" s="187">
        <f t="shared" si="18"/>
        <v>1</v>
      </c>
      <c r="G126" s="187">
        <f t="shared" si="18"/>
        <v>1</v>
      </c>
      <c r="H126" s="187">
        <f t="shared" ref="H126:I126" si="28">IF(ISNUMBER(H62),0,1)</f>
        <v>1</v>
      </c>
      <c r="I126" s="187">
        <f t="shared" si="28"/>
        <v>1</v>
      </c>
      <c r="J126" s="40"/>
      <c r="K126" s="40"/>
      <c r="L126" s="40"/>
      <c r="M126" s="40"/>
      <c r="N126" s="40"/>
      <c r="O126" s="40"/>
      <c r="P126" s="40"/>
      <c r="Q126" s="40"/>
      <c r="R126" s="40"/>
      <c r="S126" s="40"/>
      <c r="T126" s="40"/>
      <c r="U126" s="40"/>
      <c r="V126" s="40"/>
      <c r="W126" s="40"/>
      <c r="X126" s="40"/>
      <c r="Y126" s="40"/>
      <c r="Z126" s="40"/>
      <c r="AA126" s="40"/>
      <c r="AB126" s="40"/>
      <c r="AC126" s="40"/>
      <c r="AD126" s="40"/>
    </row>
    <row r="127" spans="1:30" s="44" customFormat="1" x14ac:dyDescent="0.25">
      <c r="A127" s="172"/>
      <c r="B127" s="40"/>
      <c r="C127" s="183"/>
      <c r="D127" s="183"/>
      <c r="E127" s="183"/>
      <c r="F127" s="183"/>
      <c r="G127" s="183"/>
      <c r="H127" s="183"/>
      <c r="I127" s="183"/>
      <c r="J127" s="40"/>
      <c r="K127" s="40"/>
      <c r="L127" s="40"/>
      <c r="M127" s="40"/>
      <c r="N127" s="40"/>
      <c r="O127" s="40"/>
      <c r="P127" s="40"/>
      <c r="Q127" s="40"/>
      <c r="R127" s="40"/>
      <c r="S127" s="40"/>
      <c r="T127" s="40"/>
      <c r="U127" s="40"/>
      <c r="V127" s="40"/>
      <c r="W127" s="40"/>
      <c r="X127" s="40"/>
      <c r="Y127" s="40"/>
      <c r="Z127" s="40"/>
      <c r="AA127" s="40"/>
      <c r="AB127" s="40"/>
      <c r="AC127" s="40"/>
      <c r="AD127" s="40"/>
    </row>
    <row r="128" spans="1:30" s="44" customFormat="1" x14ac:dyDescent="0.25">
      <c r="A128" s="172"/>
      <c r="B128" s="40"/>
      <c r="C128" s="183"/>
      <c r="D128" s="183"/>
      <c r="E128" s="183"/>
      <c r="F128" s="183"/>
      <c r="G128" s="183"/>
      <c r="H128" s="183"/>
      <c r="I128" s="183"/>
      <c r="J128" s="40"/>
      <c r="K128" s="40"/>
      <c r="L128" s="40"/>
      <c r="M128" s="40"/>
      <c r="N128" s="40"/>
      <c r="O128" s="40"/>
      <c r="P128" s="40"/>
      <c r="Q128" s="40"/>
      <c r="R128" s="40"/>
      <c r="S128" s="40"/>
      <c r="T128" s="40"/>
      <c r="U128" s="40"/>
      <c r="V128" s="40"/>
      <c r="W128" s="40"/>
      <c r="X128" s="40"/>
      <c r="Y128" s="40"/>
      <c r="Z128" s="40"/>
      <c r="AA128" s="40"/>
      <c r="AB128" s="40"/>
      <c r="AC128" s="40"/>
      <c r="AD128" s="40"/>
    </row>
    <row r="129" spans="1:30" s="44" customFormat="1" x14ac:dyDescent="0.25">
      <c r="A129" s="172"/>
      <c r="B129" s="40"/>
      <c r="C129" s="183"/>
      <c r="D129" s="183"/>
      <c r="E129" s="183"/>
      <c r="F129" s="183"/>
      <c r="G129" s="183"/>
      <c r="H129" s="183"/>
      <c r="I129" s="183"/>
      <c r="J129" s="40"/>
      <c r="K129" s="40"/>
      <c r="L129" s="40"/>
      <c r="M129" s="40"/>
      <c r="N129" s="40"/>
      <c r="O129" s="40"/>
      <c r="P129" s="40"/>
      <c r="Q129" s="40"/>
      <c r="R129" s="40"/>
      <c r="S129" s="40"/>
      <c r="T129" s="40"/>
      <c r="U129" s="40"/>
      <c r="V129" s="40"/>
      <c r="W129" s="40"/>
      <c r="X129" s="40"/>
      <c r="Y129" s="40"/>
      <c r="Z129" s="40"/>
      <c r="AA129" s="40"/>
      <c r="AB129" s="40"/>
      <c r="AC129" s="40"/>
      <c r="AD129" s="40"/>
    </row>
    <row r="130" spans="1:30" s="44" customFormat="1" x14ac:dyDescent="0.25">
      <c r="A130" s="172"/>
      <c r="B130" s="26"/>
      <c r="C130" s="108"/>
      <c r="D130" s="108"/>
      <c r="E130" s="108"/>
      <c r="F130" s="108"/>
      <c r="G130" s="108"/>
      <c r="H130" s="108"/>
      <c r="I130" s="108"/>
    </row>
    <row r="131" spans="1:30" s="44" customFormat="1" x14ac:dyDescent="0.25">
      <c r="A131" s="172"/>
      <c r="B131" s="26"/>
      <c r="C131" s="108"/>
      <c r="D131" s="108"/>
      <c r="E131" s="108"/>
      <c r="F131" s="108"/>
      <c r="G131" s="108"/>
      <c r="H131" s="108"/>
      <c r="I131" s="108"/>
    </row>
    <row r="132" spans="1:30" s="44" customFormat="1" x14ac:dyDescent="0.25">
      <c r="A132" s="172"/>
      <c r="B132" s="26"/>
      <c r="C132" s="108"/>
      <c r="D132" s="108"/>
      <c r="E132" s="108"/>
      <c r="F132" s="108"/>
      <c r="G132" s="108"/>
      <c r="H132" s="108"/>
      <c r="I132" s="108"/>
    </row>
    <row r="133" spans="1:30" s="44" customFormat="1" x14ac:dyDescent="0.25">
      <c r="A133" s="172"/>
      <c r="B133" s="185"/>
      <c r="C133" s="108"/>
      <c r="D133" s="108"/>
      <c r="E133" s="108"/>
      <c r="F133" s="108"/>
      <c r="G133" s="108"/>
      <c r="H133" s="108"/>
      <c r="I133" s="108"/>
    </row>
    <row r="134" spans="1:30" s="44" customFormat="1" x14ac:dyDescent="0.25">
      <c r="A134" s="172"/>
      <c r="B134" s="39"/>
      <c r="C134" s="108"/>
      <c r="D134" s="108"/>
      <c r="E134" s="108"/>
      <c r="F134" s="108"/>
      <c r="G134" s="108"/>
      <c r="H134" s="108"/>
      <c r="I134" s="108"/>
    </row>
    <row r="135" spans="1:30" s="44" customFormat="1" x14ac:dyDescent="0.25">
      <c r="A135" s="172"/>
      <c r="B135" s="39"/>
      <c r="C135" s="108"/>
      <c r="D135" s="108"/>
      <c r="E135" s="108"/>
      <c r="F135" s="108"/>
      <c r="G135" s="108"/>
      <c r="H135" s="108"/>
      <c r="I135" s="108"/>
    </row>
    <row r="136" spans="1:30" s="44" customFormat="1" x14ac:dyDescent="0.25">
      <c r="A136" s="172"/>
      <c r="B136" s="39"/>
      <c r="C136" s="108"/>
      <c r="D136" s="107"/>
      <c r="E136" s="107"/>
      <c r="F136" s="107"/>
      <c r="G136" s="107"/>
      <c r="H136" s="107"/>
      <c r="I136" s="107"/>
    </row>
    <row r="137" spans="1:30" s="44" customFormat="1" x14ac:dyDescent="0.25">
      <c r="A137" s="172"/>
      <c r="B137" s="185"/>
      <c r="C137" s="108"/>
      <c r="D137" s="108"/>
      <c r="E137" s="108"/>
      <c r="F137" s="108"/>
      <c r="G137" s="108"/>
      <c r="H137" s="108"/>
      <c r="I137" s="108"/>
    </row>
    <row r="138" spans="1:30" s="44" customFormat="1" x14ac:dyDescent="0.25">
      <c r="A138" s="172"/>
      <c r="B138" s="39"/>
      <c r="C138" s="108"/>
      <c r="D138" s="108"/>
      <c r="E138" s="108"/>
      <c r="F138" s="108"/>
      <c r="G138" s="108"/>
      <c r="H138" s="108"/>
      <c r="I138" s="108"/>
    </row>
    <row r="139" spans="1:30" s="44" customFormat="1" x14ac:dyDescent="0.25">
      <c r="A139" s="172"/>
      <c r="B139" s="39"/>
      <c r="C139" s="108"/>
      <c r="D139" s="108"/>
      <c r="E139" s="108"/>
      <c r="F139" s="108"/>
      <c r="G139" s="108"/>
      <c r="H139" s="108"/>
      <c r="I139" s="108"/>
    </row>
    <row r="140" spans="1:30" s="44" customFormat="1" x14ac:dyDescent="0.25">
      <c r="A140" s="172"/>
      <c r="B140" s="39"/>
      <c r="C140" s="108"/>
      <c r="D140" s="108"/>
      <c r="E140" s="108"/>
      <c r="F140" s="108"/>
      <c r="G140" s="108"/>
      <c r="H140" s="108"/>
      <c r="I140" s="108"/>
    </row>
    <row r="141" spans="1:30" s="44" customFormat="1" x14ac:dyDescent="0.25">
      <c r="A141" s="172"/>
      <c r="B141" s="39"/>
      <c r="C141" s="108"/>
      <c r="D141" s="108"/>
      <c r="E141" s="108"/>
      <c r="F141" s="108"/>
      <c r="G141" s="108"/>
      <c r="H141" s="108"/>
      <c r="I141" s="108"/>
    </row>
    <row r="142" spans="1:30" s="44" customFormat="1" x14ac:dyDescent="0.25">
      <c r="A142" s="172"/>
      <c r="B142" s="39"/>
      <c r="C142" s="108"/>
      <c r="D142" s="107"/>
      <c r="E142" s="107"/>
      <c r="F142" s="107"/>
      <c r="G142" s="107"/>
      <c r="H142" s="107"/>
      <c r="I142" s="107"/>
    </row>
    <row r="143" spans="1:30" s="44" customFormat="1" x14ac:dyDescent="0.25">
      <c r="A143" s="172"/>
      <c r="B143" s="185"/>
      <c r="C143" s="108"/>
      <c r="D143" s="108"/>
      <c r="E143" s="108"/>
      <c r="F143" s="108"/>
      <c r="G143" s="108"/>
      <c r="H143" s="108"/>
      <c r="I143" s="108"/>
    </row>
    <row r="144" spans="1:30" s="44" customFormat="1" x14ac:dyDescent="0.25">
      <c r="A144" s="172"/>
      <c r="B144" s="143"/>
      <c r="C144" s="152"/>
      <c r="D144" s="106"/>
      <c r="E144" s="106"/>
      <c r="F144" s="106"/>
      <c r="G144" s="106"/>
      <c r="H144" s="106"/>
      <c r="I144" s="106"/>
    </row>
    <row r="145" spans="1:9" s="44" customFormat="1" x14ac:dyDescent="0.25">
      <c r="A145" s="172"/>
      <c r="B145" s="143"/>
      <c r="C145" s="152"/>
      <c r="D145" s="106"/>
      <c r="E145" s="106"/>
      <c r="F145" s="106"/>
      <c r="G145" s="106"/>
      <c r="H145" s="106"/>
      <c r="I145" s="106"/>
    </row>
    <row r="146" spans="1:9" s="44" customFormat="1" x14ac:dyDescent="0.25">
      <c r="A146" s="172"/>
      <c r="B146" s="143"/>
      <c r="C146" s="152"/>
      <c r="D146" s="106"/>
      <c r="E146" s="106"/>
      <c r="F146" s="106"/>
      <c r="G146" s="106"/>
      <c r="H146" s="106"/>
      <c r="I146" s="106"/>
    </row>
    <row r="147" spans="1:9" s="44" customFormat="1" x14ac:dyDescent="0.25">
      <c r="A147" s="172"/>
      <c r="B147" s="143"/>
      <c r="C147" s="152"/>
      <c r="D147" s="106"/>
      <c r="E147" s="106"/>
      <c r="F147" s="106"/>
      <c r="G147" s="106"/>
      <c r="H147" s="106"/>
      <c r="I147" s="106"/>
    </row>
    <row r="148" spans="1:9" s="26" customFormat="1" x14ac:dyDescent="0.25">
      <c r="A148" s="171"/>
      <c r="B148" s="39"/>
      <c r="C148" s="108"/>
      <c r="D148" s="107"/>
      <c r="E148" s="107"/>
      <c r="F148" s="107"/>
      <c r="G148" s="107"/>
      <c r="H148" s="107"/>
      <c r="I148" s="107"/>
    </row>
    <row r="149" spans="1:9" s="26" customFormat="1" x14ac:dyDescent="0.25">
      <c r="A149" s="171"/>
      <c r="B149" s="39"/>
      <c r="C149" s="108"/>
      <c r="D149" s="107"/>
      <c r="E149" s="107"/>
      <c r="F149" s="107"/>
      <c r="G149" s="107"/>
      <c r="H149" s="107"/>
      <c r="I149" s="107"/>
    </row>
    <row r="150" spans="1:9" s="44" customFormat="1" x14ac:dyDescent="0.25">
      <c r="A150" s="172"/>
      <c r="B150" s="143"/>
    </row>
    <row r="151" spans="1:9" s="44" customFormat="1" x14ac:dyDescent="0.25">
      <c r="A151" s="172"/>
      <c r="B151" s="143"/>
    </row>
    <row r="152" spans="1:9" s="44" customFormat="1" x14ac:dyDescent="0.25">
      <c r="A152" s="172"/>
      <c r="B152" s="143"/>
    </row>
    <row r="153" spans="1:9" x14ac:dyDescent="0.25">
      <c r="B153" s="43"/>
      <c r="C153" s="40"/>
      <c r="D153" s="40"/>
      <c r="E153" s="40"/>
      <c r="F153" s="40"/>
      <c r="G153" s="40"/>
      <c r="H153" s="40"/>
    </row>
    <row r="154" spans="1:9" x14ac:dyDescent="0.25">
      <c r="B154" s="43"/>
      <c r="C154" s="40"/>
      <c r="D154" s="40"/>
      <c r="E154" s="40"/>
      <c r="F154" s="40"/>
      <c r="G154" s="40"/>
      <c r="H154" s="40"/>
    </row>
    <row r="155" spans="1:9" x14ac:dyDescent="0.25">
      <c r="B155" s="43"/>
      <c r="C155" s="40"/>
      <c r="D155" s="40"/>
      <c r="E155" s="40"/>
      <c r="F155" s="40"/>
      <c r="G155" s="40"/>
      <c r="H155" s="40"/>
    </row>
    <row r="156" spans="1:9" x14ac:dyDescent="0.25">
      <c r="B156" s="43"/>
      <c r="C156" s="40"/>
      <c r="D156" s="40"/>
      <c r="E156" s="40"/>
      <c r="F156" s="40"/>
      <c r="G156" s="40"/>
      <c r="H156" s="40"/>
    </row>
    <row r="157" spans="1:9" x14ac:dyDescent="0.25">
      <c r="B157" s="43"/>
      <c r="C157" s="40"/>
      <c r="D157" s="40"/>
      <c r="E157" s="40"/>
      <c r="F157" s="40"/>
      <c r="G157" s="40"/>
      <c r="H157" s="40"/>
    </row>
    <row r="158" spans="1:9" x14ac:dyDescent="0.25">
      <c r="B158" s="43"/>
      <c r="C158" s="40"/>
      <c r="D158" s="40"/>
      <c r="E158" s="40"/>
      <c r="F158" s="40"/>
      <c r="G158" s="40"/>
      <c r="H158" s="40"/>
    </row>
    <row r="159" spans="1:9" x14ac:dyDescent="0.25">
      <c r="B159" s="43"/>
      <c r="C159" s="40"/>
      <c r="D159" s="40"/>
      <c r="E159" s="40"/>
      <c r="F159" s="40"/>
      <c r="G159" s="40"/>
      <c r="H159" s="40"/>
    </row>
    <row r="160" spans="1:9" x14ac:dyDescent="0.25">
      <c r="B160" s="43"/>
      <c r="C160" s="40"/>
      <c r="D160" s="40"/>
      <c r="E160" s="40"/>
      <c r="F160" s="40"/>
      <c r="G160" s="40"/>
      <c r="H160" s="40"/>
    </row>
    <row r="161" spans="2:2" x14ac:dyDescent="0.25">
      <c r="B161" s="39"/>
    </row>
    <row r="162" spans="2:2" x14ac:dyDescent="0.25">
      <c r="B162" s="39"/>
    </row>
    <row r="163" spans="2:2" x14ac:dyDescent="0.25">
      <c r="B163" s="39"/>
    </row>
    <row r="164" spans="2:2" x14ac:dyDescent="0.25">
      <c r="B164" s="39"/>
    </row>
  </sheetData>
  <mergeCells count="4">
    <mergeCell ref="D10:I10"/>
    <mergeCell ref="D11:I11"/>
    <mergeCell ref="A1:B1"/>
    <mergeCell ref="A70:I70"/>
  </mergeCells>
  <dataValidations disablePrompts="1" count="1">
    <dataValidation type="list" allowBlank="1" showInputMessage="1" showErrorMessage="1" sqref="G8">
      <formula1>$F$51:$F$51</formula1>
    </dataValidation>
  </dataValidations>
  <pageMargins left="0.7" right="0.7" top="0.75" bottom="0.75" header="0.3" footer="0.3"/>
  <pageSetup scale="40" orientation="landscape" r:id="rId1"/>
  <ignoredErrors>
    <ignoredError sqref="D144:I148" formula="1"/>
    <ignoredError sqref="C73:I87 C17:I17 C89:I92 C94:I1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70"/>
  <sheetViews>
    <sheetView zoomScale="79" zoomScaleNormal="79" workbookViewId="0">
      <selection activeCell="B28" sqref="B28"/>
    </sheetView>
  </sheetViews>
  <sheetFormatPr defaultColWidth="9.140625" defaultRowHeight="15" x14ac:dyDescent="0.25"/>
  <cols>
    <col min="1" max="1" width="4.28515625" style="36" customWidth="1"/>
    <col min="2" max="2" width="152.85546875" style="35" customWidth="1"/>
    <col min="3" max="3" width="11.5703125" style="104" customWidth="1"/>
    <col min="4" max="4" width="11" style="104" customWidth="1"/>
    <col min="5" max="5" width="11.140625" style="104" customWidth="1"/>
    <col min="6" max="6" width="10.7109375" style="104" customWidth="1"/>
    <col min="7" max="7" width="10" style="104" customWidth="1"/>
    <col min="8" max="8" width="11.85546875" style="104" customWidth="1"/>
    <col min="9" max="9" width="10.7109375" style="104" customWidth="1"/>
    <col min="10" max="16384" width="9.140625" style="35"/>
  </cols>
  <sheetData>
    <row r="1" spans="1:9" ht="15.75" x14ac:dyDescent="0.25">
      <c r="A1" s="55" t="str">
        <f>"DFAST-14A -Regulatory Capital Transitions Schedule:"&amp;" "&amp;CoverSheet!$D$4&amp;" ("&amp;CoverSheet!$B$15&amp; " Scenario)"</f>
        <v>DFAST-14A -Regulatory Capital Transitions Schedule:  (Supervisory Baseline Scenario)</v>
      </c>
    </row>
    <row r="2" spans="1:9" s="13" customFormat="1" ht="15" customHeight="1" x14ac:dyDescent="0.25">
      <c r="A2" s="24"/>
      <c r="B2" s="15" t="s">
        <v>130</v>
      </c>
      <c r="C2" s="105"/>
      <c r="D2" s="105"/>
      <c r="E2" s="105"/>
      <c r="F2" s="105"/>
      <c r="G2" s="105"/>
      <c r="H2" s="105"/>
      <c r="I2" s="110"/>
    </row>
    <row r="3" spans="1:9" s="13" customFormat="1" ht="15" customHeight="1" x14ac:dyDescent="0.25">
      <c r="A3" s="24"/>
      <c r="B3" s="14" t="s">
        <v>14</v>
      </c>
      <c r="C3" s="111" t="s">
        <v>13</v>
      </c>
      <c r="D3" s="111" t="s">
        <v>12</v>
      </c>
      <c r="E3" s="111" t="s">
        <v>11</v>
      </c>
      <c r="F3" s="111" t="s">
        <v>10</v>
      </c>
      <c r="G3" s="111" t="s">
        <v>9</v>
      </c>
      <c r="H3" s="111" t="s">
        <v>8</v>
      </c>
      <c r="I3" s="112" t="s">
        <v>7</v>
      </c>
    </row>
    <row r="4" spans="1:9" ht="14.45" customHeight="1" x14ac:dyDescent="0.25">
      <c r="C4" s="175" t="s">
        <v>147</v>
      </c>
      <c r="D4" s="255"/>
      <c r="E4" s="255"/>
      <c r="F4" s="255"/>
      <c r="G4" s="255"/>
      <c r="H4" s="255"/>
      <c r="I4" s="255"/>
    </row>
    <row r="5" spans="1:9" ht="14.45" customHeight="1" x14ac:dyDescent="0.25">
      <c r="C5" s="176" t="s">
        <v>148</v>
      </c>
      <c r="D5" s="256" t="s">
        <v>150</v>
      </c>
      <c r="E5" s="256"/>
      <c r="F5" s="256"/>
      <c r="G5" s="256"/>
      <c r="H5" s="256"/>
      <c r="I5" s="256"/>
    </row>
    <row r="6" spans="1:9" ht="14.45" customHeight="1" x14ac:dyDescent="0.25">
      <c r="C6" s="145" t="s">
        <v>149</v>
      </c>
      <c r="D6" s="176" t="s">
        <v>151</v>
      </c>
      <c r="E6" s="176" t="s">
        <v>152</v>
      </c>
      <c r="F6" s="176" t="s">
        <v>153</v>
      </c>
      <c r="G6" s="176" t="s">
        <v>154</v>
      </c>
      <c r="H6" s="176" t="s">
        <v>155</v>
      </c>
      <c r="I6" s="176" t="s">
        <v>156</v>
      </c>
    </row>
    <row r="7" spans="1:9" ht="15" customHeight="1" x14ac:dyDescent="0.25">
      <c r="B7" s="206" t="s">
        <v>245</v>
      </c>
      <c r="C7" s="113"/>
    </row>
    <row r="8" spans="1:9" x14ac:dyDescent="0.25">
      <c r="A8" s="47">
        <v>1</v>
      </c>
      <c r="B8" s="207" t="s">
        <v>232</v>
      </c>
      <c r="C8" s="136"/>
      <c r="D8" s="136"/>
      <c r="E8" s="136"/>
      <c r="F8" s="136"/>
      <c r="G8" s="136"/>
      <c r="H8" s="136"/>
      <c r="I8" s="136"/>
    </row>
    <row r="9" spans="1:9" x14ac:dyDescent="0.25">
      <c r="A9" s="47">
        <v>2</v>
      </c>
      <c r="B9" s="208" t="s">
        <v>249</v>
      </c>
      <c r="C9" s="136"/>
      <c r="D9" s="136"/>
      <c r="E9" s="136"/>
      <c r="F9" s="136"/>
      <c r="G9" s="136"/>
      <c r="H9" s="136"/>
      <c r="I9" s="136"/>
    </row>
    <row r="10" spans="1:9" x14ac:dyDescent="0.25">
      <c r="A10" s="47">
        <v>3</v>
      </c>
      <c r="B10" s="207" t="str">
        <f>"Significant investments in the capital of unconsolidated financial institutions in the form of common stock net of short positions  (greater of item "&amp;A8&amp;" minus "&amp;A9&amp;" or zero)"</f>
        <v>Significant investments in the capital of unconsolidated financial institutions in the form of common stock net of short positions  (greater of item 1 minus 2 or zero)</v>
      </c>
      <c r="C10" s="191" t="str">
        <f>IF(AND(ISNUMBER(C8),ISNUMBER(C9)),MAX(0,C8-C9),"")</f>
        <v/>
      </c>
      <c r="D10" s="191" t="str">
        <f t="shared" ref="D10:I10" si="0">IF(AND(ISNUMBER(D8),ISNUMBER(D9)),MAX(0,D8-D9),"")</f>
        <v/>
      </c>
      <c r="E10" s="191" t="str">
        <f t="shared" si="0"/>
        <v/>
      </c>
      <c r="F10" s="191" t="str">
        <f t="shared" si="0"/>
        <v/>
      </c>
      <c r="G10" s="191" t="str">
        <f t="shared" si="0"/>
        <v/>
      </c>
      <c r="H10" s="191" t="str">
        <f t="shared" si="0"/>
        <v/>
      </c>
      <c r="I10" s="191" t="str">
        <f t="shared" si="0"/>
        <v/>
      </c>
    </row>
    <row r="11" spans="1:9" x14ac:dyDescent="0.25">
      <c r="A11" s="47">
        <v>4</v>
      </c>
      <c r="B11" s="207" t="str">
        <f>"10 percent common equity tier 1 deduction threshold (10 percent of item 19 in the Capital Composition tab)"</f>
        <v>10 percent common equity tier 1 deduction threshold (10 percent of item 19 in the Capital Composition tab)</v>
      </c>
      <c r="C11" s="191" t="str">
        <f>IF(ISNUMBER('Capital Composition'!C34),MAX('Capital Composition'!C34*0.1,0),"")</f>
        <v/>
      </c>
      <c r="D11" s="191" t="str">
        <f>IF(ISNUMBER('Capital Composition'!D34),MAX('Capital Composition'!D34*0.1,0),"")</f>
        <v/>
      </c>
      <c r="E11" s="191" t="str">
        <f>IF(ISNUMBER('Capital Composition'!E34),MAX('Capital Composition'!E34*0.1,0),"")</f>
        <v/>
      </c>
      <c r="F11" s="191" t="str">
        <f>IF(ISNUMBER('Capital Composition'!F34),MAX('Capital Composition'!F34*0.1,0),"")</f>
        <v/>
      </c>
      <c r="G11" s="191" t="str">
        <f>IF(ISNUMBER('Capital Composition'!G34),MAX('Capital Composition'!G34*0.1,0),"")</f>
        <v/>
      </c>
      <c r="H11" s="191" t="str">
        <f>IF(ISNUMBER('Capital Composition'!H34),MAX('Capital Composition'!H34*0.1,0),"")</f>
        <v/>
      </c>
      <c r="I11" s="191" t="str">
        <f>IF(ISNUMBER('Capital Composition'!I34),MAX('Capital Composition'!I34*0.1,0),"")</f>
        <v/>
      </c>
    </row>
    <row r="12" spans="1:9" x14ac:dyDescent="0.25">
      <c r="A12" s="47">
        <v>5</v>
      </c>
      <c r="B12" s="207" t="str">
        <f>"Amount to be deducted from common equity tier 1 due to 10 percent deduction threshold (greater of item "&amp;A10&amp;" minus 10 percent of item "&amp;A11&amp;" or zero)"</f>
        <v>Amount to be deducted from common equity tier 1 due to 10 percent deduction threshold (greater of item 3 minus 10 percent of item 4 or zero)</v>
      </c>
      <c r="C12" s="191" t="str">
        <f t="shared" ref="C12:I12" si="1">IF(AND(ISNUMBER(C10),ISNUMBER(C11)),MAX(0,C10-C11),"")</f>
        <v/>
      </c>
      <c r="D12" s="191" t="str">
        <f t="shared" si="1"/>
        <v/>
      </c>
      <c r="E12" s="191" t="str">
        <f t="shared" si="1"/>
        <v/>
      </c>
      <c r="F12" s="191" t="str">
        <f t="shared" si="1"/>
        <v/>
      </c>
      <c r="G12" s="191" t="str">
        <f t="shared" si="1"/>
        <v/>
      </c>
      <c r="H12" s="191" t="str">
        <f t="shared" si="1"/>
        <v/>
      </c>
      <c r="I12" s="191" t="str">
        <f t="shared" si="1"/>
        <v/>
      </c>
    </row>
    <row r="13" spans="1:9" x14ac:dyDescent="0.25">
      <c r="A13" s="47"/>
      <c r="B13" s="209"/>
      <c r="C13" s="114"/>
      <c r="D13" s="114"/>
      <c r="E13" s="114"/>
      <c r="F13" s="114"/>
      <c r="G13" s="114"/>
      <c r="H13" s="114"/>
      <c r="I13" s="114"/>
    </row>
    <row r="14" spans="1:9" x14ac:dyDescent="0.25">
      <c r="A14" s="47"/>
      <c r="B14" s="210" t="s">
        <v>246</v>
      </c>
      <c r="C14" s="115"/>
      <c r="D14" s="115"/>
      <c r="E14" s="115"/>
      <c r="F14" s="115"/>
      <c r="G14" s="115"/>
      <c r="H14" s="115"/>
      <c r="I14" s="115"/>
    </row>
    <row r="15" spans="1:9" x14ac:dyDescent="0.25">
      <c r="A15" s="47">
        <v>6</v>
      </c>
      <c r="B15" s="211" t="s">
        <v>250</v>
      </c>
      <c r="C15" s="136"/>
      <c r="D15" s="136"/>
      <c r="E15" s="136"/>
      <c r="F15" s="136"/>
      <c r="G15" s="136"/>
      <c r="H15" s="136"/>
      <c r="I15" s="136"/>
    </row>
    <row r="16" spans="1:9" x14ac:dyDescent="0.25">
      <c r="A16" s="47">
        <v>7</v>
      </c>
      <c r="B16" s="211" t="s">
        <v>251</v>
      </c>
      <c r="C16" s="136"/>
      <c r="D16" s="136"/>
      <c r="E16" s="136"/>
      <c r="F16" s="136"/>
      <c r="G16" s="136"/>
      <c r="H16" s="136"/>
      <c r="I16" s="136"/>
    </row>
    <row r="17" spans="1:9" x14ac:dyDescent="0.25">
      <c r="A17" s="47">
        <v>8</v>
      </c>
      <c r="B17" s="207" t="str">
        <f>"Mortgage servicing assets net of related deferred tax liabilities (item "&amp;A15&amp;" minus item "&amp;A16&amp;")"</f>
        <v>Mortgage servicing assets net of related deferred tax liabilities (item 6 minus item 7)</v>
      </c>
      <c r="C17" s="191" t="str">
        <f>IF(AND(ISNUMBER(C15),ISNUMBER(C16)),C15-C16,"")</f>
        <v/>
      </c>
      <c r="D17" s="191" t="str">
        <f t="shared" ref="D17:I17" si="2">IF(AND(ISNUMBER(D15),ISNUMBER(D16)),D15-D16,"")</f>
        <v/>
      </c>
      <c r="E17" s="191" t="str">
        <f t="shared" si="2"/>
        <v/>
      </c>
      <c r="F17" s="191" t="str">
        <f t="shared" si="2"/>
        <v/>
      </c>
      <c r="G17" s="191" t="str">
        <f t="shared" si="2"/>
        <v/>
      </c>
      <c r="H17" s="191" t="str">
        <f t="shared" si="2"/>
        <v/>
      </c>
      <c r="I17" s="191" t="str">
        <f t="shared" si="2"/>
        <v/>
      </c>
    </row>
    <row r="18" spans="1:9" x14ac:dyDescent="0.25">
      <c r="A18" s="47">
        <v>9</v>
      </c>
      <c r="B18" s="207" t="str">
        <f>"10 percent common equity tier 1 deduction threshold (10 percent of item 19 in the Capital Composition tab)"</f>
        <v>10 percent common equity tier 1 deduction threshold (10 percent of item 19 in the Capital Composition tab)</v>
      </c>
      <c r="C18" s="191" t="str">
        <f>IF(ISNUMBER('Capital Composition'!C34),MAX('Capital Composition'!C34*0.1,0),"")</f>
        <v/>
      </c>
      <c r="D18" s="191" t="str">
        <f>IF(ISNUMBER('Capital Composition'!D34),MAX('Capital Composition'!D34*0.1,0),"")</f>
        <v/>
      </c>
      <c r="E18" s="191" t="str">
        <f>IF(ISNUMBER('Capital Composition'!E34),MAX('Capital Composition'!E34*0.1,0),"")</f>
        <v/>
      </c>
      <c r="F18" s="191" t="str">
        <f>IF(ISNUMBER('Capital Composition'!F34),MAX('Capital Composition'!F34*0.1,0),"")</f>
        <v/>
      </c>
      <c r="G18" s="191" t="str">
        <f>IF(ISNUMBER('Capital Composition'!G34),MAX('Capital Composition'!G34*0.1,0),"")</f>
        <v/>
      </c>
      <c r="H18" s="191" t="str">
        <f>IF(ISNUMBER('Capital Composition'!H34),MAX('Capital Composition'!H34*0.1,0),"")</f>
        <v/>
      </c>
      <c r="I18" s="191" t="str">
        <f>IF(ISNUMBER('Capital Composition'!I34),MAX('Capital Composition'!I34*0.1,0),"")</f>
        <v/>
      </c>
    </row>
    <row r="19" spans="1:9" x14ac:dyDescent="0.25">
      <c r="A19" s="47">
        <v>10</v>
      </c>
      <c r="B19" s="207" t="str">
        <f>"Amount to be deducted from common equity tier 1 due to 10 percent deduction threshold (greater of item "&amp;A17&amp;" minus 10 percent of item "&amp;A18&amp;" or zero)"</f>
        <v>Amount to be deducted from common equity tier 1 due to 10 percent deduction threshold (greater of item 8 minus 10 percent of item 9 or zero)</v>
      </c>
      <c r="C19" s="191" t="str">
        <f t="shared" ref="C19:I19" si="3">IF(AND(ISNUMBER(C17),ISNUMBER(C18)),MAX(0,C17-C18),"")</f>
        <v/>
      </c>
      <c r="D19" s="191" t="str">
        <f t="shared" si="3"/>
        <v/>
      </c>
      <c r="E19" s="191" t="str">
        <f t="shared" si="3"/>
        <v/>
      </c>
      <c r="F19" s="191" t="str">
        <f t="shared" si="3"/>
        <v/>
      </c>
      <c r="G19" s="191" t="str">
        <f t="shared" si="3"/>
        <v/>
      </c>
      <c r="H19" s="191" t="str">
        <f t="shared" si="3"/>
        <v/>
      </c>
      <c r="I19" s="191" t="str">
        <f t="shared" si="3"/>
        <v/>
      </c>
    </row>
    <row r="20" spans="1:9" x14ac:dyDescent="0.25">
      <c r="A20" s="47"/>
      <c r="B20" s="209"/>
      <c r="C20" s="114"/>
      <c r="D20" s="114"/>
      <c r="E20" s="114"/>
      <c r="F20" s="114"/>
      <c r="G20" s="114"/>
      <c r="H20" s="114"/>
      <c r="I20" s="114"/>
    </row>
    <row r="21" spans="1:9" x14ac:dyDescent="0.25">
      <c r="A21" s="47"/>
      <c r="B21" s="210" t="s">
        <v>247</v>
      </c>
      <c r="C21" s="115"/>
      <c r="D21" s="115"/>
      <c r="E21" s="115"/>
      <c r="F21" s="115"/>
      <c r="G21" s="115"/>
      <c r="H21" s="115"/>
      <c r="I21" s="115"/>
    </row>
    <row r="22" spans="1:9" x14ac:dyDescent="0.25">
      <c r="A22" s="47">
        <v>11</v>
      </c>
      <c r="B22" s="207" t="s">
        <v>233</v>
      </c>
      <c r="C22" s="136"/>
      <c r="D22" s="136"/>
      <c r="E22" s="136"/>
      <c r="F22" s="136"/>
      <c r="G22" s="136"/>
      <c r="H22" s="136"/>
      <c r="I22" s="136"/>
    </row>
    <row r="23" spans="1:9" x14ac:dyDescent="0.25">
      <c r="A23" s="47">
        <v>12</v>
      </c>
      <c r="B23" s="207" t="str">
        <f>"10 percent common equity tier 1 deduction threshold (10 percent of item 19 in the Capital Composition tab)"</f>
        <v>10 percent common equity tier 1 deduction threshold (10 percent of item 19 in the Capital Composition tab)</v>
      </c>
      <c r="C23" s="191" t="str">
        <f>IF(ISNUMBER('Capital Composition'!C34),MAX('Capital Composition'!C34*0.1,0),"")</f>
        <v/>
      </c>
      <c r="D23" s="191" t="str">
        <f>IF(ISNUMBER('Capital Composition'!D34),MAX('Capital Composition'!D34*0.1,0),"")</f>
        <v/>
      </c>
      <c r="E23" s="191" t="str">
        <f>IF(ISNUMBER('Capital Composition'!E34),MAX('Capital Composition'!E34*0.1,0),"")</f>
        <v/>
      </c>
      <c r="F23" s="191" t="str">
        <f>IF(ISNUMBER('Capital Composition'!F34),MAX('Capital Composition'!F34*0.1,0),"")</f>
        <v/>
      </c>
      <c r="G23" s="191" t="str">
        <f>IF(ISNUMBER('Capital Composition'!G34),MAX('Capital Composition'!G34*0.1,0),"")</f>
        <v/>
      </c>
      <c r="H23" s="191" t="str">
        <f>IF(ISNUMBER('Capital Composition'!H34),MAX('Capital Composition'!H34*0.1,0),"")</f>
        <v/>
      </c>
      <c r="I23" s="191" t="str">
        <f>IF(ISNUMBER('Capital Composition'!I34),MAX('Capital Composition'!I34*0.1,0),"")</f>
        <v/>
      </c>
    </row>
    <row r="24" spans="1:9" x14ac:dyDescent="0.25">
      <c r="A24" s="47">
        <v>13</v>
      </c>
      <c r="B24" s="207" t="str">
        <f>"Amount to be deducted from common equity tier 1 due to 10 percent deduction threshold (greater of item "&amp;A22&amp;" minus 10 percent of item "&amp;A23&amp;" or zero)"</f>
        <v>Amount to be deducted from common equity tier 1 due to 10 percent deduction threshold (greater of item 11 minus 10 percent of item 12 or zero)</v>
      </c>
      <c r="C24" s="191" t="str">
        <f t="shared" ref="C24:I24" si="4">IF(AND(ISNUMBER(C22),ISNUMBER(C23)),MAX(0,C22-C23),"")</f>
        <v/>
      </c>
      <c r="D24" s="191" t="str">
        <f t="shared" si="4"/>
        <v/>
      </c>
      <c r="E24" s="191" t="str">
        <f t="shared" si="4"/>
        <v/>
      </c>
      <c r="F24" s="191" t="str">
        <f t="shared" si="4"/>
        <v/>
      </c>
      <c r="G24" s="191" t="str">
        <f t="shared" si="4"/>
        <v/>
      </c>
      <c r="H24" s="191" t="str">
        <f t="shared" si="4"/>
        <v/>
      </c>
      <c r="I24" s="191" t="str">
        <f t="shared" si="4"/>
        <v/>
      </c>
    </row>
    <row r="25" spans="1:9" x14ac:dyDescent="0.25">
      <c r="A25" s="47"/>
      <c r="B25" s="209"/>
      <c r="C25" s="114"/>
      <c r="D25" s="114"/>
      <c r="E25" s="114"/>
      <c r="F25" s="114"/>
      <c r="G25" s="114"/>
      <c r="H25" s="114"/>
      <c r="I25" s="114"/>
    </row>
    <row r="26" spans="1:9" x14ac:dyDescent="0.25">
      <c r="A26" s="47"/>
      <c r="B26" s="210" t="s">
        <v>248</v>
      </c>
      <c r="C26" s="115"/>
      <c r="D26" s="115"/>
      <c r="E26" s="115"/>
      <c r="F26" s="115"/>
      <c r="G26" s="115"/>
      <c r="H26" s="115"/>
      <c r="I26" s="115"/>
    </row>
    <row r="27" spans="1:9" x14ac:dyDescent="0.25">
      <c r="A27" s="47">
        <v>14</v>
      </c>
      <c r="B27" s="207" t="str">
        <f>"Sum of items "&amp;A10&amp;", "&amp;A17&amp;", and "&amp;A22&amp;""</f>
        <v>Sum of items 3, 8, and 11</v>
      </c>
      <c r="C27" s="191" t="str">
        <f>IF(AND(ISNUMBER(C10),ISNUMBER(C17),ISNUMBER(C22)),(C10+C17+C22),"")</f>
        <v/>
      </c>
      <c r="D27" s="191" t="str">
        <f t="shared" ref="D27:I27" si="5">IF(AND(ISNUMBER(D10),ISNUMBER(D17),ISNUMBER(D22)),(D10+D17+D22),"")</f>
        <v/>
      </c>
      <c r="E27" s="191" t="str">
        <f t="shared" si="5"/>
        <v/>
      </c>
      <c r="F27" s="191" t="str">
        <f t="shared" si="5"/>
        <v/>
      </c>
      <c r="G27" s="191" t="str">
        <f t="shared" si="5"/>
        <v/>
      </c>
      <c r="H27" s="191" t="str">
        <f t="shared" si="5"/>
        <v/>
      </c>
      <c r="I27" s="191" t="str">
        <f t="shared" si="5"/>
        <v/>
      </c>
    </row>
    <row r="28" spans="1:9" x14ac:dyDescent="0.25">
      <c r="A28" s="47">
        <v>15</v>
      </c>
      <c r="B28" s="207" t="str">
        <f>"15 percent common equity tier 1 deduction threshold (15 percent of item 19 in the Capital Composition tab)"</f>
        <v>15 percent common equity tier 1 deduction threshold (15 percent of item 19 in the Capital Composition tab)</v>
      </c>
      <c r="C28" s="191" t="str">
        <f>IF(ISNUMBER('Capital Composition'!C34),MAX(('Capital Composition'!C34)*0.15,0),"")</f>
        <v/>
      </c>
      <c r="D28" s="191" t="str">
        <f>IF(ISNUMBER('Capital Composition'!D34),MAX(('Capital Composition'!D34)*0.15,0),"")</f>
        <v/>
      </c>
      <c r="E28" s="191" t="str">
        <f>IF(ISNUMBER('Capital Composition'!E34),MAX(('Capital Composition'!E34)*0.15,0),"")</f>
        <v/>
      </c>
      <c r="F28" s="191" t="str">
        <f>IF(ISNUMBER('Capital Composition'!F34),MAX(('Capital Composition'!F34)*0.15,0),"")</f>
        <v/>
      </c>
      <c r="G28" s="191" t="str">
        <f>IF(ISNUMBER('Capital Composition'!G34),MAX(('Capital Composition'!G34)*0.15,0),"")</f>
        <v/>
      </c>
      <c r="H28" s="191" t="str">
        <f>IF(ISNUMBER('Capital Composition'!H34),MAX(('Capital Composition'!H34)*0.15,0),"")</f>
        <v/>
      </c>
      <c r="I28" s="191" t="str">
        <f>IF(ISNUMBER('Capital Composition'!I34),MAX(('Capital Composition'!I34)*0.15,0),"")</f>
        <v/>
      </c>
    </row>
    <row r="29" spans="1:9" x14ac:dyDescent="0.25">
      <c r="A29" s="47">
        <v>16</v>
      </c>
      <c r="B29" s="207" t="str">
        <f>"Sum of items "&amp;A12&amp;", "&amp;A19&amp;", and "&amp;A24&amp;""</f>
        <v>Sum of items 5, 10, and 13</v>
      </c>
      <c r="C29" s="191" t="str">
        <f>IF(AND(ISNUMBER(C12),ISNUMBER(C19),ISNUMBER(C24)),(C12+C19+C24),"")</f>
        <v/>
      </c>
      <c r="D29" s="191" t="str">
        <f t="shared" ref="D29:I29" si="6">IF(AND(ISNUMBER(D12),ISNUMBER(D19),ISNUMBER(D24)),(D12+D19+D24),"")</f>
        <v/>
      </c>
      <c r="E29" s="191" t="str">
        <f t="shared" si="6"/>
        <v/>
      </c>
      <c r="F29" s="191" t="str">
        <f t="shared" si="6"/>
        <v/>
      </c>
      <c r="G29" s="191" t="str">
        <f t="shared" si="6"/>
        <v/>
      </c>
      <c r="H29" s="191" t="str">
        <f t="shared" si="6"/>
        <v/>
      </c>
      <c r="I29" s="191" t="str">
        <f t="shared" si="6"/>
        <v/>
      </c>
    </row>
    <row r="30" spans="1:9" x14ac:dyDescent="0.25">
      <c r="A30" s="47">
        <v>17</v>
      </c>
      <c r="B30" s="207" t="str">
        <f>"Item "&amp;A27&amp;" minus item "&amp;A29&amp;""</f>
        <v>Item 14 minus item 16</v>
      </c>
      <c r="C30" s="191" t="str">
        <f>IF(AND(ISNUMBER(C27),ISNUMBER(C29)),(C27-C29),"")</f>
        <v/>
      </c>
      <c r="D30" s="191" t="str">
        <f t="shared" ref="D30:I30" si="7">IF(AND(ISNUMBER(D27),ISNUMBER(D29)),(D27-D29),"")</f>
        <v/>
      </c>
      <c r="E30" s="191" t="str">
        <f t="shared" si="7"/>
        <v/>
      </c>
      <c r="F30" s="191" t="str">
        <f t="shared" si="7"/>
        <v/>
      </c>
      <c r="G30" s="191" t="str">
        <f t="shared" si="7"/>
        <v/>
      </c>
      <c r="H30" s="191" t="str">
        <f t="shared" si="7"/>
        <v/>
      </c>
      <c r="I30" s="191" t="str">
        <f t="shared" si="7"/>
        <v/>
      </c>
    </row>
    <row r="31" spans="1:9" x14ac:dyDescent="0.25">
      <c r="A31" s="47">
        <v>18</v>
      </c>
      <c r="B31" s="207" t="str">
        <f>"Amount to be deducted from common equity tier 1 due to 15 percent deduction threshold (greater of item "&amp;A30&amp;" minus item "&amp;A28&amp;" or zero)"</f>
        <v>Amount to be deducted from common equity tier 1 due to 15 percent deduction threshold (greater of item 17 minus item 15 or zero)</v>
      </c>
      <c r="C31" s="173" t="str">
        <f t="shared" ref="C31:I31" si="8" xml:space="preserve"> IF(AND(ISNUMBER(C28),ISNUMBER(C30)),MAX(0,(C30-C28)),"")</f>
        <v/>
      </c>
      <c r="D31" s="173" t="str">
        <f t="shared" si="8"/>
        <v/>
      </c>
      <c r="E31" s="173" t="str">
        <f t="shared" si="8"/>
        <v/>
      </c>
      <c r="F31" s="173" t="str">
        <f t="shared" si="8"/>
        <v/>
      </c>
      <c r="G31" s="173" t="str">
        <f t="shared" si="8"/>
        <v/>
      </c>
      <c r="H31" s="173" t="str">
        <f t="shared" si="8"/>
        <v/>
      </c>
      <c r="I31" s="173" t="str">
        <f t="shared" si="8"/>
        <v/>
      </c>
    </row>
    <row r="32" spans="1:9" x14ac:dyDescent="0.25">
      <c r="B32" s="12"/>
      <c r="C32" s="69"/>
      <c r="D32" s="69"/>
      <c r="E32" s="69"/>
      <c r="F32" s="69"/>
      <c r="G32" s="69"/>
      <c r="H32" s="69"/>
      <c r="I32" s="69"/>
    </row>
    <row r="33" spans="1:9" x14ac:dyDescent="0.25">
      <c r="B33" s="41" t="s">
        <v>114</v>
      </c>
      <c r="C33" s="69"/>
      <c r="D33" s="69"/>
      <c r="E33" s="69"/>
      <c r="F33" s="69"/>
      <c r="G33" s="69"/>
      <c r="H33" s="69"/>
      <c r="I33" s="69"/>
    </row>
    <row r="34" spans="1:9" x14ac:dyDescent="0.25">
      <c r="A34" s="36">
        <v>19</v>
      </c>
      <c r="B34" s="45" t="s">
        <v>124</v>
      </c>
      <c r="C34" s="192" t="str">
        <f t="shared" ref="C34:I34" si="9">IF(C38=0,"Yes","No")</f>
        <v>No</v>
      </c>
      <c r="D34" s="192" t="str">
        <f t="shared" si="9"/>
        <v>No</v>
      </c>
      <c r="E34" s="192" t="str">
        <f t="shared" si="9"/>
        <v>No</v>
      </c>
      <c r="F34" s="192" t="str">
        <f t="shared" si="9"/>
        <v>No</v>
      </c>
      <c r="G34" s="192" t="str">
        <f t="shared" si="9"/>
        <v>No</v>
      </c>
      <c r="H34" s="192" t="str">
        <f t="shared" si="9"/>
        <v>No</v>
      </c>
      <c r="I34" s="192" t="str">
        <f t="shared" si="9"/>
        <v>No</v>
      </c>
    </row>
    <row r="36" spans="1:9" s="44" customFormat="1" ht="31.5" customHeight="1" x14ac:dyDescent="0.25">
      <c r="A36" s="261"/>
      <c r="B36" s="261"/>
      <c r="C36" s="261"/>
      <c r="D36" s="261"/>
      <c r="E36" s="261"/>
      <c r="F36" s="261"/>
      <c r="G36" s="261"/>
      <c r="H36" s="261"/>
      <c r="I36" s="261"/>
    </row>
    <row r="37" spans="1:9" s="44" customFormat="1" x14ac:dyDescent="0.25">
      <c r="A37" s="177"/>
      <c r="B37" s="178"/>
      <c r="C37" s="183"/>
      <c r="D37" s="179"/>
      <c r="E37" s="179"/>
      <c r="F37" s="179"/>
      <c r="G37" s="179"/>
      <c r="H37" s="179"/>
      <c r="I37" s="179"/>
    </row>
    <row r="38" spans="1:9" s="44" customFormat="1" x14ac:dyDescent="0.25">
      <c r="A38" s="46"/>
      <c r="C38" s="116">
        <f>SUM(C40:C63)</f>
        <v>18</v>
      </c>
      <c r="D38" s="116">
        <f t="shared" ref="D38:I38" si="10">SUM(D40:D63)</f>
        <v>18</v>
      </c>
      <c r="E38" s="116">
        <f t="shared" si="10"/>
        <v>18</v>
      </c>
      <c r="F38" s="116">
        <f t="shared" si="10"/>
        <v>18</v>
      </c>
      <c r="G38" s="116">
        <f t="shared" si="10"/>
        <v>18</v>
      </c>
      <c r="H38" s="116">
        <f t="shared" si="10"/>
        <v>18</v>
      </c>
      <c r="I38" s="116">
        <f t="shared" si="10"/>
        <v>18</v>
      </c>
    </row>
    <row r="39" spans="1:9" s="44" customFormat="1" ht="17.25" customHeight="1" x14ac:dyDescent="0.25">
      <c r="A39" s="46"/>
      <c r="C39" s="106"/>
      <c r="D39" s="106"/>
      <c r="E39" s="106"/>
      <c r="F39" s="106"/>
      <c r="G39" s="106"/>
      <c r="H39" s="106"/>
      <c r="I39" s="106"/>
    </row>
    <row r="40" spans="1:9" s="44" customFormat="1" x14ac:dyDescent="0.25">
      <c r="A40" s="46"/>
      <c r="B40" s="153" t="s">
        <v>206</v>
      </c>
      <c r="C40" s="106">
        <f>IF(ISNUMBER(C8),0,1)</f>
        <v>1</v>
      </c>
      <c r="D40" s="106">
        <f t="shared" ref="D40:I40" si="11">IF(ISNUMBER(D8),0,1)</f>
        <v>1</v>
      </c>
      <c r="E40" s="106">
        <f t="shared" si="11"/>
        <v>1</v>
      </c>
      <c r="F40" s="106">
        <f t="shared" si="11"/>
        <v>1</v>
      </c>
      <c r="G40" s="106">
        <f t="shared" si="11"/>
        <v>1</v>
      </c>
      <c r="H40" s="106">
        <f t="shared" si="11"/>
        <v>1</v>
      </c>
      <c r="I40" s="106">
        <f t="shared" si="11"/>
        <v>1</v>
      </c>
    </row>
    <row r="41" spans="1:9" s="44" customFormat="1" x14ac:dyDescent="0.25">
      <c r="A41" s="46"/>
      <c r="C41" s="106">
        <f>IF(ISNUMBER(C9),0,1)</f>
        <v>1</v>
      </c>
      <c r="D41" s="106">
        <f t="shared" ref="D41:I41" si="12">IF(ISNUMBER(D9),0,1)</f>
        <v>1</v>
      </c>
      <c r="E41" s="106">
        <f t="shared" si="12"/>
        <v>1</v>
      </c>
      <c r="F41" s="106">
        <f t="shared" si="12"/>
        <v>1</v>
      </c>
      <c r="G41" s="106">
        <f t="shared" si="12"/>
        <v>1</v>
      </c>
      <c r="H41" s="106">
        <f t="shared" si="12"/>
        <v>1</v>
      </c>
      <c r="I41" s="106">
        <f t="shared" si="12"/>
        <v>1</v>
      </c>
    </row>
    <row r="42" spans="1:9" s="44" customFormat="1" x14ac:dyDescent="0.25">
      <c r="A42" s="46"/>
      <c r="C42" s="106">
        <f>IF(ISNUMBER(C10),0,1)</f>
        <v>1</v>
      </c>
      <c r="D42" s="106">
        <f t="shared" ref="D42:I42" si="13">IF(ISNUMBER(D10),0,1)</f>
        <v>1</v>
      </c>
      <c r="E42" s="106">
        <f t="shared" si="13"/>
        <v>1</v>
      </c>
      <c r="F42" s="106">
        <f t="shared" si="13"/>
        <v>1</v>
      </c>
      <c r="G42" s="106">
        <f t="shared" si="13"/>
        <v>1</v>
      </c>
      <c r="H42" s="106">
        <f t="shared" si="13"/>
        <v>1</v>
      </c>
      <c r="I42" s="106">
        <f t="shared" si="13"/>
        <v>1</v>
      </c>
    </row>
    <row r="43" spans="1:9" s="44" customFormat="1" x14ac:dyDescent="0.25">
      <c r="A43" s="46"/>
      <c r="C43" s="106">
        <f>IF(ISNUMBER(C11),0,1)</f>
        <v>1</v>
      </c>
      <c r="D43" s="106">
        <f t="shared" ref="D43:I43" si="14">IF(ISNUMBER(D11),0,1)</f>
        <v>1</v>
      </c>
      <c r="E43" s="106">
        <f t="shared" si="14"/>
        <v>1</v>
      </c>
      <c r="F43" s="106">
        <f t="shared" si="14"/>
        <v>1</v>
      </c>
      <c r="G43" s="106">
        <f t="shared" si="14"/>
        <v>1</v>
      </c>
      <c r="H43" s="106">
        <f t="shared" si="14"/>
        <v>1</v>
      </c>
      <c r="I43" s="106">
        <f t="shared" si="14"/>
        <v>1</v>
      </c>
    </row>
    <row r="44" spans="1:9" s="44" customFormat="1" x14ac:dyDescent="0.25">
      <c r="A44" s="46"/>
      <c r="C44" s="106">
        <f>IF(ISNUMBER(C12),0,1)</f>
        <v>1</v>
      </c>
      <c r="D44" s="106">
        <f t="shared" ref="D44:I44" si="15">IF(ISNUMBER(D12),0,1)</f>
        <v>1</v>
      </c>
      <c r="E44" s="106">
        <f t="shared" si="15"/>
        <v>1</v>
      </c>
      <c r="F44" s="106">
        <f t="shared" si="15"/>
        <v>1</v>
      </c>
      <c r="G44" s="106">
        <f t="shared" si="15"/>
        <v>1</v>
      </c>
      <c r="H44" s="106">
        <f t="shared" si="15"/>
        <v>1</v>
      </c>
      <c r="I44" s="106">
        <f t="shared" si="15"/>
        <v>1</v>
      </c>
    </row>
    <row r="45" spans="1:9" s="44" customFormat="1" x14ac:dyDescent="0.25">
      <c r="A45" s="46"/>
      <c r="C45" s="106"/>
      <c r="D45" s="106"/>
      <c r="E45" s="106"/>
      <c r="F45" s="106"/>
      <c r="G45" s="106"/>
      <c r="H45" s="106"/>
      <c r="I45" s="106"/>
    </row>
    <row r="46" spans="1:9" s="44" customFormat="1" x14ac:dyDescent="0.25">
      <c r="A46" s="46"/>
      <c r="C46" s="106"/>
      <c r="D46" s="106"/>
      <c r="E46" s="106"/>
      <c r="F46" s="106"/>
      <c r="G46" s="106"/>
      <c r="H46" s="106"/>
      <c r="I46" s="106"/>
    </row>
    <row r="47" spans="1:9" s="44" customFormat="1" x14ac:dyDescent="0.25">
      <c r="B47" s="154" t="s">
        <v>207</v>
      </c>
      <c r="C47" s="106">
        <f>IF(ISNUMBER(C15),0,1)</f>
        <v>1</v>
      </c>
      <c r="D47" s="106">
        <f t="shared" ref="D47:I47" si="16">IF(ISNUMBER(D15),0,1)</f>
        <v>1</v>
      </c>
      <c r="E47" s="106">
        <f t="shared" si="16"/>
        <v>1</v>
      </c>
      <c r="F47" s="106">
        <f t="shared" si="16"/>
        <v>1</v>
      </c>
      <c r="G47" s="106">
        <f t="shared" si="16"/>
        <v>1</v>
      </c>
      <c r="H47" s="106">
        <f t="shared" si="16"/>
        <v>1</v>
      </c>
      <c r="I47" s="106">
        <f t="shared" si="16"/>
        <v>1</v>
      </c>
    </row>
    <row r="48" spans="1:9" s="44" customFormat="1" x14ac:dyDescent="0.25">
      <c r="C48" s="106">
        <f>IF(ISNUMBER(C16),0,1)</f>
        <v>1</v>
      </c>
      <c r="D48" s="106">
        <f t="shared" ref="D48:I48" si="17">IF(ISNUMBER(D16),0,1)</f>
        <v>1</v>
      </c>
      <c r="E48" s="106">
        <f t="shared" si="17"/>
        <v>1</v>
      </c>
      <c r="F48" s="106">
        <f t="shared" si="17"/>
        <v>1</v>
      </c>
      <c r="G48" s="106">
        <f t="shared" si="17"/>
        <v>1</v>
      </c>
      <c r="H48" s="106">
        <f t="shared" si="17"/>
        <v>1</v>
      </c>
      <c r="I48" s="106">
        <f t="shared" si="17"/>
        <v>1</v>
      </c>
    </row>
    <row r="49" spans="2:9" s="44" customFormat="1" x14ac:dyDescent="0.25">
      <c r="C49" s="106">
        <f>IF(ISNUMBER(C17),0,1)</f>
        <v>1</v>
      </c>
      <c r="D49" s="106">
        <f t="shared" ref="D49:I49" si="18">IF(ISNUMBER(D17),0,1)</f>
        <v>1</v>
      </c>
      <c r="E49" s="106">
        <f t="shared" si="18"/>
        <v>1</v>
      </c>
      <c r="F49" s="106">
        <f t="shared" si="18"/>
        <v>1</v>
      </c>
      <c r="G49" s="106">
        <f t="shared" si="18"/>
        <v>1</v>
      </c>
      <c r="H49" s="106">
        <f t="shared" si="18"/>
        <v>1</v>
      </c>
      <c r="I49" s="106">
        <f t="shared" si="18"/>
        <v>1</v>
      </c>
    </row>
    <row r="50" spans="2:9" s="44" customFormat="1" x14ac:dyDescent="0.25">
      <c r="C50" s="106">
        <f>IF(ISNUMBER(C18),0,1)</f>
        <v>1</v>
      </c>
      <c r="D50" s="106">
        <f t="shared" ref="D50:I50" si="19">IF(ISNUMBER(D18),0,1)</f>
        <v>1</v>
      </c>
      <c r="E50" s="106">
        <f t="shared" si="19"/>
        <v>1</v>
      </c>
      <c r="F50" s="106">
        <f t="shared" si="19"/>
        <v>1</v>
      </c>
      <c r="G50" s="106">
        <f t="shared" si="19"/>
        <v>1</v>
      </c>
      <c r="H50" s="106">
        <f t="shared" si="19"/>
        <v>1</v>
      </c>
      <c r="I50" s="106">
        <f t="shared" si="19"/>
        <v>1</v>
      </c>
    </row>
    <row r="51" spans="2:9" s="44" customFormat="1" x14ac:dyDescent="0.25">
      <c r="C51" s="106">
        <f>IF(ISNUMBER(C19),0,1)</f>
        <v>1</v>
      </c>
      <c r="D51" s="106">
        <f t="shared" ref="D51:I51" si="20">IF(ISNUMBER(D19),0,1)</f>
        <v>1</v>
      </c>
      <c r="E51" s="106">
        <f t="shared" si="20"/>
        <v>1</v>
      </c>
      <c r="F51" s="106">
        <f t="shared" si="20"/>
        <v>1</v>
      </c>
      <c r="G51" s="106">
        <f t="shared" si="20"/>
        <v>1</v>
      </c>
      <c r="H51" s="106">
        <f t="shared" si="20"/>
        <v>1</v>
      </c>
      <c r="I51" s="106">
        <f t="shared" si="20"/>
        <v>1</v>
      </c>
    </row>
    <row r="52" spans="2:9" s="44" customFormat="1" x14ac:dyDescent="0.25">
      <c r="C52" s="106"/>
      <c r="D52" s="106"/>
      <c r="E52" s="106"/>
      <c r="F52" s="106"/>
      <c r="G52" s="106"/>
      <c r="H52" s="106"/>
      <c r="I52" s="106"/>
    </row>
    <row r="53" spans="2:9" s="44" customFormat="1" x14ac:dyDescent="0.25">
      <c r="C53" s="106"/>
      <c r="D53" s="106"/>
      <c r="E53" s="106"/>
      <c r="F53" s="106"/>
      <c r="G53" s="106"/>
      <c r="H53" s="106"/>
      <c r="I53" s="106"/>
    </row>
    <row r="54" spans="2:9" s="44" customFormat="1" x14ac:dyDescent="0.25">
      <c r="B54" s="154" t="s">
        <v>208</v>
      </c>
      <c r="C54" s="106">
        <f>IF(ISNUMBER(C22),0,1)</f>
        <v>1</v>
      </c>
      <c r="D54" s="106">
        <f t="shared" ref="D54:I54" si="21">IF(ISNUMBER(D22),0,1)</f>
        <v>1</v>
      </c>
      <c r="E54" s="106">
        <f t="shared" si="21"/>
        <v>1</v>
      </c>
      <c r="F54" s="106">
        <f t="shared" si="21"/>
        <v>1</v>
      </c>
      <c r="G54" s="106">
        <f t="shared" si="21"/>
        <v>1</v>
      </c>
      <c r="H54" s="106">
        <f t="shared" si="21"/>
        <v>1</v>
      </c>
      <c r="I54" s="106">
        <f t="shared" si="21"/>
        <v>1</v>
      </c>
    </row>
    <row r="55" spans="2:9" s="44" customFormat="1" x14ac:dyDescent="0.25">
      <c r="B55" s="154"/>
      <c r="C55" s="106">
        <f>IF(ISNUMBER(C23),0,1)</f>
        <v>1</v>
      </c>
      <c r="D55" s="106">
        <f t="shared" ref="D55:I55" si="22">IF(ISNUMBER(D23),0,1)</f>
        <v>1</v>
      </c>
      <c r="E55" s="106">
        <f t="shared" si="22"/>
        <v>1</v>
      </c>
      <c r="F55" s="106">
        <f t="shared" si="22"/>
        <v>1</v>
      </c>
      <c r="G55" s="106">
        <f t="shared" si="22"/>
        <v>1</v>
      </c>
      <c r="H55" s="106">
        <f t="shared" si="22"/>
        <v>1</v>
      </c>
      <c r="I55" s="106">
        <f t="shared" si="22"/>
        <v>1</v>
      </c>
    </row>
    <row r="56" spans="2:9" s="44" customFormat="1" x14ac:dyDescent="0.25">
      <c r="B56" s="154"/>
      <c r="C56" s="106">
        <f>IF(ISNUMBER(C24),0,1)</f>
        <v>1</v>
      </c>
      <c r="D56" s="106">
        <f t="shared" ref="D56:I56" si="23">IF(ISNUMBER(D24),0,1)</f>
        <v>1</v>
      </c>
      <c r="E56" s="106">
        <f t="shared" si="23"/>
        <v>1</v>
      </c>
      <c r="F56" s="106">
        <f t="shared" si="23"/>
        <v>1</v>
      </c>
      <c r="G56" s="106">
        <f t="shared" si="23"/>
        <v>1</v>
      </c>
      <c r="H56" s="106">
        <f t="shared" si="23"/>
        <v>1</v>
      </c>
      <c r="I56" s="106">
        <f t="shared" si="23"/>
        <v>1</v>
      </c>
    </row>
    <row r="57" spans="2:9" s="44" customFormat="1" x14ac:dyDescent="0.25">
      <c r="C57" s="106"/>
      <c r="D57" s="106"/>
      <c r="E57" s="106"/>
      <c r="F57" s="106"/>
      <c r="G57" s="106"/>
      <c r="H57" s="106"/>
      <c r="I57" s="106"/>
    </row>
    <row r="58" spans="2:9" s="44" customFormat="1" x14ac:dyDescent="0.25">
      <c r="C58" s="106"/>
      <c r="D58" s="106"/>
      <c r="E58" s="106"/>
      <c r="F58" s="106"/>
      <c r="G58" s="106"/>
      <c r="H58" s="106"/>
      <c r="I58" s="106"/>
    </row>
    <row r="59" spans="2:9" s="44" customFormat="1" x14ac:dyDescent="0.25">
      <c r="B59" s="154" t="s">
        <v>234</v>
      </c>
      <c r="C59" s="106">
        <f>IF(ISNUMBER(C27),0,1)</f>
        <v>1</v>
      </c>
      <c r="D59" s="106">
        <f t="shared" ref="D59:I59" si="24">IF(ISNUMBER(D27),0,1)</f>
        <v>1</v>
      </c>
      <c r="E59" s="106">
        <f t="shared" si="24"/>
        <v>1</v>
      </c>
      <c r="F59" s="106">
        <f t="shared" si="24"/>
        <v>1</v>
      </c>
      <c r="G59" s="106">
        <f t="shared" si="24"/>
        <v>1</v>
      </c>
      <c r="H59" s="106">
        <f t="shared" si="24"/>
        <v>1</v>
      </c>
      <c r="I59" s="106">
        <f t="shared" si="24"/>
        <v>1</v>
      </c>
    </row>
    <row r="60" spans="2:9" s="44" customFormat="1" x14ac:dyDescent="0.25">
      <c r="C60" s="106">
        <f>IF(ISNUMBER(C28),0,1)</f>
        <v>1</v>
      </c>
      <c r="D60" s="106">
        <f t="shared" ref="D60:I60" si="25">IF(ISNUMBER(D28),0,1)</f>
        <v>1</v>
      </c>
      <c r="E60" s="106">
        <f t="shared" si="25"/>
        <v>1</v>
      </c>
      <c r="F60" s="106">
        <f t="shared" si="25"/>
        <v>1</v>
      </c>
      <c r="G60" s="106">
        <f t="shared" si="25"/>
        <v>1</v>
      </c>
      <c r="H60" s="106">
        <f t="shared" si="25"/>
        <v>1</v>
      </c>
      <c r="I60" s="106">
        <f t="shared" si="25"/>
        <v>1</v>
      </c>
    </row>
    <row r="61" spans="2:9" s="44" customFormat="1" x14ac:dyDescent="0.25">
      <c r="C61" s="106">
        <f>IF(ISNUMBER(C29),0,1)</f>
        <v>1</v>
      </c>
      <c r="D61" s="106">
        <f t="shared" ref="D61:I61" si="26">IF(ISNUMBER(D29),0,1)</f>
        <v>1</v>
      </c>
      <c r="E61" s="106">
        <f t="shared" si="26"/>
        <v>1</v>
      </c>
      <c r="F61" s="106">
        <f t="shared" si="26"/>
        <v>1</v>
      </c>
      <c r="G61" s="106">
        <f t="shared" si="26"/>
        <v>1</v>
      </c>
      <c r="H61" s="106">
        <f t="shared" si="26"/>
        <v>1</v>
      </c>
      <c r="I61" s="106">
        <f t="shared" si="26"/>
        <v>1</v>
      </c>
    </row>
    <row r="62" spans="2:9" s="44" customFormat="1" x14ac:dyDescent="0.25">
      <c r="C62" s="106">
        <f>IF(ISNUMBER(C30),0,1)</f>
        <v>1</v>
      </c>
      <c r="D62" s="106">
        <f t="shared" ref="D62:I62" si="27">IF(ISNUMBER(D30),0,1)</f>
        <v>1</v>
      </c>
      <c r="E62" s="106">
        <f t="shared" si="27"/>
        <v>1</v>
      </c>
      <c r="F62" s="106">
        <f t="shared" si="27"/>
        <v>1</v>
      </c>
      <c r="G62" s="106">
        <f t="shared" si="27"/>
        <v>1</v>
      </c>
      <c r="H62" s="106">
        <f t="shared" si="27"/>
        <v>1</v>
      </c>
      <c r="I62" s="106">
        <f t="shared" si="27"/>
        <v>1</v>
      </c>
    </row>
    <row r="63" spans="2:9" s="44" customFormat="1" x14ac:dyDescent="0.25">
      <c r="C63" s="106">
        <f>IF(ISNUMBER(C31),0,1)</f>
        <v>1</v>
      </c>
      <c r="D63" s="106">
        <f t="shared" ref="D63:I63" si="28">IF(ISNUMBER(D31),0,1)</f>
        <v>1</v>
      </c>
      <c r="E63" s="106">
        <f t="shared" si="28"/>
        <v>1</v>
      </c>
      <c r="F63" s="106">
        <f t="shared" si="28"/>
        <v>1</v>
      </c>
      <c r="G63" s="106">
        <f t="shared" si="28"/>
        <v>1</v>
      </c>
      <c r="H63" s="106">
        <f t="shared" si="28"/>
        <v>1</v>
      </c>
      <c r="I63" s="106">
        <f t="shared" si="28"/>
        <v>1</v>
      </c>
    </row>
    <row r="64" spans="2:9" s="44" customFormat="1" x14ac:dyDescent="0.25">
      <c r="B64" s="184"/>
      <c r="C64" s="179"/>
      <c r="D64" s="179"/>
      <c r="E64" s="179"/>
      <c r="F64" s="179"/>
      <c r="G64" s="179"/>
      <c r="H64" s="179"/>
      <c r="I64" s="179"/>
    </row>
    <row r="65" spans="1:9" s="44" customFormat="1" x14ac:dyDescent="0.25">
      <c r="B65" s="40"/>
      <c r="C65" s="179"/>
      <c r="D65" s="179"/>
      <c r="E65" s="179"/>
      <c r="F65" s="179"/>
      <c r="G65" s="179"/>
      <c r="H65" s="179"/>
      <c r="I65" s="179"/>
    </row>
    <row r="66" spans="1:9" s="44" customFormat="1" x14ac:dyDescent="0.25">
      <c r="C66" s="106"/>
      <c r="D66" s="106"/>
      <c r="E66" s="106"/>
      <c r="F66" s="106"/>
      <c r="G66" s="106"/>
      <c r="H66" s="106"/>
      <c r="I66" s="106"/>
    </row>
    <row r="67" spans="1:9" s="44" customFormat="1" x14ac:dyDescent="0.25">
      <c r="A67" s="46"/>
      <c r="C67" s="106"/>
      <c r="D67" s="106"/>
      <c r="E67" s="106"/>
      <c r="F67" s="106"/>
      <c r="G67" s="106"/>
      <c r="H67" s="106"/>
      <c r="I67" s="106"/>
    </row>
    <row r="68" spans="1:9" s="44" customFormat="1" x14ac:dyDescent="0.25">
      <c r="A68" s="46"/>
      <c r="C68" s="106"/>
      <c r="D68" s="106"/>
      <c r="E68" s="106"/>
      <c r="F68" s="106"/>
      <c r="G68" s="106"/>
      <c r="H68" s="106"/>
      <c r="I68" s="106"/>
    </row>
    <row r="69" spans="1:9" s="44" customFormat="1" x14ac:dyDescent="0.25">
      <c r="A69" s="46"/>
      <c r="C69" s="106"/>
      <c r="D69" s="106"/>
      <c r="E69" s="106"/>
      <c r="F69" s="106"/>
      <c r="G69" s="106"/>
      <c r="H69" s="106"/>
      <c r="I69" s="106"/>
    </row>
    <row r="70" spans="1:9" s="44" customFormat="1" x14ac:dyDescent="0.25">
      <c r="A70" s="46"/>
      <c r="C70" s="106"/>
      <c r="D70" s="106"/>
      <c r="E70" s="106"/>
      <c r="F70" s="106"/>
      <c r="G70" s="106"/>
      <c r="H70" s="106"/>
      <c r="I70" s="106"/>
    </row>
  </sheetData>
  <mergeCells count="3">
    <mergeCell ref="D4:I4"/>
    <mergeCell ref="D5:I5"/>
    <mergeCell ref="A36:I36"/>
  </mergeCells>
  <pageMargins left="0.7" right="0.7" top="0.75" bottom="0.75" header="0.3" footer="0.3"/>
  <pageSetup scale="47" fitToHeight="0" orientation="landscape" r:id="rId1"/>
  <ignoredErrors>
    <ignoredError sqref="C11:I11 C28:I2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88"/>
  <sheetViews>
    <sheetView zoomScale="80" zoomScaleNormal="80" workbookViewId="0">
      <selection activeCell="B15" sqref="B15:L15"/>
    </sheetView>
  </sheetViews>
  <sheetFormatPr defaultColWidth="9.140625" defaultRowHeight="15" x14ac:dyDescent="0.25"/>
  <cols>
    <col min="1" max="1" width="4" style="26" customWidth="1"/>
    <col min="2" max="2" width="96" style="44" customWidth="1"/>
    <col min="3" max="9" width="11.5703125" style="106" bestFit="1" customWidth="1"/>
    <col min="10" max="10" width="9.140625" style="44"/>
    <col min="11" max="16384" width="9.140625" style="26"/>
  </cols>
  <sheetData>
    <row r="1" spans="1:10" ht="15.6" customHeight="1" x14ac:dyDescent="0.25">
      <c r="A1" s="262" t="str">
        <f>"DFAST-14A - Regulatory Capital Transitions Schedule:"&amp;" "&amp;CoverSheet!$D$4&amp;" ("&amp;CoverSheet!$B$15&amp; " Scenario)"</f>
        <v>DFAST-14A - Regulatory Capital Transitions Schedule:  (Supervisory Baseline Scenario)</v>
      </c>
      <c r="B1" s="263"/>
      <c r="C1" s="107"/>
      <c r="D1" s="107"/>
      <c r="E1" s="107"/>
      <c r="F1" s="107"/>
      <c r="G1" s="107"/>
      <c r="H1" s="107"/>
      <c r="I1" s="107"/>
      <c r="J1" s="26"/>
    </row>
    <row r="2" spans="1:10" s="13" customFormat="1" ht="18" x14ac:dyDescent="0.25">
      <c r="B2" s="15" t="s">
        <v>259</v>
      </c>
      <c r="C2" s="105"/>
      <c r="D2" s="105"/>
      <c r="E2" s="105"/>
      <c r="F2" s="105"/>
      <c r="G2" s="105"/>
      <c r="H2" s="105"/>
      <c r="I2" s="105"/>
    </row>
    <row r="3" spans="1:10" s="13" customFormat="1" ht="15" customHeight="1" x14ac:dyDescent="0.25">
      <c r="B3" s="14" t="s">
        <v>14</v>
      </c>
      <c r="C3" s="112" t="s">
        <v>13</v>
      </c>
      <c r="D3" s="112" t="s">
        <v>12</v>
      </c>
      <c r="E3" s="111" t="s">
        <v>11</v>
      </c>
      <c r="F3" s="111" t="s">
        <v>10</v>
      </c>
      <c r="G3" s="111" t="s">
        <v>9</v>
      </c>
      <c r="H3" s="111" t="s">
        <v>8</v>
      </c>
      <c r="I3" s="111" t="s">
        <v>7</v>
      </c>
    </row>
    <row r="4" spans="1:10" s="24" customFormat="1" x14ac:dyDescent="0.25">
      <c r="C4" s="175" t="s">
        <v>147</v>
      </c>
      <c r="D4" s="255"/>
      <c r="E4" s="255"/>
      <c r="F4" s="255"/>
      <c r="G4" s="255"/>
      <c r="H4" s="255"/>
      <c r="I4" s="255"/>
    </row>
    <row r="5" spans="1:10" s="24" customFormat="1" x14ac:dyDescent="0.25">
      <c r="C5" s="176" t="s">
        <v>148</v>
      </c>
      <c r="D5" s="256" t="s">
        <v>150</v>
      </c>
      <c r="E5" s="256"/>
      <c r="F5" s="256"/>
      <c r="G5" s="256"/>
      <c r="H5" s="256"/>
      <c r="I5" s="256"/>
    </row>
    <row r="6" spans="1:10" s="24" customFormat="1" x14ac:dyDescent="0.25">
      <c r="C6" s="145" t="s">
        <v>149</v>
      </c>
      <c r="D6" s="176" t="s">
        <v>151</v>
      </c>
      <c r="E6" s="176" t="s">
        <v>152</v>
      </c>
      <c r="F6" s="176" t="s">
        <v>153</v>
      </c>
      <c r="G6" s="176" t="s">
        <v>154</v>
      </c>
      <c r="H6" s="176" t="s">
        <v>155</v>
      </c>
      <c r="I6" s="176" t="s">
        <v>156</v>
      </c>
    </row>
    <row r="7" spans="1:10" x14ac:dyDescent="0.25">
      <c r="B7" s="19" t="s">
        <v>146</v>
      </c>
      <c r="C7" s="107"/>
      <c r="D7" s="71"/>
      <c r="E7" s="71"/>
      <c r="F7" s="71"/>
      <c r="G7" s="71"/>
      <c r="H7" s="71"/>
      <c r="I7" s="71"/>
      <c r="J7" s="26"/>
    </row>
    <row r="8" spans="1:10" x14ac:dyDescent="0.25">
      <c r="A8" s="26">
        <v>1</v>
      </c>
      <c r="B8" s="18" t="s">
        <v>39</v>
      </c>
      <c r="C8" s="137" t="str">
        <f t="shared" ref="C8:I8" si="0">IF(AND(ISNUMBER(C9),ISNUMBER(C10)),SUM(C9,C10)," ")</f>
        <v xml:space="preserve"> </v>
      </c>
      <c r="D8" s="137" t="str">
        <f t="shared" si="0"/>
        <v xml:space="preserve"> </v>
      </c>
      <c r="E8" s="137" t="str">
        <f t="shared" si="0"/>
        <v xml:space="preserve"> </v>
      </c>
      <c r="F8" s="137" t="str">
        <f t="shared" si="0"/>
        <v xml:space="preserve"> </v>
      </c>
      <c r="G8" s="137" t="str">
        <f t="shared" si="0"/>
        <v xml:space="preserve"> </v>
      </c>
      <c r="H8" s="137" t="str">
        <f t="shared" si="0"/>
        <v xml:space="preserve"> </v>
      </c>
      <c r="I8" s="137" t="str">
        <f t="shared" si="0"/>
        <v xml:space="preserve"> </v>
      </c>
      <c r="J8" s="26"/>
    </row>
    <row r="9" spans="1:10" x14ac:dyDescent="0.25">
      <c r="A9" s="26">
        <v>2</v>
      </c>
      <c r="B9" s="22" t="s">
        <v>35</v>
      </c>
      <c r="C9" s="79"/>
      <c r="D9" s="79"/>
      <c r="E9" s="79"/>
      <c r="F9" s="79"/>
      <c r="G9" s="79"/>
      <c r="H9" s="79"/>
      <c r="I9" s="79"/>
      <c r="J9" s="26"/>
    </row>
    <row r="10" spans="1:10" x14ac:dyDescent="0.25">
      <c r="A10" s="26">
        <v>3</v>
      </c>
      <c r="B10" s="22" t="s">
        <v>34</v>
      </c>
      <c r="C10" s="139"/>
      <c r="D10" s="139"/>
      <c r="E10" s="139"/>
      <c r="F10" s="139"/>
      <c r="G10" s="139"/>
      <c r="H10" s="139"/>
      <c r="I10" s="139"/>
      <c r="J10" s="26"/>
    </row>
    <row r="11" spans="1:10" x14ac:dyDescent="0.25">
      <c r="A11" s="26">
        <v>4</v>
      </c>
      <c r="B11" s="18" t="s">
        <v>38</v>
      </c>
      <c r="C11" s="137" t="str">
        <f t="shared" ref="C11:I11" si="1">IF(AND(ISNUMBER(C12),ISNUMBER(C13)),SUM(C12,C13)," ")</f>
        <v xml:space="preserve"> </v>
      </c>
      <c r="D11" s="137" t="str">
        <f t="shared" si="1"/>
        <v xml:space="preserve"> </v>
      </c>
      <c r="E11" s="137" t="str">
        <f t="shared" si="1"/>
        <v xml:space="preserve"> </v>
      </c>
      <c r="F11" s="137" t="str">
        <f t="shared" si="1"/>
        <v xml:space="preserve"> </v>
      </c>
      <c r="G11" s="137" t="str">
        <f t="shared" si="1"/>
        <v xml:space="preserve"> </v>
      </c>
      <c r="H11" s="137" t="str">
        <f t="shared" si="1"/>
        <v xml:space="preserve"> </v>
      </c>
      <c r="I11" s="137" t="str">
        <f t="shared" si="1"/>
        <v xml:space="preserve"> </v>
      </c>
      <c r="J11" s="26"/>
    </row>
    <row r="12" spans="1:10" x14ac:dyDescent="0.25">
      <c r="A12" s="26">
        <v>5</v>
      </c>
      <c r="B12" s="22" t="s">
        <v>35</v>
      </c>
      <c r="C12" s="79"/>
      <c r="D12" s="79"/>
      <c r="E12" s="79"/>
      <c r="F12" s="79"/>
      <c r="G12" s="79"/>
      <c r="H12" s="79"/>
      <c r="I12" s="79"/>
      <c r="J12" s="26"/>
    </row>
    <row r="13" spans="1:10" x14ac:dyDescent="0.25">
      <c r="A13" s="26">
        <v>6</v>
      </c>
      <c r="B13" s="22" t="s">
        <v>34</v>
      </c>
      <c r="C13" s="139"/>
      <c r="D13" s="139"/>
      <c r="E13" s="139"/>
      <c r="F13" s="139"/>
      <c r="G13" s="139"/>
      <c r="H13" s="139"/>
      <c r="I13" s="139"/>
      <c r="J13" s="26"/>
    </row>
    <row r="14" spans="1:10" x14ac:dyDescent="0.25">
      <c r="A14" s="26">
        <v>7</v>
      </c>
      <c r="B14" s="18" t="s">
        <v>37</v>
      </c>
      <c r="C14" s="137" t="str">
        <f t="shared" ref="C14:I14" si="2">IF(AND(ISNUMBER(C15),ISNUMBER(C16)),SUM(C15,C16)," ")</f>
        <v xml:space="preserve"> </v>
      </c>
      <c r="D14" s="137" t="str">
        <f t="shared" si="2"/>
        <v xml:space="preserve"> </v>
      </c>
      <c r="E14" s="137" t="str">
        <f t="shared" si="2"/>
        <v xml:space="preserve"> </v>
      </c>
      <c r="F14" s="137" t="str">
        <f t="shared" si="2"/>
        <v xml:space="preserve"> </v>
      </c>
      <c r="G14" s="137" t="str">
        <f t="shared" si="2"/>
        <v xml:space="preserve"> </v>
      </c>
      <c r="H14" s="137" t="str">
        <f t="shared" si="2"/>
        <v xml:space="preserve"> </v>
      </c>
      <c r="I14" s="137" t="str">
        <f t="shared" si="2"/>
        <v xml:space="preserve"> </v>
      </c>
      <c r="J14" s="26"/>
    </row>
    <row r="15" spans="1:10" ht="15.75" customHeight="1" x14ac:dyDescent="0.25">
      <c r="A15" s="26">
        <v>8</v>
      </c>
      <c r="B15" s="22" t="s">
        <v>35</v>
      </c>
      <c r="C15" s="79"/>
      <c r="D15" s="79"/>
      <c r="E15" s="79"/>
      <c r="F15" s="79"/>
      <c r="G15" s="79"/>
      <c r="H15" s="79"/>
      <c r="I15" s="79"/>
      <c r="J15" s="26"/>
    </row>
    <row r="16" spans="1:10" x14ac:dyDescent="0.25">
      <c r="A16" s="26">
        <v>9</v>
      </c>
      <c r="B16" s="22" t="s">
        <v>34</v>
      </c>
      <c r="C16" s="139"/>
      <c r="D16" s="139"/>
      <c r="E16" s="139"/>
      <c r="F16" s="139"/>
      <c r="G16" s="139"/>
      <c r="H16" s="139"/>
      <c r="I16" s="139"/>
      <c r="J16" s="26"/>
    </row>
    <row r="17" spans="1:10" x14ac:dyDescent="0.25">
      <c r="A17" s="26">
        <v>10</v>
      </c>
      <c r="B17" s="18" t="s">
        <v>36</v>
      </c>
      <c r="C17" s="137" t="str">
        <f t="shared" ref="C17:I17" si="3">IF(AND(ISNUMBER(C18),ISNUMBER(C19)),SUM(C18,C19)," ")</f>
        <v xml:space="preserve"> </v>
      </c>
      <c r="D17" s="137" t="str">
        <f t="shared" si="3"/>
        <v xml:space="preserve"> </v>
      </c>
      <c r="E17" s="137" t="str">
        <f t="shared" si="3"/>
        <v xml:space="preserve"> </v>
      </c>
      <c r="F17" s="137" t="str">
        <f t="shared" si="3"/>
        <v xml:space="preserve"> </v>
      </c>
      <c r="G17" s="137" t="str">
        <f t="shared" si="3"/>
        <v xml:space="preserve"> </v>
      </c>
      <c r="H17" s="137" t="str">
        <f t="shared" si="3"/>
        <v xml:space="preserve"> </v>
      </c>
      <c r="I17" s="137" t="str">
        <f t="shared" si="3"/>
        <v xml:space="preserve"> </v>
      </c>
      <c r="J17" s="26"/>
    </row>
    <row r="18" spans="1:10" x14ac:dyDescent="0.25">
      <c r="A18" s="26">
        <v>11</v>
      </c>
      <c r="B18" s="22" t="s">
        <v>35</v>
      </c>
      <c r="C18" s="79"/>
      <c r="D18" s="79"/>
      <c r="E18" s="79"/>
      <c r="F18" s="79"/>
      <c r="G18" s="79"/>
      <c r="H18" s="79"/>
      <c r="I18" s="79"/>
      <c r="J18" s="26"/>
    </row>
    <row r="19" spans="1:10" x14ac:dyDescent="0.25">
      <c r="A19" s="26">
        <v>12</v>
      </c>
      <c r="B19" s="22" t="s">
        <v>34</v>
      </c>
      <c r="C19" s="84"/>
      <c r="D19" s="84"/>
      <c r="E19" s="84"/>
      <c r="F19" s="84"/>
      <c r="G19" s="84"/>
      <c r="H19" s="84"/>
      <c r="I19" s="84"/>
      <c r="J19" s="26"/>
    </row>
    <row r="20" spans="1:10" x14ac:dyDescent="0.25">
      <c r="A20" s="26">
        <v>13</v>
      </c>
      <c r="B20" s="18" t="s">
        <v>33</v>
      </c>
      <c r="C20" s="84"/>
      <c r="D20" s="84"/>
      <c r="E20" s="84"/>
      <c r="F20" s="84"/>
      <c r="G20" s="84"/>
      <c r="H20" s="84"/>
      <c r="I20" s="84"/>
      <c r="J20" s="26"/>
    </row>
    <row r="21" spans="1:10" x14ac:dyDescent="0.25">
      <c r="A21" s="26">
        <v>14</v>
      </c>
      <c r="B21" s="18" t="s">
        <v>32</v>
      </c>
      <c r="C21" s="84"/>
      <c r="D21" s="84"/>
      <c r="E21" s="84"/>
      <c r="F21" s="84"/>
      <c r="G21" s="84"/>
      <c r="H21" s="84"/>
      <c r="I21" s="84"/>
      <c r="J21" s="26"/>
    </row>
    <row r="22" spans="1:10" x14ac:dyDescent="0.25">
      <c r="A22" s="26">
        <v>15</v>
      </c>
      <c r="B22" s="18" t="s">
        <v>31</v>
      </c>
      <c r="C22" s="139"/>
      <c r="D22" s="139"/>
      <c r="E22" s="139"/>
      <c r="F22" s="139"/>
      <c r="G22" s="139"/>
      <c r="H22" s="139"/>
      <c r="I22" s="139"/>
      <c r="J22" s="26"/>
    </row>
    <row r="23" spans="1:10" x14ac:dyDescent="0.25">
      <c r="A23" s="26">
        <v>16</v>
      </c>
      <c r="B23" s="18" t="s">
        <v>30</v>
      </c>
      <c r="C23" s="137" t="str">
        <f t="shared" ref="C23:I23" si="4">IF(AND(ISNUMBER(C24),ISNUMBER(C27)),SUM(C24,C27)," ")</f>
        <v xml:space="preserve"> </v>
      </c>
      <c r="D23" s="137" t="str">
        <f t="shared" si="4"/>
        <v xml:space="preserve"> </v>
      </c>
      <c r="E23" s="137" t="str">
        <f t="shared" si="4"/>
        <v xml:space="preserve"> </v>
      </c>
      <c r="F23" s="137" t="str">
        <f t="shared" si="4"/>
        <v xml:space="preserve"> </v>
      </c>
      <c r="G23" s="137" t="str">
        <f t="shared" si="4"/>
        <v xml:space="preserve"> </v>
      </c>
      <c r="H23" s="137" t="str">
        <f t="shared" si="4"/>
        <v xml:space="preserve"> </v>
      </c>
      <c r="I23" s="137" t="str">
        <f t="shared" si="4"/>
        <v xml:space="preserve"> </v>
      </c>
      <c r="J23" s="26"/>
    </row>
    <row r="24" spans="1:10" x14ac:dyDescent="0.25">
      <c r="A24" s="26">
        <v>17</v>
      </c>
      <c r="B24" s="22" t="s">
        <v>136</v>
      </c>
      <c r="C24" s="137" t="str">
        <f t="shared" ref="C24:I24" si="5">IF(AND(ISNUMBER(C25),ISNUMBER(C26)),SUM(C25,C26)," ")</f>
        <v xml:space="preserve"> </v>
      </c>
      <c r="D24" s="137" t="str">
        <f t="shared" si="5"/>
        <v xml:space="preserve"> </v>
      </c>
      <c r="E24" s="137" t="str">
        <f t="shared" si="5"/>
        <v xml:space="preserve"> </v>
      </c>
      <c r="F24" s="137" t="str">
        <f t="shared" si="5"/>
        <v xml:space="preserve"> </v>
      </c>
      <c r="G24" s="137" t="str">
        <f t="shared" si="5"/>
        <v xml:space="preserve"> </v>
      </c>
      <c r="H24" s="137" t="str">
        <f t="shared" si="5"/>
        <v xml:space="preserve"> </v>
      </c>
      <c r="I24" s="137" t="str">
        <f t="shared" si="5"/>
        <v xml:space="preserve"> </v>
      </c>
      <c r="J24" s="26"/>
    </row>
    <row r="25" spans="1:10" x14ac:dyDescent="0.25">
      <c r="A25" s="26">
        <v>18</v>
      </c>
      <c r="B25" s="23" t="s">
        <v>137</v>
      </c>
      <c r="C25" s="79"/>
      <c r="D25" s="79"/>
      <c r="E25" s="79"/>
      <c r="F25" s="79"/>
      <c r="G25" s="79"/>
      <c r="H25" s="79"/>
      <c r="I25" s="79"/>
      <c r="J25" s="26"/>
    </row>
    <row r="26" spans="1:10" x14ac:dyDescent="0.25">
      <c r="A26" s="26">
        <v>19</v>
      </c>
      <c r="B26" s="23" t="s">
        <v>138</v>
      </c>
      <c r="C26" s="84"/>
      <c r="D26" s="84"/>
      <c r="E26" s="84"/>
      <c r="F26" s="84"/>
      <c r="G26" s="84"/>
      <c r="H26" s="84"/>
      <c r="I26" s="84"/>
      <c r="J26" s="26"/>
    </row>
    <row r="27" spans="1:10" x14ac:dyDescent="0.25">
      <c r="A27" s="26">
        <v>20</v>
      </c>
      <c r="B27" s="22" t="s">
        <v>122</v>
      </c>
      <c r="C27" s="84"/>
      <c r="D27" s="84"/>
      <c r="E27" s="84"/>
      <c r="F27" s="84"/>
      <c r="G27" s="84"/>
      <c r="H27" s="84"/>
      <c r="I27" s="84"/>
      <c r="J27" s="26"/>
    </row>
    <row r="28" spans="1:10" x14ac:dyDescent="0.25">
      <c r="A28" s="26">
        <v>21</v>
      </c>
      <c r="B28" s="18" t="s">
        <v>29</v>
      </c>
      <c r="C28" s="139"/>
      <c r="D28" s="139"/>
      <c r="E28" s="139"/>
      <c r="F28" s="139"/>
      <c r="G28" s="139"/>
      <c r="H28" s="139"/>
      <c r="I28" s="139"/>
      <c r="J28" s="26"/>
    </row>
    <row r="29" spans="1:10" s="47" customFormat="1" x14ac:dyDescent="0.25">
      <c r="A29" s="26">
        <v>22</v>
      </c>
      <c r="B29" s="20" t="s">
        <v>28</v>
      </c>
      <c r="C29" s="137" t="str">
        <f t="shared" ref="C29:I29" si="6">IF(AND(ISNUMBER(C8),ISNUMBER(C11),ISNUMBER(C14),ISNUMBER(C17),ISNUMBER(C20),ISNUMBER(C21),ISNUMBER(C22),ISNUMBER(C23),ISNUMBER(C28)),SUM(C8,C11,C14,C17,C20,C21,C22,C23,C28),"")</f>
        <v/>
      </c>
      <c r="D29" s="137" t="str">
        <f t="shared" si="6"/>
        <v/>
      </c>
      <c r="E29" s="137" t="str">
        <f t="shared" si="6"/>
        <v/>
      </c>
      <c r="F29" s="137" t="str">
        <f t="shared" si="6"/>
        <v/>
      </c>
      <c r="G29" s="137" t="str">
        <f t="shared" si="6"/>
        <v/>
      </c>
      <c r="H29" s="137" t="str">
        <f t="shared" si="6"/>
        <v/>
      </c>
      <c r="I29" s="137" t="str">
        <f t="shared" si="6"/>
        <v/>
      </c>
    </row>
    <row r="30" spans="1:10" s="47" customFormat="1" x14ac:dyDescent="0.25">
      <c r="A30" s="26"/>
      <c r="B30" s="20"/>
      <c r="C30" s="68"/>
      <c r="D30" s="68"/>
      <c r="E30" s="68"/>
      <c r="F30" s="68"/>
      <c r="G30" s="68"/>
      <c r="H30" s="68"/>
      <c r="I30" s="68"/>
    </row>
    <row r="31" spans="1:10" x14ac:dyDescent="0.25">
      <c r="B31" s="19" t="s">
        <v>139</v>
      </c>
      <c r="C31" s="140"/>
      <c r="D31" s="140"/>
      <c r="E31" s="140"/>
      <c r="F31" s="140"/>
      <c r="G31" s="140"/>
      <c r="H31" s="140"/>
      <c r="I31" s="140"/>
      <c r="J31" s="26"/>
    </row>
    <row r="32" spans="1:10" x14ac:dyDescent="0.25">
      <c r="A32" s="26">
        <v>23</v>
      </c>
      <c r="B32" s="18" t="s">
        <v>27</v>
      </c>
      <c r="C32" s="84"/>
      <c r="D32" s="84"/>
      <c r="E32" s="84"/>
      <c r="F32" s="84"/>
      <c r="G32" s="84"/>
      <c r="H32" s="84"/>
      <c r="I32" s="84"/>
      <c r="J32" s="26"/>
    </row>
    <row r="33" spans="1:10" x14ac:dyDescent="0.25">
      <c r="A33" s="26">
        <v>24</v>
      </c>
      <c r="B33" s="18" t="s">
        <v>140</v>
      </c>
      <c r="C33" s="84"/>
      <c r="D33" s="84"/>
      <c r="E33" s="84"/>
      <c r="F33" s="84"/>
      <c r="G33" s="84"/>
      <c r="H33" s="84"/>
      <c r="I33" s="84"/>
      <c r="J33" s="26"/>
    </row>
    <row r="34" spans="1:10" x14ac:dyDescent="0.25">
      <c r="A34" s="26">
        <v>25</v>
      </c>
      <c r="B34" s="18" t="s">
        <v>141</v>
      </c>
      <c r="C34" s="84"/>
      <c r="D34" s="84"/>
      <c r="E34" s="84"/>
      <c r="F34" s="84"/>
      <c r="G34" s="84"/>
      <c r="H34" s="84"/>
      <c r="I34" s="84"/>
      <c r="J34" s="26"/>
    </row>
    <row r="35" spans="1:10" x14ac:dyDescent="0.25">
      <c r="A35" s="26">
        <v>26</v>
      </c>
      <c r="B35" s="18" t="s">
        <v>26</v>
      </c>
      <c r="C35" s="139"/>
      <c r="D35" s="139"/>
      <c r="E35" s="139"/>
      <c r="F35" s="139"/>
      <c r="G35" s="139"/>
      <c r="H35" s="139"/>
      <c r="I35" s="139"/>
      <c r="J35" s="26"/>
    </row>
    <row r="36" spans="1:10" x14ac:dyDescent="0.25">
      <c r="A36" s="26">
        <v>27</v>
      </c>
      <c r="B36" s="21" t="s">
        <v>121</v>
      </c>
      <c r="C36" s="137" t="str">
        <f>IF(AND(ISNUMBER(C37),ISNUMBER(C38)),C37+(8%*C38),"")</f>
        <v/>
      </c>
      <c r="D36" s="137" t="str">
        <f t="shared" ref="D36:I36" si="7">IF(AND(ISNUMBER(D37),ISNUMBER(D38)),D37+(8%*D38),"")</f>
        <v/>
      </c>
      <c r="E36" s="137" t="str">
        <f t="shared" si="7"/>
        <v/>
      </c>
      <c r="F36" s="137" t="str">
        <f t="shared" si="7"/>
        <v/>
      </c>
      <c r="G36" s="137" t="str">
        <f t="shared" si="7"/>
        <v/>
      </c>
      <c r="H36" s="137" t="str">
        <f t="shared" si="7"/>
        <v/>
      </c>
      <c r="I36" s="137" t="str">
        <f t="shared" si="7"/>
        <v/>
      </c>
      <c r="J36" s="26"/>
    </row>
    <row r="37" spans="1:10" x14ac:dyDescent="0.25">
      <c r="A37" s="26">
        <v>28</v>
      </c>
      <c r="B37" s="22" t="s">
        <v>142</v>
      </c>
      <c r="C37" s="141"/>
      <c r="D37" s="141"/>
      <c r="E37" s="141"/>
      <c r="F37" s="141"/>
      <c r="G37" s="141"/>
      <c r="H37" s="141"/>
      <c r="I37" s="141"/>
      <c r="J37" s="26"/>
    </row>
    <row r="38" spans="1:10" x14ac:dyDescent="0.25">
      <c r="A38" s="26">
        <v>29</v>
      </c>
      <c r="B38" s="22" t="s">
        <v>145</v>
      </c>
      <c r="C38" s="137" t="str">
        <f t="shared" ref="C38:I38" si="8">IF(AND(ISNUMBER(C39),ISNUMBER(C40)),MAX(C39,C40)," ")</f>
        <v xml:space="preserve"> </v>
      </c>
      <c r="D38" s="137" t="str">
        <f t="shared" si="8"/>
        <v xml:space="preserve"> </v>
      </c>
      <c r="E38" s="137" t="str">
        <f t="shared" si="8"/>
        <v xml:space="preserve"> </v>
      </c>
      <c r="F38" s="137" t="str">
        <f t="shared" si="8"/>
        <v xml:space="preserve"> </v>
      </c>
      <c r="G38" s="137" t="str">
        <f t="shared" si="8"/>
        <v xml:space="preserve"> </v>
      </c>
      <c r="H38" s="137" t="str">
        <f t="shared" si="8"/>
        <v xml:space="preserve"> </v>
      </c>
      <c r="I38" s="137" t="str">
        <f t="shared" si="8"/>
        <v xml:space="preserve"> </v>
      </c>
      <c r="J38" s="26"/>
    </row>
    <row r="39" spans="1:10" x14ac:dyDescent="0.25">
      <c r="A39" s="26">
        <v>30</v>
      </c>
      <c r="B39" s="20" t="s">
        <v>25</v>
      </c>
      <c r="C39" s="79"/>
      <c r="D39" s="79"/>
      <c r="E39" s="79"/>
      <c r="F39" s="79"/>
      <c r="G39" s="79"/>
      <c r="H39" s="79"/>
      <c r="I39" s="79"/>
      <c r="J39" s="26"/>
    </row>
    <row r="40" spans="1:10" x14ac:dyDescent="0.25">
      <c r="A40" s="26">
        <v>31</v>
      </c>
      <c r="B40" s="20" t="s">
        <v>24</v>
      </c>
      <c r="C40" s="139"/>
      <c r="D40" s="139"/>
      <c r="E40" s="139"/>
      <c r="F40" s="139"/>
      <c r="G40" s="139"/>
      <c r="H40" s="139"/>
      <c r="I40" s="139"/>
      <c r="J40" s="26"/>
    </row>
    <row r="41" spans="1:10" x14ac:dyDescent="0.25">
      <c r="A41" s="26">
        <v>32</v>
      </c>
      <c r="B41" s="21" t="s">
        <v>144</v>
      </c>
      <c r="C41" s="137" t="str">
        <f t="shared" ref="C41:I41" si="9">IF(AND(ISNUMBER(C42),ISNUMBER(C43)),MAX(C42,C43)," ")</f>
        <v xml:space="preserve"> </v>
      </c>
      <c r="D41" s="137" t="str">
        <f t="shared" si="9"/>
        <v xml:space="preserve"> </v>
      </c>
      <c r="E41" s="137" t="str">
        <f t="shared" si="9"/>
        <v xml:space="preserve"> </v>
      </c>
      <c r="F41" s="137" t="str">
        <f t="shared" si="9"/>
        <v xml:space="preserve"> </v>
      </c>
      <c r="G41" s="137" t="str">
        <f t="shared" si="9"/>
        <v xml:space="preserve"> </v>
      </c>
      <c r="H41" s="137" t="str">
        <f t="shared" si="9"/>
        <v xml:space="preserve"> </v>
      </c>
      <c r="I41" s="137" t="str">
        <f t="shared" si="9"/>
        <v xml:space="preserve"> </v>
      </c>
      <c r="J41" s="26"/>
    </row>
    <row r="42" spans="1:10" x14ac:dyDescent="0.25">
      <c r="A42" s="26">
        <v>33</v>
      </c>
      <c r="B42" s="20" t="s">
        <v>23</v>
      </c>
      <c r="C42" s="79"/>
      <c r="D42" s="79"/>
      <c r="E42" s="79"/>
      <c r="F42" s="79"/>
      <c r="G42" s="79"/>
      <c r="H42" s="79"/>
      <c r="I42" s="79"/>
      <c r="J42" s="26"/>
    </row>
    <row r="43" spans="1:10" x14ac:dyDescent="0.25">
      <c r="A43" s="26">
        <v>34</v>
      </c>
      <c r="B43" s="20" t="s">
        <v>22</v>
      </c>
      <c r="C43" s="84"/>
      <c r="D43" s="84"/>
      <c r="E43" s="84"/>
      <c r="F43" s="84"/>
      <c r="G43" s="84"/>
      <c r="H43" s="84"/>
      <c r="I43" s="84"/>
      <c r="J43" s="26"/>
    </row>
    <row r="44" spans="1:10" x14ac:dyDescent="0.25">
      <c r="A44" s="26">
        <v>35</v>
      </c>
      <c r="B44" s="18" t="s">
        <v>21</v>
      </c>
      <c r="C44" s="139"/>
      <c r="D44" s="139"/>
      <c r="E44" s="139"/>
      <c r="F44" s="139"/>
      <c r="G44" s="139"/>
      <c r="H44" s="139"/>
      <c r="I44" s="139"/>
      <c r="J44" s="26"/>
    </row>
    <row r="45" spans="1:10" x14ac:dyDescent="0.25">
      <c r="A45" s="26">
        <v>36</v>
      </c>
      <c r="B45" s="20" t="s">
        <v>20</v>
      </c>
      <c r="C45" s="142" t="str">
        <f t="shared" ref="C45:I45" si="10">IF(AND(ISNUMBER(C32),ISNUMBER(C33),ISNUMBER(C34),ISNUMBER(C35),ISNUMBER(C36),ISNUMBER(C41),ISNUMBER(C44)),SUM(C32, C33,C34,C35,C36,C41,C44),"")</f>
        <v/>
      </c>
      <c r="D45" s="142" t="str">
        <f t="shared" si="10"/>
        <v/>
      </c>
      <c r="E45" s="142" t="str">
        <f t="shared" si="10"/>
        <v/>
      </c>
      <c r="F45" s="142" t="str">
        <f t="shared" si="10"/>
        <v/>
      </c>
      <c r="G45" s="142" t="str">
        <f t="shared" si="10"/>
        <v/>
      </c>
      <c r="H45" s="142" t="str">
        <f t="shared" si="10"/>
        <v/>
      </c>
      <c r="I45" s="142" t="str">
        <f t="shared" si="10"/>
        <v/>
      </c>
      <c r="J45" s="26"/>
    </row>
    <row r="46" spans="1:10" x14ac:dyDescent="0.25">
      <c r="B46" s="20"/>
      <c r="C46" s="68"/>
      <c r="D46" s="68"/>
      <c r="E46" s="68"/>
      <c r="F46" s="68"/>
      <c r="G46" s="68"/>
      <c r="H46" s="68"/>
      <c r="I46" s="68"/>
      <c r="J46" s="26"/>
    </row>
    <row r="47" spans="1:10" x14ac:dyDescent="0.25">
      <c r="B47" s="19" t="s">
        <v>19</v>
      </c>
      <c r="C47" s="68"/>
      <c r="D47" s="68"/>
      <c r="E47" s="68"/>
      <c r="F47" s="68"/>
      <c r="G47" s="68"/>
      <c r="H47" s="68"/>
      <c r="I47" s="68"/>
      <c r="J47" s="26"/>
    </row>
    <row r="48" spans="1:10" x14ac:dyDescent="0.25">
      <c r="A48" s="26">
        <v>37</v>
      </c>
      <c r="B48" s="18" t="s">
        <v>134</v>
      </c>
      <c r="C48" s="84"/>
      <c r="D48" s="84"/>
      <c r="E48" s="84"/>
      <c r="F48" s="84"/>
      <c r="G48" s="84"/>
      <c r="H48" s="84"/>
      <c r="I48" s="84"/>
      <c r="J48" s="26"/>
    </row>
    <row r="49" spans="1:10" x14ac:dyDescent="0.25">
      <c r="A49" s="26">
        <v>38</v>
      </c>
      <c r="B49" s="18" t="s">
        <v>18</v>
      </c>
      <c r="C49" s="84"/>
      <c r="D49" s="84"/>
      <c r="E49" s="84"/>
      <c r="F49" s="84"/>
      <c r="G49" s="84"/>
      <c r="H49" s="84"/>
      <c r="I49" s="84"/>
      <c r="J49" s="26"/>
    </row>
    <row r="50" spans="1:10" x14ac:dyDescent="0.25">
      <c r="B50" s="17"/>
      <c r="C50" s="68"/>
      <c r="D50" s="68"/>
      <c r="E50" s="68"/>
      <c r="F50" s="68"/>
      <c r="G50" s="68"/>
      <c r="H50" s="68"/>
      <c r="I50" s="68"/>
      <c r="J50" s="26"/>
    </row>
    <row r="51" spans="1:10" x14ac:dyDescent="0.25">
      <c r="A51" s="26">
        <f>A49+1</f>
        <v>39</v>
      </c>
      <c r="B51" s="16" t="s">
        <v>17</v>
      </c>
      <c r="C51" s="137" t="str">
        <f t="shared" ref="C51:I51" si="11">IF(AND(ISNUMBER(C29),ISNUMBER(C45),ISNUMBER(C48),ISNUMBER(C49)),SUM(C29,C45,C48,C49),"")</f>
        <v/>
      </c>
      <c r="D51" s="137" t="str">
        <f t="shared" si="11"/>
        <v/>
      </c>
      <c r="E51" s="137" t="str">
        <f t="shared" si="11"/>
        <v/>
      </c>
      <c r="F51" s="137" t="str">
        <f t="shared" si="11"/>
        <v/>
      </c>
      <c r="G51" s="137" t="str">
        <f t="shared" si="11"/>
        <v/>
      </c>
      <c r="H51" s="137" t="str">
        <f t="shared" si="11"/>
        <v/>
      </c>
      <c r="I51" s="137" t="str">
        <f t="shared" si="11"/>
        <v/>
      </c>
      <c r="J51" s="26"/>
    </row>
    <row r="52" spans="1:10" x14ac:dyDescent="0.25">
      <c r="B52" s="16"/>
      <c r="C52" s="144"/>
      <c r="D52" s="144"/>
      <c r="E52" s="144"/>
      <c r="F52" s="144"/>
      <c r="G52" s="144"/>
      <c r="H52" s="144"/>
      <c r="I52" s="144"/>
      <c r="J52" s="26"/>
    </row>
    <row r="53" spans="1:10" x14ac:dyDescent="0.25">
      <c r="A53" s="48"/>
      <c r="B53" s="41" t="s">
        <v>114</v>
      </c>
      <c r="C53" s="72"/>
      <c r="D53" s="72"/>
      <c r="E53" s="72"/>
      <c r="F53" s="72"/>
      <c r="G53" s="72"/>
      <c r="H53" s="72"/>
      <c r="I53" s="107"/>
      <c r="J53" s="26"/>
    </row>
    <row r="54" spans="1:10" ht="30" x14ac:dyDescent="0.25">
      <c r="A54" s="180">
        <f>A51+1</f>
        <v>40</v>
      </c>
      <c r="B54" s="49" t="s">
        <v>124</v>
      </c>
      <c r="C54" s="117" t="str">
        <f t="shared" ref="C54:I54" si="12">IF(C62=0,"Yes","No")</f>
        <v>No</v>
      </c>
      <c r="D54" s="117" t="str">
        <f t="shared" si="12"/>
        <v>No</v>
      </c>
      <c r="E54" s="117" t="str">
        <f t="shared" si="12"/>
        <v>No</v>
      </c>
      <c r="F54" s="117" t="str">
        <f t="shared" si="12"/>
        <v>No</v>
      </c>
      <c r="G54" s="117" t="str">
        <f t="shared" si="12"/>
        <v>No</v>
      </c>
      <c r="H54" s="117" t="str">
        <f t="shared" si="12"/>
        <v>No</v>
      </c>
      <c r="I54" s="117" t="str">
        <f t="shared" si="12"/>
        <v>No</v>
      </c>
      <c r="J54" s="26"/>
    </row>
    <row r="55" spans="1:10" x14ac:dyDescent="0.25">
      <c r="B55" s="26"/>
      <c r="C55" s="265"/>
      <c r="D55" s="265"/>
      <c r="E55" s="265"/>
      <c r="F55" s="265"/>
      <c r="G55" s="265"/>
      <c r="H55" s="265"/>
      <c r="I55" s="265"/>
      <c r="J55" s="26"/>
    </row>
    <row r="56" spans="1:10" x14ac:dyDescent="0.25">
      <c r="A56" s="42" t="s">
        <v>3</v>
      </c>
      <c r="B56" s="26"/>
      <c r="C56" s="108"/>
      <c r="D56" s="107"/>
      <c r="E56" s="107"/>
      <c r="F56" s="107"/>
      <c r="G56" s="107"/>
      <c r="H56" s="107"/>
      <c r="I56" s="107"/>
      <c r="J56" s="26"/>
    </row>
    <row r="57" spans="1:10" ht="17.25" x14ac:dyDescent="0.25">
      <c r="A57" s="266" t="s">
        <v>16</v>
      </c>
      <c r="B57" s="266"/>
      <c r="C57" s="266"/>
      <c r="D57" s="266"/>
      <c r="E57" s="266"/>
      <c r="F57" s="266"/>
      <c r="G57" s="266"/>
      <c r="H57" s="266"/>
      <c r="I57" s="266"/>
      <c r="J57" s="26"/>
    </row>
    <row r="58" spans="1:10" ht="17.25" x14ac:dyDescent="0.25">
      <c r="A58" s="266" t="s">
        <v>15</v>
      </c>
      <c r="B58" s="266"/>
      <c r="C58" s="266"/>
      <c r="D58" s="266"/>
      <c r="E58" s="266"/>
      <c r="F58" s="266"/>
      <c r="G58" s="266"/>
      <c r="H58" s="266"/>
      <c r="I58" s="266"/>
      <c r="J58" s="26"/>
    </row>
    <row r="59" spans="1:10" x14ac:dyDescent="0.25">
      <c r="A59" s="267"/>
      <c r="B59" s="267"/>
      <c r="C59" s="267"/>
      <c r="D59" s="267"/>
      <c r="E59" s="267"/>
      <c r="F59" s="267"/>
      <c r="G59" s="267"/>
      <c r="H59" s="267"/>
      <c r="I59" s="267"/>
      <c r="J59" s="40"/>
    </row>
    <row r="60" spans="1:10" ht="33" customHeight="1" x14ac:dyDescent="0.25">
      <c r="A60" s="264"/>
      <c r="B60" s="264"/>
      <c r="C60" s="264"/>
      <c r="D60" s="264"/>
      <c r="E60" s="264"/>
      <c r="F60" s="264"/>
      <c r="G60" s="264"/>
      <c r="H60" s="264"/>
      <c r="I60" s="264"/>
      <c r="J60" s="40"/>
    </row>
    <row r="61" spans="1:10" x14ac:dyDescent="0.25">
      <c r="A61" s="40"/>
      <c r="B61" s="40"/>
      <c r="C61" s="179"/>
      <c r="D61" s="179"/>
      <c r="E61" s="179"/>
      <c r="F61" s="179"/>
      <c r="G61" s="179"/>
      <c r="H61" s="179"/>
      <c r="I61" s="179"/>
      <c r="J61" s="40"/>
    </row>
    <row r="62" spans="1:10" s="44" customFormat="1" x14ac:dyDescent="0.25">
      <c r="A62" s="40"/>
      <c r="B62" s="40"/>
      <c r="C62" s="116">
        <f>SUM(C64:C106)</f>
        <v>27</v>
      </c>
      <c r="D62" s="116">
        <f t="shared" ref="D62:I62" si="13">SUM(D64:D106)</f>
        <v>27</v>
      </c>
      <c r="E62" s="116">
        <f t="shared" si="13"/>
        <v>27</v>
      </c>
      <c r="F62" s="116">
        <f t="shared" si="13"/>
        <v>27</v>
      </c>
      <c r="G62" s="116">
        <f t="shared" si="13"/>
        <v>27</v>
      </c>
      <c r="H62" s="116">
        <f t="shared" si="13"/>
        <v>27</v>
      </c>
      <c r="I62" s="116">
        <f t="shared" si="13"/>
        <v>27</v>
      </c>
      <c r="J62" s="40"/>
    </row>
    <row r="63" spans="1:10" s="44" customFormat="1" x14ac:dyDescent="0.25">
      <c r="A63" s="40"/>
      <c r="B63" s="40"/>
      <c r="C63" s="106"/>
      <c r="D63" s="106"/>
      <c r="E63" s="106"/>
      <c r="F63" s="106"/>
      <c r="G63" s="106"/>
      <c r="H63" s="106"/>
      <c r="I63" s="106"/>
      <c r="J63" s="40"/>
    </row>
    <row r="64" spans="1:10" s="44" customFormat="1" x14ac:dyDescent="0.25">
      <c r="A64" s="40"/>
      <c r="B64" s="40"/>
      <c r="C64" s="106"/>
      <c r="D64" s="106"/>
      <c r="E64" s="106"/>
      <c r="F64" s="106"/>
      <c r="G64" s="106"/>
      <c r="H64" s="106"/>
      <c r="I64" s="106"/>
      <c r="J64" s="40"/>
    </row>
    <row r="65" spans="1:10" s="44" customFormat="1" x14ac:dyDescent="0.25">
      <c r="A65" s="40"/>
      <c r="B65" s="40"/>
      <c r="C65" s="106">
        <f t="shared" ref="C65:I66" si="14">IF(ISNUMBER(C9),0,1)</f>
        <v>1</v>
      </c>
      <c r="D65" s="106">
        <f t="shared" si="14"/>
        <v>1</v>
      </c>
      <c r="E65" s="106">
        <f t="shared" si="14"/>
        <v>1</v>
      </c>
      <c r="F65" s="106">
        <f t="shared" si="14"/>
        <v>1</v>
      </c>
      <c r="G65" s="106">
        <f t="shared" si="14"/>
        <v>1</v>
      </c>
      <c r="H65" s="106">
        <f t="shared" si="14"/>
        <v>1</v>
      </c>
      <c r="I65" s="106">
        <f t="shared" si="14"/>
        <v>1</v>
      </c>
      <c r="J65" s="40"/>
    </row>
    <row r="66" spans="1:10" s="44" customFormat="1" x14ac:dyDescent="0.25">
      <c r="A66" s="40"/>
      <c r="B66" s="40"/>
      <c r="C66" s="106">
        <f t="shared" si="14"/>
        <v>1</v>
      </c>
      <c r="D66" s="106">
        <f t="shared" si="14"/>
        <v>1</v>
      </c>
      <c r="E66" s="106">
        <f t="shared" si="14"/>
        <v>1</v>
      </c>
      <c r="F66" s="106">
        <f t="shared" si="14"/>
        <v>1</v>
      </c>
      <c r="G66" s="106">
        <f t="shared" si="14"/>
        <v>1</v>
      </c>
      <c r="H66" s="106">
        <f t="shared" si="14"/>
        <v>1</v>
      </c>
      <c r="I66" s="106">
        <f t="shared" si="14"/>
        <v>1</v>
      </c>
      <c r="J66" s="40"/>
    </row>
    <row r="67" spans="1:10" s="44" customFormat="1" x14ac:dyDescent="0.25">
      <c r="A67" s="40"/>
      <c r="B67" s="40"/>
      <c r="C67" s="106"/>
      <c r="D67" s="106"/>
      <c r="E67" s="106"/>
      <c r="F67" s="106"/>
      <c r="G67" s="106"/>
      <c r="H67" s="106"/>
      <c r="I67" s="106"/>
      <c r="J67" s="40"/>
    </row>
    <row r="68" spans="1:10" s="44" customFormat="1" x14ac:dyDescent="0.25">
      <c r="A68" s="40"/>
      <c r="B68" s="40"/>
      <c r="C68" s="106">
        <f t="shared" ref="C68:I69" si="15">IF(ISNUMBER(C12),0,1)</f>
        <v>1</v>
      </c>
      <c r="D68" s="106">
        <f t="shared" si="15"/>
        <v>1</v>
      </c>
      <c r="E68" s="106">
        <f t="shared" si="15"/>
        <v>1</v>
      </c>
      <c r="F68" s="106">
        <f t="shared" si="15"/>
        <v>1</v>
      </c>
      <c r="G68" s="106">
        <f t="shared" si="15"/>
        <v>1</v>
      </c>
      <c r="H68" s="106">
        <f t="shared" si="15"/>
        <v>1</v>
      </c>
      <c r="I68" s="106">
        <f t="shared" si="15"/>
        <v>1</v>
      </c>
      <c r="J68" s="40"/>
    </row>
    <row r="69" spans="1:10" s="44" customFormat="1" x14ac:dyDescent="0.25">
      <c r="A69" s="40"/>
      <c r="B69" s="40"/>
      <c r="C69" s="106">
        <f t="shared" si="15"/>
        <v>1</v>
      </c>
      <c r="D69" s="106">
        <f t="shared" si="15"/>
        <v>1</v>
      </c>
      <c r="E69" s="106">
        <f t="shared" si="15"/>
        <v>1</v>
      </c>
      <c r="F69" s="106">
        <f t="shared" si="15"/>
        <v>1</v>
      </c>
      <c r="G69" s="106">
        <f t="shared" si="15"/>
        <v>1</v>
      </c>
      <c r="H69" s="106">
        <f t="shared" si="15"/>
        <v>1</v>
      </c>
      <c r="I69" s="106">
        <f t="shared" si="15"/>
        <v>1</v>
      </c>
      <c r="J69" s="40"/>
    </row>
    <row r="70" spans="1:10" s="44" customFormat="1" x14ac:dyDescent="0.25">
      <c r="A70" s="40"/>
      <c r="B70" s="40"/>
      <c r="C70" s="106"/>
      <c r="D70" s="106"/>
      <c r="E70" s="106"/>
      <c r="F70" s="106"/>
      <c r="G70" s="106"/>
      <c r="H70" s="106"/>
      <c r="I70" s="106"/>
      <c r="J70" s="40"/>
    </row>
    <row r="71" spans="1:10" s="44" customFormat="1" x14ac:dyDescent="0.25">
      <c r="A71" s="40"/>
      <c r="B71" s="40"/>
      <c r="C71" s="106">
        <f t="shared" ref="C71:I72" si="16">IF(ISNUMBER(C15),0,1)</f>
        <v>1</v>
      </c>
      <c r="D71" s="106">
        <f t="shared" si="16"/>
        <v>1</v>
      </c>
      <c r="E71" s="106">
        <f t="shared" si="16"/>
        <v>1</v>
      </c>
      <c r="F71" s="106">
        <f t="shared" si="16"/>
        <v>1</v>
      </c>
      <c r="G71" s="106">
        <f t="shared" si="16"/>
        <v>1</v>
      </c>
      <c r="H71" s="106">
        <f t="shared" si="16"/>
        <v>1</v>
      </c>
      <c r="I71" s="106">
        <f t="shared" si="16"/>
        <v>1</v>
      </c>
      <c r="J71" s="40"/>
    </row>
    <row r="72" spans="1:10" s="44" customFormat="1" x14ac:dyDescent="0.25">
      <c r="A72" s="40"/>
      <c r="B72" s="40"/>
      <c r="C72" s="106">
        <f t="shared" si="16"/>
        <v>1</v>
      </c>
      <c r="D72" s="106">
        <f t="shared" si="16"/>
        <v>1</v>
      </c>
      <c r="E72" s="106">
        <f t="shared" si="16"/>
        <v>1</v>
      </c>
      <c r="F72" s="106">
        <f t="shared" si="16"/>
        <v>1</v>
      </c>
      <c r="G72" s="106">
        <f t="shared" si="16"/>
        <v>1</v>
      </c>
      <c r="H72" s="106">
        <f t="shared" si="16"/>
        <v>1</v>
      </c>
      <c r="I72" s="106">
        <f t="shared" si="16"/>
        <v>1</v>
      </c>
      <c r="J72" s="40"/>
    </row>
    <row r="73" spans="1:10" s="44" customFormat="1" x14ac:dyDescent="0.25">
      <c r="A73" s="40"/>
      <c r="B73" s="40"/>
      <c r="C73" s="106"/>
      <c r="D73" s="106"/>
      <c r="E73" s="106"/>
      <c r="F73" s="106"/>
      <c r="G73" s="106"/>
      <c r="H73" s="106"/>
      <c r="I73" s="106"/>
      <c r="J73" s="40"/>
    </row>
    <row r="74" spans="1:10" s="44" customFormat="1" x14ac:dyDescent="0.25">
      <c r="A74" s="40"/>
      <c r="B74" s="40"/>
      <c r="C74" s="106">
        <f t="shared" ref="C74:I78" si="17">IF(ISNUMBER(C18),0,1)</f>
        <v>1</v>
      </c>
      <c r="D74" s="106">
        <f t="shared" si="17"/>
        <v>1</v>
      </c>
      <c r="E74" s="106">
        <f t="shared" si="17"/>
        <v>1</v>
      </c>
      <c r="F74" s="106">
        <f t="shared" si="17"/>
        <v>1</v>
      </c>
      <c r="G74" s="106">
        <f t="shared" si="17"/>
        <v>1</v>
      </c>
      <c r="H74" s="106">
        <f t="shared" si="17"/>
        <v>1</v>
      </c>
      <c r="I74" s="106">
        <f t="shared" si="17"/>
        <v>1</v>
      </c>
      <c r="J74" s="40"/>
    </row>
    <row r="75" spans="1:10" s="44" customFormat="1" x14ac:dyDescent="0.25">
      <c r="A75" s="40"/>
      <c r="B75" s="40"/>
      <c r="C75" s="106">
        <f t="shared" si="17"/>
        <v>1</v>
      </c>
      <c r="D75" s="106">
        <f t="shared" si="17"/>
        <v>1</v>
      </c>
      <c r="E75" s="106">
        <f t="shared" si="17"/>
        <v>1</v>
      </c>
      <c r="F75" s="106">
        <f t="shared" si="17"/>
        <v>1</v>
      </c>
      <c r="G75" s="106">
        <f t="shared" si="17"/>
        <v>1</v>
      </c>
      <c r="H75" s="106">
        <f t="shared" si="17"/>
        <v>1</v>
      </c>
      <c r="I75" s="106">
        <f t="shared" si="17"/>
        <v>1</v>
      </c>
      <c r="J75" s="40"/>
    </row>
    <row r="76" spans="1:10" s="44" customFormat="1" x14ac:dyDescent="0.25">
      <c r="A76" s="40"/>
      <c r="B76" s="40"/>
      <c r="C76" s="106">
        <f t="shared" si="17"/>
        <v>1</v>
      </c>
      <c r="D76" s="106">
        <f t="shared" si="17"/>
        <v>1</v>
      </c>
      <c r="E76" s="106">
        <f t="shared" si="17"/>
        <v>1</v>
      </c>
      <c r="F76" s="106">
        <f t="shared" si="17"/>
        <v>1</v>
      </c>
      <c r="G76" s="106">
        <f t="shared" si="17"/>
        <v>1</v>
      </c>
      <c r="H76" s="106">
        <f t="shared" si="17"/>
        <v>1</v>
      </c>
      <c r="I76" s="106">
        <f t="shared" si="17"/>
        <v>1</v>
      </c>
      <c r="J76" s="40"/>
    </row>
    <row r="77" spans="1:10" s="44" customFormat="1" x14ac:dyDescent="0.25">
      <c r="A77" s="40"/>
      <c r="B77" s="40"/>
      <c r="C77" s="106">
        <f t="shared" si="17"/>
        <v>1</v>
      </c>
      <c r="D77" s="106">
        <f t="shared" si="17"/>
        <v>1</v>
      </c>
      <c r="E77" s="106">
        <f t="shared" si="17"/>
        <v>1</v>
      </c>
      <c r="F77" s="106">
        <f t="shared" si="17"/>
        <v>1</v>
      </c>
      <c r="G77" s="106">
        <f t="shared" si="17"/>
        <v>1</v>
      </c>
      <c r="H77" s="106">
        <f t="shared" si="17"/>
        <v>1</v>
      </c>
      <c r="I77" s="106">
        <f t="shared" si="17"/>
        <v>1</v>
      </c>
      <c r="J77" s="40"/>
    </row>
    <row r="78" spans="1:10" s="44" customFormat="1" x14ac:dyDescent="0.25">
      <c r="A78" s="40"/>
      <c r="B78" s="40"/>
      <c r="C78" s="106">
        <f t="shared" si="17"/>
        <v>1</v>
      </c>
      <c r="D78" s="106">
        <f t="shared" si="17"/>
        <v>1</v>
      </c>
      <c r="E78" s="106">
        <f t="shared" si="17"/>
        <v>1</v>
      </c>
      <c r="F78" s="106">
        <f t="shared" si="17"/>
        <v>1</v>
      </c>
      <c r="G78" s="106">
        <f t="shared" si="17"/>
        <v>1</v>
      </c>
      <c r="H78" s="106">
        <f t="shared" si="17"/>
        <v>1</v>
      </c>
      <c r="I78" s="106">
        <f t="shared" si="17"/>
        <v>1</v>
      </c>
      <c r="J78" s="40"/>
    </row>
    <row r="79" spans="1:10" s="44" customFormat="1" x14ac:dyDescent="0.25">
      <c r="A79" s="40"/>
      <c r="B79" s="40"/>
      <c r="C79" s="106"/>
      <c r="D79" s="106"/>
      <c r="E79" s="106"/>
      <c r="F79" s="106"/>
      <c r="G79" s="106"/>
      <c r="H79" s="106"/>
      <c r="I79" s="106"/>
      <c r="J79" s="40"/>
    </row>
    <row r="80" spans="1:10" s="44" customFormat="1" x14ac:dyDescent="0.25">
      <c r="A80" s="40"/>
      <c r="B80" s="40"/>
      <c r="C80" s="106"/>
      <c r="D80" s="106"/>
      <c r="E80" s="106"/>
      <c r="F80" s="106"/>
      <c r="G80" s="106"/>
      <c r="H80" s="106"/>
      <c r="I80" s="106"/>
      <c r="J80" s="40"/>
    </row>
    <row r="81" spans="1:10" s="44" customFormat="1" x14ac:dyDescent="0.25">
      <c r="A81" s="40"/>
      <c r="B81" s="40"/>
      <c r="C81" s="106">
        <f t="shared" ref="C81:I84" si="18">IF(ISNUMBER(C25),0,1)</f>
        <v>1</v>
      </c>
      <c r="D81" s="106">
        <f t="shared" si="18"/>
        <v>1</v>
      </c>
      <c r="E81" s="106">
        <f t="shared" si="18"/>
        <v>1</v>
      </c>
      <c r="F81" s="106">
        <f t="shared" si="18"/>
        <v>1</v>
      </c>
      <c r="G81" s="106">
        <f t="shared" si="18"/>
        <v>1</v>
      </c>
      <c r="H81" s="106">
        <f t="shared" si="18"/>
        <v>1</v>
      </c>
      <c r="I81" s="106">
        <f t="shared" si="18"/>
        <v>1</v>
      </c>
      <c r="J81" s="40"/>
    </row>
    <row r="82" spans="1:10" s="44" customFormat="1" x14ac:dyDescent="0.25">
      <c r="A82" s="40"/>
      <c r="B82" s="40"/>
      <c r="C82" s="106">
        <f t="shared" si="18"/>
        <v>1</v>
      </c>
      <c r="D82" s="106">
        <f t="shared" si="18"/>
        <v>1</v>
      </c>
      <c r="E82" s="106">
        <f t="shared" si="18"/>
        <v>1</v>
      </c>
      <c r="F82" s="106">
        <f t="shared" si="18"/>
        <v>1</v>
      </c>
      <c r="G82" s="106">
        <f t="shared" si="18"/>
        <v>1</v>
      </c>
      <c r="H82" s="106">
        <f t="shared" si="18"/>
        <v>1</v>
      </c>
      <c r="I82" s="106">
        <f t="shared" si="18"/>
        <v>1</v>
      </c>
      <c r="J82" s="40"/>
    </row>
    <row r="83" spans="1:10" s="44" customFormat="1" x14ac:dyDescent="0.25">
      <c r="A83" s="40"/>
      <c r="B83" s="40"/>
      <c r="C83" s="106">
        <f t="shared" si="18"/>
        <v>1</v>
      </c>
      <c r="D83" s="106">
        <f t="shared" si="18"/>
        <v>1</v>
      </c>
      <c r="E83" s="106">
        <f t="shared" si="18"/>
        <v>1</v>
      </c>
      <c r="F83" s="106">
        <f t="shared" si="18"/>
        <v>1</v>
      </c>
      <c r="G83" s="106">
        <f t="shared" si="18"/>
        <v>1</v>
      </c>
      <c r="H83" s="106">
        <f t="shared" si="18"/>
        <v>1</v>
      </c>
      <c r="I83" s="106">
        <f t="shared" si="18"/>
        <v>1</v>
      </c>
      <c r="J83" s="40"/>
    </row>
    <row r="84" spans="1:10" s="44" customFormat="1" x14ac:dyDescent="0.25">
      <c r="A84" s="40"/>
      <c r="B84" s="40"/>
      <c r="C84" s="106">
        <f t="shared" si="18"/>
        <v>1</v>
      </c>
      <c r="D84" s="106">
        <f t="shared" si="18"/>
        <v>1</v>
      </c>
      <c r="E84" s="106">
        <f t="shared" si="18"/>
        <v>1</v>
      </c>
      <c r="F84" s="106">
        <f t="shared" si="18"/>
        <v>1</v>
      </c>
      <c r="G84" s="106">
        <f t="shared" si="18"/>
        <v>1</v>
      </c>
      <c r="H84" s="106">
        <f t="shared" si="18"/>
        <v>1</v>
      </c>
      <c r="I84" s="106">
        <f t="shared" si="18"/>
        <v>1</v>
      </c>
      <c r="J84" s="40"/>
    </row>
    <row r="85" spans="1:10" s="44" customFormat="1" x14ac:dyDescent="0.25">
      <c r="A85" s="40"/>
      <c r="B85" s="40"/>
      <c r="C85" s="106"/>
      <c r="D85" s="106"/>
      <c r="E85" s="106"/>
      <c r="F85" s="106"/>
      <c r="G85" s="106"/>
      <c r="H85" s="106"/>
      <c r="I85" s="106"/>
      <c r="J85" s="40"/>
    </row>
    <row r="86" spans="1:10" s="44" customFormat="1" x14ac:dyDescent="0.25">
      <c r="A86" s="40"/>
      <c r="B86" s="40"/>
      <c r="C86" s="106"/>
      <c r="D86" s="106"/>
      <c r="E86" s="106"/>
      <c r="F86" s="106"/>
      <c r="G86" s="106"/>
      <c r="H86" s="106"/>
      <c r="I86" s="106"/>
      <c r="J86" s="40"/>
    </row>
    <row r="87" spans="1:10" s="44" customFormat="1" x14ac:dyDescent="0.25">
      <c r="A87" s="40"/>
      <c r="B87" s="40"/>
      <c r="C87" s="106"/>
      <c r="D87" s="106"/>
      <c r="E87" s="106"/>
      <c r="F87" s="106"/>
      <c r="G87" s="106"/>
      <c r="H87" s="106"/>
      <c r="I87" s="106"/>
      <c r="J87" s="40"/>
    </row>
    <row r="88" spans="1:10" s="44" customFormat="1" x14ac:dyDescent="0.25">
      <c r="A88" s="40"/>
      <c r="B88" s="40"/>
      <c r="C88" s="106">
        <f t="shared" ref="C88:I91" si="19">IF(ISNUMBER(C32),0,1)</f>
        <v>1</v>
      </c>
      <c r="D88" s="106">
        <f t="shared" si="19"/>
        <v>1</v>
      </c>
      <c r="E88" s="106">
        <f t="shared" si="19"/>
        <v>1</v>
      </c>
      <c r="F88" s="106">
        <f t="shared" si="19"/>
        <v>1</v>
      </c>
      <c r="G88" s="106">
        <f t="shared" si="19"/>
        <v>1</v>
      </c>
      <c r="H88" s="106">
        <f t="shared" si="19"/>
        <v>1</v>
      </c>
      <c r="I88" s="106">
        <f t="shared" si="19"/>
        <v>1</v>
      </c>
      <c r="J88" s="40"/>
    </row>
    <row r="89" spans="1:10" s="44" customFormat="1" x14ac:dyDescent="0.25">
      <c r="A89" s="40"/>
      <c r="B89" s="40"/>
      <c r="C89" s="106">
        <f t="shared" si="19"/>
        <v>1</v>
      </c>
      <c r="D89" s="106">
        <f t="shared" si="19"/>
        <v>1</v>
      </c>
      <c r="E89" s="106">
        <f t="shared" si="19"/>
        <v>1</v>
      </c>
      <c r="F89" s="106">
        <f t="shared" si="19"/>
        <v>1</v>
      </c>
      <c r="G89" s="106">
        <f t="shared" si="19"/>
        <v>1</v>
      </c>
      <c r="H89" s="106">
        <f t="shared" si="19"/>
        <v>1</v>
      </c>
      <c r="I89" s="106">
        <f t="shared" si="19"/>
        <v>1</v>
      </c>
      <c r="J89" s="40"/>
    </row>
    <row r="90" spans="1:10" s="44" customFormat="1" x14ac:dyDescent="0.25">
      <c r="A90" s="40"/>
      <c r="B90" s="40"/>
      <c r="C90" s="106">
        <f t="shared" si="19"/>
        <v>1</v>
      </c>
      <c r="D90" s="106">
        <f t="shared" si="19"/>
        <v>1</v>
      </c>
      <c r="E90" s="106">
        <f t="shared" si="19"/>
        <v>1</v>
      </c>
      <c r="F90" s="106">
        <f t="shared" si="19"/>
        <v>1</v>
      </c>
      <c r="G90" s="106">
        <f t="shared" si="19"/>
        <v>1</v>
      </c>
      <c r="H90" s="106">
        <f t="shared" si="19"/>
        <v>1</v>
      </c>
      <c r="I90" s="106">
        <f t="shared" si="19"/>
        <v>1</v>
      </c>
      <c r="J90" s="40"/>
    </row>
    <row r="91" spans="1:10" s="44" customFormat="1" x14ac:dyDescent="0.25">
      <c r="A91" s="40"/>
      <c r="B91" s="40"/>
      <c r="C91" s="106">
        <f t="shared" si="19"/>
        <v>1</v>
      </c>
      <c r="D91" s="106">
        <f t="shared" si="19"/>
        <v>1</v>
      </c>
      <c r="E91" s="106">
        <f t="shared" si="19"/>
        <v>1</v>
      </c>
      <c r="F91" s="106">
        <f t="shared" si="19"/>
        <v>1</v>
      </c>
      <c r="G91" s="106">
        <f t="shared" si="19"/>
        <v>1</v>
      </c>
      <c r="H91" s="106">
        <f t="shared" si="19"/>
        <v>1</v>
      </c>
      <c r="I91" s="106">
        <f t="shared" si="19"/>
        <v>1</v>
      </c>
      <c r="J91" s="40"/>
    </row>
    <row r="92" spans="1:10" s="44" customFormat="1" x14ac:dyDescent="0.25">
      <c r="A92" s="40"/>
      <c r="B92" s="40"/>
      <c r="C92" s="106"/>
      <c r="D92" s="106"/>
      <c r="E92" s="106"/>
      <c r="F92" s="106"/>
      <c r="G92" s="106"/>
      <c r="H92" s="106"/>
      <c r="I92" s="106"/>
      <c r="J92" s="40"/>
    </row>
    <row r="93" spans="1:10" s="44" customFormat="1" x14ac:dyDescent="0.25">
      <c r="A93" s="40"/>
      <c r="B93" s="40"/>
      <c r="C93" s="106">
        <f t="shared" ref="C93:I93" si="20">IF(ISNUMBER(C37),0,1)</f>
        <v>1</v>
      </c>
      <c r="D93" s="106">
        <f t="shared" si="20"/>
        <v>1</v>
      </c>
      <c r="E93" s="106">
        <f t="shared" si="20"/>
        <v>1</v>
      </c>
      <c r="F93" s="106">
        <f t="shared" si="20"/>
        <v>1</v>
      </c>
      <c r="G93" s="106">
        <f t="shared" si="20"/>
        <v>1</v>
      </c>
      <c r="H93" s="106">
        <f t="shared" si="20"/>
        <v>1</v>
      </c>
      <c r="I93" s="106">
        <f t="shared" si="20"/>
        <v>1</v>
      </c>
      <c r="J93" s="40"/>
    </row>
    <row r="94" spans="1:10" s="44" customFormat="1" x14ac:dyDescent="0.25">
      <c r="A94" s="40"/>
      <c r="B94" s="40"/>
      <c r="C94" s="106"/>
      <c r="D94" s="106"/>
      <c r="E94" s="106"/>
      <c r="F94" s="106"/>
      <c r="G94" s="106"/>
      <c r="H94" s="106"/>
      <c r="I94" s="106"/>
      <c r="J94" s="40"/>
    </row>
    <row r="95" spans="1:10" s="44" customFormat="1" x14ac:dyDescent="0.25">
      <c r="A95" s="40"/>
      <c r="B95" s="40"/>
      <c r="C95" s="106">
        <f t="shared" ref="C95:I96" si="21">IF(ISNUMBER(C39),0,1)</f>
        <v>1</v>
      </c>
      <c r="D95" s="106">
        <f t="shared" si="21"/>
        <v>1</v>
      </c>
      <c r="E95" s="106">
        <f t="shared" si="21"/>
        <v>1</v>
      </c>
      <c r="F95" s="106">
        <f t="shared" si="21"/>
        <v>1</v>
      </c>
      <c r="G95" s="106">
        <f t="shared" si="21"/>
        <v>1</v>
      </c>
      <c r="H95" s="106">
        <f t="shared" si="21"/>
        <v>1</v>
      </c>
      <c r="I95" s="106">
        <f t="shared" si="21"/>
        <v>1</v>
      </c>
      <c r="J95" s="40"/>
    </row>
    <row r="96" spans="1:10" s="44" customFormat="1" x14ac:dyDescent="0.25">
      <c r="A96" s="40"/>
      <c r="B96" s="40"/>
      <c r="C96" s="106">
        <f t="shared" si="21"/>
        <v>1</v>
      </c>
      <c r="D96" s="106">
        <f t="shared" si="21"/>
        <v>1</v>
      </c>
      <c r="E96" s="106">
        <f t="shared" si="21"/>
        <v>1</v>
      </c>
      <c r="F96" s="106">
        <f t="shared" si="21"/>
        <v>1</v>
      </c>
      <c r="G96" s="106">
        <f t="shared" si="21"/>
        <v>1</v>
      </c>
      <c r="H96" s="106">
        <f t="shared" si="21"/>
        <v>1</v>
      </c>
      <c r="I96" s="106">
        <f t="shared" si="21"/>
        <v>1</v>
      </c>
      <c r="J96" s="40"/>
    </row>
    <row r="97" spans="1:10" s="44" customFormat="1" x14ac:dyDescent="0.25">
      <c r="A97" s="40"/>
      <c r="B97" s="40"/>
      <c r="C97" s="106"/>
      <c r="D97" s="106"/>
      <c r="E97" s="106"/>
      <c r="F97" s="106"/>
      <c r="G97" s="106"/>
      <c r="H97" s="106"/>
      <c r="I97" s="106"/>
      <c r="J97" s="40"/>
    </row>
    <row r="98" spans="1:10" s="44" customFormat="1" x14ac:dyDescent="0.25">
      <c r="A98" s="40"/>
      <c r="B98" s="40"/>
      <c r="C98" s="106">
        <f t="shared" ref="C98:I100" si="22">IF(ISNUMBER(C42),0,1)</f>
        <v>1</v>
      </c>
      <c r="D98" s="106">
        <f t="shared" si="22"/>
        <v>1</v>
      </c>
      <c r="E98" s="106">
        <f t="shared" si="22"/>
        <v>1</v>
      </c>
      <c r="F98" s="106">
        <f t="shared" si="22"/>
        <v>1</v>
      </c>
      <c r="G98" s="106">
        <f t="shared" si="22"/>
        <v>1</v>
      </c>
      <c r="H98" s="106">
        <f t="shared" si="22"/>
        <v>1</v>
      </c>
      <c r="I98" s="106">
        <f t="shared" si="22"/>
        <v>1</v>
      </c>
      <c r="J98" s="40"/>
    </row>
    <row r="99" spans="1:10" s="44" customFormat="1" x14ac:dyDescent="0.25">
      <c r="A99" s="40"/>
      <c r="B99" s="40"/>
      <c r="C99" s="106">
        <f t="shared" si="22"/>
        <v>1</v>
      </c>
      <c r="D99" s="106">
        <f t="shared" si="22"/>
        <v>1</v>
      </c>
      <c r="E99" s="106">
        <f t="shared" si="22"/>
        <v>1</v>
      </c>
      <c r="F99" s="106">
        <f t="shared" si="22"/>
        <v>1</v>
      </c>
      <c r="G99" s="106">
        <f t="shared" si="22"/>
        <v>1</v>
      </c>
      <c r="H99" s="106">
        <f t="shared" si="22"/>
        <v>1</v>
      </c>
      <c r="I99" s="106">
        <f t="shared" si="22"/>
        <v>1</v>
      </c>
      <c r="J99" s="40"/>
    </row>
    <row r="100" spans="1:10" s="44" customFormat="1" x14ac:dyDescent="0.25">
      <c r="A100" s="40"/>
      <c r="B100" s="40"/>
      <c r="C100" s="106">
        <f t="shared" si="22"/>
        <v>1</v>
      </c>
      <c r="D100" s="106">
        <f t="shared" si="22"/>
        <v>1</v>
      </c>
      <c r="E100" s="106">
        <f t="shared" si="22"/>
        <v>1</v>
      </c>
      <c r="F100" s="106">
        <f t="shared" si="22"/>
        <v>1</v>
      </c>
      <c r="G100" s="106">
        <f t="shared" si="22"/>
        <v>1</v>
      </c>
      <c r="H100" s="106">
        <f t="shared" si="22"/>
        <v>1</v>
      </c>
      <c r="I100" s="106">
        <f t="shared" si="22"/>
        <v>1</v>
      </c>
      <c r="J100" s="40"/>
    </row>
    <row r="101" spans="1:10" s="44" customFormat="1" x14ac:dyDescent="0.25">
      <c r="A101" s="40"/>
      <c r="B101" s="40"/>
      <c r="C101" s="106"/>
      <c r="D101" s="106"/>
      <c r="E101" s="106"/>
      <c r="F101" s="106"/>
      <c r="G101" s="106"/>
      <c r="H101" s="106"/>
      <c r="I101" s="106"/>
      <c r="J101" s="40"/>
    </row>
    <row r="102" spans="1:10" s="44" customFormat="1" x14ac:dyDescent="0.25">
      <c r="A102" s="40"/>
      <c r="B102" s="40"/>
      <c r="C102" s="106"/>
      <c r="D102" s="106"/>
      <c r="E102" s="106"/>
      <c r="F102" s="106"/>
      <c r="G102" s="106"/>
      <c r="H102" s="106"/>
      <c r="I102" s="106"/>
      <c r="J102" s="40"/>
    </row>
    <row r="103" spans="1:10" s="44" customFormat="1" x14ac:dyDescent="0.25">
      <c r="A103" s="40"/>
      <c r="B103" s="40"/>
      <c r="C103" s="106"/>
      <c r="D103" s="106"/>
      <c r="E103" s="106"/>
      <c r="F103" s="106"/>
      <c r="G103" s="106"/>
      <c r="H103" s="106"/>
      <c r="I103" s="106"/>
      <c r="J103" s="40"/>
    </row>
    <row r="104" spans="1:10" s="44" customFormat="1" x14ac:dyDescent="0.25">
      <c r="A104" s="40"/>
      <c r="B104" s="40"/>
      <c r="C104" s="106">
        <f t="shared" ref="C104:I105" si="23">IF(ISNUMBER(C48),0,1)</f>
        <v>1</v>
      </c>
      <c r="D104" s="106">
        <f t="shared" si="23"/>
        <v>1</v>
      </c>
      <c r="E104" s="106">
        <f t="shared" si="23"/>
        <v>1</v>
      </c>
      <c r="F104" s="106">
        <f t="shared" si="23"/>
        <v>1</v>
      </c>
      <c r="G104" s="106">
        <f t="shared" si="23"/>
        <v>1</v>
      </c>
      <c r="H104" s="106">
        <f t="shared" si="23"/>
        <v>1</v>
      </c>
      <c r="I104" s="106">
        <f t="shared" si="23"/>
        <v>1</v>
      </c>
      <c r="J104" s="40"/>
    </row>
    <row r="105" spans="1:10" s="44" customFormat="1" x14ac:dyDescent="0.25">
      <c r="A105" s="40"/>
      <c r="B105" s="40"/>
      <c r="C105" s="106">
        <f t="shared" si="23"/>
        <v>1</v>
      </c>
      <c r="D105" s="106">
        <f t="shared" si="23"/>
        <v>1</v>
      </c>
      <c r="E105" s="106">
        <f t="shared" si="23"/>
        <v>1</v>
      </c>
      <c r="F105" s="106">
        <f t="shared" si="23"/>
        <v>1</v>
      </c>
      <c r="G105" s="106">
        <f t="shared" si="23"/>
        <v>1</v>
      </c>
      <c r="H105" s="106">
        <f t="shared" si="23"/>
        <v>1</v>
      </c>
      <c r="I105" s="106">
        <f t="shared" si="23"/>
        <v>1</v>
      </c>
      <c r="J105" s="40"/>
    </row>
    <row r="106" spans="1:10" s="44" customFormat="1" x14ac:dyDescent="0.25">
      <c r="A106" s="40"/>
      <c r="B106" s="40"/>
      <c r="C106" s="179"/>
      <c r="D106" s="179"/>
      <c r="E106" s="179"/>
      <c r="F106" s="179"/>
      <c r="G106" s="179"/>
      <c r="H106" s="179"/>
      <c r="I106" s="179"/>
      <c r="J106" s="40"/>
    </row>
    <row r="107" spans="1:10" s="44" customFormat="1" x14ac:dyDescent="0.25">
      <c r="A107" s="40"/>
      <c r="B107" s="40"/>
      <c r="C107" s="179"/>
      <c r="D107" s="179"/>
      <c r="E107" s="179"/>
      <c r="F107" s="179"/>
      <c r="G107" s="179"/>
      <c r="H107" s="179"/>
      <c r="I107" s="179"/>
      <c r="J107" s="40"/>
    </row>
    <row r="108" spans="1:10" s="44" customFormat="1" x14ac:dyDescent="0.25">
      <c r="A108" s="40"/>
      <c r="B108" s="40"/>
      <c r="C108" s="179"/>
      <c r="D108" s="179"/>
      <c r="E108" s="179"/>
      <c r="F108" s="179"/>
      <c r="G108" s="179"/>
      <c r="H108" s="179"/>
      <c r="I108" s="179"/>
      <c r="J108" s="40"/>
    </row>
    <row r="109" spans="1:10" s="44" customFormat="1" x14ac:dyDescent="0.25">
      <c r="A109" s="40"/>
      <c r="B109" s="40"/>
      <c r="C109" s="179"/>
      <c r="D109" s="179"/>
      <c r="E109" s="179"/>
      <c r="F109" s="179"/>
      <c r="G109" s="179"/>
      <c r="H109" s="179"/>
      <c r="I109" s="179"/>
      <c r="J109" s="40"/>
    </row>
    <row r="110" spans="1:10" s="44" customFormat="1" x14ac:dyDescent="0.25">
      <c r="A110" s="40"/>
      <c r="B110" s="40"/>
      <c r="C110" s="179"/>
      <c r="D110" s="179"/>
      <c r="E110" s="179"/>
      <c r="F110" s="179"/>
      <c r="G110" s="179"/>
      <c r="H110" s="179"/>
      <c r="I110" s="179"/>
      <c r="J110" s="40"/>
    </row>
    <row r="111" spans="1:10" s="44" customFormat="1" x14ac:dyDescent="0.25">
      <c r="A111" s="40"/>
      <c r="B111" s="40"/>
      <c r="C111" s="179"/>
      <c r="D111" s="179"/>
      <c r="E111" s="179"/>
      <c r="F111" s="179"/>
      <c r="G111" s="179"/>
      <c r="H111" s="179"/>
      <c r="I111" s="179"/>
      <c r="J111" s="40"/>
    </row>
    <row r="112" spans="1:10" s="44" customFormat="1" x14ac:dyDescent="0.25">
      <c r="A112" s="40"/>
      <c r="B112" s="40"/>
      <c r="C112" s="179"/>
      <c r="D112" s="179"/>
      <c r="E112" s="179"/>
      <c r="F112" s="179"/>
      <c r="G112" s="179"/>
      <c r="H112" s="179"/>
      <c r="I112" s="179"/>
      <c r="J112" s="40"/>
    </row>
    <row r="113" spans="1:10" s="44" customFormat="1" x14ac:dyDescent="0.25">
      <c r="A113" s="40"/>
      <c r="B113" s="40"/>
      <c r="C113" s="179"/>
      <c r="D113" s="179"/>
      <c r="E113" s="179"/>
      <c r="F113" s="179"/>
      <c r="G113" s="179"/>
      <c r="H113" s="179"/>
      <c r="I113" s="179"/>
      <c r="J113" s="40"/>
    </row>
    <row r="114" spans="1:10" s="44" customFormat="1" x14ac:dyDescent="0.25">
      <c r="A114" s="40"/>
      <c r="B114" s="40"/>
      <c r="C114" s="179"/>
      <c r="D114" s="179"/>
      <c r="E114" s="179"/>
      <c r="F114" s="179"/>
      <c r="G114" s="179"/>
      <c r="H114" s="179"/>
      <c r="I114" s="179"/>
      <c r="J114" s="40"/>
    </row>
    <row r="115" spans="1:10" s="44" customFormat="1" x14ac:dyDescent="0.25">
      <c r="A115" s="40"/>
      <c r="B115" s="40"/>
      <c r="C115" s="179"/>
      <c r="D115" s="179"/>
      <c r="E115" s="179"/>
      <c r="F115" s="179"/>
      <c r="G115" s="179"/>
      <c r="H115" s="179"/>
      <c r="I115" s="179"/>
      <c r="J115" s="40"/>
    </row>
    <row r="116" spans="1:10" s="44" customFormat="1" x14ac:dyDescent="0.25">
      <c r="A116" s="40"/>
      <c r="B116" s="40"/>
      <c r="C116" s="179"/>
      <c r="D116" s="179"/>
      <c r="E116" s="179"/>
      <c r="F116" s="179"/>
      <c r="G116" s="179"/>
      <c r="H116" s="179"/>
      <c r="I116" s="179"/>
      <c r="J116" s="40"/>
    </row>
    <row r="117" spans="1:10" s="44" customFormat="1" x14ac:dyDescent="0.25">
      <c r="A117" s="40"/>
      <c r="B117" s="40"/>
      <c r="C117" s="179"/>
      <c r="D117" s="179"/>
      <c r="E117" s="179"/>
      <c r="F117" s="179"/>
      <c r="G117" s="179"/>
      <c r="H117" s="179"/>
      <c r="I117" s="179"/>
      <c r="J117" s="40"/>
    </row>
    <row r="118" spans="1:10" s="44" customFormat="1" x14ac:dyDescent="0.25">
      <c r="A118" s="40"/>
      <c r="B118" s="40"/>
      <c r="C118" s="179"/>
      <c r="D118" s="179"/>
      <c r="E118" s="179"/>
      <c r="F118" s="179"/>
      <c r="G118" s="179"/>
      <c r="H118" s="179"/>
      <c r="I118" s="179"/>
      <c r="J118" s="40"/>
    </row>
    <row r="119" spans="1:10" s="44" customFormat="1" x14ac:dyDescent="0.25">
      <c r="A119" s="40"/>
      <c r="B119" s="40"/>
      <c r="C119" s="179"/>
      <c r="D119" s="179"/>
      <c r="E119" s="179"/>
      <c r="F119" s="179"/>
      <c r="G119" s="179"/>
      <c r="H119" s="179"/>
      <c r="I119" s="179"/>
      <c r="J119" s="40"/>
    </row>
    <row r="120" spans="1:10" s="44" customFormat="1" x14ac:dyDescent="0.25">
      <c r="A120" s="40"/>
      <c r="B120" s="40"/>
      <c r="C120" s="179"/>
      <c r="D120" s="179"/>
      <c r="E120" s="179"/>
      <c r="F120" s="179"/>
      <c r="G120" s="179"/>
      <c r="H120" s="179"/>
      <c r="I120" s="179"/>
      <c r="J120" s="40"/>
    </row>
    <row r="121" spans="1:10" s="44" customFormat="1" x14ac:dyDescent="0.25">
      <c r="A121" s="40"/>
      <c r="B121" s="40"/>
      <c r="C121" s="179"/>
      <c r="D121" s="179"/>
      <c r="E121" s="179"/>
      <c r="F121" s="179"/>
      <c r="G121" s="179"/>
      <c r="H121" s="179"/>
      <c r="I121" s="179"/>
      <c r="J121" s="40"/>
    </row>
    <row r="122" spans="1:10" s="44" customFormat="1" x14ac:dyDescent="0.25">
      <c r="A122" s="40"/>
      <c r="B122" s="40"/>
      <c r="C122" s="179"/>
      <c r="D122" s="179"/>
      <c r="E122" s="179"/>
      <c r="F122" s="179"/>
      <c r="G122" s="179"/>
      <c r="H122" s="179"/>
      <c r="I122" s="179"/>
      <c r="J122" s="40"/>
    </row>
    <row r="123" spans="1:10" s="44" customFormat="1" x14ac:dyDescent="0.25">
      <c r="A123" s="40"/>
      <c r="B123" s="40"/>
      <c r="C123" s="179"/>
      <c r="D123" s="179"/>
      <c r="E123" s="179"/>
      <c r="F123" s="179"/>
      <c r="G123" s="179"/>
      <c r="H123" s="179"/>
      <c r="I123" s="179"/>
      <c r="J123" s="40"/>
    </row>
    <row r="124" spans="1:10" s="44" customFormat="1" x14ac:dyDescent="0.25">
      <c r="A124" s="40"/>
      <c r="B124" s="40"/>
      <c r="C124" s="179"/>
      <c r="D124" s="179"/>
      <c r="E124" s="179"/>
      <c r="F124" s="179"/>
      <c r="G124" s="179"/>
      <c r="H124" s="179"/>
      <c r="I124" s="179"/>
      <c r="J124" s="40"/>
    </row>
    <row r="125" spans="1:10" s="44" customFormat="1" x14ac:dyDescent="0.25">
      <c r="A125" s="40"/>
      <c r="B125" s="40"/>
      <c r="C125" s="179"/>
      <c r="D125" s="179"/>
      <c r="E125" s="179"/>
      <c r="F125" s="179"/>
      <c r="G125" s="179"/>
      <c r="H125" s="179"/>
      <c r="I125" s="179"/>
      <c r="J125" s="40"/>
    </row>
    <row r="126" spans="1:10" s="44" customFormat="1" x14ac:dyDescent="0.25">
      <c r="A126" s="40"/>
      <c r="B126" s="40"/>
      <c r="C126" s="179"/>
      <c r="D126" s="179"/>
      <c r="E126" s="179"/>
      <c r="F126" s="179"/>
      <c r="G126" s="179"/>
      <c r="H126" s="179"/>
      <c r="I126" s="179"/>
      <c r="J126" s="40"/>
    </row>
    <row r="127" spans="1:10" s="44" customFormat="1" x14ac:dyDescent="0.25">
      <c r="A127" s="40"/>
      <c r="B127" s="40"/>
      <c r="C127" s="179"/>
      <c r="D127" s="179"/>
      <c r="E127" s="179"/>
      <c r="F127" s="179"/>
      <c r="G127" s="179"/>
      <c r="H127" s="179"/>
      <c r="I127" s="179"/>
      <c r="J127" s="40"/>
    </row>
    <row r="128" spans="1:10" s="44" customFormat="1" x14ac:dyDescent="0.25">
      <c r="A128" s="40"/>
      <c r="B128" s="40"/>
      <c r="C128" s="179"/>
      <c r="D128" s="179"/>
      <c r="E128" s="179"/>
      <c r="F128" s="179"/>
      <c r="G128" s="179"/>
      <c r="H128" s="179"/>
      <c r="I128" s="179"/>
      <c r="J128" s="40"/>
    </row>
    <row r="129" spans="1:10" s="44" customFormat="1" x14ac:dyDescent="0.25">
      <c r="A129" s="40"/>
      <c r="B129" s="40"/>
      <c r="C129" s="179"/>
      <c r="D129" s="179"/>
      <c r="E129" s="179"/>
      <c r="F129" s="179"/>
      <c r="G129" s="179"/>
      <c r="H129" s="179"/>
      <c r="I129" s="179"/>
      <c r="J129" s="40"/>
    </row>
    <row r="130" spans="1:10" s="44" customFormat="1" x14ac:dyDescent="0.25">
      <c r="A130" s="40"/>
      <c r="B130" s="40"/>
      <c r="C130" s="179"/>
      <c r="D130" s="179"/>
      <c r="E130" s="179"/>
      <c r="F130" s="179"/>
      <c r="G130" s="179"/>
      <c r="H130" s="179"/>
      <c r="I130" s="179"/>
      <c r="J130" s="40"/>
    </row>
    <row r="131" spans="1:10" s="44" customFormat="1" x14ac:dyDescent="0.25">
      <c r="A131" s="40"/>
      <c r="B131" s="40"/>
      <c r="C131" s="179"/>
      <c r="D131" s="179"/>
      <c r="E131" s="179"/>
      <c r="F131" s="179"/>
      <c r="G131" s="179"/>
      <c r="H131" s="179"/>
      <c r="I131" s="179"/>
      <c r="J131" s="40"/>
    </row>
    <row r="132" spans="1:10" s="44" customFormat="1" x14ac:dyDescent="0.25">
      <c r="A132" s="40"/>
      <c r="B132" s="40"/>
      <c r="C132" s="179"/>
      <c r="D132" s="179"/>
      <c r="E132" s="179"/>
      <c r="F132" s="179"/>
      <c r="G132" s="179"/>
      <c r="H132" s="179"/>
      <c r="I132" s="179"/>
      <c r="J132" s="40"/>
    </row>
    <row r="133" spans="1:10" s="44" customFormat="1" x14ac:dyDescent="0.25">
      <c r="A133" s="40"/>
      <c r="B133" s="40"/>
      <c r="C133" s="179"/>
      <c r="D133" s="179"/>
      <c r="E133" s="179"/>
      <c r="F133" s="179"/>
      <c r="G133" s="179"/>
      <c r="H133" s="179"/>
      <c r="I133" s="179"/>
      <c r="J133" s="40"/>
    </row>
    <row r="134" spans="1:10" s="44" customFormat="1" x14ac:dyDescent="0.25">
      <c r="A134" s="40"/>
      <c r="B134" s="40"/>
      <c r="C134" s="179"/>
      <c r="D134" s="179"/>
      <c r="E134" s="179"/>
      <c r="F134" s="179"/>
      <c r="G134" s="179"/>
      <c r="H134" s="179"/>
      <c r="I134" s="179"/>
      <c r="J134" s="40"/>
    </row>
    <row r="135" spans="1:10" s="44" customFormat="1" x14ac:dyDescent="0.25">
      <c r="A135" s="40"/>
      <c r="B135" s="40"/>
      <c r="C135" s="179"/>
      <c r="D135" s="179"/>
      <c r="E135" s="179"/>
      <c r="F135" s="179"/>
      <c r="G135" s="179"/>
      <c r="H135" s="179"/>
      <c r="I135" s="179"/>
      <c r="J135" s="40"/>
    </row>
    <row r="136" spans="1:10" s="44" customFormat="1" x14ac:dyDescent="0.25">
      <c r="A136" s="40"/>
      <c r="B136" s="40"/>
      <c r="C136" s="179"/>
      <c r="D136" s="179"/>
      <c r="E136" s="179"/>
      <c r="F136" s="179"/>
      <c r="G136" s="179"/>
      <c r="H136" s="179"/>
      <c r="I136" s="179"/>
      <c r="J136" s="40"/>
    </row>
    <row r="137" spans="1:10" s="44" customFormat="1" x14ac:dyDescent="0.25">
      <c r="A137" s="40"/>
      <c r="B137" s="40"/>
      <c r="C137" s="179"/>
      <c r="D137" s="179"/>
      <c r="E137" s="179"/>
      <c r="F137" s="179"/>
      <c r="G137" s="179"/>
      <c r="H137" s="179"/>
      <c r="I137" s="179"/>
      <c r="J137" s="40"/>
    </row>
    <row r="138" spans="1:10" s="44" customFormat="1" x14ac:dyDescent="0.25">
      <c r="A138" s="40"/>
      <c r="B138" s="40"/>
      <c r="C138" s="179"/>
      <c r="D138" s="179"/>
      <c r="E138" s="179"/>
      <c r="F138" s="179"/>
      <c r="G138" s="179"/>
      <c r="H138" s="179"/>
      <c r="I138" s="179"/>
      <c r="J138" s="40"/>
    </row>
    <row r="139" spans="1:10" s="44" customFormat="1" x14ac:dyDescent="0.25">
      <c r="A139" s="40"/>
      <c r="B139" s="40"/>
      <c r="C139" s="179"/>
      <c r="D139" s="179"/>
      <c r="E139" s="179"/>
      <c r="F139" s="179"/>
      <c r="G139" s="179"/>
      <c r="H139" s="179"/>
      <c r="I139" s="179"/>
      <c r="J139" s="40"/>
    </row>
    <row r="140" spans="1:10" s="44" customFormat="1" x14ac:dyDescent="0.25">
      <c r="A140" s="40"/>
      <c r="B140" s="40"/>
      <c r="C140" s="179"/>
      <c r="D140" s="179"/>
      <c r="E140" s="179"/>
      <c r="F140" s="179"/>
      <c r="G140" s="179"/>
      <c r="H140" s="179"/>
      <c r="I140" s="179"/>
      <c r="J140" s="40"/>
    </row>
    <row r="141" spans="1:10" s="44" customFormat="1" x14ac:dyDescent="0.25">
      <c r="A141" s="40"/>
      <c r="B141" s="40"/>
      <c r="C141" s="179"/>
      <c r="D141" s="179"/>
      <c r="E141" s="179"/>
      <c r="F141" s="179"/>
      <c r="G141" s="179"/>
      <c r="H141" s="179"/>
      <c r="I141" s="179"/>
      <c r="J141" s="40"/>
    </row>
    <row r="142" spans="1:10" s="44" customFormat="1" x14ac:dyDescent="0.25">
      <c r="A142" s="40"/>
      <c r="B142" s="40"/>
      <c r="C142" s="179"/>
      <c r="D142" s="179"/>
      <c r="E142" s="179"/>
      <c r="F142" s="179"/>
      <c r="G142" s="179"/>
      <c r="H142" s="179"/>
      <c r="I142" s="179"/>
      <c r="J142" s="40"/>
    </row>
    <row r="143" spans="1:10" s="44" customFormat="1" x14ac:dyDescent="0.25">
      <c r="A143" s="40"/>
      <c r="B143" s="40"/>
      <c r="C143" s="179"/>
      <c r="D143" s="179"/>
      <c r="E143" s="179"/>
      <c r="F143" s="179"/>
      <c r="G143" s="179"/>
      <c r="H143" s="179"/>
      <c r="I143" s="179"/>
      <c r="J143" s="40"/>
    </row>
    <row r="144" spans="1:10" s="44" customFormat="1" x14ac:dyDescent="0.25">
      <c r="A144" s="40"/>
      <c r="B144" s="40"/>
      <c r="C144" s="179"/>
      <c r="D144" s="179"/>
      <c r="E144" s="179"/>
      <c r="F144" s="179"/>
      <c r="G144" s="179"/>
      <c r="H144" s="179"/>
      <c r="I144" s="179"/>
      <c r="J144" s="40"/>
    </row>
    <row r="145" spans="1:10" s="44" customFormat="1" x14ac:dyDescent="0.25">
      <c r="A145" s="40"/>
      <c r="B145" s="40"/>
      <c r="C145" s="179"/>
      <c r="D145" s="179"/>
      <c r="E145" s="179"/>
      <c r="F145" s="179"/>
      <c r="G145" s="179"/>
      <c r="H145" s="179"/>
      <c r="I145" s="179"/>
      <c r="J145" s="40"/>
    </row>
    <row r="146" spans="1:10" s="44" customFormat="1" x14ac:dyDescent="0.25">
      <c r="A146" s="40"/>
      <c r="B146" s="40"/>
      <c r="C146" s="179"/>
      <c r="D146" s="179"/>
      <c r="E146" s="179"/>
      <c r="F146" s="179"/>
      <c r="G146" s="179"/>
      <c r="H146" s="179"/>
      <c r="I146" s="179"/>
      <c r="J146" s="40"/>
    </row>
    <row r="147" spans="1:10" s="44" customFormat="1" x14ac:dyDescent="0.25">
      <c r="A147" s="40"/>
      <c r="B147" s="40"/>
      <c r="C147" s="179"/>
      <c r="D147" s="179"/>
      <c r="E147" s="179"/>
      <c r="F147" s="179"/>
      <c r="G147" s="179"/>
      <c r="H147" s="179"/>
      <c r="I147" s="179"/>
      <c r="J147" s="40"/>
    </row>
    <row r="148" spans="1:10" s="44" customFormat="1" x14ac:dyDescent="0.25">
      <c r="A148" s="40"/>
      <c r="B148" s="40"/>
      <c r="C148" s="179"/>
      <c r="D148" s="179"/>
      <c r="E148" s="179"/>
      <c r="F148" s="179"/>
      <c r="G148" s="179"/>
      <c r="H148" s="179"/>
      <c r="I148" s="179"/>
      <c r="J148" s="40"/>
    </row>
    <row r="149" spans="1:10" s="44" customFormat="1" x14ac:dyDescent="0.25">
      <c r="A149" s="40"/>
      <c r="B149" s="40"/>
      <c r="C149" s="179"/>
      <c r="D149" s="179"/>
      <c r="E149" s="179"/>
      <c r="F149" s="179"/>
      <c r="G149" s="179"/>
      <c r="H149" s="179"/>
      <c r="I149" s="179"/>
      <c r="J149" s="40"/>
    </row>
    <row r="150" spans="1:10" s="44" customFormat="1" x14ac:dyDescent="0.25">
      <c r="A150" s="40"/>
      <c r="B150" s="40"/>
      <c r="C150" s="179"/>
      <c r="D150" s="179"/>
      <c r="E150" s="179"/>
      <c r="F150" s="179"/>
      <c r="G150" s="179"/>
      <c r="H150" s="179"/>
      <c r="I150" s="179"/>
      <c r="J150" s="40"/>
    </row>
    <row r="151" spans="1:10" s="44" customFormat="1" x14ac:dyDescent="0.25">
      <c r="A151" s="40"/>
      <c r="B151" s="40"/>
      <c r="C151" s="179"/>
      <c r="D151" s="179"/>
      <c r="E151" s="179"/>
      <c r="F151" s="179"/>
      <c r="G151" s="179"/>
      <c r="H151" s="179"/>
      <c r="I151" s="179"/>
      <c r="J151" s="40"/>
    </row>
    <row r="152" spans="1:10" s="44" customFormat="1" x14ac:dyDescent="0.25">
      <c r="A152" s="40"/>
      <c r="B152" s="40"/>
      <c r="C152" s="179"/>
      <c r="D152" s="179"/>
      <c r="E152" s="179"/>
      <c r="F152" s="179"/>
      <c r="G152" s="179"/>
      <c r="H152" s="179"/>
      <c r="I152" s="179"/>
      <c r="J152" s="40"/>
    </row>
    <row r="153" spans="1:10" s="44" customFormat="1" x14ac:dyDescent="0.25">
      <c r="A153" s="40"/>
      <c r="B153" s="40"/>
      <c r="C153" s="179"/>
      <c r="D153" s="179"/>
      <c r="E153" s="179"/>
      <c r="F153" s="179"/>
      <c r="G153" s="179"/>
      <c r="H153" s="179"/>
      <c r="I153" s="179"/>
      <c r="J153" s="40"/>
    </row>
    <row r="154" spans="1:10" s="44" customFormat="1" x14ac:dyDescent="0.25">
      <c r="A154" s="40"/>
      <c r="B154" s="40"/>
      <c r="C154" s="179"/>
      <c r="D154" s="179"/>
      <c r="E154" s="179"/>
      <c r="F154" s="179"/>
      <c r="G154" s="179"/>
      <c r="H154" s="179"/>
      <c r="I154" s="179"/>
      <c r="J154" s="40"/>
    </row>
    <row r="155" spans="1:10" s="44" customFormat="1" x14ac:dyDescent="0.25">
      <c r="A155" s="40"/>
      <c r="B155" s="40"/>
      <c r="C155" s="179"/>
      <c r="D155" s="179"/>
      <c r="E155" s="179"/>
      <c r="F155" s="179"/>
      <c r="G155" s="179"/>
      <c r="H155" s="179"/>
      <c r="I155" s="179"/>
      <c r="J155" s="40"/>
    </row>
    <row r="156" spans="1:10" s="44" customFormat="1" x14ac:dyDescent="0.25">
      <c r="A156" s="40"/>
      <c r="B156" s="40"/>
      <c r="C156" s="179"/>
      <c r="D156" s="179"/>
      <c r="E156" s="179"/>
      <c r="F156" s="179"/>
      <c r="G156" s="179"/>
      <c r="H156" s="179"/>
      <c r="I156" s="179"/>
      <c r="J156" s="40"/>
    </row>
    <row r="157" spans="1:10" s="44" customFormat="1" x14ac:dyDescent="0.25">
      <c r="A157" s="40"/>
      <c r="B157" s="40"/>
      <c r="C157" s="179"/>
      <c r="D157" s="179"/>
      <c r="E157" s="179"/>
      <c r="F157" s="179"/>
      <c r="G157" s="179"/>
      <c r="H157" s="179"/>
      <c r="I157" s="179"/>
      <c r="J157" s="40"/>
    </row>
    <row r="158" spans="1:10" s="44" customFormat="1" x14ac:dyDescent="0.25">
      <c r="A158" s="40"/>
      <c r="B158" s="40"/>
      <c r="C158" s="179"/>
      <c r="D158" s="179"/>
      <c r="E158" s="179"/>
      <c r="F158" s="179"/>
      <c r="G158" s="179"/>
      <c r="H158" s="179"/>
      <c r="I158" s="179"/>
      <c r="J158" s="40"/>
    </row>
    <row r="159" spans="1:10" s="44" customFormat="1" x14ac:dyDescent="0.25">
      <c r="A159" s="40"/>
      <c r="B159" s="40"/>
      <c r="C159" s="179"/>
      <c r="D159" s="179"/>
      <c r="E159" s="179"/>
      <c r="F159" s="179"/>
      <c r="G159" s="179"/>
      <c r="H159" s="179"/>
      <c r="I159" s="179"/>
      <c r="J159" s="40"/>
    </row>
    <row r="160" spans="1:10" s="44" customFormat="1" x14ac:dyDescent="0.25">
      <c r="A160" s="40"/>
      <c r="B160" s="40"/>
      <c r="C160" s="179"/>
      <c r="D160" s="179"/>
      <c r="E160" s="179"/>
      <c r="F160" s="179"/>
      <c r="G160" s="179"/>
      <c r="H160" s="179"/>
      <c r="I160" s="179"/>
      <c r="J160" s="40"/>
    </row>
    <row r="161" spans="1:10" s="44" customFormat="1" x14ac:dyDescent="0.25">
      <c r="A161" s="40"/>
      <c r="B161" s="40"/>
      <c r="C161" s="179"/>
      <c r="D161" s="179"/>
      <c r="E161" s="179"/>
      <c r="F161" s="179"/>
      <c r="G161" s="179"/>
      <c r="H161" s="179"/>
      <c r="I161" s="179"/>
      <c r="J161" s="40"/>
    </row>
    <row r="162" spans="1:10" s="44" customFormat="1" x14ac:dyDescent="0.25">
      <c r="A162" s="40"/>
      <c r="B162" s="40"/>
      <c r="C162" s="179"/>
      <c r="D162" s="179"/>
      <c r="E162" s="179"/>
      <c r="F162" s="179"/>
      <c r="G162" s="179"/>
      <c r="H162" s="179"/>
      <c r="I162" s="179"/>
      <c r="J162" s="40"/>
    </row>
    <row r="163" spans="1:10" s="44" customFormat="1" x14ac:dyDescent="0.25">
      <c r="A163" s="40"/>
      <c r="B163" s="40"/>
      <c r="C163" s="179"/>
      <c r="D163" s="179"/>
      <c r="E163" s="179"/>
      <c r="F163" s="179"/>
      <c r="G163" s="179"/>
      <c r="H163" s="179"/>
      <c r="I163" s="179"/>
      <c r="J163" s="40"/>
    </row>
    <row r="164" spans="1:10" s="44" customFormat="1" x14ac:dyDescent="0.25">
      <c r="A164" s="40"/>
      <c r="B164" s="40"/>
      <c r="C164" s="179"/>
      <c r="D164" s="179"/>
      <c r="E164" s="179"/>
      <c r="F164" s="179"/>
      <c r="G164" s="179"/>
      <c r="H164" s="179"/>
      <c r="I164" s="179"/>
      <c r="J164" s="40"/>
    </row>
    <row r="165" spans="1:10" s="44" customFormat="1" x14ac:dyDescent="0.25">
      <c r="A165" s="40"/>
      <c r="B165" s="40"/>
      <c r="C165" s="179"/>
      <c r="D165" s="179"/>
      <c r="E165" s="179"/>
      <c r="F165" s="179"/>
      <c r="G165" s="179"/>
      <c r="H165" s="179"/>
      <c r="I165" s="179"/>
      <c r="J165" s="40"/>
    </row>
    <row r="166" spans="1:10" s="44" customFormat="1" x14ac:dyDescent="0.25">
      <c r="A166" s="40"/>
      <c r="B166" s="40"/>
      <c r="C166" s="179"/>
      <c r="D166" s="179"/>
      <c r="E166" s="179"/>
      <c r="F166" s="179"/>
      <c r="G166" s="179"/>
      <c r="H166" s="179"/>
      <c r="I166" s="179"/>
      <c r="J166" s="40"/>
    </row>
    <row r="167" spans="1:10" s="44" customFormat="1" x14ac:dyDescent="0.25">
      <c r="A167" s="40"/>
      <c r="B167" s="40"/>
      <c r="C167" s="179"/>
      <c r="D167" s="179"/>
      <c r="E167" s="179"/>
      <c r="F167" s="179"/>
      <c r="G167" s="179"/>
      <c r="H167" s="179"/>
      <c r="I167" s="179"/>
      <c r="J167" s="40"/>
    </row>
    <row r="168" spans="1:10" s="44" customFormat="1" x14ac:dyDescent="0.25">
      <c r="A168" s="40"/>
      <c r="B168" s="40"/>
      <c r="C168" s="179"/>
      <c r="D168" s="179"/>
      <c r="E168" s="179"/>
      <c r="F168" s="179"/>
      <c r="G168" s="179"/>
      <c r="H168" s="179"/>
      <c r="I168" s="179"/>
      <c r="J168" s="40"/>
    </row>
    <row r="169" spans="1:10" s="44" customFormat="1" x14ac:dyDescent="0.25">
      <c r="A169" s="40"/>
      <c r="B169" s="40"/>
      <c r="C169" s="179"/>
      <c r="D169" s="179"/>
      <c r="E169" s="179"/>
      <c r="F169" s="179"/>
      <c r="G169" s="179"/>
      <c r="H169" s="179"/>
      <c r="I169" s="179"/>
      <c r="J169" s="40"/>
    </row>
    <row r="170" spans="1:10" s="44" customFormat="1" x14ac:dyDescent="0.25">
      <c r="A170" s="40"/>
      <c r="B170" s="40"/>
      <c r="C170" s="179"/>
      <c r="D170" s="179"/>
      <c r="E170" s="179"/>
      <c r="F170" s="179"/>
      <c r="G170" s="179"/>
      <c r="H170" s="179"/>
      <c r="I170" s="179"/>
      <c r="J170" s="40"/>
    </row>
    <row r="171" spans="1:10" s="44" customFormat="1" x14ac:dyDescent="0.25">
      <c r="A171" s="40"/>
      <c r="B171" s="40"/>
      <c r="C171" s="179"/>
      <c r="D171" s="179"/>
      <c r="E171" s="179"/>
      <c r="F171" s="179"/>
      <c r="G171" s="179"/>
      <c r="H171" s="179"/>
      <c r="I171" s="179"/>
      <c r="J171" s="40"/>
    </row>
    <row r="172" spans="1:10" s="44" customFormat="1" x14ac:dyDescent="0.25">
      <c r="A172" s="40"/>
      <c r="B172" s="40"/>
      <c r="C172" s="179"/>
      <c r="D172" s="179"/>
      <c r="E172" s="179"/>
      <c r="F172" s="179"/>
      <c r="G172" s="179"/>
      <c r="H172" s="179"/>
      <c r="I172" s="179"/>
      <c r="J172" s="40"/>
    </row>
    <row r="173" spans="1:10" s="44" customFormat="1" x14ac:dyDescent="0.25">
      <c r="A173" s="40"/>
      <c r="B173" s="40"/>
      <c r="C173" s="179"/>
      <c r="D173" s="179"/>
      <c r="E173" s="179"/>
      <c r="F173" s="179"/>
      <c r="G173" s="179"/>
      <c r="H173" s="179"/>
      <c r="I173" s="179"/>
      <c r="J173" s="40"/>
    </row>
    <row r="174" spans="1:10" s="44" customFormat="1" x14ac:dyDescent="0.25">
      <c r="A174" s="40"/>
      <c r="B174" s="40"/>
      <c r="C174" s="179"/>
      <c r="D174" s="179"/>
      <c r="E174" s="179"/>
      <c r="F174" s="179"/>
      <c r="G174" s="179"/>
      <c r="H174" s="179"/>
      <c r="I174" s="179"/>
      <c r="J174" s="40"/>
    </row>
    <row r="175" spans="1:10" s="44" customFormat="1" x14ac:dyDescent="0.25">
      <c r="A175" s="40"/>
      <c r="B175" s="40"/>
      <c r="C175" s="179"/>
      <c r="D175" s="179"/>
      <c r="E175" s="179"/>
      <c r="F175" s="179"/>
      <c r="G175" s="179"/>
      <c r="H175" s="179"/>
      <c r="I175" s="179"/>
      <c r="J175" s="40"/>
    </row>
    <row r="176" spans="1:10" s="44" customFormat="1" x14ac:dyDescent="0.25">
      <c r="A176" s="40"/>
      <c r="B176" s="40"/>
      <c r="C176" s="179"/>
      <c r="D176" s="179"/>
      <c r="E176" s="179"/>
      <c r="F176" s="179"/>
      <c r="G176" s="179"/>
      <c r="H176" s="179"/>
      <c r="I176" s="179"/>
      <c r="J176" s="40"/>
    </row>
    <row r="177" spans="1:10" s="44" customFormat="1" x14ac:dyDescent="0.25">
      <c r="A177" s="40"/>
      <c r="B177" s="40"/>
      <c r="C177" s="179"/>
      <c r="D177" s="179"/>
      <c r="E177" s="179"/>
      <c r="F177" s="179"/>
      <c r="G177" s="179"/>
      <c r="H177" s="179"/>
      <c r="I177" s="179"/>
      <c r="J177" s="40"/>
    </row>
    <row r="178" spans="1:10" s="44" customFormat="1" x14ac:dyDescent="0.25">
      <c r="A178" s="40"/>
      <c r="B178" s="40"/>
      <c r="C178" s="179"/>
      <c r="D178" s="179"/>
      <c r="E178" s="179"/>
      <c r="F178" s="179"/>
      <c r="G178" s="179"/>
      <c r="H178" s="179"/>
      <c r="I178" s="179"/>
      <c r="J178" s="40"/>
    </row>
    <row r="179" spans="1:10" s="44" customFormat="1" x14ac:dyDescent="0.25">
      <c r="A179" s="40"/>
      <c r="B179" s="40"/>
      <c r="C179" s="179"/>
      <c r="D179" s="179"/>
      <c r="E179" s="179"/>
      <c r="F179" s="179"/>
      <c r="G179" s="179"/>
      <c r="H179" s="179"/>
      <c r="I179" s="179"/>
      <c r="J179" s="40"/>
    </row>
    <row r="180" spans="1:10" s="44" customFormat="1" x14ac:dyDescent="0.25">
      <c r="A180" s="40"/>
      <c r="B180" s="40"/>
      <c r="C180" s="179"/>
      <c r="D180" s="179"/>
      <c r="E180" s="179"/>
      <c r="F180" s="179"/>
      <c r="G180" s="179"/>
      <c r="H180" s="179"/>
      <c r="I180" s="179"/>
      <c r="J180" s="40"/>
    </row>
    <row r="181" spans="1:10" s="44" customFormat="1" x14ac:dyDescent="0.25">
      <c r="A181" s="40"/>
      <c r="B181" s="40"/>
      <c r="C181" s="179"/>
      <c r="D181" s="179"/>
      <c r="E181" s="179"/>
      <c r="F181" s="179"/>
      <c r="G181" s="179"/>
      <c r="H181" s="179"/>
      <c r="I181" s="179"/>
      <c r="J181" s="40"/>
    </row>
    <row r="182" spans="1:10" s="44" customFormat="1" x14ac:dyDescent="0.25">
      <c r="A182" s="40"/>
      <c r="B182" s="40"/>
      <c r="C182" s="179"/>
      <c r="D182" s="179"/>
      <c r="E182" s="179"/>
      <c r="F182" s="179"/>
      <c r="G182" s="179"/>
      <c r="H182" s="179"/>
      <c r="I182" s="179"/>
      <c r="J182" s="40"/>
    </row>
    <row r="183" spans="1:10" s="44" customFormat="1" x14ac:dyDescent="0.25">
      <c r="A183" s="40"/>
      <c r="B183" s="40"/>
      <c r="C183" s="179"/>
      <c r="D183" s="179"/>
      <c r="E183" s="179"/>
      <c r="F183" s="179"/>
      <c r="G183" s="179"/>
      <c r="H183" s="179"/>
      <c r="I183" s="179"/>
      <c r="J183" s="40"/>
    </row>
    <row r="184" spans="1:10" s="44" customFormat="1" x14ac:dyDescent="0.25">
      <c r="A184" s="40"/>
      <c r="B184" s="40"/>
      <c r="C184" s="179"/>
      <c r="D184" s="179"/>
      <c r="E184" s="179"/>
      <c r="F184" s="179"/>
      <c r="G184" s="179"/>
      <c r="H184" s="179"/>
      <c r="I184" s="179"/>
      <c r="J184" s="40"/>
    </row>
    <row r="185" spans="1:10" s="44" customFormat="1" x14ac:dyDescent="0.25">
      <c r="A185" s="40"/>
      <c r="B185" s="40"/>
      <c r="C185" s="179"/>
      <c r="D185" s="179"/>
      <c r="E185" s="179"/>
      <c r="F185" s="179"/>
      <c r="G185" s="179"/>
      <c r="H185" s="179"/>
      <c r="I185" s="179"/>
      <c r="J185" s="40"/>
    </row>
    <row r="186" spans="1:10" s="44" customFormat="1" x14ac:dyDescent="0.25">
      <c r="A186" s="40"/>
      <c r="B186" s="40"/>
      <c r="C186" s="179"/>
      <c r="D186" s="179"/>
      <c r="E186" s="179"/>
      <c r="F186" s="179"/>
      <c r="G186" s="179"/>
      <c r="H186" s="179"/>
      <c r="I186" s="179"/>
      <c r="J186" s="40"/>
    </row>
    <row r="187" spans="1:10" s="44" customFormat="1" x14ac:dyDescent="0.25">
      <c r="A187" s="40"/>
      <c r="B187" s="40"/>
      <c r="C187" s="179"/>
      <c r="D187" s="179"/>
      <c r="E187" s="179"/>
      <c r="F187" s="179"/>
      <c r="G187" s="179"/>
      <c r="H187" s="179"/>
      <c r="I187" s="179"/>
      <c r="J187" s="40"/>
    </row>
    <row r="188" spans="1:10" s="44" customFormat="1" x14ac:dyDescent="0.25">
      <c r="A188" s="40"/>
      <c r="B188" s="40"/>
      <c r="C188" s="179"/>
      <c r="D188" s="179"/>
      <c r="E188" s="179"/>
      <c r="F188" s="179"/>
      <c r="G188" s="179"/>
      <c r="H188" s="179"/>
      <c r="I188" s="179"/>
      <c r="J188" s="40"/>
    </row>
    <row r="189" spans="1:10" s="44" customFormat="1" x14ac:dyDescent="0.25">
      <c r="A189" s="40"/>
      <c r="B189" s="40"/>
      <c r="C189" s="179"/>
      <c r="D189" s="179"/>
      <c r="E189" s="179"/>
      <c r="F189" s="179"/>
      <c r="G189" s="179"/>
      <c r="H189" s="179"/>
      <c r="I189" s="179"/>
      <c r="J189" s="40"/>
    </row>
    <row r="190" spans="1:10" s="44" customFormat="1" x14ac:dyDescent="0.25">
      <c r="A190" s="40"/>
      <c r="B190" s="40"/>
      <c r="C190" s="179"/>
      <c r="D190" s="179"/>
      <c r="E190" s="179"/>
      <c r="F190" s="179"/>
      <c r="G190" s="179"/>
      <c r="H190" s="179"/>
      <c r="I190" s="179"/>
      <c r="J190" s="40"/>
    </row>
    <row r="191" spans="1:10" s="44" customFormat="1" x14ac:dyDescent="0.25">
      <c r="A191" s="40"/>
      <c r="B191" s="40"/>
      <c r="C191" s="179"/>
      <c r="D191" s="179"/>
      <c r="E191" s="179"/>
      <c r="F191" s="179"/>
      <c r="G191" s="179"/>
      <c r="H191" s="179"/>
      <c r="I191" s="179"/>
      <c r="J191" s="40"/>
    </row>
    <row r="192" spans="1:10" s="44" customFormat="1" x14ac:dyDescent="0.25">
      <c r="A192" s="40"/>
      <c r="B192" s="40"/>
      <c r="C192" s="179"/>
      <c r="D192" s="179"/>
      <c r="E192" s="179"/>
      <c r="F192" s="179"/>
      <c r="G192" s="179"/>
      <c r="H192" s="179"/>
      <c r="I192" s="179"/>
      <c r="J192" s="40"/>
    </row>
    <row r="193" spans="1:10" s="44" customFormat="1" x14ac:dyDescent="0.25">
      <c r="A193" s="40"/>
      <c r="B193" s="40"/>
      <c r="C193" s="179"/>
      <c r="D193" s="179"/>
      <c r="E193" s="179"/>
      <c r="F193" s="179"/>
      <c r="G193" s="179"/>
      <c r="H193" s="179"/>
      <c r="I193" s="179"/>
      <c r="J193" s="40"/>
    </row>
    <row r="194" spans="1:10" s="44" customFormat="1" x14ac:dyDescent="0.25">
      <c r="A194" s="40"/>
      <c r="B194" s="40"/>
      <c r="C194" s="179"/>
      <c r="D194" s="179"/>
      <c r="E194" s="179"/>
      <c r="F194" s="179"/>
      <c r="G194" s="179"/>
      <c r="H194" s="179"/>
      <c r="I194" s="179"/>
      <c r="J194" s="40"/>
    </row>
    <row r="195" spans="1:10" s="44" customFormat="1" x14ac:dyDescent="0.25">
      <c r="A195" s="40"/>
      <c r="B195" s="40"/>
      <c r="C195" s="179"/>
      <c r="D195" s="179"/>
      <c r="E195" s="179"/>
      <c r="F195" s="179"/>
      <c r="G195" s="179"/>
      <c r="H195" s="179"/>
      <c r="I195" s="179"/>
      <c r="J195" s="40"/>
    </row>
    <row r="196" spans="1:10" s="44" customFormat="1" x14ac:dyDescent="0.25">
      <c r="A196" s="40"/>
      <c r="B196" s="40"/>
      <c r="C196" s="179"/>
      <c r="D196" s="179"/>
      <c r="E196" s="179"/>
      <c r="F196" s="179"/>
      <c r="G196" s="179"/>
      <c r="H196" s="179"/>
      <c r="I196" s="179"/>
      <c r="J196" s="40"/>
    </row>
    <row r="197" spans="1:10" s="44" customFormat="1" x14ac:dyDescent="0.25">
      <c r="A197" s="40"/>
      <c r="B197" s="40"/>
      <c r="C197" s="179"/>
      <c r="D197" s="179"/>
      <c r="E197" s="179"/>
      <c r="F197" s="179"/>
      <c r="G197" s="179"/>
      <c r="H197" s="179"/>
      <c r="I197" s="179"/>
      <c r="J197" s="40"/>
    </row>
    <row r="198" spans="1:10" s="44" customFormat="1" x14ac:dyDescent="0.25">
      <c r="A198" s="40"/>
      <c r="B198" s="40"/>
      <c r="C198" s="179"/>
      <c r="D198" s="179"/>
      <c r="E198" s="179"/>
      <c r="F198" s="179"/>
      <c r="G198" s="179"/>
      <c r="H198" s="179"/>
      <c r="I198" s="179"/>
      <c r="J198" s="40"/>
    </row>
    <row r="199" spans="1:10" s="44" customFormat="1" x14ac:dyDescent="0.25">
      <c r="A199" s="40"/>
      <c r="B199" s="40"/>
      <c r="C199" s="179"/>
      <c r="D199" s="179"/>
      <c r="E199" s="179"/>
      <c r="F199" s="179"/>
      <c r="G199" s="179"/>
      <c r="H199" s="179"/>
      <c r="I199" s="179"/>
      <c r="J199" s="40"/>
    </row>
    <row r="200" spans="1:10" s="44" customFormat="1" x14ac:dyDescent="0.25">
      <c r="A200" s="40"/>
      <c r="B200" s="40"/>
      <c r="C200" s="179"/>
      <c r="D200" s="179"/>
      <c r="E200" s="179"/>
      <c r="F200" s="179"/>
      <c r="G200" s="179"/>
      <c r="H200" s="179"/>
      <c r="I200" s="179"/>
      <c r="J200" s="40"/>
    </row>
    <row r="201" spans="1:10" s="44" customFormat="1" x14ac:dyDescent="0.25">
      <c r="A201" s="40"/>
      <c r="B201" s="40"/>
      <c r="C201" s="179"/>
      <c r="D201" s="179"/>
      <c r="E201" s="179"/>
      <c r="F201" s="179"/>
      <c r="G201" s="179"/>
      <c r="H201" s="179"/>
      <c r="I201" s="179"/>
      <c r="J201" s="40"/>
    </row>
    <row r="202" spans="1:10" s="44" customFormat="1" x14ac:dyDescent="0.25">
      <c r="A202" s="40"/>
      <c r="B202" s="40"/>
      <c r="C202" s="179"/>
      <c r="D202" s="179"/>
      <c r="E202" s="179"/>
      <c r="F202" s="179"/>
      <c r="G202" s="179"/>
      <c r="H202" s="179"/>
      <c r="I202" s="179"/>
      <c r="J202" s="40"/>
    </row>
    <row r="203" spans="1:10" s="44" customFormat="1" x14ac:dyDescent="0.25">
      <c r="A203" s="40"/>
      <c r="B203" s="40"/>
      <c r="C203" s="179"/>
      <c r="D203" s="179"/>
      <c r="E203" s="179"/>
      <c r="F203" s="179"/>
      <c r="G203" s="179"/>
      <c r="H203" s="179"/>
      <c r="I203" s="179"/>
      <c r="J203" s="40"/>
    </row>
    <row r="204" spans="1:10" s="44" customFormat="1" x14ac:dyDescent="0.25">
      <c r="A204" s="40"/>
      <c r="B204" s="40"/>
      <c r="C204" s="179"/>
      <c r="D204" s="179"/>
      <c r="E204" s="179"/>
      <c r="F204" s="179"/>
      <c r="G204" s="179"/>
      <c r="H204" s="179"/>
      <c r="I204" s="179"/>
      <c r="J204" s="40"/>
    </row>
    <row r="205" spans="1:10" s="44" customFormat="1" x14ac:dyDescent="0.25">
      <c r="A205" s="40"/>
      <c r="B205" s="40"/>
      <c r="C205" s="179"/>
      <c r="D205" s="179"/>
      <c r="E205" s="179"/>
      <c r="F205" s="179"/>
      <c r="G205" s="179"/>
      <c r="H205" s="179"/>
      <c r="I205" s="179"/>
      <c r="J205" s="40"/>
    </row>
    <row r="206" spans="1:10" s="44" customFormat="1" x14ac:dyDescent="0.25">
      <c r="A206" s="40"/>
      <c r="B206" s="40"/>
      <c r="C206" s="179"/>
      <c r="D206" s="179"/>
      <c r="E206" s="179"/>
      <c r="F206" s="179"/>
      <c r="G206" s="179"/>
      <c r="H206" s="179"/>
      <c r="I206" s="179"/>
      <c r="J206" s="40"/>
    </row>
    <row r="207" spans="1:10" s="44" customFormat="1" x14ac:dyDescent="0.25">
      <c r="A207" s="40"/>
      <c r="B207" s="40"/>
      <c r="C207" s="179"/>
      <c r="D207" s="179"/>
      <c r="E207" s="179"/>
      <c r="F207" s="179"/>
      <c r="G207" s="179"/>
      <c r="H207" s="179"/>
      <c r="I207" s="179"/>
      <c r="J207" s="40"/>
    </row>
    <row r="208" spans="1:10" s="44" customFormat="1" x14ac:dyDescent="0.25">
      <c r="A208" s="40"/>
      <c r="B208" s="40"/>
      <c r="C208" s="179"/>
      <c r="D208" s="179"/>
      <c r="E208" s="179"/>
      <c r="F208" s="179"/>
      <c r="G208" s="179"/>
      <c r="H208" s="179"/>
      <c r="I208" s="179"/>
      <c r="J208" s="40"/>
    </row>
    <row r="209" spans="1:10" s="44" customFormat="1" x14ac:dyDescent="0.25">
      <c r="A209" s="40"/>
      <c r="B209" s="40"/>
      <c r="C209" s="179"/>
      <c r="D209" s="179"/>
      <c r="E209" s="179"/>
      <c r="F209" s="179"/>
      <c r="G209" s="179"/>
      <c r="H209" s="179"/>
      <c r="I209" s="179"/>
      <c r="J209" s="40"/>
    </row>
    <row r="210" spans="1:10" s="44" customFormat="1" x14ac:dyDescent="0.25">
      <c r="A210" s="40"/>
      <c r="B210" s="40"/>
      <c r="C210" s="179"/>
      <c r="D210" s="179"/>
      <c r="E210" s="179"/>
      <c r="F210" s="179"/>
      <c r="G210" s="179"/>
      <c r="H210" s="179"/>
      <c r="I210" s="179"/>
      <c r="J210" s="40"/>
    </row>
    <row r="211" spans="1:10" s="44" customFormat="1" x14ac:dyDescent="0.25">
      <c r="A211" s="40"/>
      <c r="B211" s="40"/>
      <c r="C211" s="179"/>
      <c r="D211" s="179"/>
      <c r="E211" s="179"/>
      <c r="F211" s="179"/>
      <c r="G211" s="179"/>
      <c r="H211" s="179"/>
      <c r="I211" s="179"/>
      <c r="J211" s="40"/>
    </row>
    <row r="212" spans="1:10" s="44" customFormat="1" x14ac:dyDescent="0.25">
      <c r="A212" s="40"/>
      <c r="B212" s="40"/>
      <c r="C212" s="179"/>
      <c r="D212" s="179"/>
      <c r="E212" s="179"/>
      <c r="F212" s="179"/>
      <c r="G212" s="179"/>
      <c r="H212" s="179"/>
      <c r="I212" s="179"/>
      <c r="J212" s="40"/>
    </row>
    <row r="213" spans="1:10" s="44" customFormat="1" x14ac:dyDescent="0.25">
      <c r="A213" s="40"/>
      <c r="B213" s="40"/>
      <c r="C213" s="179"/>
      <c r="D213" s="179"/>
      <c r="E213" s="179"/>
      <c r="F213" s="179"/>
      <c r="G213" s="179"/>
      <c r="H213" s="179"/>
      <c r="I213" s="179"/>
      <c r="J213" s="40"/>
    </row>
    <row r="214" spans="1:10" s="44" customFormat="1" x14ac:dyDescent="0.25">
      <c r="A214" s="40"/>
      <c r="B214" s="40"/>
      <c r="C214" s="179"/>
      <c r="D214" s="179"/>
      <c r="E214" s="179"/>
      <c r="F214" s="179"/>
      <c r="G214" s="179"/>
      <c r="H214" s="179"/>
      <c r="I214" s="179"/>
      <c r="J214" s="40"/>
    </row>
    <row r="215" spans="1:10" s="44" customFormat="1" x14ac:dyDescent="0.25">
      <c r="A215" s="40"/>
      <c r="B215" s="40"/>
      <c r="C215" s="179"/>
      <c r="D215" s="179"/>
      <c r="E215" s="179"/>
      <c r="F215" s="179"/>
      <c r="G215" s="179"/>
      <c r="H215" s="179"/>
      <c r="I215" s="179"/>
      <c r="J215" s="40"/>
    </row>
    <row r="216" spans="1:10" s="44" customFormat="1" x14ac:dyDescent="0.25">
      <c r="A216" s="40"/>
      <c r="B216" s="40"/>
      <c r="C216" s="179"/>
      <c r="D216" s="179"/>
      <c r="E216" s="179"/>
      <c r="F216" s="179"/>
      <c r="G216" s="179"/>
      <c r="H216" s="179"/>
      <c r="I216" s="179"/>
      <c r="J216" s="40"/>
    </row>
    <row r="217" spans="1:10" s="44" customFormat="1" x14ac:dyDescent="0.25">
      <c r="A217" s="40"/>
      <c r="B217" s="40"/>
      <c r="C217" s="179"/>
      <c r="D217" s="179"/>
      <c r="E217" s="179"/>
      <c r="F217" s="179"/>
      <c r="G217" s="179"/>
      <c r="H217" s="179"/>
      <c r="I217" s="179"/>
      <c r="J217" s="40"/>
    </row>
    <row r="218" spans="1:10" s="44" customFormat="1" x14ac:dyDescent="0.25">
      <c r="A218" s="40"/>
      <c r="B218" s="40"/>
      <c r="C218" s="179"/>
      <c r="D218" s="179"/>
      <c r="E218" s="179"/>
      <c r="F218" s="179"/>
      <c r="G218" s="179"/>
      <c r="H218" s="179"/>
      <c r="I218" s="179"/>
      <c r="J218" s="40"/>
    </row>
    <row r="219" spans="1:10" s="44" customFormat="1" x14ac:dyDescent="0.25">
      <c r="A219" s="40"/>
      <c r="B219" s="40"/>
      <c r="C219" s="179"/>
      <c r="D219" s="179"/>
      <c r="E219" s="179"/>
      <c r="F219" s="179"/>
      <c r="G219" s="179"/>
      <c r="H219" s="179"/>
      <c r="I219" s="179"/>
      <c r="J219" s="40"/>
    </row>
    <row r="220" spans="1:10" s="44" customFormat="1" x14ac:dyDescent="0.25">
      <c r="A220" s="40"/>
      <c r="B220" s="40"/>
      <c r="C220" s="179"/>
      <c r="D220" s="179"/>
      <c r="E220" s="179"/>
      <c r="F220" s="179"/>
      <c r="G220" s="179"/>
      <c r="H220" s="179"/>
      <c r="I220" s="179"/>
      <c r="J220" s="40"/>
    </row>
    <row r="221" spans="1:10" x14ac:dyDescent="0.25">
      <c r="A221" s="40"/>
      <c r="B221" s="40"/>
      <c r="C221" s="179"/>
      <c r="D221" s="179"/>
      <c r="E221" s="179"/>
      <c r="F221" s="179"/>
      <c r="G221" s="179"/>
      <c r="H221" s="179"/>
      <c r="I221" s="179"/>
      <c r="J221" s="40"/>
    </row>
    <row r="222" spans="1:10" x14ac:dyDescent="0.25">
      <c r="A222" s="40"/>
      <c r="B222" s="40"/>
      <c r="C222" s="179"/>
      <c r="D222" s="179"/>
      <c r="E222" s="179"/>
      <c r="F222" s="179"/>
      <c r="G222" s="179"/>
      <c r="H222" s="179"/>
      <c r="I222" s="179"/>
      <c r="J222" s="40"/>
    </row>
    <row r="223" spans="1:10" x14ac:dyDescent="0.25">
      <c r="A223" s="40"/>
      <c r="B223" s="40"/>
      <c r="C223" s="179"/>
      <c r="D223" s="179"/>
      <c r="E223" s="179"/>
      <c r="F223" s="179"/>
      <c r="G223" s="179"/>
      <c r="H223" s="179"/>
      <c r="I223" s="179"/>
      <c r="J223" s="40"/>
    </row>
    <row r="224" spans="1:10" x14ac:dyDescent="0.25">
      <c r="A224" s="40"/>
      <c r="B224" s="40"/>
      <c r="C224" s="179"/>
      <c r="D224" s="179"/>
      <c r="E224" s="179"/>
      <c r="F224" s="179"/>
      <c r="G224" s="179"/>
      <c r="H224" s="179"/>
      <c r="I224" s="179"/>
      <c r="J224" s="40"/>
    </row>
    <row r="225" spans="1:10" x14ac:dyDescent="0.25">
      <c r="A225" s="40"/>
      <c r="B225" s="40"/>
      <c r="C225" s="179"/>
      <c r="D225" s="179"/>
      <c r="E225" s="179"/>
      <c r="F225" s="179"/>
      <c r="G225" s="179"/>
      <c r="H225" s="179"/>
      <c r="I225" s="179"/>
      <c r="J225" s="40"/>
    </row>
    <row r="226" spans="1:10" x14ac:dyDescent="0.25">
      <c r="A226" s="40"/>
      <c r="B226" s="40"/>
      <c r="C226" s="179"/>
      <c r="D226" s="179"/>
      <c r="E226" s="179"/>
      <c r="F226" s="179"/>
      <c r="G226" s="179"/>
      <c r="H226" s="179"/>
      <c r="I226" s="179"/>
      <c r="J226" s="40"/>
    </row>
    <row r="227" spans="1:10" x14ac:dyDescent="0.25">
      <c r="A227" s="40"/>
      <c r="B227" s="40"/>
      <c r="C227" s="179"/>
      <c r="D227" s="179"/>
      <c r="E227" s="179"/>
      <c r="F227" s="179"/>
      <c r="G227" s="179"/>
      <c r="H227" s="179"/>
      <c r="I227" s="179"/>
      <c r="J227" s="40"/>
    </row>
    <row r="228" spans="1:10" x14ac:dyDescent="0.25">
      <c r="A228" s="40"/>
      <c r="B228" s="40"/>
      <c r="C228" s="179"/>
      <c r="D228" s="179"/>
      <c r="E228" s="179"/>
      <c r="F228" s="179"/>
      <c r="G228" s="179"/>
      <c r="H228" s="179"/>
      <c r="I228" s="179"/>
      <c r="J228" s="40"/>
    </row>
    <row r="229" spans="1:10" x14ac:dyDescent="0.25">
      <c r="A229" s="40"/>
      <c r="B229" s="40"/>
      <c r="C229" s="179"/>
      <c r="D229" s="179"/>
      <c r="E229" s="179"/>
      <c r="F229" s="179"/>
      <c r="G229" s="179"/>
      <c r="H229" s="179"/>
      <c r="I229" s="179"/>
      <c r="J229" s="40"/>
    </row>
    <row r="230" spans="1:10" x14ac:dyDescent="0.25">
      <c r="A230" s="40"/>
      <c r="B230" s="40"/>
      <c r="C230" s="179"/>
      <c r="D230" s="179"/>
      <c r="E230" s="179"/>
      <c r="F230" s="179"/>
      <c r="G230" s="179"/>
      <c r="H230" s="179"/>
      <c r="I230" s="179"/>
      <c r="J230" s="40"/>
    </row>
    <row r="231" spans="1:10" x14ac:dyDescent="0.25">
      <c r="A231" s="40"/>
      <c r="B231" s="40"/>
      <c r="C231" s="179"/>
      <c r="D231" s="179"/>
      <c r="E231" s="179"/>
      <c r="F231" s="179"/>
      <c r="G231" s="179"/>
      <c r="H231" s="179"/>
      <c r="I231" s="179"/>
      <c r="J231" s="40"/>
    </row>
    <row r="232" spans="1:10" x14ac:dyDescent="0.25">
      <c r="A232" s="40"/>
      <c r="B232" s="40"/>
      <c r="C232" s="179"/>
      <c r="D232" s="179"/>
      <c r="E232" s="179"/>
      <c r="F232" s="179"/>
      <c r="G232" s="179"/>
      <c r="H232" s="179"/>
      <c r="I232" s="179"/>
      <c r="J232" s="40"/>
    </row>
    <row r="233" spans="1:10" x14ac:dyDescent="0.25">
      <c r="A233" s="40"/>
      <c r="B233" s="40"/>
      <c r="C233" s="179"/>
      <c r="D233" s="179"/>
      <c r="E233" s="179"/>
      <c r="F233" s="179"/>
      <c r="G233" s="179"/>
      <c r="H233" s="179"/>
      <c r="I233" s="179"/>
      <c r="J233" s="40"/>
    </row>
    <row r="234" spans="1:10" x14ac:dyDescent="0.25">
      <c r="A234" s="40"/>
      <c r="B234" s="40"/>
      <c r="C234" s="179"/>
      <c r="D234" s="179"/>
      <c r="E234" s="179"/>
      <c r="F234" s="179"/>
      <c r="G234" s="179"/>
      <c r="H234" s="179"/>
      <c r="I234" s="179"/>
      <c r="J234" s="40"/>
    </row>
    <row r="235" spans="1:10" x14ac:dyDescent="0.25">
      <c r="A235" s="40"/>
      <c r="B235" s="40"/>
      <c r="C235" s="179"/>
      <c r="D235" s="179"/>
      <c r="E235" s="179"/>
      <c r="F235" s="179"/>
      <c r="G235" s="179"/>
      <c r="H235" s="179"/>
      <c r="I235" s="179"/>
      <c r="J235" s="40"/>
    </row>
    <row r="236" spans="1:10" x14ac:dyDescent="0.25">
      <c r="A236" s="40"/>
      <c r="B236" s="40"/>
      <c r="C236" s="179"/>
      <c r="D236" s="179"/>
      <c r="E236" s="179"/>
      <c r="F236" s="179"/>
      <c r="G236" s="179"/>
      <c r="H236" s="179"/>
      <c r="I236" s="179"/>
      <c r="J236" s="40"/>
    </row>
    <row r="237" spans="1:10" x14ac:dyDescent="0.25">
      <c r="A237" s="40"/>
      <c r="B237" s="40"/>
      <c r="C237" s="179"/>
      <c r="D237" s="179"/>
      <c r="E237" s="179"/>
      <c r="F237" s="179"/>
      <c r="G237" s="179"/>
      <c r="H237" s="179"/>
      <c r="I237" s="179"/>
      <c r="J237" s="40"/>
    </row>
    <row r="238" spans="1:10" x14ac:dyDescent="0.25">
      <c r="A238" s="40"/>
      <c r="B238" s="40"/>
      <c r="C238" s="179"/>
      <c r="D238" s="179"/>
      <c r="E238" s="179"/>
      <c r="F238" s="179"/>
      <c r="G238" s="179"/>
      <c r="H238" s="179"/>
      <c r="I238" s="179"/>
      <c r="J238" s="40"/>
    </row>
    <row r="239" spans="1:10" x14ac:dyDescent="0.25">
      <c r="A239" s="40"/>
      <c r="B239" s="40"/>
      <c r="C239" s="179"/>
      <c r="D239" s="179"/>
      <c r="E239" s="179"/>
      <c r="F239" s="179"/>
      <c r="G239" s="179"/>
      <c r="H239" s="179"/>
      <c r="I239" s="179"/>
      <c r="J239" s="40"/>
    </row>
    <row r="240" spans="1:10" x14ac:dyDescent="0.25">
      <c r="A240" s="40"/>
      <c r="B240" s="40"/>
      <c r="C240" s="179"/>
      <c r="D240" s="179"/>
      <c r="E240" s="179"/>
      <c r="F240" s="179"/>
      <c r="G240" s="179"/>
      <c r="H240" s="179"/>
      <c r="I240" s="179"/>
      <c r="J240" s="40"/>
    </row>
    <row r="241" spans="1:10" x14ac:dyDescent="0.25">
      <c r="A241" s="40"/>
      <c r="B241" s="40"/>
      <c r="C241" s="179"/>
      <c r="D241" s="179"/>
      <c r="E241" s="179"/>
      <c r="F241" s="179"/>
      <c r="G241" s="179"/>
      <c r="H241" s="179"/>
      <c r="I241" s="179"/>
      <c r="J241" s="40"/>
    </row>
    <row r="242" spans="1:10" x14ac:dyDescent="0.25">
      <c r="A242" s="40"/>
      <c r="B242" s="40"/>
      <c r="C242" s="179"/>
      <c r="D242" s="179"/>
      <c r="E242" s="179"/>
      <c r="F242" s="179"/>
      <c r="G242" s="179"/>
      <c r="H242" s="179"/>
      <c r="I242" s="179"/>
      <c r="J242" s="40"/>
    </row>
    <row r="243" spans="1:10" x14ac:dyDescent="0.25">
      <c r="A243" s="40"/>
      <c r="B243" s="40"/>
      <c r="C243" s="179"/>
      <c r="D243" s="179"/>
      <c r="E243" s="179"/>
      <c r="F243" s="179"/>
      <c r="G243" s="179"/>
      <c r="H243" s="179"/>
      <c r="I243" s="179"/>
      <c r="J243" s="40"/>
    </row>
    <row r="244" spans="1:10" x14ac:dyDescent="0.25">
      <c r="A244" s="40"/>
      <c r="B244" s="40"/>
      <c r="C244" s="179"/>
      <c r="D244" s="179"/>
      <c r="E244" s="179"/>
      <c r="F244" s="179"/>
      <c r="G244" s="179"/>
      <c r="H244" s="179"/>
      <c r="I244" s="179"/>
      <c r="J244" s="40"/>
    </row>
    <row r="245" spans="1:10" x14ac:dyDescent="0.25">
      <c r="A245" s="40"/>
      <c r="B245" s="40"/>
      <c r="C245" s="179"/>
      <c r="D245" s="179"/>
      <c r="E245" s="179"/>
      <c r="F245" s="179"/>
      <c r="G245" s="179"/>
      <c r="H245" s="179"/>
      <c r="I245" s="179"/>
      <c r="J245" s="40"/>
    </row>
    <row r="246" spans="1:10" x14ac:dyDescent="0.25">
      <c r="A246" s="40"/>
      <c r="B246" s="40"/>
      <c r="C246" s="179"/>
      <c r="D246" s="179"/>
      <c r="E246" s="179"/>
      <c r="F246" s="179"/>
      <c r="G246" s="179"/>
      <c r="H246" s="179"/>
      <c r="I246" s="179"/>
      <c r="J246" s="40"/>
    </row>
    <row r="247" spans="1:10" x14ac:dyDescent="0.25">
      <c r="A247" s="40"/>
      <c r="B247" s="40"/>
      <c r="C247" s="179"/>
      <c r="D247" s="179"/>
      <c r="E247" s="179"/>
      <c r="F247" s="179"/>
      <c r="G247" s="179"/>
      <c r="H247" s="179"/>
      <c r="I247" s="179"/>
      <c r="J247" s="40"/>
    </row>
    <row r="248" spans="1:10" x14ac:dyDescent="0.25">
      <c r="A248" s="40"/>
      <c r="B248" s="40"/>
      <c r="C248" s="179"/>
      <c r="D248" s="179"/>
      <c r="E248" s="179"/>
      <c r="F248" s="179"/>
      <c r="G248" s="179"/>
      <c r="H248" s="179"/>
      <c r="I248" s="179"/>
      <c r="J248" s="40"/>
    </row>
    <row r="249" spans="1:10" x14ac:dyDescent="0.25">
      <c r="A249" s="40"/>
      <c r="B249" s="40"/>
      <c r="C249" s="179"/>
      <c r="D249" s="179"/>
      <c r="E249" s="179"/>
      <c r="F249" s="179"/>
      <c r="G249" s="179"/>
      <c r="H249" s="179"/>
      <c r="I249" s="179"/>
      <c r="J249" s="40"/>
    </row>
    <row r="250" spans="1:10" x14ac:dyDescent="0.25">
      <c r="B250" s="26"/>
      <c r="C250" s="107"/>
      <c r="D250" s="107"/>
      <c r="E250" s="107"/>
      <c r="F250" s="107"/>
      <c r="G250" s="107"/>
      <c r="H250" s="107"/>
      <c r="I250" s="107"/>
      <c r="J250" s="26"/>
    </row>
    <row r="251" spans="1:10" x14ac:dyDescent="0.25">
      <c r="J251" s="26"/>
    </row>
    <row r="252" spans="1:10" x14ac:dyDescent="0.25">
      <c r="J252" s="26"/>
    </row>
    <row r="253" spans="1:10" x14ac:dyDescent="0.25">
      <c r="J253" s="26"/>
    </row>
    <row r="254" spans="1:10" x14ac:dyDescent="0.25">
      <c r="J254" s="26"/>
    </row>
    <row r="255" spans="1:10" x14ac:dyDescent="0.25">
      <c r="J255" s="26"/>
    </row>
    <row r="256" spans="1:10" x14ac:dyDescent="0.25">
      <c r="J256" s="26"/>
    </row>
    <row r="257" spans="2:10" x14ac:dyDescent="0.25">
      <c r="J257" s="26"/>
    </row>
    <row r="258" spans="2:10" x14ac:dyDescent="0.25">
      <c r="J258" s="26"/>
    </row>
    <row r="259" spans="2:10" x14ac:dyDescent="0.25">
      <c r="J259" s="26"/>
    </row>
    <row r="260" spans="2:10" x14ac:dyDescent="0.25">
      <c r="B260" s="26"/>
      <c r="C260" s="107"/>
      <c r="D260" s="107"/>
      <c r="E260" s="107"/>
      <c r="F260" s="107"/>
      <c r="G260" s="107"/>
      <c r="H260" s="107"/>
      <c r="I260" s="107"/>
      <c r="J260" s="26"/>
    </row>
    <row r="261" spans="2:10" x14ac:dyDescent="0.25">
      <c r="B261" s="26"/>
      <c r="C261" s="107"/>
      <c r="D261" s="107"/>
      <c r="E261" s="107"/>
      <c r="F261" s="107"/>
      <c r="G261" s="107"/>
      <c r="H261" s="107"/>
      <c r="I261" s="107"/>
      <c r="J261" s="26"/>
    </row>
    <row r="262" spans="2:10" x14ac:dyDescent="0.25">
      <c r="B262" s="26"/>
      <c r="C262" s="107"/>
      <c r="D262" s="107"/>
      <c r="E262" s="107"/>
      <c r="F262" s="107"/>
      <c r="G262" s="107"/>
      <c r="H262" s="107"/>
      <c r="I262" s="107"/>
      <c r="J262" s="26"/>
    </row>
    <row r="263" spans="2:10" x14ac:dyDescent="0.25">
      <c r="B263" s="26"/>
      <c r="C263" s="107"/>
      <c r="D263" s="107"/>
      <c r="E263" s="107"/>
      <c r="F263" s="107"/>
      <c r="G263" s="107"/>
      <c r="H263" s="107"/>
      <c r="I263" s="107"/>
      <c r="J263" s="26"/>
    </row>
    <row r="264" spans="2:10" x14ac:dyDescent="0.25">
      <c r="B264" s="26"/>
      <c r="C264" s="107"/>
      <c r="D264" s="107"/>
      <c r="E264" s="107"/>
      <c r="F264" s="107"/>
      <c r="G264" s="107"/>
      <c r="H264" s="107"/>
      <c r="I264" s="107"/>
      <c r="J264" s="26"/>
    </row>
    <row r="265" spans="2:10" x14ac:dyDescent="0.25">
      <c r="B265" s="26"/>
      <c r="C265" s="107"/>
      <c r="D265" s="107"/>
      <c r="E265" s="107"/>
      <c r="F265" s="107"/>
      <c r="G265" s="107"/>
      <c r="H265" s="107"/>
      <c r="I265" s="107"/>
      <c r="J265" s="26"/>
    </row>
    <row r="266" spans="2:10" x14ac:dyDescent="0.25">
      <c r="B266" s="26"/>
      <c r="C266" s="107"/>
      <c r="D266" s="107"/>
      <c r="E266" s="107"/>
      <c r="F266" s="107"/>
      <c r="G266" s="107"/>
      <c r="H266" s="107"/>
      <c r="I266" s="107"/>
      <c r="J266" s="26"/>
    </row>
    <row r="267" spans="2:10" x14ac:dyDescent="0.25">
      <c r="B267" s="26"/>
      <c r="C267" s="107"/>
      <c r="D267" s="107"/>
      <c r="E267" s="107"/>
      <c r="F267" s="107"/>
      <c r="G267" s="107"/>
      <c r="H267" s="107"/>
      <c r="I267" s="107"/>
      <c r="J267" s="26"/>
    </row>
    <row r="268" spans="2:10" x14ac:dyDescent="0.25">
      <c r="B268" s="26"/>
      <c r="C268" s="107"/>
      <c r="D268" s="107"/>
      <c r="E268" s="107"/>
      <c r="F268" s="107"/>
      <c r="G268" s="107"/>
      <c r="H268" s="107"/>
      <c r="I268" s="107"/>
      <c r="J268" s="26"/>
    </row>
    <row r="269" spans="2:10" x14ac:dyDescent="0.25">
      <c r="B269" s="26"/>
      <c r="C269" s="107"/>
      <c r="D269" s="107"/>
      <c r="E269" s="107"/>
      <c r="F269" s="107"/>
      <c r="G269" s="107"/>
      <c r="H269" s="107"/>
      <c r="I269" s="107"/>
      <c r="J269" s="26"/>
    </row>
    <row r="270" spans="2:10" x14ac:dyDescent="0.25">
      <c r="B270" s="26"/>
      <c r="C270" s="107"/>
      <c r="D270" s="107"/>
      <c r="E270" s="107"/>
      <c r="F270" s="107"/>
      <c r="G270" s="107"/>
      <c r="H270" s="107"/>
      <c r="I270" s="107"/>
      <c r="J270" s="26"/>
    </row>
    <row r="271" spans="2:10" x14ac:dyDescent="0.25">
      <c r="B271" s="26"/>
      <c r="C271" s="107"/>
      <c r="D271" s="107"/>
      <c r="E271" s="107"/>
      <c r="F271" s="107"/>
      <c r="G271" s="107"/>
      <c r="H271" s="107"/>
      <c r="I271" s="107"/>
      <c r="J271" s="26"/>
    </row>
    <row r="272" spans="2:10" x14ac:dyDescent="0.25">
      <c r="B272" s="26"/>
      <c r="C272" s="107"/>
      <c r="D272" s="107"/>
      <c r="E272" s="107"/>
      <c r="F272" s="107"/>
      <c r="G272" s="107"/>
      <c r="H272" s="107"/>
      <c r="I272" s="107"/>
      <c r="J272" s="26"/>
    </row>
    <row r="273" spans="2:10" x14ac:dyDescent="0.25">
      <c r="B273" s="26"/>
      <c r="C273" s="107"/>
      <c r="D273" s="107"/>
      <c r="E273" s="107"/>
      <c r="F273" s="107"/>
      <c r="G273" s="107"/>
      <c r="H273" s="107"/>
      <c r="I273" s="107"/>
      <c r="J273" s="26"/>
    </row>
    <row r="274" spans="2:10" x14ac:dyDescent="0.25">
      <c r="B274" s="26"/>
      <c r="C274" s="107"/>
      <c r="D274" s="107"/>
      <c r="E274" s="107"/>
      <c r="F274" s="107"/>
      <c r="G274" s="107"/>
      <c r="H274" s="107"/>
      <c r="I274" s="107"/>
      <c r="J274" s="26"/>
    </row>
    <row r="275" spans="2:10" x14ac:dyDescent="0.25">
      <c r="B275" s="26"/>
      <c r="C275" s="107"/>
      <c r="D275" s="107"/>
      <c r="E275" s="107"/>
      <c r="F275" s="107"/>
      <c r="G275" s="107"/>
      <c r="H275" s="107"/>
      <c r="I275" s="107"/>
      <c r="J275" s="26"/>
    </row>
    <row r="276" spans="2:10" x14ac:dyDescent="0.25">
      <c r="B276" s="26"/>
      <c r="C276" s="107"/>
      <c r="D276" s="107"/>
      <c r="E276" s="107"/>
      <c r="F276" s="107"/>
      <c r="G276" s="107"/>
      <c r="H276" s="107"/>
      <c r="I276" s="107"/>
      <c r="J276" s="26"/>
    </row>
    <row r="277" spans="2:10" x14ac:dyDescent="0.25">
      <c r="B277" s="26"/>
      <c r="C277" s="107"/>
      <c r="D277" s="107"/>
      <c r="E277" s="107"/>
      <c r="F277" s="107"/>
      <c r="G277" s="107"/>
      <c r="H277" s="107"/>
      <c r="I277" s="107"/>
      <c r="J277" s="26"/>
    </row>
    <row r="278" spans="2:10" x14ac:dyDescent="0.25">
      <c r="B278" s="26"/>
      <c r="C278" s="107"/>
      <c r="D278" s="107"/>
      <c r="E278" s="107"/>
      <c r="F278" s="107"/>
      <c r="G278" s="107"/>
      <c r="H278" s="107"/>
      <c r="I278" s="107"/>
      <c r="J278" s="26"/>
    </row>
    <row r="279" spans="2:10" x14ac:dyDescent="0.25">
      <c r="B279" s="26"/>
      <c r="C279" s="107"/>
      <c r="D279" s="107"/>
      <c r="E279" s="107"/>
      <c r="F279" s="107"/>
      <c r="G279" s="107"/>
      <c r="H279" s="107"/>
      <c r="I279" s="107"/>
      <c r="J279" s="26"/>
    </row>
    <row r="280" spans="2:10" x14ac:dyDescent="0.25">
      <c r="B280" s="26"/>
      <c r="C280" s="107"/>
      <c r="D280" s="107"/>
      <c r="E280" s="107"/>
      <c r="F280" s="107"/>
      <c r="G280" s="107"/>
      <c r="H280" s="107"/>
      <c r="I280" s="107"/>
      <c r="J280" s="26"/>
    </row>
    <row r="281" spans="2:10" x14ac:dyDescent="0.25">
      <c r="B281" s="26"/>
      <c r="C281" s="107"/>
      <c r="D281" s="107"/>
      <c r="E281" s="107"/>
      <c r="F281" s="107"/>
      <c r="G281" s="107"/>
      <c r="H281" s="107"/>
      <c r="I281" s="107"/>
      <c r="J281" s="26"/>
    </row>
    <row r="282" spans="2:10" x14ac:dyDescent="0.25">
      <c r="B282" s="26"/>
      <c r="C282" s="107"/>
      <c r="D282" s="107"/>
      <c r="E282" s="107"/>
      <c r="F282" s="107"/>
      <c r="G282" s="107"/>
      <c r="H282" s="107"/>
      <c r="I282" s="107"/>
      <c r="J282" s="26"/>
    </row>
    <row r="283" spans="2:10" x14ac:dyDescent="0.25">
      <c r="B283" s="26"/>
      <c r="C283" s="107"/>
      <c r="D283" s="107"/>
      <c r="E283" s="107"/>
      <c r="F283" s="107"/>
      <c r="G283" s="107"/>
      <c r="H283" s="107"/>
      <c r="I283" s="107"/>
      <c r="J283" s="26"/>
    </row>
    <row r="284" spans="2:10" x14ac:dyDescent="0.25">
      <c r="B284" s="26"/>
      <c r="C284" s="107"/>
      <c r="D284" s="107"/>
      <c r="E284" s="107"/>
      <c r="F284" s="107"/>
      <c r="G284" s="107"/>
      <c r="H284" s="107"/>
      <c r="I284" s="107"/>
      <c r="J284" s="26"/>
    </row>
    <row r="285" spans="2:10" x14ac:dyDescent="0.25">
      <c r="B285" s="26"/>
      <c r="C285" s="107"/>
      <c r="D285" s="107"/>
      <c r="E285" s="107"/>
      <c r="F285" s="107"/>
      <c r="G285" s="107"/>
      <c r="H285" s="107"/>
      <c r="I285" s="107"/>
      <c r="J285" s="26"/>
    </row>
    <row r="286" spans="2:10" x14ac:dyDescent="0.25">
      <c r="B286" s="26"/>
      <c r="C286" s="107"/>
      <c r="D286" s="107"/>
      <c r="E286" s="107"/>
      <c r="F286" s="107"/>
      <c r="G286" s="107"/>
      <c r="H286" s="107"/>
      <c r="I286" s="107"/>
      <c r="J286" s="26"/>
    </row>
    <row r="287" spans="2:10" x14ac:dyDescent="0.25">
      <c r="B287" s="26"/>
      <c r="C287" s="107"/>
      <c r="D287" s="107"/>
      <c r="E287" s="107"/>
      <c r="F287" s="107"/>
      <c r="G287" s="107"/>
      <c r="H287" s="107"/>
      <c r="I287" s="107"/>
      <c r="J287" s="26"/>
    </row>
    <row r="288" spans="2:10" x14ac:dyDescent="0.25">
      <c r="B288" s="26"/>
      <c r="C288" s="107"/>
      <c r="D288" s="107"/>
      <c r="E288" s="107"/>
      <c r="F288" s="107"/>
      <c r="G288" s="107"/>
      <c r="H288" s="107"/>
      <c r="I288" s="107"/>
      <c r="J288" s="26"/>
    </row>
  </sheetData>
  <mergeCells count="8">
    <mergeCell ref="A1:B1"/>
    <mergeCell ref="A60:I60"/>
    <mergeCell ref="D4:I4"/>
    <mergeCell ref="D5:I5"/>
    <mergeCell ref="C55:I55"/>
    <mergeCell ref="A57:I57"/>
    <mergeCell ref="A58:I58"/>
    <mergeCell ref="A59:I59"/>
  </mergeCells>
  <pageMargins left="0.7" right="0.7"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10"/>
  <sheetViews>
    <sheetView topLeftCell="A3" zoomScale="80" zoomScaleNormal="80" workbookViewId="0">
      <selection activeCell="B5" sqref="B5"/>
    </sheetView>
  </sheetViews>
  <sheetFormatPr defaultColWidth="9.140625" defaultRowHeight="15" x14ac:dyDescent="0.25"/>
  <cols>
    <col min="1" max="1" width="4" style="26" customWidth="1"/>
    <col min="2" max="2" width="88.140625" style="44" bestFit="1" customWidth="1"/>
    <col min="3" max="9" width="11.5703125" style="106" bestFit="1" customWidth="1"/>
    <col min="10" max="10" width="9.140625" style="44"/>
    <col min="11" max="16384" width="9.140625" style="26"/>
  </cols>
  <sheetData>
    <row r="1" spans="1:10" ht="15.75" x14ac:dyDescent="0.25">
      <c r="A1" s="262" t="str">
        <f>"DFAST-14A - Regulatory Capital Transitions Schedule:"&amp;" "&amp;CoverSheet!$D$4&amp;" ("&amp;CoverSheet!$B$15&amp; " Scenario)"</f>
        <v>DFAST-14A - Regulatory Capital Transitions Schedule:  (Supervisory Baseline Scenario)</v>
      </c>
      <c r="B1" s="263"/>
      <c r="C1" s="268"/>
      <c r="D1" s="268"/>
      <c r="E1" s="268"/>
      <c r="F1" s="268"/>
      <c r="G1" s="268"/>
      <c r="H1" s="268"/>
      <c r="I1" s="268"/>
      <c r="J1" s="26"/>
    </row>
    <row r="2" spans="1:10" s="13" customFormat="1" ht="18" x14ac:dyDescent="0.25">
      <c r="B2" s="15" t="s">
        <v>260</v>
      </c>
      <c r="C2" s="105"/>
      <c r="D2" s="105"/>
      <c r="E2" s="105"/>
      <c r="F2" s="105"/>
      <c r="G2" s="105"/>
      <c r="H2" s="105"/>
      <c r="I2" s="105"/>
    </row>
    <row r="3" spans="1:10" s="13" customFormat="1" ht="15" customHeight="1" x14ac:dyDescent="0.25">
      <c r="B3" s="14" t="s">
        <v>14</v>
      </c>
      <c r="C3" s="112" t="s">
        <v>13</v>
      </c>
      <c r="D3" s="112" t="s">
        <v>12</v>
      </c>
      <c r="E3" s="111" t="s">
        <v>11</v>
      </c>
      <c r="F3" s="111" t="s">
        <v>10</v>
      </c>
      <c r="G3" s="111" t="s">
        <v>9</v>
      </c>
      <c r="H3" s="111" t="s">
        <v>8</v>
      </c>
      <c r="I3" s="111" t="s">
        <v>7</v>
      </c>
    </row>
    <row r="4" spans="1:10" s="24" customFormat="1" ht="14.45" customHeight="1" x14ac:dyDescent="0.25">
      <c r="C4" s="175" t="s">
        <v>147</v>
      </c>
      <c r="D4" s="255"/>
      <c r="E4" s="255"/>
      <c r="F4" s="255"/>
      <c r="G4" s="255"/>
      <c r="H4" s="255"/>
      <c r="I4" s="255"/>
    </row>
    <row r="5" spans="1:10" s="24" customFormat="1" ht="14.45" customHeight="1" x14ac:dyDescent="0.25">
      <c r="C5" s="176" t="s">
        <v>148</v>
      </c>
      <c r="D5" s="256" t="s">
        <v>150</v>
      </c>
      <c r="E5" s="256"/>
      <c r="F5" s="256"/>
      <c r="G5" s="256"/>
      <c r="H5" s="256"/>
      <c r="I5" s="256"/>
    </row>
    <row r="6" spans="1:10" s="24" customFormat="1" ht="14.45" customHeight="1" x14ac:dyDescent="0.25">
      <c r="C6" s="145" t="s">
        <v>149</v>
      </c>
      <c r="D6" s="176" t="s">
        <v>151</v>
      </c>
      <c r="E6" s="176" t="s">
        <v>152</v>
      </c>
      <c r="F6" s="176" t="s">
        <v>153</v>
      </c>
      <c r="G6" s="176" t="s">
        <v>154</v>
      </c>
      <c r="H6" s="176" t="s">
        <v>155</v>
      </c>
      <c r="I6" s="176" t="s">
        <v>156</v>
      </c>
    </row>
    <row r="7" spans="1:10" s="47" customFormat="1" x14ac:dyDescent="0.25">
      <c r="B7" s="41" t="s">
        <v>214</v>
      </c>
      <c r="C7" s="144"/>
      <c r="D7" s="144"/>
      <c r="E7" s="144"/>
      <c r="F7" s="144"/>
      <c r="G7" s="144"/>
      <c r="H7" s="144"/>
      <c r="I7" s="144"/>
    </row>
    <row r="8" spans="1:10" s="47" customFormat="1" x14ac:dyDescent="0.25">
      <c r="A8" s="193">
        <v>1</v>
      </c>
      <c r="B8" s="147" t="s">
        <v>169</v>
      </c>
      <c r="C8" s="136"/>
      <c r="D8" s="136"/>
      <c r="E8" s="136"/>
      <c r="F8" s="136"/>
      <c r="G8" s="136"/>
      <c r="H8" s="136"/>
      <c r="I8" s="136"/>
    </row>
    <row r="9" spans="1:10" s="47" customFormat="1" ht="30" x14ac:dyDescent="0.25">
      <c r="A9" s="193">
        <v>2</v>
      </c>
      <c r="B9" s="147" t="s">
        <v>170</v>
      </c>
      <c r="C9" s="136"/>
      <c r="D9" s="136"/>
      <c r="E9" s="136"/>
      <c r="F9" s="136"/>
      <c r="G9" s="136"/>
      <c r="H9" s="136"/>
      <c r="I9" s="136"/>
    </row>
    <row r="10" spans="1:10" s="47" customFormat="1" x14ac:dyDescent="0.25">
      <c r="A10" s="193">
        <f t="shared" ref="A10:A31" si="0">A9+1</f>
        <v>3</v>
      </c>
      <c r="B10" s="147" t="s">
        <v>175</v>
      </c>
      <c r="C10" s="136"/>
      <c r="D10" s="136"/>
      <c r="E10" s="136"/>
      <c r="F10" s="136"/>
      <c r="G10" s="136"/>
      <c r="H10" s="136"/>
      <c r="I10" s="136"/>
    </row>
    <row r="11" spans="1:10" s="47" customFormat="1" x14ac:dyDescent="0.25">
      <c r="A11" s="193">
        <f t="shared" si="0"/>
        <v>4</v>
      </c>
      <c r="B11" s="147" t="s">
        <v>171</v>
      </c>
      <c r="C11" s="136"/>
      <c r="D11" s="136"/>
      <c r="E11" s="136"/>
      <c r="F11" s="136"/>
      <c r="G11" s="136"/>
      <c r="H11" s="136"/>
      <c r="I11" s="136"/>
    </row>
    <row r="12" spans="1:10" s="47" customFormat="1" ht="45" x14ac:dyDescent="0.25">
      <c r="A12" s="193">
        <f t="shared" si="0"/>
        <v>5</v>
      </c>
      <c r="B12" s="147" t="s">
        <v>176</v>
      </c>
      <c r="C12" s="136"/>
      <c r="D12" s="136"/>
      <c r="E12" s="136"/>
      <c r="F12" s="136"/>
      <c r="G12" s="136"/>
      <c r="H12" s="136"/>
      <c r="I12" s="136"/>
    </row>
    <row r="13" spans="1:10" s="47" customFormat="1" x14ac:dyDescent="0.25">
      <c r="A13" s="193">
        <f t="shared" si="0"/>
        <v>6</v>
      </c>
      <c r="B13" s="147" t="s">
        <v>177</v>
      </c>
      <c r="C13" s="136"/>
      <c r="D13" s="136"/>
      <c r="E13" s="136"/>
      <c r="F13" s="136"/>
      <c r="G13" s="136"/>
      <c r="H13" s="136"/>
      <c r="I13" s="136"/>
    </row>
    <row r="14" spans="1:10" s="47" customFormat="1" x14ac:dyDescent="0.25">
      <c r="A14" s="193">
        <f t="shared" si="0"/>
        <v>7</v>
      </c>
      <c r="B14" s="147" t="s">
        <v>178</v>
      </c>
      <c r="C14" s="136"/>
      <c r="D14" s="136"/>
      <c r="E14" s="136"/>
      <c r="F14" s="136"/>
      <c r="G14" s="136"/>
      <c r="H14" s="136"/>
      <c r="I14" s="136"/>
    </row>
    <row r="15" spans="1:10" s="47" customFormat="1" x14ac:dyDescent="0.25">
      <c r="A15" s="193">
        <f t="shared" si="0"/>
        <v>8</v>
      </c>
      <c r="B15" s="147" t="s">
        <v>179</v>
      </c>
      <c r="C15" s="136"/>
      <c r="D15" s="136"/>
      <c r="E15" s="136"/>
      <c r="F15" s="136"/>
      <c r="G15" s="136"/>
      <c r="H15" s="136"/>
      <c r="I15" s="136"/>
    </row>
    <row r="16" spans="1:10" s="47" customFormat="1" x14ac:dyDescent="0.25">
      <c r="A16" s="193">
        <f t="shared" si="0"/>
        <v>9</v>
      </c>
      <c r="B16" s="147" t="s">
        <v>180</v>
      </c>
      <c r="C16" s="136"/>
      <c r="D16" s="136"/>
      <c r="E16" s="136"/>
      <c r="F16" s="136"/>
      <c r="G16" s="136"/>
      <c r="H16" s="136"/>
      <c r="I16" s="136"/>
    </row>
    <row r="17" spans="1:9" s="47" customFormat="1" x14ac:dyDescent="0.25">
      <c r="A17" s="193">
        <f t="shared" si="0"/>
        <v>10</v>
      </c>
      <c r="B17" s="47" t="s">
        <v>209</v>
      </c>
      <c r="C17" s="136"/>
      <c r="D17" s="136"/>
      <c r="E17" s="136"/>
      <c r="F17" s="136"/>
      <c r="G17" s="136"/>
      <c r="H17" s="136"/>
      <c r="I17" s="136"/>
    </row>
    <row r="18" spans="1:9" s="47" customFormat="1" x14ac:dyDescent="0.25">
      <c r="A18" s="193">
        <f t="shared" si="0"/>
        <v>11</v>
      </c>
      <c r="B18" s="47" t="s">
        <v>210</v>
      </c>
      <c r="C18" s="136"/>
      <c r="D18" s="136"/>
      <c r="E18" s="136"/>
      <c r="F18" s="136"/>
      <c r="G18" s="136"/>
      <c r="H18" s="136"/>
      <c r="I18" s="136"/>
    </row>
    <row r="19" spans="1:9" s="47" customFormat="1" x14ac:dyDescent="0.25">
      <c r="A19" s="193">
        <f t="shared" si="0"/>
        <v>12</v>
      </c>
      <c r="B19" s="147" t="s">
        <v>166</v>
      </c>
      <c r="C19" s="136"/>
      <c r="D19" s="136"/>
      <c r="E19" s="136"/>
      <c r="F19" s="136"/>
      <c r="G19" s="136"/>
      <c r="H19" s="136"/>
      <c r="I19" s="136"/>
    </row>
    <row r="20" spans="1:9" s="47" customFormat="1" x14ac:dyDescent="0.25">
      <c r="A20" s="193">
        <f t="shared" si="0"/>
        <v>13</v>
      </c>
      <c r="B20" s="147" t="s">
        <v>172</v>
      </c>
      <c r="C20" s="136"/>
      <c r="D20" s="136"/>
      <c r="E20" s="136"/>
      <c r="F20" s="136"/>
      <c r="G20" s="136"/>
      <c r="H20" s="136"/>
      <c r="I20" s="136"/>
    </row>
    <row r="21" spans="1:9" s="47" customFormat="1" x14ac:dyDescent="0.25">
      <c r="A21" s="193">
        <f t="shared" si="0"/>
        <v>14</v>
      </c>
      <c r="B21" s="147" t="s">
        <v>211</v>
      </c>
      <c r="C21" s="136"/>
      <c r="D21" s="136"/>
      <c r="E21" s="136"/>
      <c r="F21" s="136"/>
      <c r="G21" s="136"/>
      <c r="H21" s="136"/>
      <c r="I21" s="136"/>
    </row>
    <row r="22" spans="1:9" s="47" customFormat="1" x14ac:dyDescent="0.25">
      <c r="A22" s="193">
        <f t="shared" si="0"/>
        <v>15</v>
      </c>
      <c r="B22" s="47" t="s">
        <v>212</v>
      </c>
      <c r="C22" s="136"/>
      <c r="D22" s="136"/>
      <c r="E22" s="136"/>
      <c r="F22" s="136"/>
      <c r="G22" s="136"/>
      <c r="H22" s="136"/>
      <c r="I22" s="136"/>
    </row>
    <row r="23" spans="1:9" s="47" customFormat="1" x14ac:dyDescent="0.25">
      <c r="A23" s="193">
        <f t="shared" si="0"/>
        <v>16</v>
      </c>
      <c r="B23" s="147" t="s">
        <v>213</v>
      </c>
      <c r="C23" s="136"/>
      <c r="D23" s="136"/>
      <c r="E23" s="136"/>
      <c r="F23" s="136"/>
      <c r="G23" s="136"/>
      <c r="H23" s="136"/>
      <c r="I23" s="136"/>
    </row>
    <row r="24" spans="1:9" s="47" customFormat="1" ht="30" x14ac:dyDescent="0.25">
      <c r="A24" s="193">
        <f t="shared" si="0"/>
        <v>17</v>
      </c>
      <c r="B24" s="147" t="s">
        <v>181</v>
      </c>
      <c r="C24" s="136"/>
      <c r="D24" s="136"/>
      <c r="E24" s="136"/>
      <c r="F24" s="136"/>
      <c r="G24" s="136"/>
      <c r="H24" s="136"/>
      <c r="I24" s="136"/>
    </row>
    <row r="25" spans="1:9" s="47" customFormat="1" ht="30" x14ac:dyDescent="0.25">
      <c r="A25" s="193">
        <f t="shared" si="0"/>
        <v>18</v>
      </c>
      <c r="B25" s="147" t="s">
        <v>182</v>
      </c>
      <c r="C25" s="136"/>
      <c r="D25" s="136"/>
      <c r="E25" s="136"/>
      <c r="F25" s="136"/>
      <c r="G25" s="136"/>
      <c r="H25" s="136"/>
      <c r="I25" s="136"/>
    </row>
    <row r="26" spans="1:9" s="47" customFormat="1" x14ac:dyDescent="0.25">
      <c r="A26" s="193">
        <f t="shared" si="0"/>
        <v>19</v>
      </c>
      <c r="B26" s="147" t="s">
        <v>183</v>
      </c>
      <c r="C26" s="136"/>
      <c r="D26" s="136"/>
      <c r="E26" s="136"/>
      <c r="F26" s="136"/>
      <c r="G26" s="136"/>
      <c r="H26" s="136"/>
      <c r="I26" s="136"/>
    </row>
    <row r="27" spans="1:9" s="47" customFormat="1" x14ac:dyDescent="0.25">
      <c r="A27" s="193">
        <f t="shared" si="0"/>
        <v>20</v>
      </c>
      <c r="B27" s="147" t="s">
        <v>173</v>
      </c>
      <c r="C27" s="136"/>
      <c r="D27" s="136"/>
      <c r="E27" s="136"/>
      <c r="F27" s="136"/>
      <c r="G27" s="136"/>
      <c r="H27" s="136"/>
      <c r="I27" s="136"/>
    </row>
    <row r="28" spans="1:9" s="47" customFormat="1" x14ac:dyDescent="0.25">
      <c r="A28" s="193">
        <f t="shared" si="0"/>
        <v>21</v>
      </c>
      <c r="B28" s="147" t="s">
        <v>174</v>
      </c>
      <c r="C28" s="136"/>
      <c r="D28" s="136"/>
      <c r="E28" s="136"/>
      <c r="F28" s="136"/>
      <c r="G28" s="136"/>
      <c r="H28" s="136"/>
      <c r="I28" s="136"/>
    </row>
    <row r="29" spans="1:9" s="47" customFormat="1" x14ac:dyDescent="0.25">
      <c r="A29" s="193">
        <f t="shared" si="0"/>
        <v>22</v>
      </c>
      <c r="B29" s="147" t="s">
        <v>184</v>
      </c>
      <c r="C29" s="136"/>
      <c r="D29" s="136"/>
      <c r="E29" s="136"/>
      <c r="F29" s="136"/>
      <c r="G29" s="136"/>
      <c r="H29" s="136"/>
      <c r="I29" s="136"/>
    </row>
    <row r="30" spans="1:9" s="47" customFormat="1" x14ac:dyDescent="0.25">
      <c r="A30" s="193">
        <f t="shared" si="0"/>
        <v>23</v>
      </c>
      <c r="B30" s="147" t="s">
        <v>167</v>
      </c>
      <c r="C30" s="136"/>
      <c r="D30" s="136"/>
      <c r="E30" s="136"/>
      <c r="F30" s="136"/>
      <c r="G30" s="136"/>
      <c r="H30" s="136"/>
      <c r="I30" s="136"/>
    </row>
    <row r="31" spans="1:9" s="47" customFormat="1" x14ac:dyDescent="0.25">
      <c r="A31" s="193">
        <f t="shared" si="0"/>
        <v>24</v>
      </c>
      <c r="B31" s="147" t="s">
        <v>168</v>
      </c>
      <c r="C31" s="137" t="str">
        <f>IF(AND(ISNUMBER(C8),ISNUMBER(C9),ISNUMBER(C10),ISNUMBER(C11),ISNUMBER(C12),ISNUMBER(C13),ISNUMBER(C14),ISNUMBER(C15),ISNUMBER(C16),ISNUMBER(C17),ISNUMBER(C18),ISNUMBER(C19),ISNUMBER(C20),ISNUMBER(C21),ISNUMBER(C22),ISNUMBER(C23),ISNUMBER(C24),ISNUMBER(C25),ISNUMBER(C26),ISNUMBER(C27),ISNUMBER(C28),ISNUMBER(C29),ISNUMBER(C30)),SUM(C8:C30),"")</f>
        <v/>
      </c>
      <c r="D31" s="137" t="str">
        <f t="shared" ref="D31:I31" si="1">IF(AND(ISNUMBER(D8),ISNUMBER(D9),ISNUMBER(D10),ISNUMBER(D11),ISNUMBER(D12),ISNUMBER(D13),ISNUMBER(D14),ISNUMBER(D15),ISNUMBER(D16),ISNUMBER(D17),ISNUMBER(D18),ISNUMBER(D19),ISNUMBER(D20),ISNUMBER(D21),ISNUMBER(D22),ISNUMBER(D23),ISNUMBER(D24),ISNUMBER(D25),ISNUMBER(D26),ISNUMBER(D27),ISNUMBER(D28),ISNUMBER(D29),ISNUMBER(D30)),SUM(D8:D30),"")</f>
        <v/>
      </c>
      <c r="E31" s="137" t="str">
        <f t="shared" si="1"/>
        <v/>
      </c>
      <c r="F31" s="137" t="str">
        <f t="shared" si="1"/>
        <v/>
      </c>
      <c r="G31" s="137" t="str">
        <f t="shared" si="1"/>
        <v/>
      </c>
      <c r="H31" s="137" t="str">
        <f t="shared" si="1"/>
        <v/>
      </c>
      <c r="I31" s="137" t="str">
        <f t="shared" si="1"/>
        <v/>
      </c>
    </row>
    <row r="32" spans="1:9" s="47" customFormat="1" x14ac:dyDescent="0.25">
      <c r="A32" s="193"/>
      <c r="B32" s="20"/>
      <c r="C32" s="144"/>
      <c r="D32" s="144"/>
      <c r="E32" s="144"/>
      <c r="F32" s="144"/>
      <c r="G32" s="144"/>
      <c r="H32" s="144"/>
      <c r="I32" s="144"/>
    </row>
    <row r="33" spans="1:10" x14ac:dyDescent="0.25">
      <c r="A33" s="193"/>
      <c r="B33" s="19" t="s">
        <v>139</v>
      </c>
      <c r="C33" s="140"/>
      <c r="D33" s="140"/>
      <c r="E33" s="140"/>
      <c r="F33" s="140"/>
      <c r="G33" s="140"/>
      <c r="H33" s="140"/>
      <c r="I33" s="140"/>
      <c r="J33" s="26"/>
    </row>
    <row r="34" spans="1:10" x14ac:dyDescent="0.25">
      <c r="A34" s="193">
        <f>A31+1</f>
        <v>25</v>
      </c>
      <c r="B34" s="18" t="s">
        <v>27</v>
      </c>
      <c r="C34" s="84"/>
      <c r="D34" s="84"/>
      <c r="E34" s="84"/>
      <c r="F34" s="84"/>
      <c r="G34" s="84"/>
      <c r="H34" s="84"/>
      <c r="I34" s="84"/>
      <c r="J34" s="26"/>
    </row>
    <row r="35" spans="1:10" x14ac:dyDescent="0.25">
      <c r="A35" s="193">
        <f>A34+1</f>
        <v>26</v>
      </c>
      <c r="B35" s="18" t="s">
        <v>140</v>
      </c>
      <c r="C35" s="136"/>
      <c r="D35" s="136"/>
      <c r="E35" s="136"/>
      <c r="F35" s="136"/>
      <c r="G35" s="136"/>
      <c r="H35" s="136"/>
      <c r="I35" s="136"/>
      <c r="J35" s="26"/>
    </row>
    <row r="36" spans="1:10" x14ac:dyDescent="0.25">
      <c r="A36" s="193">
        <f t="shared" ref="A36:A47" si="2">A35+1</f>
        <v>27</v>
      </c>
      <c r="B36" s="18" t="s">
        <v>141</v>
      </c>
      <c r="C36" s="136"/>
      <c r="D36" s="136"/>
      <c r="E36" s="136"/>
      <c r="F36" s="136"/>
      <c r="G36" s="136"/>
      <c r="H36" s="136"/>
      <c r="I36" s="136"/>
      <c r="J36" s="26"/>
    </row>
    <row r="37" spans="1:10" x14ac:dyDescent="0.25">
      <c r="A37" s="193">
        <f t="shared" si="2"/>
        <v>28</v>
      </c>
      <c r="B37" s="18" t="s">
        <v>26</v>
      </c>
      <c r="C37" s="136"/>
      <c r="D37" s="136"/>
      <c r="E37" s="136"/>
      <c r="F37" s="136"/>
      <c r="G37" s="136"/>
      <c r="H37" s="136"/>
      <c r="I37" s="136"/>
      <c r="J37" s="26"/>
    </row>
    <row r="38" spans="1:10" x14ac:dyDescent="0.25">
      <c r="A38" s="193">
        <f t="shared" si="2"/>
        <v>29</v>
      </c>
      <c r="B38" s="21" t="s">
        <v>121</v>
      </c>
      <c r="C38" s="137" t="str">
        <f>IF(AND(ISNUMBER(C39),ISNUMBER(C40)),C39+(8%*C40),"")</f>
        <v/>
      </c>
      <c r="D38" s="137" t="str">
        <f t="shared" ref="D38:I38" si="3">IF(AND(ISNUMBER(D39),ISNUMBER(D40)),D39+(8%*D40),"")</f>
        <v/>
      </c>
      <c r="E38" s="137" t="str">
        <f t="shared" si="3"/>
        <v/>
      </c>
      <c r="F38" s="137" t="str">
        <f t="shared" si="3"/>
        <v/>
      </c>
      <c r="G38" s="137" t="str">
        <f t="shared" si="3"/>
        <v/>
      </c>
      <c r="H38" s="137" t="str">
        <f t="shared" si="3"/>
        <v/>
      </c>
      <c r="I38" s="137" t="str">
        <f t="shared" si="3"/>
        <v/>
      </c>
      <c r="J38" s="26"/>
    </row>
    <row r="39" spans="1:10" x14ac:dyDescent="0.25">
      <c r="A39" s="193">
        <f t="shared" si="2"/>
        <v>30</v>
      </c>
      <c r="B39" s="22" t="s">
        <v>142</v>
      </c>
      <c r="C39" s="136"/>
      <c r="D39" s="136"/>
      <c r="E39" s="136"/>
      <c r="F39" s="136"/>
      <c r="G39" s="136"/>
      <c r="H39" s="136"/>
      <c r="I39" s="136"/>
      <c r="J39" s="26"/>
    </row>
    <row r="40" spans="1:10" x14ac:dyDescent="0.25">
      <c r="A40" s="193">
        <f t="shared" si="2"/>
        <v>31</v>
      </c>
      <c r="B40" s="22" t="s">
        <v>145</v>
      </c>
      <c r="C40" s="137" t="str">
        <f t="shared" ref="C40:I40" si="4">IF(AND(ISNUMBER(C41),ISNUMBER(C42)),MAX(C41,C42)," ")</f>
        <v xml:space="preserve"> </v>
      </c>
      <c r="D40" s="137" t="str">
        <f t="shared" si="4"/>
        <v xml:space="preserve"> </v>
      </c>
      <c r="E40" s="137" t="str">
        <f t="shared" si="4"/>
        <v xml:space="preserve"> </v>
      </c>
      <c r="F40" s="137" t="str">
        <f t="shared" si="4"/>
        <v xml:space="preserve"> </v>
      </c>
      <c r="G40" s="137" t="str">
        <f t="shared" si="4"/>
        <v xml:space="preserve"> </v>
      </c>
      <c r="H40" s="137" t="str">
        <f t="shared" si="4"/>
        <v xml:space="preserve"> </v>
      </c>
      <c r="I40" s="137" t="str">
        <f t="shared" si="4"/>
        <v xml:space="preserve"> </v>
      </c>
      <c r="J40" s="26"/>
    </row>
    <row r="41" spans="1:10" x14ac:dyDescent="0.25">
      <c r="A41" s="193">
        <f t="shared" si="2"/>
        <v>32</v>
      </c>
      <c r="B41" s="20" t="s">
        <v>25</v>
      </c>
      <c r="C41" s="136"/>
      <c r="D41" s="136"/>
      <c r="E41" s="136"/>
      <c r="F41" s="136"/>
      <c r="G41" s="136"/>
      <c r="H41" s="136"/>
      <c r="I41" s="136"/>
      <c r="J41" s="26"/>
    </row>
    <row r="42" spans="1:10" x14ac:dyDescent="0.25">
      <c r="A42" s="193">
        <f t="shared" si="2"/>
        <v>33</v>
      </c>
      <c r="B42" s="20" t="s">
        <v>24</v>
      </c>
      <c r="C42" s="136"/>
      <c r="D42" s="136"/>
      <c r="E42" s="136"/>
      <c r="F42" s="136"/>
      <c r="G42" s="136"/>
      <c r="H42" s="136"/>
      <c r="I42" s="136"/>
      <c r="J42" s="26"/>
    </row>
    <row r="43" spans="1:10" x14ac:dyDescent="0.25">
      <c r="A43" s="193">
        <f t="shared" si="2"/>
        <v>34</v>
      </c>
      <c r="B43" s="21" t="s">
        <v>144</v>
      </c>
      <c r="C43" s="137" t="str">
        <f t="shared" ref="C43:I43" si="5">IF(AND(ISNUMBER(C44),ISNUMBER(C45)),MAX(C44,C45)," ")</f>
        <v xml:space="preserve"> </v>
      </c>
      <c r="D43" s="137" t="str">
        <f t="shared" si="5"/>
        <v xml:space="preserve"> </v>
      </c>
      <c r="E43" s="137" t="str">
        <f t="shared" si="5"/>
        <v xml:space="preserve"> </v>
      </c>
      <c r="F43" s="137" t="str">
        <f t="shared" si="5"/>
        <v xml:space="preserve"> </v>
      </c>
      <c r="G43" s="137" t="str">
        <f t="shared" si="5"/>
        <v xml:space="preserve"> </v>
      </c>
      <c r="H43" s="137" t="str">
        <f t="shared" si="5"/>
        <v xml:space="preserve"> </v>
      </c>
      <c r="I43" s="137" t="str">
        <f t="shared" si="5"/>
        <v xml:space="preserve"> </v>
      </c>
      <c r="J43" s="26"/>
    </row>
    <row r="44" spans="1:10" x14ac:dyDescent="0.25">
      <c r="A44" s="193">
        <f t="shared" si="2"/>
        <v>35</v>
      </c>
      <c r="B44" s="20" t="s">
        <v>23</v>
      </c>
      <c r="C44" s="84"/>
      <c r="D44" s="84"/>
      <c r="E44" s="84"/>
      <c r="F44" s="84"/>
      <c r="G44" s="84"/>
      <c r="H44" s="84"/>
      <c r="I44" s="84"/>
      <c r="J44" s="26"/>
    </row>
    <row r="45" spans="1:10" x14ac:dyDescent="0.25">
      <c r="A45" s="193">
        <f t="shared" si="2"/>
        <v>36</v>
      </c>
      <c r="B45" s="20" t="s">
        <v>22</v>
      </c>
      <c r="C45" s="84"/>
      <c r="D45" s="84"/>
      <c r="E45" s="84"/>
      <c r="F45" s="84"/>
      <c r="G45" s="84"/>
      <c r="H45" s="84"/>
      <c r="I45" s="84"/>
      <c r="J45" s="26"/>
    </row>
    <row r="46" spans="1:10" x14ac:dyDescent="0.25">
      <c r="A46" s="193">
        <f t="shared" si="2"/>
        <v>37</v>
      </c>
      <c r="B46" s="18" t="s">
        <v>21</v>
      </c>
      <c r="C46" s="136"/>
      <c r="D46" s="136"/>
      <c r="E46" s="136"/>
      <c r="F46" s="136"/>
      <c r="G46" s="136"/>
      <c r="H46" s="136"/>
      <c r="I46" s="136"/>
      <c r="J46" s="26"/>
    </row>
    <row r="47" spans="1:10" x14ac:dyDescent="0.25">
      <c r="A47" s="193">
        <f t="shared" si="2"/>
        <v>38</v>
      </c>
      <c r="B47" s="20" t="s">
        <v>20</v>
      </c>
      <c r="C47" s="142" t="str">
        <f t="shared" ref="C47:I47" si="6">IF(AND(ISNUMBER(C34),ISNUMBER(C35),ISNUMBER(C36),ISNUMBER(C37),ISNUMBER(C38),ISNUMBER(C43),ISNUMBER(C46)),SUM(C34, C35,C36,C37,C38,C43,C46),"")</f>
        <v/>
      </c>
      <c r="D47" s="142" t="str">
        <f t="shared" si="6"/>
        <v/>
      </c>
      <c r="E47" s="142" t="str">
        <f t="shared" si="6"/>
        <v/>
      </c>
      <c r="F47" s="142" t="str">
        <f t="shared" si="6"/>
        <v/>
      </c>
      <c r="G47" s="142" t="str">
        <f t="shared" si="6"/>
        <v/>
      </c>
      <c r="H47" s="142" t="str">
        <f t="shared" si="6"/>
        <v/>
      </c>
      <c r="I47" s="142" t="str">
        <f t="shared" si="6"/>
        <v/>
      </c>
      <c r="J47" s="26"/>
    </row>
    <row r="48" spans="1:10" x14ac:dyDescent="0.25">
      <c r="A48" s="193"/>
      <c r="B48" s="20"/>
      <c r="C48" s="68"/>
      <c r="D48" s="68"/>
      <c r="E48" s="68"/>
      <c r="F48" s="68"/>
      <c r="G48" s="68"/>
      <c r="H48" s="68"/>
      <c r="I48" s="68"/>
      <c r="J48" s="26"/>
    </row>
    <row r="49" spans="1:10" x14ac:dyDescent="0.25">
      <c r="A49" s="193"/>
      <c r="B49" s="19" t="s">
        <v>19</v>
      </c>
      <c r="C49" s="68"/>
      <c r="D49" s="68"/>
      <c r="E49" s="68"/>
      <c r="F49" s="68"/>
      <c r="G49" s="68"/>
      <c r="H49" s="68"/>
      <c r="I49" s="68"/>
      <c r="J49" s="26"/>
    </row>
    <row r="50" spans="1:10" x14ac:dyDescent="0.25">
      <c r="A50" s="193">
        <f>A47+1</f>
        <v>39</v>
      </c>
      <c r="B50" s="18" t="s">
        <v>134</v>
      </c>
      <c r="C50" s="136"/>
      <c r="D50" s="136"/>
      <c r="E50" s="136"/>
      <c r="F50" s="136"/>
      <c r="G50" s="136"/>
      <c r="H50" s="136"/>
      <c r="I50" s="136"/>
      <c r="J50" s="26"/>
    </row>
    <row r="51" spans="1:10" x14ac:dyDescent="0.25">
      <c r="A51" s="193"/>
      <c r="B51" s="17"/>
      <c r="C51" s="68"/>
      <c r="D51" s="68"/>
      <c r="E51" s="68"/>
      <c r="F51" s="68"/>
      <c r="G51" s="68"/>
      <c r="H51" s="68"/>
      <c r="I51" s="68"/>
      <c r="J51" s="26"/>
    </row>
    <row r="52" spans="1:10" x14ac:dyDescent="0.25">
      <c r="A52" s="193">
        <f>A50+1</f>
        <v>40</v>
      </c>
      <c r="B52" s="16" t="s">
        <v>17</v>
      </c>
      <c r="C52" s="137" t="str">
        <f t="shared" ref="C52:I52" si="7">IF(AND(ISNUMBER(C31),ISNUMBER(C47),ISNUMBER(C50)),SUM(C31,C47,C50),"")</f>
        <v/>
      </c>
      <c r="D52" s="137" t="str">
        <f t="shared" si="7"/>
        <v/>
      </c>
      <c r="E52" s="137" t="str">
        <f t="shared" si="7"/>
        <v/>
      </c>
      <c r="F52" s="137" t="str">
        <f t="shared" si="7"/>
        <v/>
      </c>
      <c r="G52" s="137" t="str">
        <f t="shared" si="7"/>
        <v/>
      </c>
      <c r="H52" s="137" t="str">
        <f t="shared" si="7"/>
        <v/>
      </c>
      <c r="I52" s="137" t="str">
        <f t="shared" si="7"/>
        <v/>
      </c>
      <c r="J52" s="26"/>
    </row>
    <row r="53" spans="1:10" x14ac:dyDescent="0.25">
      <c r="A53" s="193"/>
      <c r="B53" s="26"/>
      <c r="C53" s="108"/>
      <c r="D53" s="108"/>
      <c r="E53" s="108"/>
      <c r="F53" s="108"/>
      <c r="G53" s="108"/>
      <c r="H53" s="108"/>
      <c r="I53" s="108"/>
      <c r="J53" s="26"/>
    </row>
    <row r="54" spans="1:10" x14ac:dyDescent="0.25">
      <c r="A54" s="194"/>
      <c r="B54" s="41" t="s">
        <v>114</v>
      </c>
      <c r="C54" s="72"/>
      <c r="D54" s="72"/>
      <c r="E54" s="72"/>
      <c r="F54" s="72"/>
      <c r="G54" s="72"/>
      <c r="H54" s="72"/>
      <c r="I54" s="107"/>
      <c r="J54" s="26"/>
    </row>
    <row r="55" spans="1:10" ht="30" x14ac:dyDescent="0.25">
      <c r="A55" s="193">
        <f>A52+1</f>
        <v>41</v>
      </c>
      <c r="B55" s="49" t="s">
        <v>124</v>
      </c>
      <c r="C55" s="117" t="str">
        <f t="shared" ref="C55:I55" si="8">IF(C63=0,"Yes","No")</f>
        <v>No</v>
      </c>
      <c r="D55" s="117" t="str">
        <f t="shared" si="8"/>
        <v>No</v>
      </c>
      <c r="E55" s="117" t="str">
        <f t="shared" si="8"/>
        <v>No</v>
      </c>
      <c r="F55" s="117" t="str">
        <f t="shared" si="8"/>
        <v>No</v>
      </c>
      <c r="G55" s="117" t="str">
        <f t="shared" si="8"/>
        <v>No</v>
      </c>
      <c r="H55" s="117" t="str">
        <f t="shared" si="8"/>
        <v>No</v>
      </c>
      <c r="I55" s="117" t="str">
        <f t="shared" si="8"/>
        <v>No</v>
      </c>
      <c r="J55" s="26"/>
    </row>
    <row r="56" spans="1:10" x14ac:dyDescent="0.25">
      <c r="B56" s="26"/>
      <c r="C56" s="265"/>
      <c r="D56" s="265"/>
      <c r="E56" s="265"/>
      <c r="F56" s="265"/>
      <c r="G56" s="265"/>
      <c r="H56" s="265"/>
      <c r="I56" s="265"/>
      <c r="J56" s="26"/>
    </row>
    <row r="57" spans="1:10" x14ac:dyDescent="0.25">
      <c r="A57" s="42" t="s">
        <v>3</v>
      </c>
      <c r="B57" s="26"/>
      <c r="C57" s="108"/>
      <c r="D57" s="107"/>
      <c r="E57" s="107"/>
      <c r="F57" s="107"/>
      <c r="G57" s="107"/>
      <c r="H57" s="107"/>
      <c r="I57" s="107"/>
      <c r="J57" s="26"/>
    </row>
    <row r="58" spans="1:10" ht="17.25" x14ac:dyDescent="0.25">
      <c r="A58" s="266" t="s">
        <v>16</v>
      </c>
      <c r="B58" s="266"/>
      <c r="C58" s="266"/>
      <c r="D58" s="266"/>
      <c r="E58" s="266"/>
      <c r="F58" s="266"/>
      <c r="G58" s="266"/>
      <c r="H58" s="266"/>
      <c r="I58" s="266"/>
      <c r="J58" s="26"/>
    </row>
    <row r="59" spans="1:10" ht="17.25" x14ac:dyDescent="0.25">
      <c r="A59" s="266" t="s">
        <v>15</v>
      </c>
      <c r="B59" s="266"/>
      <c r="C59" s="266"/>
      <c r="D59" s="266"/>
      <c r="E59" s="266"/>
      <c r="F59" s="266"/>
      <c r="G59" s="266"/>
      <c r="H59" s="266"/>
      <c r="I59" s="266"/>
      <c r="J59" s="26"/>
    </row>
    <row r="60" spans="1:10" x14ac:dyDescent="0.25">
      <c r="A60" s="267"/>
      <c r="B60" s="267"/>
      <c r="C60" s="267"/>
      <c r="D60" s="267"/>
      <c r="E60" s="267"/>
      <c r="F60" s="267"/>
      <c r="G60" s="267"/>
      <c r="H60" s="267"/>
      <c r="I60" s="267"/>
      <c r="J60" s="40"/>
    </row>
    <row r="61" spans="1:10" ht="33" customHeight="1" x14ac:dyDescent="0.25">
      <c r="A61" s="264"/>
      <c r="B61" s="264"/>
      <c r="C61" s="264"/>
      <c r="D61" s="264"/>
      <c r="E61" s="264"/>
      <c r="F61" s="264"/>
      <c r="G61" s="264"/>
      <c r="H61" s="264"/>
      <c r="I61" s="264"/>
      <c r="J61" s="40"/>
    </row>
    <row r="62" spans="1:10" x14ac:dyDescent="0.25">
      <c r="A62" s="40"/>
      <c r="B62" s="40"/>
      <c r="C62" s="179"/>
      <c r="D62" s="179"/>
      <c r="E62" s="179"/>
      <c r="F62" s="179"/>
      <c r="G62" s="179"/>
      <c r="H62" s="179"/>
      <c r="I62" s="179"/>
      <c r="J62" s="40"/>
    </row>
    <row r="63" spans="1:10" s="44" customFormat="1" x14ac:dyDescent="0.25">
      <c r="A63" s="40"/>
      <c r="B63" s="40"/>
      <c r="C63" s="116">
        <f t="shared" ref="C63:I63" si="9">SUM(C65:C108)</f>
        <v>34</v>
      </c>
      <c r="D63" s="116">
        <f t="shared" si="9"/>
        <v>34</v>
      </c>
      <c r="E63" s="116">
        <f t="shared" si="9"/>
        <v>34</v>
      </c>
      <c r="F63" s="116">
        <f t="shared" si="9"/>
        <v>34</v>
      </c>
      <c r="G63" s="116">
        <f t="shared" si="9"/>
        <v>34</v>
      </c>
      <c r="H63" s="116">
        <f t="shared" si="9"/>
        <v>34</v>
      </c>
      <c r="I63" s="116">
        <f t="shared" si="9"/>
        <v>34</v>
      </c>
      <c r="J63" s="40"/>
    </row>
    <row r="64" spans="1:10" s="44" customFormat="1" x14ac:dyDescent="0.25">
      <c r="A64" s="40"/>
      <c r="B64" s="40"/>
      <c r="C64" s="106"/>
      <c r="D64" s="106"/>
      <c r="E64" s="106"/>
      <c r="F64" s="106"/>
      <c r="G64" s="106"/>
      <c r="H64" s="106"/>
      <c r="I64" s="106"/>
      <c r="J64" s="40"/>
    </row>
    <row r="65" spans="1:10" s="44" customFormat="1" x14ac:dyDescent="0.25">
      <c r="A65" s="40"/>
      <c r="B65" s="40"/>
      <c r="C65" s="106">
        <f t="shared" ref="C65:I65" si="10">IF(ISNUMBER(C8),0,1)</f>
        <v>1</v>
      </c>
      <c r="D65" s="106">
        <f t="shared" si="10"/>
        <v>1</v>
      </c>
      <c r="E65" s="106">
        <f t="shared" si="10"/>
        <v>1</v>
      </c>
      <c r="F65" s="106">
        <f t="shared" si="10"/>
        <v>1</v>
      </c>
      <c r="G65" s="106">
        <f t="shared" si="10"/>
        <v>1</v>
      </c>
      <c r="H65" s="106">
        <f t="shared" si="10"/>
        <v>1</v>
      </c>
      <c r="I65" s="106">
        <f t="shared" si="10"/>
        <v>1</v>
      </c>
      <c r="J65" s="40"/>
    </row>
    <row r="66" spans="1:10" s="44" customFormat="1" x14ac:dyDescent="0.25">
      <c r="A66" s="40"/>
      <c r="B66" s="40"/>
      <c r="C66" s="106">
        <f>IF(ISNUMBER(#REF!),0,1)</f>
        <v>1</v>
      </c>
      <c r="D66" s="106">
        <f>IF(ISNUMBER(#REF!),0,1)</f>
        <v>1</v>
      </c>
      <c r="E66" s="106">
        <f>IF(ISNUMBER(#REF!),0,1)</f>
        <v>1</v>
      </c>
      <c r="F66" s="106">
        <f>IF(ISNUMBER(#REF!),0,1)</f>
        <v>1</v>
      </c>
      <c r="G66" s="106">
        <f>IF(ISNUMBER(#REF!),0,1)</f>
        <v>1</v>
      </c>
      <c r="H66" s="106">
        <f>IF(ISNUMBER(#REF!),0,1)</f>
        <v>1</v>
      </c>
      <c r="I66" s="106">
        <f>IF(ISNUMBER(#REF!),0,1)</f>
        <v>1</v>
      </c>
      <c r="J66" s="40"/>
    </row>
    <row r="67" spans="1:10" s="44" customFormat="1" x14ac:dyDescent="0.25">
      <c r="A67" s="40"/>
      <c r="B67" s="40"/>
      <c r="C67" s="106">
        <f t="shared" ref="C67:I75" si="11">IF(ISNUMBER(C9),0,1)</f>
        <v>1</v>
      </c>
      <c r="D67" s="106">
        <f t="shared" si="11"/>
        <v>1</v>
      </c>
      <c r="E67" s="106">
        <f t="shared" si="11"/>
        <v>1</v>
      </c>
      <c r="F67" s="106">
        <f t="shared" si="11"/>
        <v>1</v>
      </c>
      <c r="G67" s="106">
        <f t="shared" si="11"/>
        <v>1</v>
      </c>
      <c r="H67" s="106">
        <f t="shared" si="11"/>
        <v>1</v>
      </c>
      <c r="I67" s="106">
        <f t="shared" si="11"/>
        <v>1</v>
      </c>
      <c r="J67" s="40"/>
    </row>
    <row r="68" spans="1:10" s="44" customFormat="1" x14ac:dyDescent="0.25">
      <c r="A68" s="40"/>
      <c r="B68" s="40"/>
      <c r="C68" s="106">
        <f t="shared" si="11"/>
        <v>1</v>
      </c>
      <c r="D68" s="106">
        <f t="shared" si="11"/>
        <v>1</v>
      </c>
      <c r="E68" s="106">
        <f t="shared" si="11"/>
        <v>1</v>
      </c>
      <c r="F68" s="106">
        <f t="shared" si="11"/>
        <v>1</v>
      </c>
      <c r="G68" s="106">
        <f t="shared" si="11"/>
        <v>1</v>
      </c>
      <c r="H68" s="106">
        <f t="shared" si="11"/>
        <v>1</v>
      </c>
      <c r="I68" s="106">
        <f t="shared" si="11"/>
        <v>1</v>
      </c>
      <c r="J68" s="40"/>
    </row>
    <row r="69" spans="1:10" s="44" customFormat="1" x14ac:dyDescent="0.25">
      <c r="A69" s="40"/>
      <c r="B69" s="40"/>
      <c r="C69" s="106">
        <f t="shared" si="11"/>
        <v>1</v>
      </c>
      <c r="D69" s="106">
        <f t="shared" si="11"/>
        <v>1</v>
      </c>
      <c r="E69" s="106">
        <f t="shared" si="11"/>
        <v>1</v>
      </c>
      <c r="F69" s="106">
        <f t="shared" si="11"/>
        <v>1</v>
      </c>
      <c r="G69" s="106">
        <f t="shared" si="11"/>
        <v>1</v>
      </c>
      <c r="H69" s="106">
        <f t="shared" si="11"/>
        <v>1</v>
      </c>
      <c r="I69" s="106">
        <f t="shared" si="11"/>
        <v>1</v>
      </c>
      <c r="J69" s="40"/>
    </row>
    <row r="70" spans="1:10" s="44" customFormat="1" x14ac:dyDescent="0.25">
      <c r="A70" s="40"/>
      <c r="B70" s="40"/>
      <c r="C70" s="106">
        <f t="shared" si="11"/>
        <v>1</v>
      </c>
      <c r="D70" s="106">
        <f t="shared" si="11"/>
        <v>1</v>
      </c>
      <c r="E70" s="106">
        <f t="shared" si="11"/>
        <v>1</v>
      </c>
      <c r="F70" s="106">
        <f t="shared" si="11"/>
        <v>1</v>
      </c>
      <c r="G70" s="106">
        <f t="shared" si="11"/>
        <v>1</v>
      </c>
      <c r="H70" s="106">
        <f t="shared" si="11"/>
        <v>1</v>
      </c>
      <c r="I70" s="106">
        <f t="shared" si="11"/>
        <v>1</v>
      </c>
      <c r="J70" s="40"/>
    </row>
    <row r="71" spans="1:10" s="44" customFormat="1" x14ac:dyDescent="0.25">
      <c r="A71" s="40"/>
      <c r="B71" s="40"/>
      <c r="C71" s="106">
        <f t="shared" si="11"/>
        <v>1</v>
      </c>
      <c r="D71" s="106">
        <f t="shared" si="11"/>
        <v>1</v>
      </c>
      <c r="E71" s="106">
        <f t="shared" si="11"/>
        <v>1</v>
      </c>
      <c r="F71" s="106">
        <f t="shared" si="11"/>
        <v>1</v>
      </c>
      <c r="G71" s="106">
        <f t="shared" si="11"/>
        <v>1</v>
      </c>
      <c r="H71" s="106">
        <f t="shared" si="11"/>
        <v>1</v>
      </c>
      <c r="I71" s="106">
        <f t="shared" si="11"/>
        <v>1</v>
      </c>
      <c r="J71" s="40"/>
    </row>
    <row r="72" spans="1:10" s="44" customFormat="1" x14ac:dyDescent="0.25">
      <c r="A72" s="40"/>
      <c r="B72" s="40"/>
      <c r="C72" s="106">
        <f t="shared" si="11"/>
        <v>1</v>
      </c>
      <c r="D72" s="106">
        <f t="shared" si="11"/>
        <v>1</v>
      </c>
      <c r="E72" s="106">
        <f t="shared" si="11"/>
        <v>1</v>
      </c>
      <c r="F72" s="106">
        <f t="shared" si="11"/>
        <v>1</v>
      </c>
      <c r="G72" s="106">
        <f t="shared" si="11"/>
        <v>1</v>
      </c>
      <c r="H72" s="106">
        <f t="shared" si="11"/>
        <v>1</v>
      </c>
      <c r="I72" s="106">
        <f t="shared" si="11"/>
        <v>1</v>
      </c>
      <c r="J72" s="40"/>
    </row>
    <row r="73" spans="1:10" s="44" customFormat="1" x14ac:dyDescent="0.25">
      <c r="A73" s="40"/>
      <c r="B73" s="40"/>
      <c r="C73" s="106">
        <f t="shared" si="11"/>
        <v>1</v>
      </c>
      <c r="D73" s="106">
        <f t="shared" si="11"/>
        <v>1</v>
      </c>
      <c r="E73" s="106">
        <f t="shared" si="11"/>
        <v>1</v>
      </c>
      <c r="F73" s="106">
        <f t="shared" si="11"/>
        <v>1</v>
      </c>
      <c r="G73" s="106">
        <f t="shared" si="11"/>
        <v>1</v>
      </c>
      <c r="H73" s="106">
        <f t="shared" si="11"/>
        <v>1</v>
      </c>
      <c r="I73" s="106">
        <f t="shared" si="11"/>
        <v>1</v>
      </c>
      <c r="J73" s="40"/>
    </row>
    <row r="74" spans="1:10" s="44" customFormat="1" x14ac:dyDescent="0.25">
      <c r="A74" s="40"/>
      <c r="B74" s="40"/>
      <c r="C74" s="106">
        <f t="shared" si="11"/>
        <v>1</v>
      </c>
      <c r="D74" s="106">
        <f t="shared" si="11"/>
        <v>1</v>
      </c>
      <c r="E74" s="106">
        <f t="shared" si="11"/>
        <v>1</v>
      </c>
      <c r="F74" s="106">
        <f t="shared" si="11"/>
        <v>1</v>
      </c>
      <c r="G74" s="106">
        <f t="shared" si="11"/>
        <v>1</v>
      </c>
      <c r="H74" s="106">
        <f t="shared" si="11"/>
        <v>1</v>
      </c>
      <c r="I74" s="106">
        <f t="shared" si="11"/>
        <v>1</v>
      </c>
      <c r="J74" s="40"/>
    </row>
    <row r="75" spans="1:10" s="44" customFormat="1" x14ac:dyDescent="0.25">
      <c r="A75" s="40"/>
      <c r="B75" s="40"/>
      <c r="C75" s="106">
        <f t="shared" si="11"/>
        <v>1</v>
      </c>
      <c r="D75" s="106">
        <f t="shared" si="11"/>
        <v>1</v>
      </c>
      <c r="E75" s="106">
        <f t="shared" si="11"/>
        <v>1</v>
      </c>
      <c r="F75" s="106">
        <f t="shared" si="11"/>
        <v>1</v>
      </c>
      <c r="G75" s="106">
        <f t="shared" si="11"/>
        <v>1</v>
      </c>
      <c r="H75" s="106">
        <f t="shared" si="11"/>
        <v>1</v>
      </c>
      <c r="I75" s="106">
        <f t="shared" si="11"/>
        <v>1</v>
      </c>
      <c r="J75" s="40"/>
    </row>
    <row r="76" spans="1:10" s="44" customFormat="1" x14ac:dyDescent="0.25">
      <c r="A76" s="40"/>
      <c r="B76" s="40"/>
      <c r="C76" s="106">
        <f t="shared" ref="C76:I84" si="12">IF(ISNUMBER(C19),0,1)</f>
        <v>1</v>
      </c>
      <c r="D76" s="106">
        <f t="shared" si="12"/>
        <v>1</v>
      </c>
      <c r="E76" s="106">
        <f t="shared" si="12"/>
        <v>1</v>
      </c>
      <c r="F76" s="106">
        <f t="shared" si="12"/>
        <v>1</v>
      </c>
      <c r="G76" s="106">
        <f t="shared" si="12"/>
        <v>1</v>
      </c>
      <c r="H76" s="106">
        <f t="shared" si="12"/>
        <v>1</v>
      </c>
      <c r="I76" s="106">
        <f t="shared" si="12"/>
        <v>1</v>
      </c>
      <c r="J76" s="40"/>
    </row>
    <row r="77" spans="1:10" s="44" customFormat="1" x14ac:dyDescent="0.25">
      <c r="A77" s="40"/>
      <c r="B77" s="40"/>
      <c r="C77" s="106">
        <f t="shared" si="12"/>
        <v>1</v>
      </c>
      <c r="D77" s="106">
        <f t="shared" si="12"/>
        <v>1</v>
      </c>
      <c r="E77" s="106">
        <f t="shared" si="12"/>
        <v>1</v>
      </c>
      <c r="F77" s="106">
        <f t="shared" si="12"/>
        <v>1</v>
      </c>
      <c r="G77" s="106">
        <f t="shared" si="12"/>
        <v>1</v>
      </c>
      <c r="H77" s="106">
        <f t="shared" si="12"/>
        <v>1</v>
      </c>
      <c r="I77" s="106">
        <f t="shared" si="12"/>
        <v>1</v>
      </c>
      <c r="J77" s="40"/>
    </row>
    <row r="78" spans="1:10" s="44" customFormat="1" x14ac:dyDescent="0.25">
      <c r="A78" s="40"/>
      <c r="B78" s="40"/>
      <c r="C78" s="106">
        <f t="shared" si="12"/>
        <v>1</v>
      </c>
      <c r="D78" s="106">
        <f t="shared" si="12"/>
        <v>1</v>
      </c>
      <c r="E78" s="106">
        <f t="shared" si="12"/>
        <v>1</v>
      </c>
      <c r="F78" s="106">
        <f t="shared" si="12"/>
        <v>1</v>
      </c>
      <c r="G78" s="106">
        <f t="shared" si="12"/>
        <v>1</v>
      </c>
      <c r="H78" s="106">
        <f t="shared" si="12"/>
        <v>1</v>
      </c>
      <c r="I78" s="106">
        <f t="shared" si="12"/>
        <v>1</v>
      </c>
      <c r="J78" s="40"/>
    </row>
    <row r="79" spans="1:10" s="44" customFormat="1" x14ac:dyDescent="0.25">
      <c r="A79" s="40"/>
      <c r="B79" s="40"/>
      <c r="C79" s="106">
        <f t="shared" si="12"/>
        <v>1</v>
      </c>
      <c r="D79" s="106">
        <f t="shared" si="12"/>
        <v>1</v>
      </c>
      <c r="E79" s="106">
        <f t="shared" si="12"/>
        <v>1</v>
      </c>
      <c r="F79" s="106">
        <f t="shared" si="12"/>
        <v>1</v>
      </c>
      <c r="G79" s="106">
        <f t="shared" si="12"/>
        <v>1</v>
      </c>
      <c r="H79" s="106">
        <f t="shared" si="12"/>
        <v>1</v>
      </c>
      <c r="I79" s="106">
        <f t="shared" si="12"/>
        <v>1</v>
      </c>
      <c r="J79" s="40"/>
    </row>
    <row r="80" spans="1:10" s="44" customFormat="1" x14ac:dyDescent="0.25">
      <c r="A80" s="40"/>
      <c r="B80" s="40"/>
      <c r="C80" s="106">
        <f t="shared" si="12"/>
        <v>1</v>
      </c>
      <c r="D80" s="106">
        <f t="shared" si="12"/>
        <v>1</v>
      </c>
      <c r="E80" s="106">
        <f t="shared" si="12"/>
        <v>1</v>
      </c>
      <c r="F80" s="106">
        <f t="shared" si="12"/>
        <v>1</v>
      </c>
      <c r="G80" s="106">
        <f t="shared" si="12"/>
        <v>1</v>
      </c>
      <c r="H80" s="106">
        <f t="shared" si="12"/>
        <v>1</v>
      </c>
      <c r="I80" s="106">
        <f t="shared" si="12"/>
        <v>1</v>
      </c>
      <c r="J80" s="40"/>
    </row>
    <row r="81" spans="1:10" s="44" customFormat="1" x14ac:dyDescent="0.25">
      <c r="A81" s="40"/>
      <c r="B81" s="40"/>
      <c r="C81" s="106">
        <f t="shared" si="12"/>
        <v>1</v>
      </c>
      <c r="D81" s="106">
        <f t="shared" si="12"/>
        <v>1</v>
      </c>
      <c r="E81" s="106">
        <f t="shared" si="12"/>
        <v>1</v>
      </c>
      <c r="F81" s="106">
        <f t="shared" si="12"/>
        <v>1</v>
      </c>
      <c r="G81" s="106">
        <f t="shared" si="12"/>
        <v>1</v>
      </c>
      <c r="H81" s="106">
        <f t="shared" si="12"/>
        <v>1</v>
      </c>
      <c r="I81" s="106">
        <f t="shared" si="12"/>
        <v>1</v>
      </c>
      <c r="J81" s="40"/>
    </row>
    <row r="82" spans="1:10" s="44" customFormat="1" x14ac:dyDescent="0.25">
      <c r="A82" s="40"/>
      <c r="B82" s="40"/>
      <c r="C82" s="106">
        <f t="shared" si="12"/>
        <v>1</v>
      </c>
      <c r="D82" s="106">
        <f t="shared" si="12"/>
        <v>1</v>
      </c>
      <c r="E82" s="106">
        <f t="shared" si="12"/>
        <v>1</v>
      </c>
      <c r="F82" s="106">
        <f t="shared" si="12"/>
        <v>1</v>
      </c>
      <c r="G82" s="106">
        <f t="shared" si="12"/>
        <v>1</v>
      </c>
      <c r="H82" s="106">
        <f t="shared" si="12"/>
        <v>1</v>
      </c>
      <c r="I82" s="106">
        <f t="shared" si="12"/>
        <v>1</v>
      </c>
      <c r="J82" s="40"/>
    </row>
    <row r="83" spans="1:10" s="44" customFormat="1" x14ac:dyDescent="0.25">
      <c r="A83" s="40"/>
      <c r="B83" s="40"/>
      <c r="C83" s="106">
        <f t="shared" si="12"/>
        <v>1</v>
      </c>
      <c r="D83" s="106">
        <f t="shared" si="12"/>
        <v>1</v>
      </c>
      <c r="E83" s="106">
        <f t="shared" si="12"/>
        <v>1</v>
      </c>
      <c r="F83" s="106">
        <f t="shared" si="12"/>
        <v>1</v>
      </c>
      <c r="G83" s="106">
        <f t="shared" si="12"/>
        <v>1</v>
      </c>
      <c r="H83" s="106">
        <f t="shared" si="12"/>
        <v>1</v>
      </c>
      <c r="I83" s="106">
        <f t="shared" si="12"/>
        <v>1</v>
      </c>
      <c r="J83" s="40"/>
    </row>
    <row r="84" spans="1:10" s="44" customFormat="1" x14ac:dyDescent="0.25">
      <c r="A84" s="40"/>
      <c r="B84" s="40"/>
      <c r="C84" s="106">
        <f t="shared" si="12"/>
        <v>1</v>
      </c>
      <c r="D84" s="106">
        <f t="shared" si="12"/>
        <v>1</v>
      </c>
      <c r="E84" s="106">
        <f t="shared" si="12"/>
        <v>1</v>
      </c>
      <c r="F84" s="106">
        <f t="shared" si="12"/>
        <v>1</v>
      </c>
      <c r="G84" s="106">
        <f t="shared" si="12"/>
        <v>1</v>
      </c>
      <c r="H84" s="106">
        <f t="shared" si="12"/>
        <v>1</v>
      </c>
      <c r="I84" s="106">
        <f t="shared" si="12"/>
        <v>1</v>
      </c>
      <c r="J84" s="40"/>
    </row>
    <row r="85" spans="1:10" s="44" customFormat="1" x14ac:dyDescent="0.25">
      <c r="A85" s="40"/>
      <c r="B85" s="40"/>
      <c r="C85" s="106">
        <f t="shared" ref="C85:I87" si="13">IF(ISNUMBER(C28),0,1)</f>
        <v>1</v>
      </c>
      <c r="D85" s="106">
        <f t="shared" si="13"/>
        <v>1</v>
      </c>
      <c r="E85" s="106">
        <f t="shared" si="13"/>
        <v>1</v>
      </c>
      <c r="F85" s="106">
        <f t="shared" si="13"/>
        <v>1</v>
      </c>
      <c r="G85" s="106">
        <f t="shared" si="13"/>
        <v>1</v>
      </c>
      <c r="H85" s="106">
        <f t="shared" si="13"/>
        <v>1</v>
      </c>
      <c r="I85" s="106">
        <f t="shared" si="13"/>
        <v>1</v>
      </c>
      <c r="J85" s="40"/>
    </row>
    <row r="86" spans="1:10" s="44" customFormat="1" x14ac:dyDescent="0.25">
      <c r="A86" s="40"/>
      <c r="B86" s="40"/>
      <c r="C86" s="106">
        <f t="shared" si="13"/>
        <v>1</v>
      </c>
      <c r="D86" s="106">
        <f t="shared" si="13"/>
        <v>1</v>
      </c>
      <c r="E86" s="106">
        <f t="shared" si="13"/>
        <v>1</v>
      </c>
      <c r="F86" s="106">
        <f t="shared" si="13"/>
        <v>1</v>
      </c>
      <c r="G86" s="106">
        <f t="shared" si="13"/>
        <v>1</v>
      </c>
      <c r="H86" s="106">
        <f t="shared" si="13"/>
        <v>1</v>
      </c>
      <c r="I86" s="106">
        <f t="shared" si="13"/>
        <v>1</v>
      </c>
      <c r="J86" s="40"/>
    </row>
    <row r="87" spans="1:10" s="44" customFormat="1" x14ac:dyDescent="0.25">
      <c r="A87" s="40"/>
      <c r="B87" s="40"/>
      <c r="C87" s="106">
        <f t="shared" si="13"/>
        <v>1</v>
      </c>
      <c r="D87" s="106">
        <f t="shared" si="13"/>
        <v>1</v>
      </c>
      <c r="E87" s="106">
        <f t="shared" si="13"/>
        <v>1</v>
      </c>
      <c r="F87" s="106">
        <f t="shared" si="13"/>
        <v>1</v>
      </c>
      <c r="G87" s="106">
        <f t="shared" si="13"/>
        <v>1</v>
      </c>
      <c r="H87" s="106">
        <f t="shared" si="13"/>
        <v>1</v>
      </c>
      <c r="I87" s="106">
        <f t="shared" si="13"/>
        <v>1</v>
      </c>
      <c r="J87" s="40"/>
    </row>
    <row r="88" spans="1:10" s="44" customFormat="1" x14ac:dyDescent="0.25">
      <c r="A88" s="40"/>
      <c r="B88" s="40"/>
      <c r="C88" s="106"/>
      <c r="D88" s="106"/>
      <c r="E88" s="106"/>
      <c r="F88" s="106"/>
      <c r="G88" s="106"/>
      <c r="H88" s="106"/>
      <c r="I88" s="106"/>
      <c r="J88" s="40"/>
    </row>
    <row r="89" spans="1:10" s="44" customFormat="1" x14ac:dyDescent="0.25">
      <c r="A89" s="40"/>
      <c r="B89" s="40"/>
      <c r="C89" s="106"/>
      <c r="D89" s="106"/>
      <c r="E89" s="106"/>
      <c r="F89" s="106"/>
      <c r="G89" s="106"/>
      <c r="H89" s="106"/>
      <c r="I89" s="106"/>
      <c r="J89" s="40"/>
    </row>
    <row r="90" spans="1:10" s="44" customFormat="1" x14ac:dyDescent="0.25">
      <c r="A90" s="40"/>
      <c r="B90" s="40"/>
      <c r="C90" s="106"/>
      <c r="D90" s="106"/>
      <c r="E90" s="106"/>
      <c r="F90" s="106"/>
      <c r="G90" s="106"/>
      <c r="H90" s="106"/>
      <c r="I90" s="106"/>
      <c r="J90" s="40"/>
    </row>
    <row r="91" spans="1:10" s="44" customFormat="1" x14ac:dyDescent="0.25">
      <c r="A91" s="40"/>
      <c r="B91" s="40"/>
      <c r="C91" s="106">
        <f t="shared" ref="C91:I94" si="14">IF(ISNUMBER(C34),0,1)</f>
        <v>1</v>
      </c>
      <c r="D91" s="106">
        <f t="shared" si="14"/>
        <v>1</v>
      </c>
      <c r="E91" s="106">
        <f t="shared" si="14"/>
        <v>1</v>
      </c>
      <c r="F91" s="106">
        <f t="shared" si="14"/>
        <v>1</v>
      </c>
      <c r="G91" s="106">
        <f t="shared" si="14"/>
        <v>1</v>
      </c>
      <c r="H91" s="106">
        <f t="shared" si="14"/>
        <v>1</v>
      </c>
      <c r="I91" s="106">
        <f t="shared" si="14"/>
        <v>1</v>
      </c>
      <c r="J91" s="40"/>
    </row>
    <row r="92" spans="1:10" s="44" customFormat="1" x14ac:dyDescent="0.25">
      <c r="A92" s="40"/>
      <c r="B92" s="40"/>
      <c r="C92" s="106">
        <f t="shared" si="14"/>
        <v>1</v>
      </c>
      <c r="D92" s="106">
        <f t="shared" si="14"/>
        <v>1</v>
      </c>
      <c r="E92" s="106">
        <f t="shared" si="14"/>
        <v>1</v>
      </c>
      <c r="F92" s="106">
        <f t="shared" si="14"/>
        <v>1</v>
      </c>
      <c r="G92" s="106">
        <f t="shared" si="14"/>
        <v>1</v>
      </c>
      <c r="H92" s="106">
        <f t="shared" si="14"/>
        <v>1</v>
      </c>
      <c r="I92" s="106">
        <f t="shared" si="14"/>
        <v>1</v>
      </c>
      <c r="J92" s="40"/>
    </row>
    <row r="93" spans="1:10" s="44" customFormat="1" x14ac:dyDescent="0.25">
      <c r="A93" s="40"/>
      <c r="B93" s="40"/>
      <c r="C93" s="106">
        <f t="shared" si="14"/>
        <v>1</v>
      </c>
      <c r="D93" s="106">
        <f t="shared" si="14"/>
        <v>1</v>
      </c>
      <c r="E93" s="106">
        <f t="shared" si="14"/>
        <v>1</v>
      </c>
      <c r="F93" s="106">
        <f t="shared" si="14"/>
        <v>1</v>
      </c>
      <c r="G93" s="106">
        <f t="shared" si="14"/>
        <v>1</v>
      </c>
      <c r="H93" s="106">
        <f t="shared" si="14"/>
        <v>1</v>
      </c>
      <c r="I93" s="106">
        <f t="shared" si="14"/>
        <v>1</v>
      </c>
      <c r="J93" s="40"/>
    </row>
    <row r="94" spans="1:10" s="44" customFormat="1" x14ac:dyDescent="0.25">
      <c r="A94" s="40"/>
      <c r="B94" s="40"/>
      <c r="C94" s="106">
        <f t="shared" si="14"/>
        <v>1</v>
      </c>
      <c r="D94" s="106">
        <f t="shared" si="14"/>
        <v>1</v>
      </c>
      <c r="E94" s="106">
        <f t="shared" si="14"/>
        <v>1</v>
      </c>
      <c r="F94" s="106">
        <f t="shared" si="14"/>
        <v>1</v>
      </c>
      <c r="G94" s="106">
        <f t="shared" si="14"/>
        <v>1</v>
      </c>
      <c r="H94" s="106">
        <f t="shared" si="14"/>
        <v>1</v>
      </c>
      <c r="I94" s="106">
        <f t="shared" si="14"/>
        <v>1</v>
      </c>
      <c r="J94" s="40"/>
    </row>
    <row r="95" spans="1:10" s="44" customFormat="1" x14ac:dyDescent="0.25">
      <c r="A95" s="40"/>
      <c r="B95" s="40"/>
      <c r="C95" s="106"/>
      <c r="D95" s="106"/>
      <c r="E95" s="106"/>
      <c r="F95" s="106"/>
      <c r="G95" s="106"/>
      <c r="H95" s="106"/>
      <c r="I95" s="106"/>
      <c r="J95" s="40"/>
    </row>
    <row r="96" spans="1:10" s="44" customFormat="1" x14ac:dyDescent="0.25">
      <c r="A96" s="40"/>
      <c r="B96" s="40"/>
      <c r="C96" s="106">
        <f t="shared" ref="C96:I96" si="15">IF(ISNUMBER(C39),0,1)</f>
        <v>1</v>
      </c>
      <c r="D96" s="106">
        <f t="shared" si="15"/>
        <v>1</v>
      </c>
      <c r="E96" s="106">
        <f t="shared" si="15"/>
        <v>1</v>
      </c>
      <c r="F96" s="106">
        <f t="shared" si="15"/>
        <v>1</v>
      </c>
      <c r="G96" s="106">
        <f t="shared" si="15"/>
        <v>1</v>
      </c>
      <c r="H96" s="106">
        <f t="shared" si="15"/>
        <v>1</v>
      </c>
      <c r="I96" s="106">
        <f t="shared" si="15"/>
        <v>1</v>
      </c>
      <c r="J96" s="40"/>
    </row>
    <row r="97" spans="1:10" s="44" customFormat="1" x14ac:dyDescent="0.25">
      <c r="A97" s="40"/>
      <c r="B97" s="40"/>
      <c r="C97" s="106"/>
      <c r="D97" s="106"/>
      <c r="E97" s="106"/>
      <c r="F97" s="106"/>
      <c r="G97" s="106"/>
      <c r="H97" s="106"/>
      <c r="I97" s="106"/>
      <c r="J97" s="40"/>
    </row>
    <row r="98" spans="1:10" s="44" customFormat="1" x14ac:dyDescent="0.25">
      <c r="A98" s="40"/>
      <c r="B98" s="40"/>
      <c r="C98" s="106">
        <f t="shared" ref="C98:I99" si="16">IF(ISNUMBER(C41),0,1)</f>
        <v>1</v>
      </c>
      <c r="D98" s="106">
        <f t="shared" si="16"/>
        <v>1</v>
      </c>
      <c r="E98" s="106">
        <f t="shared" si="16"/>
        <v>1</v>
      </c>
      <c r="F98" s="106">
        <f t="shared" si="16"/>
        <v>1</v>
      </c>
      <c r="G98" s="106">
        <f t="shared" si="16"/>
        <v>1</v>
      </c>
      <c r="H98" s="106">
        <f t="shared" si="16"/>
        <v>1</v>
      </c>
      <c r="I98" s="106">
        <f t="shared" si="16"/>
        <v>1</v>
      </c>
      <c r="J98" s="40"/>
    </row>
    <row r="99" spans="1:10" s="44" customFormat="1" x14ac:dyDescent="0.25">
      <c r="A99" s="40"/>
      <c r="B99" s="40"/>
      <c r="C99" s="106">
        <f t="shared" si="16"/>
        <v>1</v>
      </c>
      <c r="D99" s="106">
        <f t="shared" si="16"/>
        <v>1</v>
      </c>
      <c r="E99" s="106">
        <f t="shared" si="16"/>
        <v>1</v>
      </c>
      <c r="F99" s="106">
        <f t="shared" si="16"/>
        <v>1</v>
      </c>
      <c r="G99" s="106">
        <f t="shared" si="16"/>
        <v>1</v>
      </c>
      <c r="H99" s="106">
        <f t="shared" si="16"/>
        <v>1</v>
      </c>
      <c r="I99" s="106">
        <f t="shared" si="16"/>
        <v>1</v>
      </c>
      <c r="J99" s="40"/>
    </row>
    <row r="100" spans="1:10" s="44" customFormat="1" x14ac:dyDescent="0.25">
      <c r="A100" s="40"/>
      <c r="B100" s="40"/>
      <c r="C100" s="106"/>
      <c r="D100" s="106"/>
      <c r="E100" s="106"/>
      <c r="F100" s="106"/>
      <c r="G100" s="106"/>
      <c r="H100" s="106"/>
      <c r="I100" s="106"/>
      <c r="J100" s="40"/>
    </row>
    <row r="101" spans="1:10" s="44" customFormat="1" x14ac:dyDescent="0.25">
      <c r="A101" s="40"/>
      <c r="B101" s="40"/>
      <c r="C101" s="106">
        <f t="shared" ref="C101:I103" si="17">IF(ISNUMBER(C44),0,1)</f>
        <v>1</v>
      </c>
      <c r="D101" s="106">
        <f t="shared" si="17"/>
        <v>1</v>
      </c>
      <c r="E101" s="106">
        <f t="shared" si="17"/>
        <v>1</v>
      </c>
      <c r="F101" s="106">
        <f t="shared" si="17"/>
        <v>1</v>
      </c>
      <c r="G101" s="106">
        <f t="shared" si="17"/>
        <v>1</v>
      </c>
      <c r="H101" s="106">
        <f t="shared" si="17"/>
        <v>1</v>
      </c>
      <c r="I101" s="106">
        <f t="shared" si="17"/>
        <v>1</v>
      </c>
      <c r="J101" s="40"/>
    </row>
    <row r="102" spans="1:10" s="44" customFormat="1" x14ac:dyDescent="0.25">
      <c r="A102" s="40"/>
      <c r="B102" s="40"/>
      <c r="C102" s="106">
        <f t="shared" si="17"/>
        <v>1</v>
      </c>
      <c r="D102" s="106">
        <f t="shared" si="17"/>
        <v>1</v>
      </c>
      <c r="E102" s="106">
        <f t="shared" si="17"/>
        <v>1</v>
      </c>
      <c r="F102" s="106">
        <f t="shared" si="17"/>
        <v>1</v>
      </c>
      <c r="G102" s="106">
        <f t="shared" si="17"/>
        <v>1</v>
      </c>
      <c r="H102" s="106">
        <f t="shared" si="17"/>
        <v>1</v>
      </c>
      <c r="I102" s="106">
        <f t="shared" si="17"/>
        <v>1</v>
      </c>
      <c r="J102" s="40"/>
    </row>
    <row r="103" spans="1:10" s="44" customFormat="1" x14ac:dyDescent="0.25">
      <c r="A103" s="40"/>
      <c r="B103" s="40"/>
      <c r="C103" s="106">
        <f t="shared" si="17"/>
        <v>1</v>
      </c>
      <c r="D103" s="106">
        <f t="shared" si="17"/>
        <v>1</v>
      </c>
      <c r="E103" s="106">
        <f t="shared" si="17"/>
        <v>1</v>
      </c>
      <c r="F103" s="106">
        <f t="shared" si="17"/>
        <v>1</v>
      </c>
      <c r="G103" s="106">
        <f t="shared" si="17"/>
        <v>1</v>
      </c>
      <c r="H103" s="106">
        <f t="shared" si="17"/>
        <v>1</v>
      </c>
      <c r="I103" s="106">
        <f t="shared" si="17"/>
        <v>1</v>
      </c>
      <c r="J103" s="40"/>
    </row>
    <row r="104" spans="1:10" s="44" customFormat="1" x14ac:dyDescent="0.25">
      <c r="A104" s="40"/>
      <c r="B104" s="40"/>
      <c r="C104" s="106"/>
      <c r="D104" s="106"/>
      <c r="E104" s="106"/>
      <c r="F104" s="106"/>
      <c r="G104" s="106"/>
      <c r="H104" s="106"/>
      <c r="I104" s="106"/>
      <c r="J104" s="40"/>
    </row>
    <row r="105" spans="1:10" s="44" customFormat="1" x14ac:dyDescent="0.25">
      <c r="A105" s="40"/>
      <c r="B105" s="40"/>
      <c r="C105" s="106"/>
      <c r="D105" s="106"/>
      <c r="E105" s="106"/>
      <c r="F105" s="106"/>
      <c r="G105" s="106"/>
      <c r="H105" s="106"/>
      <c r="I105" s="106"/>
      <c r="J105" s="40"/>
    </row>
    <row r="106" spans="1:10" s="44" customFormat="1" x14ac:dyDescent="0.25">
      <c r="A106" s="40"/>
      <c r="B106" s="40"/>
      <c r="C106" s="106"/>
      <c r="D106" s="106"/>
      <c r="E106" s="106"/>
      <c r="F106" s="106"/>
      <c r="G106" s="106"/>
      <c r="H106" s="106"/>
      <c r="I106" s="106"/>
      <c r="J106" s="40"/>
    </row>
    <row r="107" spans="1:10" s="44" customFormat="1" x14ac:dyDescent="0.25">
      <c r="A107" s="40"/>
      <c r="B107" s="40"/>
      <c r="C107" s="106">
        <f t="shared" ref="C107:I107" si="18">IF(ISNUMBER(C50),0,1)</f>
        <v>1</v>
      </c>
      <c r="D107" s="106">
        <f t="shared" si="18"/>
        <v>1</v>
      </c>
      <c r="E107" s="106">
        <f t="shared" si="18"/>
        <v>1</v>
      </c>
      <c r="F107" s="106">
        <f t="shared" si="18"/>
        <v>1</v>
      </c>
      <c r="G107" s="106">
        <f t="shared" si="18"/>
        <v>1</v>
      </c>
      <c r="H107" s="106">
        <f t="shared" si="18"/>
        <v>1</v>
      </c>
      <c r="I107" s="106">
        <f t="shared" si="18"/>
        <v>1</v>
      </c>
      <c r="J107" s="40"/>
    </row>
    <row r="108" spans="1:10" s="44" customFormat="1" x14ac:dyDescent="0.25">
      <c r="A108" s="40"/>
      <c r="B108" s="40"/>
      <c r="C108" s="179"/>
      <c r="D108" s="179"/>
      <c r="E108" s="179"/>
      <c r="F108" s="179"/>
      <c r="G108" s="179"/>
      <c r="H108" s="179"/>
      <c r="I108" s="179"/>
      <c r="J108" s="40"/>
    </row>
    <row r="109" spans="1:10" s="44" customFormat="1" x14ac:dyDescent="0.25">
      <c r="A109" s="40"/>
      <c r="B109" s="40"/>
      <c r="C109" s="179"/>
      <c r="D109" s="179"/>
      <c r="E109" s="179"/>
      <c r="F109" s="179"/>
      <c r="G109" s="179"/>
      <c r="H109" s="179"/>
      <c r="I109" s="179"/>
      <c r="J109" s="40"/>
    </row>
    <row r="110" spans="1:10" s="44" customFormat="1" x14ac:dyDescent="0.25">
      <c r="A110" s="40"/>
      <c r="B110" s="40"/>
      <c r="C110" s="179"/>
      <c r="D110" s="179"/>
      <c r="E110" s="179"/>
      <c r="F110" s="179"/>
      <c r="G110" s="179"/>
      <c r="H110" s="179"/>
      <c r="I110" s="179"/>
      <c r="J110" s="40"/>
    </row>
    <row r="111" spans="1:10" s="44" customFormat="1" x14ac:dyDescent="0.25">
      <c r="A111" s="40"/>
      <c r="B111" s="40"/>
      <c r="C111" s="179"/>
      <c r="D111" s="179"/>
      <c r="E111" s="179"/>
      <c r="F111" s="179"/>
      <c r="G111" s="179"/>
      <c r="H111" s="179"/>
      <c r="I111" s="179"/>
      <c r="J111" s="40"/>
    </row>
    <row r="112" spans="1:10" s="44" customFormat="1" x14ac:dyDescent="0.25">
      <c r="A112" s="40"/>
      <c r="B112" s="40"/>
      <c r="C112" s="179"/>
      <c r="D112" s="179"/>
      <c r="E112" s="179"/>
      <c r="F112" s="179"/>
      <c r="G112" s="179"/>
      <c r="H112" s="179"/>
      <c r="I112" s="179"/>
      <c r="J112" s="40"/>
    </row>
    <row r="113" spans="1:10" s="44" customFormat="1" x14ac:dyDescent="0.25">
      <c r="A113" s="40"/>
      <c r="B113" s="40"/>
      <c r="C113" s="179"/>
      <c r="D113" s="179"/>
      <c r="E113" s="179"/>
      <c r="F113" s="179"/>
      <c r="G113" s="179"/>
      <c r="H113" s="179"/>
      <c r="I113" s="179"/>
      <c r="J113" s="40"/>
    </row>
    <row r="114" spans="1:10" s="44" customFormat="1" x14ac:dyDescent="0.25">
      <c r="A114" s="40"/>
      <c r="B114" s="40"/>
      <c r="C114" s="179"/>
      <c r="D114" s="179"/>
      <c r="E114" s="179"/>
      <c r="F114" s="179"/>
      <c r="G114" s="179"/>
      <c r="H114" s="179"/>
      <c r="I114" s="179"/>
      <c r="J114" s="40"/>
    </row>
    <row r="115" spans="1:10" s="44" customFormat="1" x14ac:dyDescent="0.25">
      <c r="A115" s="40"/>
      <c r="B115" s="40"/>
      <c r="C115" s="179"/>
      <c r="D115" s="179"/>
      <c r="E115" s="179"/>
      <c r="F115" s="179"/>
      <c r="G115" s="179"/>
      <c r="H115" s="179"/>
      <c r="I115" s="179"/>
      <c r="J115" s="40"/>
    </row>
    <row r="116" spans="1:10" s="44" customFormat="1" x14ac:dyDescent="0.25">
      <c r="A116" s="40"/>
      <c r="B116" s="40"/>
      <c r="C116" s="179"/>
      <c r="D116" s="179"/>
      <c r="E116" s="179"/>
      <c r="F116" s="179"/>
      <c r="G116" s="179"/>
      <c r="H116" s="179"/>
      <c r="I116" s="179"/>
      <c r="J116" s="40"/>
    </row>
    <row r="117" spans="1:10" s="44" customFormat="1" x14ac:dyDescent="0.25">
      <c r="A117" s="40"/>
      <c r="B117" s="40"/>
      <c r="C117" s="179"/>
      <c r="D117" s="179"/>
      <c r="E117" s="179"/>
      <c r="F117" s="179"/>
      <c r="G117" s="179"/>
      <c r="H117" s="179"/>
      <c r="I117" s="179"/>
      <c r="J117" s="40"/>
    </row>
    <row r="118" spans="1:10" s="44" customFormat="1" x14ac:dyDescent="0.25">
      <c r="A118" s="40"/>
      <c r="B118" s="40"/>
      <c r="C118" s="179"/>
      <c r="D118" s="179"/>
      <c r="E118" s="179"/>
      <c r="F118" s="179"/>
      <c r="G118" s="179"/>
      <c r="H118" s="179"/>
      <c r="I118" s="179"/>
      <c r="J118" s="40"/>
    </row>
    <row r="119" spans="1:10" s="44" customFormat="1" x14ac:dyDescent="0.25">
      <c r="A119" s="40"/>
      <c r="B119" s="40"/>
      <c r="C119" s="179"/>
      <c r="D119" s="179"/>
      <c r="E119" s="179"/>
      <c r="F119" s="179"/>
      <c r="G119" s="179"/>
      <c r="H119" s="179"/>
      <c r="I119" s="179"/>
      <c r="J119" s="40"/>
    </row>
    <row r="120" spans="1:10" s="44" customFormat="1" x14ac:dyDescent="0.25">
      <c r="A120" s="40"/>
      <c r="B120" s="40"/>
      <c r="C120" s="179"/>
      <c r="D120" s="179"/>
      <c r="E120" s="179"/>
      <c r="F120" s="179"/>
      <c r="G120" s="179"/>
      <c r="H120" s="179"/>
      <c r="I120" s="179"/>
      <c r="J120" s="40"/>
    </row>
    <row r="121" spans="1:10" s="44" customFormat="1" x14ac:dyDescent="0.25">
      <c r="A121" s="40"/>
      <c r="B121" s="40"/>
      <c r="C121" s="179"/>
      <c r="D121" s="179"/>
      <c r="E121" s="179"/>
      <c r="F121" s="179"/>
      <c r="G121" s="179"/>
      <c r="H121" s="179"/>
      <c r="I121" s="179"/>
      <c r="J121" s="40"/>
    </row>
    <row r="122" spans="1:10" s="44" customFormat="1" x14ac:dyDescent="0.25">
      <c r="A122" s="40"/>
      <c r="B122" s="40"/>
      <c r="C122" s="179"/>
      <c r="D122" s="179"/>
      <c r="E122" s="179"/>
      <c r="F122" s="179"/>
      <c r="G122" s="179"/>
      <c r="H122" s="179"/>
      <c r="I122" s="179"/>
      <c r="J122" s="40"/>
    </row>
    <row r="123" spans="1:10" s="44" customFormat="1" x14ac:dyDescent="0.25">
      <c r="A123" s="40"/>
      <c r="B123" s="40"/>
      <c r="C123" s="179"/>
      <c r="D123" s="179"/>
      <c r="E123" s="179"/>
      <c r="F123" s="179"/>
      <c r="G123" s="179"/>
      <c r="H123" s="179"/>
      <c r="I123" s="179"/>
      <c r="J123" s="40"/>
    </row>
    <row r="124" spans="1:10" s="44" customFormat="1" x14ac:dyDescent="0.25">
      <c r="A124" s="40"/>
      <c r="B124" s="40"/>
      <c r="C124" s="179"/>
      <c r="D124" s="179"/>
      <c r="E124" s="179"/>
      <c r="F124" s="179"/>
      <c r="G124" s="179"/>
      <c r="H124" s="179"/>
      <c r="I124" s="179"/>
      <c r="J124" s="40"/>
    </row>
    <row r="125" spans="1:10" s="44" customFormat="1" x14ac:dyDescent="0.25">
      <c r="A125" s="40"/>
      <c r="B125" s="40"/>
      <c r="C125" s="179"/>
      <c r="D125" s="179"/>
      <c r="E125" s="179"/>
      <c r="F125" s="179"/>
      <c r="G125" s="179"/>
      <c r="H125" s="179"/>
      <c r="I125" s="179"/>
      <c r="J125" s="40"/>
    </row>
    <row r="126" spans="1:10" s="44" customFormat="1" x14ac:dyDescent="0.25">
      <c r="A126" s="40"/>
      <c r="B126" s="40"/>
      <c r="C126" s="179"/>
      <c r="D126" s="179"/>
      <c r="E126" s="179"/>
      <c r="F126" s="179"/>
      <c r="G126" s="179"/>
      <c r="H126" s="179"/>
      <c r="I126" s="179"/>
      <c r="J126" s="40"/>
    </row>
    <row r="127" spans="1:10" s="44" customFormat="1" x14ac:dyDescent="0.25">
      <c r="A127" s="40"/>
      <c r="B127" s="40"/>
      <c r="C127" s="179"/>
      <c r="D127" s="179"/>
      <c r="E127" s="179"/>
      <c r="F127" s="179"/>
      <c r="G127" s="179"/>
      <c r="H127" s="179"/>
      <c r="I127" s="179"/>
      <c r="J127" s="40"/>
    </row>
    <row r="128" spans="1:10" s="44" customFormat="1" x14ac:dyDescent="0.25">
      <c r="A128" s="40"/>
      <c r="B128" s="40"/>
      <c r="C128" s="179"/>
      <c r="D128" s="179"/>
      <c r="E128" s="179"/>
      <c r="F128" s="179"/>
      <c r="G128" s="179"/>
      <c r="H128" s="179"/>
      <c r="I128" s="179"/>
      <c r="J128" s="40"/>
    </row>
    <row r="129" spans="1:10" s="44" customFormat="1" x14ac:dyDescent="0.25">
      <c r="A129" s="40"/>
      <c r="B129" s="40"/>
      <c r="C129" s="179"/>
      <c r="D129" s="179"/>
      <c r="E129" s="179"/>
      <c r="F129" s="179"/>
      <c r="G129" s="179"/>
      <c r="H129" s="179"/>
      <c r="I129" s="179"/>
      <c r="J129" s="40"/>
    </row>
    <row r="130" spans="1:10" s="44" customFormat="1" x14ac:dyDescent="0.25">
      <c r="A130" s="40"/>
      <c r="B130" s="40"/>
      <c r="C130" s="179"/>
      <c r="D130" s="179"/>
      <c r="E130" s="179"/>
      <c r="F130" s="179"/>
      <c r="G130" s="179"/>
      <c r="H130" s="179"/>
      <c r="I130" s="179"/>
      <c r="J130" s="40"/>
    </row>
    <row r="131" spans="1:10" s="44" customFormat="1" x14ac:dyDescent="0.25">
      <c r="A131" s="40"/>
      <c r="B131" s="40"/>
      <c r="C131" s="179"/>
      <c r="D131" s="179"/>
      <c r="E131" s="179"/>
      <c r="F131" s="179"/>
      <c r="G131" s="179"/>
      <c r="H131" s="179"/>
      <c r="I131" s="179"/>
      <c r="J131" s="40"/>
    </row>
    <row r="132" spans="1:10" s="44" customFormat="1" x14ac:dyDescent="0.25">
      <c r="A132" s="40"/>
      <c r="B132" s="40"/>
      <c r="C132" s="179"/>
      <c r="D132" s="179"/>
      <c r="E132" s="179"/>
      <c r="F132" s="179"/>
      <c r="G132" s="179"/>
      <c r="H132" s="179"/>
      <c r="I132" s="179"/>
      <c r="J132" s="40"/>
    </row>
    <row r="133" spans="1:10" s="44" customFormat="1" x14ac:dyDescent="0.25">
      <c r="A133" s="40"/>
      <c r="B133" s="40"/>
      <c r="C133" s="179"/>
      <c r="D133" s="179"/>
      <c r="E133" s="179"/>
      <c r="F133" s="179"/>
      <c r="G133" s="179"/>
      <c r="H133" s="179"/>
      <c r="I133" s="179"/>
      <c r="J133" s="40"/>
    </row>
    <row r="134" spans="1:10" s="44" customFormat="1" x14ac:dyDescent="0.25">
      <c r="A134" s="40"/>
      <c r="B134" s="40"/>
      <c r="C134" s="179"/>
      <c r="D134" s="179"/>
      <c r="E134" s="179"/>
      <c r="F134" s="179"/>
      <c r="G134" s="179"/>
      <c r="H134" s="179"/>
      <c r="I134" s="179"/>
      <c r="J134" s="40"/>
    </row>
    <row r="135" spans="1:10" s="44" customFormat="1" x14ac:dyDescent="0.25">
      <c r="A135" s="40"/>
      <c r="B135" s="40"/>
      <c r="C135" s="179"/>
      <c r="D135" s="179"/>
      <c r="E135" s="179"/>
      <c r="F135" s="179"/>
      <c r="G135" s="179"/>
      <c r="H135" s="179"/>
      <c r="I135" s="179"/>
      <c r="J135" s="40"/>
    </row>
    <row r="136" spans="1:10" s="44" customFormat="1" x14ac:dyDescent="0.25">
      <c r="A136" s="40"/>
      <c r="B136" s="40"/>
      <c r="C136" s="179"/>
      <c r="D136" s="179"/>
      <c r="E136" s="179"/>
      <c r="F136" s="179"/>
      <c r="G136" s="179"/>
      <c r="H136" s="179"/>
      <c r="I136" s="179"/>
      <c r="J136" s="40"/>
    </row>
    <row r="137" spans="1:10" s="44" customFormat="1" x14ac:dyDescent="0.25">
      <c r="A137" s="40"/>
      <c r="B137" s="40"/>
      <c r="C137" s="179"/>
      <c r="D137" s="179"/>
      <c r="E137" s="179"/>
      <c r="F137" s="179"/>
      <c r="G137" s="179"/>
      <c r="H137" s="179"/>
      <c r="I137" s="179"/>
      <c r="J137" s="40"/>
    </row>
    <row r="138" spans="1:10" s="44" customFormat="1" x14ac:dyDescent="0.25">
      <c r="A138" s="40"/>
      <c r="B138" s="40"/>
      <c r="C138" s="179"/>
      <c r="D138" s="179"/>
      <c r="E138" s="179"/>
      <c r="F138" s="179"/>
      <c r="G138" s="179"/>
      <c r="H138" s="179"/>
      <c r="I138" s="179"/>
      <c r="J138" s="40"/>
    </row>
    <row r="139" spans="1:10" s="44" customFormat="1" x14ac:dyDescent="0.25">
      <c r="A139" s="40"/>
      <c r="B139" s="40"/>
      <c r="C139" s="179"/>
      <c r="D139" s="179"/>
      <c r="E139" s="179"/>
      <c r="F139" s="179"/>
      <c r="G139" s="179"/>
      <c r="H139" s="179"/>
      <c r="I139" s="179"/>
      <c r="J139" s="40"/>
    </row>
    <row r="140" spans="1:10" s="44" customFormat="1" x14ac:dyDescent="0.25">
      <c r="A140" s="40"/>
      <c r="B140" s="40"/>
      <c r="C140" s="179"/>
      <c r="D140" s="179"/>
      <c r="E140" s="179"/>
      <c r="F140" s="179"/>
      <c r="G140" s="179"/>
      <c r="H140" s="179"/>
      <c r="I140" s="179"/>
      <c r="J140" s="40"/>
    </row>
    <row r="141" spans="1:10" s="44" customFormat="1" x14ac:dyDescent="0.25">
      <c r="A141" s="40"/>
      <c r="B141" s="40"/>
      <c r="C141" s="179"/>
      <c r="D141" s="179"/>
      <c r="E141" s="179"/>
      <c r="F141" s="179"/>
      <c r="G141" s="179"/>
      <c r="H141" s="179"/>
      <c r="I141" s="179"/>
      <c r="J141" s="40"/>
    </row>
    <row r="142" spans="1:10" s="44" customFormat="1" x14ac:dyDescent="0.25">
      <c r="A142" s="40"/>
      <c r="B142" s="40"/>
      <c r="C142" s="179"/>
      <c r="D142" s="179"/>
      <c r="E142" s="179"/>
      <c r="F142" s="179"/>
      <c r="G142" s="179"/>
      <c r="H142" s="179"/>
      <c r="I142" s="179"/>
      <c r="J142" s="40"/>
    </row>
    <row r="143" spans="1:10" s="44" customFormat="1" x14ac:dyDescent="0.25">
      <c r="A143" s="40"/>
      <c r="B143" s="40"/>
      <c r="C143" s="179"/>
      <c r="D143" s="179"/>
      <c r="E143" s="179"/>
      <c r="F143" s="179"/>
      <c r="G143" s="179"/>
      <c r="H143" s="179"/>
      <c r="I143" s="179"/>
      <c r="J143" s="40"/>
    </row>
    <row r="144" spans="1:10" s="44" customFormat="1" x14ac:dyDescent="0.25">
      <c r="A144" s="40"/>
      <c r="B144" s="40"/>
      <c r="C144" s="179"/>
      <c r="D144" s="179"/>
      <c r="E144" s="179"/>
      <c r="F144" s="179"/>
      <c r="G144" s="179"/>
      <c r="H144" s="179"/>
      <c r="I144" s="179"/>
      <c r="J144" s="40"/>
    </row>
    <row r="145" spans="1:10" s="44" customFormat="1" x14ac:dyDescent="0.25">
      <c r="A145" s="40"/>
      <c r="B145" s="40"/>
      <c r="C145" s="179"/>
      <c r="D145" s="179"/>
      <c r="E145" s="179"/>
      <c r="F145" s="179"/>
      <c r="G145" s="179"/>
      <c r="H145" s="179"/>
      <c r="I145" s="179"/>
      <c r="J145" s="40"/>
    </row>
    <row r="146" spans="1:10" s="44" customFormat="1" x14ac:dyDescent="0.25">
      <c r="A146" s="40"/>
      <c r="B146" s="40"/>
      <c r="C146" s="179"/>
      <c r="D146" s="179"/>
      <c r="E146" s="179"/>
      <c r="F146" s="179"/>
      <c r="G146" s="179"/>
      <c r="H146" s="179"/>
      <c r="I146" s="179"/>
      <c r="J146" s="40"/>
    </row>
    <row r="147" spans="1:10" s="44" customFormat="1" x14ac:dyDescent="0.25">
      <c r="A147" s="40"/>
      <c r="B147" s="40"/>
      <c r="C147" s="179"/>
      <c r="D147" s="179"/>
      <c r="E147" s="179"/>
      <c r="F147" s="179"/>
      <c r="G147" s="179"/>
      <c r="H147" s="179"/>
      <c r="I147" s="179"/>
      <c r="J147" s="40"/>
    </row>
    <row r="148" spans="1:10" s="44" customFormat="1" x14ac:dyDescent="0.25">
      <c r="A148" s="40"/>
      <c r="B148" s="40"/>
      <c r="C148" s="179"/>
      <c r="D148" s="179"/>
      <c r="E148" s="179"/>
      <c r="F148" s="179"/>
      <c r="G148" s="179"/>
      <c r="H148" s="179"/>
      <c r="I148" s="179"/>
      <c r="J148" s="40"/>
    </row>
    <row r="149" spans="1:10" s="44" customFormat="1" x14ac:dyDescent="0.25">
      <c r="A149" s="40"/>
      <c r="B149" s="40"/>
      <c r="C149" s="179"/>
      <c r="D149" s="179"/>
      <c r="E149" s="179"/>
      <c r="F149" s="179"/>
      <c r="G149" s="179"/>
      <c r="H149" s="179"/>
      <c r="I149" s="179"/>
      <c r="J149" s="40"/>
    </row>
    <row r="150" spans="1:10" s="44" customFormat="1" x14ac:dyDescent="0.25">
      <c r="A150" s="40"/>
      <c r="B150" s="40"/>
      <c r="C150" s="179"/>
      <c r="D150" s="179"/>
      <c r="E150" s="179"/>
      <c r="F150" s="179"/>
      <c r="G150" s="179"/>
      <c r="H150" s="179"/>
      <c r="I150" s="179"/>
      <c r="J150" s="40"/>
    </row>
    <row r="151" spans="1:10" s="44" customFormat="1" x14ac:dyDescent="0.25">
      <c r="A151" s="40"/>
      <c r="B151" s="40"/>
      <c r="C151" s="179"/>
      <c r="D151" s="179"/>
      <c r="E151" s="179"/>
      <c r="F151" s="179"/>
      <c r="G151" s="179"/>
      <c r="H151" s="179"/>
      <c r="I151" s="179"/>
      <c r="J151" s="40"/>
    </row>
    <row r="152" spans="1:10" s="44" customFormat="1" x14ac:dyDescent="0.25">
      <c r="A152" s="40"/>
      <c r="B152" s="40"/>
      <c r="C152" s="179"/>
      <c r="D152" s="179"/>
      <c r="E152" s="179"/>
      <c r="F152" s="179"/>
      <c r="G152" s="179"/>
      <c r="H152" s="179"/>
      <c r="I152" s="179"/>
      <c r="J152" s="40"/>
    </row>
    <row r="153" spans="1:10" s="44" customFormat="1" x14ac:dyDescent="0.25">
      <c r="A153" s="40"/>
      <c r="B153" s="40"/>
      <c r="C153" s="179"/>
      <c r="D153" s="179"/>
      <c r="E153" s="179"/>
      <c r="F153" s="179"/>
      <c r="G153" s="179"/>
      <c r="H153" s="179"/>
      <c r="I153" s="179"/>
      <c r="J153" s="40"/>
    </row>
    <row r="154" spans="1:10" s="44" customFormat="1" x14ac:dyDescent="0.25">
      <c r="A154" s="40"/>
      <c r="B154" s="40"/>
      <c r="C154" s="179"/>
      <c r="D154" s="179"/>
      <c r="E154" s="179"/>
      <c r="F154" s="179"/>
      <c r="G154" s="179"/>
      <c r="H154" s="179"/>
      <c r="I154" s="179"/>
      <c r="J154" s="40"/>
    </row>
    <row r="155" spans="1:10" s="44" customFormat="1" x14ac:dyDescent="0.25">
      <c r="A155" s="40"/>
      <c r="B155" s="40"/>
      <c r="C155" s="179"/>
      <c r="D155" s="179"/>
      <c r="E155" s="179"/>
      <c r="F155" s="179"/>
      <c r="G155" s="179"/>
      <c r="H155" s="179"/>
      <c r="I155" s="179"/>
      <c r="J155" s="40"/>
    </row>
    <row r="156" spans="1:10" s="44" customFormat="1" x14ac:dyDescent="0.25">
      <c r="A156" s="40"/>
      <c r="B156" s="40"/>
      <c r="C156" s="179"/>
      <c r="D156" s="179"/>
      <c r="E156" s="179"/>
      <c r="F156" s="179"/>
      <c r="G156" s="179"/>
      <c r="H156" s="179"/>
      <c r="I156" s="179"/>
      <c r="J156" s="40"/>
    </row>
    <row r="157" spans="1:10" s="44" customFormat="1" x14ac:dyDescent="0.25">
      <c r="A157" s="40"/>
      <c r="B157" s="40"/>
      <c r="C157" s="179"/>
      <c r="D157" s="179"/>
      <c r="E157" s="179"/>
      <c r="F157" s="179"/>
      <c r="G157" s="179"/>
      <c r="H157" s="179"/>
      <c r="I157" s="179"/>
      <c r="J157" s="40"/>
    </row>
    <row r="158" spans="1:10" s="44" customFormat="1" x14ac:dyDescent="0.25">
      <c r="A158" s="40"/>
      <c r="B158" s="40"/>
      <c r="C158" s="179"/>
      <c r="D158" s="179"/>
      <c r="E158" s="179"/>
      <c r="F158" s="179"/>
      <c r="G158" s="179"/>
      <c r="H158" s="179"/>
      <c r="I158" s="179"/>
      <c r="J158" s="40"/>
    </row>
    <row r="159" spans="1:10" s="44" customFormat="1" x14ac:dyDescent="0.25">
      <c r="A159" s="40"/>
      <c r="B159" s="40"/>
      <c r="C159" s="179"/>
      <c r="D159" s="179"/>
      <c r="E159" s="179"/>
      <c r="F159" s="179"/>
      <c r="G159" s="179"/>
      <c r="H159" s="179"/>
      <c r="I159" s="179"/>
      <c r="J159" s="40"/>
    </row>
    <row r="160" spans="1:10" s="44" customFormat="1" x14ac:dyDescent="0.25">
      <c r="A160" s="40"/>
      <c r="B160" s="40"/>
      <c r="C160" s="179"/>
      <c r="D160" s="179"/>
      <c r="E160" s="179"/>
      <c r="F160" s="179"/>
      <c r="G160" s="179"/>
      <c r="H160" s="179"/>
      <c r="I160" s="179"/>
      <c r="J160" s="40"/>
    </row>
    <row r="161" spans="1:10" s="44" customFormat="1" x14ac:dyDescent="0.25">
      <c r="A161" s="40"/>
      <c r="B161" s="40"/>
      <c r="C161" s="179"/>
      <c r="D161" s="179"/>
      <c r="E161" s="179"/>
      <c r="F161" s="179"/>
      <c r="G161" s="179"/>
      <c r="H161" s="179"/>
      <c r="I161" s="179"/>
      <c r="J161" s="40"/>
    </row>
    <row r="162" spans="1:10" s="44" customFormat="1" x14ac:dyDescent="0.25">
      <c r="A162" s="40"/>
      <c r="B162" s="40"/>
      <c r="C162" s="179"/>
      <c r="D162" s="179"/>
      <c r="E162" s="179"/>
      <c r="F162" s="179"/>
      <c r="G162" s="179"/>
      <c r="H162" s="179"/>
      <c r="I162" s="179"/>
      <c r="J162" s="40"/>
    </row>
    <row r="163" spans="1:10" s="44" customFormat="1" x14ac:dyDescent="0.25">
      <c r="A163" s="40"/>
      <c r="B163" s="40"/>
      <c r="C163" s="179"/>
      <c r="D163" s="179"/>
      <c r="E163" s="179"/>
      <c r="F163" s="179"/>
      <c r="G163" s="179"/>
      <c r="H163" s="179"/>
      <c r="I163" s="179"/>
      <c r="J163" s="40"/>
    </row>
    <row r="164" spans="1:10" s="44" customFormat="1" x14ac:dyDescent="0.25">
      <c r="A164" s="40"/>
      <c r="B164" s="40"/>
      <c r="C164" s="179"/>
      <c r="D164" s="179"/>
      <c r="E164" s="179"/>
      <c r="F164" s="179"/>
      <c r="G164" s="179"/>
      <c r="H164" s="179"/>
      <c r="I164" s="179"/>
      <c r="J164" s="40"/>
    </row>
    <row r="165" spans="1:10" s="44" customFormat="1" x14ac:dyDescent="0.25">
      <c r="A165" s="40"/>
      <c r="B165" s="40"/>
      <c r="C165" s="179"/>
      <c r="D165" s="179"/>
      <c r="E165" s="179"/>
      <c r="F165" s="179"/>
      <c r="G165" s="179"/>
      <c r="H165" s="179"/>
      <c r="I165" s="179"/>
      <c r="J165" s="40"/>
    </row>
    <row r="166" spans="1:10" s="44" customFormat="1" x14ac:dyDescent="0.25">
      <c r="A166" s="40"/>
      <c r="B166" s="40"/>
      <c r="C166" s="179"/>
      <c r="D166" s="179"/>
      <c r="E166" s="179"/>
      <c r="F166" s="179"/>
      <c r="G166" s="179"/>
      <c r="H166" s="179"/>
      <c r="I166" s="179"/>
      <c r="J166" s="40"/>
    </row>
    <row r="167" spans="1:10" s="44" customFormat="1" x14ac:dyDescent="0.25">
      <c r="A167" s="40"/>
      <c r="B167" s="40"/>
      <c r="C167" s="179"/>
      <c r="D167" s="179"/>
      <c r="E167" s="179"/>
      <c r="F167" s="179"/>
      <c r="G167" s="179"/>
      <c r="H167" s="179"/>
      <c r="I167" s="179"/>
      <c r="J167" s="40"/>
    </row>
    <row r="168" spans="1:10" s="44" customFormat="1" x14ac:dyDescent="0.25">
      <c r="A168" s="40"/>
      <c r="B168" s="40"/>
      <c r="C168" s="179"/>
      <c r="D168" s="179"/>
      <c r="E168" s="179"/>
      <c r="F168" s="179"/>
      <c r="G168" s="179"/>
      <c r="H168" s="179"/>
      <c r="I168" s="179"/>
      <c r="J168" s="40"/>
    </row>
    <row r="169" spans="1:10" s="44" customFormat="1" x14ac:dyDescent="0.25">
      <c r="A169" s="40"/>
      <c r="B169" s="40"/>
      <c r="C169" s="179"/>
      <c r="D169" s="179"/>
      <c r="E169" s="179"/>
      <c r="F169" s="179"/>
      <c r="G169" s="179"/>
      <c r="H169" s="179"/>
      <c r="I169" s="179"/>
      <c r="J169" s="40"/>
    </row>
    <row r="170" spans="1:10" s="44" customFormat="1" x14ac:dyDescent="0.25">
      <c r="A170" s="40"/>
      <c r="B170" s="40"/>
      <c r="C170" s="179"/>
      <c r="D170" s="179"/>
      <c r="E170" s="179"/>
      <c r="F170" s="179"/>
      <c r="G170" s="179"/>
      <c r="H170" s="179"/>
      <c r="I170" s="179"/>
      <c r="J170" s="40"/>
    </row>
    <row r="171" spans="1:10" s="44" customFormat="1" x14ac:dyDescent="0.25">
      <c r="A171" s="40"/>
      <c r="B171" s="40"/>
      <c r="C171" s="179"/>
      <c r="D171" s="179"/>
      <c r="E171" s="179"/>
      <c r="F171" s="179"/>
      <c r="G171" s="179"/>
      <c r="H171" s="179"/>
      <c r="I171" s="179"/>
      <c r="J171" s="40"/>
    </row>
    <row r="172" spans="1:10" s="44" customFormat="1" x14ac:dyDescent="0.25">
      <c r="A172" s="40"/>
      <c r="B172" s="40"/>
      <c r="C172" s="179"/>
      <c r="D172" s="179"/>
      <c r="E172" s="179"/>
      <c r="F172" s="179"/>
      <c r="G172" s="179"/>
      <c r="H172" s="179"/>
      <c r="I172" s="179"/>
      <c r="J172" s="40"/>
    </row>
    <row r="173" spans="1:10" s="44" customFormat="1" x14ac:dyDescent="0.25">
      <c r="A173" s="40"/>
      <c r="B173" s="40"/>
      <c r="C173" s="179"/>
      <c r="D173" s="179"/>
      <c r="E173" s="179"/>
      <c r="F173" s="179"/>
      <c r="G173" s="179"/>
      <c r="H173" s="179"/>
      <c r="I173" s="179"/>
      <c r="J173" s="40"/>
    </row>
    <row r="174" spans="1:10" s="44" customFormat="1" x14ac:dyDescent="0.25">
      <c r="A174" s="40"/>
      <c r="B174" s="40"/>
      <c r="C174" s="179"/>
      <c r="D174" s="179"/>
      <c r="E174" s="179"/>
      <c r="F174" s="179"/>
      <c r="G174" s="179"/>
      <c r="H174" s="179"/>
      <c r="I174" s="179"/>
      <c r="J174" s="40"/>
    </row>
    <row r="175" spans="1:10" s="44" customFormat="1" x14ac:dyDescent="0.25">
      <c r="A175" s="40"/>
      <c r="B175" s="40"/>
      <c r="C175" s="179"/>
      <c r="D175" s="179"/>
      <c r="E175" s="179"/>
      <c r="F175" s="179"/>
      <c r="G175" s="179"/>
      <c r="H175" s="179"/>
      <c r="I175" s="179"/>
      <c r="J175" s="40"/>
    </row>
    <row r="176" spans="1:10" s="44" customFormat="1" x14ac:dyDescent="0.25">
      <c r="A176" s="40"/>
      <c r="B176" s="40"/>
      <c r="C176" s="179"/>
      <c r="D176" s="179"/>
      <c r="E176" s="179"/>
      <c r="F176" s="179"/>
      <c r="G176" s="179"/>
      <c r="H176" s="179"/>
      <c r="I176" s="179"/>
      <c r="J176" s="40"/>
    </row>
    <row r="177" spans="1:10" s="44" customFormat="1" x14ac:dyDescent="0.25">
      <c r="A177" s="40"/>
      <c r="B177" s="40"/>
      <c r="C177" s="179"/>
      <c r="D177" s="179"/>
      <c r="E177" s="179"/>
      <c r="F177" s="179"/>
      <c r="G177" s="179"/>
      <c r="H177" s="179"/>
      <c r="I177" s="179"/>
      <c r="J177" s="40"/>
    </row>
    <row r="178" spans="1:10" s="44" customFormat="1" x14ac:dyDescent="0.25">
      <c r="A178" s="40"/>
      <c r="B178" s="40"/>
      <c r="C178" s="179"/>
      <c r="D178" s="179"/>
      <c r="E178" s="179"/>
      <c r="F178" s="179"/>
      <c r="G178" s="179"/>
      <c r="H178" s="179"/>
      <c r="I178" s="179"/>
      <c r="J178" s="40"/>
    </row>
    <row r="179" spans="1:10" s="44" customFormat="1" x14ac:dyDescent="0.25">
      <c r="A179" s="40"/>
      <c r="B179" s="40"/>
      <c r="C179" s="179"/>
      <c r="D179" s="179"/>
      <c r="E179" s="179"/>
      <c r="F179" s="179"/>
      <c r="G179" s="179"/>
      <c r="H179" s="179"/>
      <c r="I179" s="179"/>
      <c r="J179" s="40"/>
    </row>
    <row r="180" spans="1:10" s="44" customFormat="1" x14ac:dyDescent="0.25">
      <c r="A180" s="40"/>
      <c r="B180" s="40"/>
      <c r="C180" s="179"/>
      <c r="D180" s="179"/>
      <c r="E180" s="179"/>
      <c r="F180" s="179"/>
      <c r="G180" s="179"/>
      <c r="H180" s="179"/>
      <c r="I180" s="179"/>
      <c r="J180" s="40"/>
    </row>
    <row r="181" spans="1:10" s="44" customFormat="1" x14ac:dyDescent="0.25">
      <c r="A181" s="40"/>
      <c r="B181" s="40"/>
      <c r="C181" s="179"/>
      <c r="D181" s="179"/>
      <c r="E181" s="179"/>
      <c r="F181" s="179"/>
      <c r="G181" s="179"/>
      <c r="H181" s="179"/>
      <c r="I181" s="179"/>
      <c r="J181" s="40"/>
    </row>
    <row r="182" spans="1:10" s="44" customFormat="1" x14ac:dyDescent="0.25">
      <c r="A182" s="40"/>
      <c r="B182" s="40"/>
      <c r="C182" s="179"/>
      <c r="D182" s="179"/>
      <c r="E182" s="179"/>
      <c r="F182" s="179"/>
      <c r="G182" s="179"/>
      <c r="H182" s="179"/>
      <c r="I182" s="179"/>
      <c r="J182" s="40"/>
    </row>
    <row r="183" spans="1:10" s="44" customFormat="1" x14ac:dyDescent="0.25">
      <c r="A183" s="40"/>
      <c r="B183" s="40"/>
      <c r="C183" s="179"/>
      <c r="D183" s="179"/>
      <c r="E183" s="179"/>
      <c r="F183" s="179"/>
      <c r="G183" s="179"/>
      <c r="H183" s="179"/>
      <c r="I183" s="179"/>
      <c r="J183" s="40"/>
    </row>
    <row r="184" spans="1:10" s="44" customFormat="1" x14ac:dyDescent="0.25">
      <c r="A184" s="40"/>
      <c r="B184" s="40"/>
      <c r="C184" s="179"/>
      <c r="D184" s="179"/>
      <c r="E184" s="179"/>
      <c r="F184" s="179"/>
      <c r="G184" s="179"/>
      <c r="H184" s="179"/>
      <c r="I184" s="179"/>
      <c r="J184" s="40"/>
    </row>
    <row r="185" spans="1:10" s="44" customFormat="1" x14ac:dyDescent="0.25">
      <c r="A185" s="40"/>
      <c r="B185" s="40"/>
      <c r="C185" s="179"/>
      <c r="D185" s="179"/>
      <c r="E185" s="179"/>
      <c r="F185" s="179"/>
      <c r="G185" s="179"/>
      <c r="H185" s="179"/>
      <c r="I185" s="179"/>
      <c r="J185" s="40"/>
    </row>
    <row r="186" spans="1:10" s="44" customFormat="1" x14ac:dyDescent="0.25">
      <c r="A186" s="40"/>
      <c r="B186" s="40"/>
      <c r="C186" s="179"/>
      <c r="D186" s="179"/>
      <c r="E186" s="179"/>
      <c r="F186" s="179"/>
      <c r="G186" s="179"/>
      <c r="H186" s="179"/>
      <c r="I186" s="179"/>
      <c r="J186" s="40"/>
    </row>
    <row r="187" spans="1:10" s="44" customFormat="1" x14ac:dyDescent="0.25">
      <c r="A187" s="40"/>
      <c r="B187" s="40"/>
      <c r="C187" s="179"/>
      <c r="D187" s="179"/>
      <c r="E187" s="179"/>
      <c r="F187" s="179"/>
      <c r="G187" s="179"/>
      <c r="H187" s="179"/>
      <c r="I187" s="179"/>
      <c r="J187" s="40"/>
    </row>
    <row r="188" spans="1:10" s="44" customFormat="1" x14ac:dyDescent="0.25">
      <c r="A188" s="40"/>
      <c r="B188" s="40"/>
      <c r="C188" s="179"/>
      <c r="D188" s="179"/>
      <c r="E188" s="179"/>
      <c r="F188" s="179"/>
      <c r="G188" s="179"/>
      <c r="H188" s="179"/>
      <c r="I188" s="179"/>
      <c r="J188" s="40"/>
    </row>
    <row r="189" spans="1:10" s="44" customFormat="1" x14ac:dyDescent="0.25">
      <c r="A189" s="40"/>
      <c r="B189" s="40"/>
      <c r="C189" s="179"/>
      <c r="D189" s="179"/>
      <c r="E189" s="179"/>
      <c r="F189" s="179"/>
      <c r="G189" s="179"/>
      <c r="H189" s="179"/>
      <c r="I189" s="179"/>
      <c r="J189" s="40"/>
    </row>
    <row r="190" spans="1:10" s="44" customFormat="1" x14ac:dyDescent="0.25">
      <c r="A190" s="40"/>
      <c r="B190" s="40"/>
      <c r="C190" s="179"/>
      <c r="D190" s="179"/>
      <c r="E190" s="179"/>
      <c r="F190" s="179"/>
      <c r="G190" s="179"/>
      <c r="H190" s="179"/>
      <c r="I190" s="179"/>
      <c r="J190" s="40"/>
    </row>
    <row r="191" spans="1:10" s="44" customFormat="1" x14ac:dyDescent="0.25">
      <c r="A191" s="40"/>
      <c r="B191" s="40"/>
      <c r="C191" s="179"/>
      <c r="D191" s="179"/>
      <c r="E191" s="179"/>
      <c r="F191" s="179"/>
      <c r="G191" s="179"/>
      <c r="H191" s="179"/>
      <c r="I191" s="179"/>
      <c r="J191" s="40"/>
    </row>
    <row r="192" spans="1:10" s="44" customFormat="1" x14ac:dyDescent="0.25">
      <c r="A192" s="40"/>
      <c r="B192" s="40"/>
      <c r="C192" s="179"/>
      <c r="D192" s="179"/>
      <c r="E192" s="179"/>
      <c r="F192" s="179"/>
      <c r="G192" s="179"/>
      <c r="H192" s="179"/>
      <c r="I192" s="179"/>
      <c r="J192" s="40"/>
    </row>
    <row r="193" spans="1:10" s="44" customFormat="1" x14ac:dyDescent="0.25">
      <c r="A193" s="40"/>
      <c r="B193" s="40"/>
      <c r="C193" s="179"/>
      <c r="D193" s="179"/>
      <c r="E193" s="179"/>
      <c r="F193" s="179"/>
      <c r="G193" s="179"/>
      <c r="H193" s="179"/>
      <c r="I193" s="179"/>
      <c r="J193" s="40"/>
    </row>
    <row r="194" spans="1:10" s="44" customFormat="1" x14ac:dyDescent="0.25">
      <c r="A194" s="40"/>
      <c r="B194" s="40"/>
      <c r="C194" s="179"/>
      <c r="D194" s="179"/>
      <c r="E194" s="179"/>
      <c r="F194" s="179"/>
      <c r="G194" s="179"/>
      <c r="H194" s="179"/>
      <c r="I194" s="179"/>
      <c r="J194" s="40"/>
    </row>
    <row r="195" spans="1:10" s="44" customFormat="1" x14ac:dyDescent="0.25">
      <c r="A195" s="40"/>
      <c r="B195" s="40"/>
      <c r="C195" s="179"/>
      <c r="D195" s="179"/>
      <c r="E195" s="179"/>
      <c r="F195" s="179"/>
      <c r="G195" s="179"/>
      <c r="H195" s="179"/>
      <c r="I195" s="179"/>
      <c r="J195" s="40"/>
    </row>
    <row r="196" spans="1:10" s="44" customFormat="1" x14ac:dyDescent="0.25">
      <c r="A196" s="40"/>
      <c r="B196" s="40"/>
      <c r="C196" s="179"/>
      <c r="D196" s="179"/>
      <c r="E196" s="179"/>
      <c r="F196" s="179"/>
      <c r="G196" s="179"/>
      <c r="H196" s="179"/>
      <c r="I196" s="179"/>
      <c r="J196" s="40"/>
    </row>
    <row r="197" spans="1:10" s="44" customFormat="1" x14ac:dyDescent="0.25">
      <c r="A197" s="40"/>
      <c r="B197" s="40"/>
      <c r="C197" s="179"/>
      <c r="D197" s="179"/>
      <c r="E197" s="179"/>
      <c r="F197" s="179"/>
      <c r="G197" s="179"/>
      <c r="H197" s="179"/>
      <c r="I197" s="179"/>
      <c r="J197" s="40"/>
    </row>
    <row r="198" spans="1:10" s="44" customFormat="1" x14ac:dyDescent="0.25">
      <c r="A198" s="40"/>
      <c r="B198" s="40"/>
      <c r="C198" s="179"/>
      <c r="D198" s="179"/>
      <c r="E198" s="179"/>
      <c r="F198" s="179"/>
      <c r="G198" s="179"/>
      <c r="H198" s="179"/>
      <c r="I198" s="179"/>
      <c r="J198" s="40"/>
    </row>
    <row r="199" spans="1:10" s="44" customFormat="1" x14ac:dyDescent="0.25">
      <c r="A199" s="40"/>
      <c r="B199" s="40"/>
      <c r="C199" s="179"/>
      <c r="D199" s="179"/>
      <c r="E199" s="179"/>
      <c r="F199" s="179"/>
      <c r="G199" s="179"/>
      <c r="H199" s="179"/>
      <c r="I199" s="179"/>
      <c r="J199" s="40"/>
    </row>
    <row r="200" spans="1:10" s="44" customFormat="1" x14ac:dyDescent="0.25">
      <c r="A200" s="40"/>
      <c r="B200" s="40"/>
      <c r="C200" s="179"/>
      <c r="D200" s="179"/>
      <c r="E200" s="179"/>
      <c r="F200" s="179"/>
      <c r="G200" s="179"/>
      <c r="H200" s="179"/>
      <c r="I200" s="179"/>
      <c r="J200" s="40"/>
    </row>
    <row r="201" spans="1:10" s="44" customFormat="1" x14ac:dyDescent="0.25">
      <c r="A201" s="40"/>
      <c r="B201" s="40"/>
      <c r="C201" s="179"/>
      <c r="D201" s="179"/>
      <c r="E201" s="179"/>
      <c r="F201" s="179"/>
      <c r="G201" s="179"/>
      <c r="H201" s="179"/>
      <c r="I201" s="179"/>
      <c r="J201" s="40"/>
    </row>
    <row r="202" spans="1:10" s="44" customFormat="1" x14ac:dyDescent="0.25">
      <c r="A202" s="40"/>
      <c r="B202" s="40"/>
      <c r="C202" s="179"/>
      <c r="D202" s="179"/>
      <c r="E202" s="179"/>
      <c r="F202" s="179"/>
      <c r="G202" s="179"/>
      <c r="H202" s="179"/>
      <c r="I202" s="179"/>
      <c r="J202" s="40"/>
    </row>
    <row r="203" spans="1:10" s="44" customFormat="1" x14ac:dyDescent="0.25">
      <c r="A203" s="40"/>
      <c r="B203" s="40"/>
      <c r="C203" s="179"/>
      <c r="D203" s="179"/>
      <c r="E203" s="179"/>
      <c r="F203" s="179"/>
      <c r="G203" s="179"/>
      <c r="H203" s="179"/>
      <c r="I203" s="179"/>
      <c r="J203" s="40"/>
    </row>
    <row r="204" spans="1:10" s="44" customFormat="1" x14ac:dyDescent="0.25">
      <c r="A204" s="40"/>
      <c r="B204" s="40"/>
      <c r="C204" s="179"/>
      <c r="D204" s="179"/>
      <c r="E204" s="179"/>
      <c r="F204" s="179"/>
      <c r="G204" s="179"/>
      <c r="H204" s="179"/>
      <c r="I204" s="179"/>
      <c r="J204" s="40"/>
    </row>
    <row r="205" spans="1:10" s="44" customFormat="1" x14ac:dyDescent="0.25">
      <c r="A205" s="40"/>
      <c r="B205" s="40"/>
      <c r="C205" s="179"/>
      <c r="D205" s="179"/>
      <c r="E205" s="179"/>
      <c r="F205" s="179"/>
      <c r="G205" s="179"/>
      <c r="H205" s="179"/>
      <c r="I205" s="179"/>
      <c r="J205" s="40"/>
    </row>
    <row r="206" spans="1:10" s="44" customFormat="1" x14ac:dyDescent="0.25">
      <c r="A206" s="40"/>
      <c r="B206" s="40"/>
      <c r="C206" s="179"/>
      <c r="D206" s="179"/>
      <c r="E206" s="179"/>
      <c r="F206" s="179"/>
      <c r="G206" s="179"/>
      <c r="H206" s="179"/>
      <c r="I206" s="179"/>
      <c r="J206" s="40"/>
    </row>
    <row r="207" spans="1:10" s="44" customFormat="1" x14ac:dyDescent="0.25">
      <c r="A207" s="40"/>
      <c r="B207" s="40"/>
      <c r="C207" s="179"/>
      <c r="D207" s="179"/>
      <c r="E207" s="179"/>
      <c r="F207" s="179"/>
      <c r="G207" s="179"/>
      <c r="H207" s="179"/>
      <c r="I207" s="179"/>
      <c r="J207" s="40"/>
    </row>
    <row r="208" spans="1:10" s="44" customFormat="1" x14ac:dyDescent="0.25">
      <c r="A208" s="40"/>
      <c r="B208" s="40"/>
      <c r="C208" s="179"/>
      <c r="D208" s="179"/>
      <c r="E208" s="179"/>
      <c r="F208" s="179"/>
      <c r="G208" s="179"/>
      <c r="H208" s="179"/>
      <c r="I208" s="179"/>
      <c r="J208" s="40"/>
    </row>
    <row r="209" spans="1:10" s="44" customFormat="1" x14ac:dyDescent="0.25">
      <c r="A209" s="40"/>
      <c r="B209" s="40"/>
      <c r="C209" s="179"/>
      <c r="D209" s="179"/>
      <c r="E209" s="179"/>
      <c r="F209" s="179"/>
      <c r="G209" s="179"/>
      <c r="H209" s="179"/>
      <c r="I209" s="179"/>
      <c r="J209" s="40"/>
    </row>
    <row r="210" spans="1:10" s="44" customFormat="1" x14ac:dyDescent="0.25">
      <c r="A210" s="40"/>
      <c r="B210" s="40"/>
      <c r="C210" s="179"/>
      <c r="D210" s="179"/>
      <c r="E210" s="179"/>
      <c r="F210" s="179"/>
      <c r="G210" s="179"/>
      <c r="H210" s="179"/>
      <c r="I210" s="179"/>
      <c r="J210" s="40"/>
    </row>
    <row r="211" spans="1:10" s="44" customFormat="1" x14ac:dyDescent="0.25">
      <c r="A211" s="40"/>
      <c r="B211" s="40"/>
      <c r="C211" s="179"/>
      <c r="D211" s="179"/>
      <c r="E211" s="179"/>
      <c r="F211" s="179"/>
      <c r="G211" s="179"/>
      <c r="H211" s="179"/>
      <c r="I211" s="179"/>
      <c r="J211" s="40"/>
    </row>
    <row r="212" spans="1:10" s="44" customFormat="1" x14ac:dyDescent="0.25">
      <c r="A212" s="40"/>
      <c r="B212" s="40"/>
      <c r="C212" s="179"/>
      <c r="D212" s="179"/>
      <c r="E212" s="179"/>
      <c r="F212" s="179"/>
      <c r="G212" s="179"/>
      <c r="H212" s="179"/>
      <c r="I212" s="179"/>
      <c r="J212" s="40"/>
    </row>
    <row r="213" spans="1:10" s="44" customFormat="1" x14ac:dyDescent="0.25">
      <c r="A213" s="40"/>
      <c r="B213" s="40"/>
      <c r="C213" s="179"/>
      <c r="D213" s="179"/>
      <c r="E213" s="179"/>
      <c r="F213" s="179"/>
      <c r="G213" s="179"/>
      <c r="H213" s="179"/>
      <c r="I213" s="179"/>
      <c r="J213" s="40"/>
    </row>
    <row r="214" spans="1:10" s="44" customFormat="1" x14ac:dyDescent="0.25">
      <c r="A214" s="40"/>
      <c r="B214" s="40"/>
      <c r="C214" s="179"/>
      <c r="D214" s="179"/>
      <c r="E214" s="179"/>
      <c r="F214" s="179"/>
      <c r="G214" s="179"/>
      <c r="H214" s="179"/>
      <c r="I214" s="179"/>
      <c r="J214" s="40"/>
    </row>
    <row r="215" spans="1:10" s="44" customFormat="1" x14ac:dyDescent="0.25">
      <c r="A215" s="40"/>
      <c r="B215" s="40"/>
      <c r="C215" s="179"/>
      <c r="D215" s="179"/>
      <c r="E215" s="179"/>
      <c r="F215" s="179"/>
      <c r="G215" s="179"/>
      <c r="H215" s="179"/>
      <c r="I215" s="179"/>
      <c r="J215" s="40"/>
    </row>
    <row r="216" spans="1:10" s="44" customFormat="1" x14ac:dyDescent="0.25">
      <c r="A216" s="40"/>
      <c r="B216" s="40"/>
      <c r="C216" s="179"/>
      <c r="D216" s="179"/>
      <c r="E216" s="179"/>
      <c r="F216" s="179"/>
      <c r="G216" s="179"/>
      <c r="H216" s="179"/>
      <c r="I216" s="179"/>
      <c r="J216" s="40"/>
    </row>
    <row r="217" spans="1:10" s="44" customFormat="1" x14ac:dyDescent="0.25">
      <c r="A217" s="40"/>
      <c r="B217" s="40"/>
      <c r="C217" s="179"/>
      <c r="D217" s="179"/>
      <c r="E217" s="179"/>
      <c r="F217" s="179"/>
      <c r="G217" s="179"/>
      <c r="H217" s="179"/>
      <c r="I217" s="179"/>
      <c r="J217" s="40"/>
    </row>
    <row r="218" spans="1:10" s="44" customFormat="1" x14ac:dyDescent="0.25">
      <c r="A218" s="40"/>
      <c r="B218" s="40"/>
      <c r="C218" s="179"/>
      <c r="D218" s="179"/>
      <c r="E218" s="179"/>
      <c r="F218" s="179"/>
      <c r="G218" s="179"/>
      <c r="H218" s="179"/>
      <c r="I218" s="179"/>
      <c r="J218" s="40"/>
    </row>
    <row r="219" spans="1:10" s="44" customFormat="1" x14ac:dyDescent="0.25">
      <c r="A219" s="40"/>
      <c r="B219" s="40"/>
      <c r="C219" s="179"/>
      <c r="D219" s="179"/>
      <c r="E219" s="179"/>
      <c r="F219" s="179"/>
      <c r="G219" s="179"/>
      <c r="H219" s="179"/>
      <c r="I219" s="179"/>
      <c r="J219" s="40"/>
    </row>
    <row r="220" spans="1:10" s="44" customFormat="1" x14ac:dyDescent="0.25">
      <c r="A220" s="40"/>
      <c r="B220" s="40"/>
      <c r="C220" s="179"/>
      <c r="D220" s="179"/>
      <c r="E220" s="179"/>
      <c r="F220" s="179"/>
      <c r="G220" s="179"/>
      <c r="H220" s="179"/>
      <c r="I220" s="179"/>
      <c r="J220" s="40"/>
    </row>
    <row r="221" spans="1:10" s="44" customFormat="1" x14ac:dyDescent="0.25">
      <c r="A221" s="40"/>
      <c r="B221" s="40"/>
      <c r="C221" s="179"/>
      <c r="D221" s="179"/>
      <c r="E221" s="179"/>
      <c r="F221" s="179"/>
      <c r="G221" s="179"/>
      <c r="H221" s="179"/>
      <c r="I221" s="179"/>
      <c r="J221" s="40"/>
    </row>
    <row r="222" spans="1:10" s="44" customFormat="1" x14ac:dyDescent="0.25">
      <c r="A222" s="40"/>
      <c r="B222" s="40"/>
      <c r="C222" s="179"/>
      <c r="D222" s="179"/>
      <c r="E222" s="179"/>
      <c r="F222" s="179"/>
      <c r="G222" s="179"/>
      <c r="H222" s="179"/>
      <c r="I222" s="179"/>
      <c r="J222" s="40"/>
    </row>
    <row r="223" spans="1:10" s="44" customFormat="1" x14ac:dyDescent="0.25">
      <c r="A223" s="40"/>
      <c r="B223" s="40"/>
      <c r="C223" s="179"/>
      <c r="D223" s="179"/>
      <c r="E223" s="179"/>
      <c r="F223" s="179"/>
      <c r="G223" s="179"/>
      <c r="H223" s="179"/>
      <c r="I223" s="179"/>
      <c r="J223" s="40"/>
    </row>
    <row r="224" spans="1:10" s="44" customFormat="1" x14ac:dyDescent="0.25">
      <c r="A224" s="40"/>
      <c r="B224" s="40"/>
      <c r="C224" s="179"/>
      <c r="D224" s="179"/>
      <c r="E224" s="179"/>
      <c r="F224" s="179"/>
      <c r="G224" s="179"/>
      <c r="H224" s="179"/>
      <c r="I224" s="179"/>
      <c r="J224" s="40"/>
    </row>
    <row r="225" spans="1:10" s="44" customFormat="1" x14ac:dyDescent="0.25">
      <c r="A225" s="40"/>
      <c r="B225" s="40"/>
      <c r="C225" s="179"/>
      <c r="D225" s="179"/>
      <c r="E225" s="179"/>
      <c r="F225" s="179"/>
      <c r="G225" s="179"/>
      <c r="H225" s="179"/>
      <c r="I225" s="179"/>
      <c r="J225" s="40"/>
    </row>
    <row r="226" spans="1:10" s="44" customFormat="1" x14ac:dyDescent="0.25">
      <c r="A226" s="40"/>
      <c r="B226" s="40"/>
      <c r="C226" s="179"/>
      <c r="D226" s="179"/>
      <c r="E226" s="179"/>
      <c r="F226" s="179"/>
      <c r="G226" s="179"/>
      <c r="H226" s="179"/>
      <c r="I226" s="179"/>
      <c r="J226" s="40"/>
    </row>
    <row r="227" spans="1:10" s="44" customFormat="1" x14ac:dyDescent="0.25">
      <c r="A227" s="40"/>
      <c r="B227" s="40"/>
      <c r="C227" s="179"/>
      <c r="D227" s="179"/>
      <c r="E227" s="179"/>
      <c r="F227" s="179"/>
      <c r="G227" s="179"/>
      <c r="H227" s="179"/>
      <c r="I227" s="179"/>
      <c r="J227" s="40"/>
    </row>
    <row r="228" spans="1:10" s="44" customFormat="1" x14ac:dyDescent="0.25">
      <c r="A228" s="40"/>
      <c r="B228" s="40"/>
      <c r="C228" s="179"/>
      <c r="D228" s="179"/>
      <c r="E228" s="179"/>
      <c r="F228" s="179"/>
      <c r="G228" s="179"/>
      <c r="H228" s="179"/>
      <c r="I228" s="179"/>
      <c r="J228" s="40"/>
    </row>
    <row r="229" spans="1:10" s="44" customFormat="1" x14ac:dyDescent="0.25">
      <c r="A229" s="40"/>
      <c r="B229" s="40"/>
      <c r="C229" s="179"/>
      <c r="D229" s="179"/>
      <c r="E229" s="179"/>
      <c r="F229" s="179"/>
      <c r="G229" s="179"/>
      <c r="H229" s="179"/>
      <c r="I229" s="179"/>
      <c r="J229" s="26"/>
    </row>
    <row r="230" spans="1:10" s="44" customFormat="1" x14ac:dyDescent="0.25">
      <c r="A230" s="40"/>
      <c r="B230" s="40"/>
      <c r="C230" s="179"/>
      <c r="D230" s="179"/>
      <c r="E230" s="179"/>
      <c r="F230" s="179"/>
      <c r="G230" s="179"/>
      <c r="H230" s="179"/>
      <c r="I230" s="179"/>
      <c r="J230" s="26"/>
    </row>
    <row r="231" spans="1:10" s="44" customFormat="1" x14ac:dyDescent="0.25">
      <c r="A231" s="40"/>
      <c r="B231" s="40"/>
      <c r="C231" s="179"/>
      <c r="D231" s="179"/>
      <c r="E231" s="179"/>
      <c r="F231" s="179"/>
      <c r="G231" s="179"/>
      <c r="H231" s="179"/>
      <c r="I231" s="179"/>
      <c r="J231" s="26"/>
    </row>
    <row r="232" spans="1:10" s="44" customFormat="1" x14ac:dyDescent="0.25">
      <c r="A232" s="40"/>
      <c r="B232" s="40"/>
      <c r="C232" s="179"/>
      <c r="D232" s="179"/>
      <c r="E232" s="179"/>
      <c r="F232" s="179"/>
      <c r="G232" s="179"/>
      <c r="H232" s="179"/>
      <c r="I232" s="179"/>
      <c r="J232" s="26"/>
    </row>
    <row r="233" spans="1:10" s="44" customFormat="1" x14ac:dyDescent="0.25">
      <c r="A233" s="40"/>
      <c r="B233" s="40"/>
      <c r="C233" s="179"/>
      <c r="D233" s="179"/>
      <c r="E233" s="179"/>
      <c r="F233" s="179"/>
      <c r="G233" s="179"/>
      <c r="H233" s="179"/>
      <c r="I233" s="179"/>
      <c r="J233" s="26"/>
    </row>
    <row r="234" spans="1:10" s="44" customFormat="1" x14ac:dyDescent="0.25">
      <c r="A234" s="40"/>
      <c r="B234" s="40"/>
      <c r="C234" s="179"/>
      <c r="D234" s="179"/>
      <c r="E234" s="179"/>
      <c r="F234" s="179"/>
      <c r="G234" s="179"/>
      <c r="H234" s="179"/>
      <c r="I234" s="179"/>
      <c r="J234" s="26"/>
    </row>
    <row r="235" spans="1:10" s="44" customFormat="1" x14ac:dyDescent="0.25">
      <c r="A235" s="40"/>
      <c r="B235" s="40"/>
      <c r="C235" s="179"/>
      <c r="D235" s="179"/>
      <c r="E235" s="179"/>
      <c r="F235" s="179"/>
      <c r="G235" s="179"/>
      <c r="H235" s="179"/>
      <c r="I235" s="179"/>
      <c r="J235" s="26"/>
    </row>
    <row r="236" spans="1:10" s="44" customFormat="1" x14ac:dyDescent="0.25">
      <c r="C236" s="107"/>
      <c r="D236" s="107"/>
      <c r="E236" s="107"/>
      <c r="F236" s="107"/>
      <c r="G236" s="107"/>
      <c r="H236" s="107"/>
      <c r="I236" s="107"/>
      <c r="J236" s="26"/>
    </row>
    <row r="237" spans="1:10" s="44" customFormat="1" x14ac:dyDescent="0.25">
      <c r="C237" s="107"/>
      <c r="D237" s="107"/>
      <c r="E237" s="107"/>
      <c r="F237" s="107"/>
      <c r="G237" s="107"/>
      <c r="H237" s="107"/>
      <c r="I237" s="107"/>
      <c r="J237" s="26"/>
    </row>
    <row r="238" spans="1:10" s="44" customFormat="1" x14ac:dyDescent="0.25">
      <c r="C238" s="107"/>
      <c r="D238" s="107"/>
      <c r="E238" s="107"/>
      <c r="F238" s="107"/>
      <c r="G238" s="107"/>
      <c r="H238" s="107"/>
      <c r="I238" s="107"/>
      <c r="J238" s="26"/>
    </row>
    <row r="239" spans="1:10" s="44" customFormat="1" x14ac:dyDescent="0.25">
      <c r="C239" s="107"/>
      <c r="D239" s="107"/>
      <c r="E239" s="107"/>
      <c r="F239" s="107"/>
      <c r="G239" s="107"/>
      <c r="H239" s="107"/>
      <c r="I239" s="107"/>
      <c r="J239" s="26"/>
    </row>
    <row r="240" spans="1:10" s="44" customFormat="1" x14ac:dyDescent="0.25">
      <c r="C240" s="107"/>
      <c r="D240" s="107"/>
      <c r="E240" s="107"/>
      <c r="F240" s="107"/>
      <c r="G240" s="107"/>
      <c r="H240" s="107"/>
      <c r="I240" s="107"/>
      <c r="J240" s="26"/>
    </row>
    <row r="241" spans="2:10" s="44" customFormat="1" x14ac:dyDescent="0.25">
      <c r="C241" s="107"/>
      <c r="D241" s="107"/>
      <c r="E241" s="107"/>
      <c r="F241" s="107"/>
      <c r="G241" s="107"/>
      <c r="H241" s="107"/>
      <c r="I241" s="107"/>
      <c r="J241" s="26"/>
    </row>
    <row r="242" spans="2:10" s="44" customFormat="1" x14ac:dyDescent="0.25">
      <c r="C242" s="107"/>
      <c r="D242" s="107"/>
      <c r="E242" s="107"/>
      <c r="F242" s="107"/>
      <c r="G242" s="107"/>
      <c r="H242" s="107"/>
      <c r="I242" s="107"/>
      <c r="J242" s="26"/>
    </row>
    <row r="243" spans="2:10" x14ac:dyDescent="0.25">
      <c r="B243" s="26"/>
      <c r="C243" s="107"/>
      <c r="D243" s="107"/>
      <c r="E243" s="107"/>
      <c r="F243" s="107"/>
      <c r="G243" s="107"/>
      <c r="H243" s="107"/>
      <c r="I243" s="107"/>
      <c r="J243" s="26"/>
    </row>
    <row r="244" spans="2:10" x14ac:dyDescent="0.25">
      <c r="B244" s="26"/>
      <c r="C244" s="107"/>
      <c r="D244" s="107"/>
      <c r="E244" s="107"/>
      <c r="F244" s="107"/>
      <c r="G244" s="107"/>
      <c r="H244" s="107"/>
      <c r="I244" s="107"/>
      <c r="J244" s="26"/>
    </row>
    <row r="245" spans="2:10" x14ac:dyDescent="0.25">
      <c r="B245" s="26"/>
      <c r="C245" s="107"/>
      <c r="D245" s="107"/>
      <c r="E245" s="107"/>
      <c r="F245" s="107"/>
      <c r="G245" s="107"/>
      <c r="H245" s="107"/>
      <c r="I245" s="107"/>
      <c r="J245" s="26"/>
    </row>
    <row r="246" spans="2:10" x14ac:dyDescent="0.25">
      <c r="B246" s="26"/>
      <c r="C246" s="107"/>
      <c r="D246" s="107"/>
      <c r="E246" s="107"/>
      <c r="F246" s="107"/>
      <c r="G246" s="107"/>
      <c r="H246" s="107"/>
      <c r="I246" s="107"/>
      <c r="J246" s="26"/>
    </row>
    <row r="247" spans="2:10" x14ac:dyDescent="0.25">
      <c r="B247" s="26"/>
      <c r="C247" s="107"/>
      <c r="D247" s="107"/>
      <c r="E247" s="107"/>
      <c r="F247" s="107"/>
      <c r="G247" s="107"/>
      <c r="H247" s="107"/>
      <c r="I247" s="107"/>
      <c r="J247" s="26"/>
    </row>
    <row r="248" spans="2:10" x14ac:dyDescent="0.25">
      <c r="B248" s="26"/>
      <c r="C248" s="107"/>
      <c r="D248" s="107"/>
      <c r="E248" s="107"/>
      <c r="F248" s="107"/>
      <c r="G248" s="107"/>
      <c r="H248" s="107"/>
      <c r="I248" s="107"/>
      <c r="J248" s="26"/>
    </row>
    <row r="249" spans="2:10" x14ac:dyDescent="0.25">
      <c r="B249" s="26"/>
      <c r="C249" s="107"/>
      <c r="D249" s="107"/>
      <c r="E249" s="107"/>
      <c r="F249" s="107"/>
      <c r="G249" s="107"/>
      <c r="H249" s="107"/>
      <c r="I249" s="107"/>
      <c r="J249" s="26"/>
    </row>
    <row r="250" spans="2:10" x14ac:dyDescent="0.25">
      <c r="B250" s="26"/>
      <c r="C250" s="107"/>
      <c r="D250" s="107"/>
      <c r="E250" s="107"/>
      <c r="F250" s="107"/>
      <c r="G250" s="107"/>
      <c r="H250" s="107"/>
      <c r="I250" s="107"/>
      <c r="J250" s="26"/>
    </row>
    <row r="251" spans="2:10" x14ac:dyDescent="0.25">
      <c r="B251" s="26"/>
      <c r="C251" s="107"/>
      <c r="D251" s="107"/>
      <c r="E251" s="107"/>
      <c r="F251" s="107"/>
      <c r="G251" s="107"/>
      <c r="H251" s="107"/>
      <c r="I251" s="107"/>
      <c r="J251" s="26"/>
    </row>
    <row r="252" spans="2:10" x14ac:dyDescent="0.25">
      <c r="B252" s="26"/>
      <c r="C252" s="107"/>
      <c r="D252" s="107"/>
      <c r="E252" s="107"/>
      <c r="F252" s="107"/>
      <c r="G252" s="107"/>
      <c r="H252" s="107"/>
      <c r="I252" s="107"/>
      <c r="J252" s="26"/>
    </row>
    <row r="253" spans="2:10" x14ac:dyDescent="0.25">
      <c r="B253" s="26"/>
      <c r="C253" s="107"/>
      <c r="D253" s="107"/>
      <c r="E253" s="107"/>
      <c r="F253" s="107"/>
      <c r="G253" s="107"/>
      <c r="H253" s="107"/>
      <c r="I253" s="107"/>
      <c r="J253" s="26"/>
    </row>
    <row r="254" spans="2:10" x14ac:dyDescent="0.25">
      <c r="B254" s="26"/>
      <c r="C254" s="107"/>
      <c r="D254" s="107"/>
      <c r="E254" s="107"/>
      <c r="F254" s="107"/>
      <c r="G254" s="107"/>
      <c r="H254" s="107"/>
      <c r="I254" s="107"/>
      <c r="J254" s="26"/>
    </row>
    <row r="255" spans="2:10" x14ac:dyDescent="0.25">
      <c r="B255" s="26"/>
      <c r="C255" s="107"/>
      <c r="D255" s="107"/>
      <c r="E255" s="107"/>
      <c r="F255" s="107"/>
      <c r="G255" s="107"/>
      <c r="H255" s="107"/>
      <c r="I255" s="107"/>
      <c r="J255" s="26"/>
    </row>
    <row r="256" spans="2:10" x14ac:dyDescent="0.25">
      <c r="B256" s="26"/>
      <c r="C256" s="107"/>
      <c r="D256" s="107"/>
      <c r="E256" s="107"/>
      <c r="F256" s="107"/>
      <c r="G256" s="107"/>
      <c r="H256" s="107"/>
      <c r="I256" s="107"/>
      <c r="J256" s="26"/>
    </row>
    <row r="257" spans="2:10" x14ac:dyDescent="0.25">
      <c r="B257" s="26"/>
      <c r="C257" s="107"/>
      <c r="D257" s="107"/>
      <c r="E257" s="107"/>
      <c r="F257" s="107"/>
      <c r="G257" s="107"/>
      <c r="H257" s="107"/>
      <c r="I257" s="107"/>
      <c r="J257" s="26"/>
    </row>
    <row r="258" spans="2:10" x14ac:dyDescent="0.25">
      <c r="B258" s="26"/>
      <c r="C258" s="107"/>
      <c r="D258" s="107"/>
      <c r="E258" s="107"/>
      <c r="F258" s="107"/>
      <c r="G258" s="107"/>
      <c r="H258" s="107"/>
      <c r="I258" s="107"/>
      <c r="J258" s="26"/>
    </row>
    <row r="259" spans="2:10" x14ac:dyDescent="0.25">
      <c r="B259" s="26"/>
      <c r="C259" s="107"/>
      <c r="D259" s="107"/>
      <c r="E259" s="107"/>
      <c r="F259" s="107"/>
      <c r="G259" s="107"/>
      <c r="H259" s="107"/>
      <c r="I259" s="107"/>
      <c r="J259" s="26"/>
    </row>
    <row r="260" spans="2:10" x14ac:dyDescent="0.25">
      <c r="B260" s="26"/>
      <c r="C260" s="107"/>
      <c r="D260" s="107"/>
      <c r="E260" s="107"/>
      <c r="F260" s="107"/>
      <c r="G260" s="107"/>
      <c r="H260" s="107"/>
      <c r="I260" s="107"/>
      <c r="J260" s="26"/>
    </row>
    <row r="261" spans="2:10" x14ac:dyDescent="0.25">
      <c r="B261" s="26"/>
      <c r="C261" s="107"/>
      <c r="D261" s="107"/>
      <c r="E261" s="107"/>
      <c r="F261" s="107"/>
      <c r="G261" s="107"/>
      <c r="H261" s="107"/>
      <c r="I261" s="107"/>
      <c r="J261" s="26"/>
    </row>
    <row r="262" spans="2:10" x14ac:dyDescent="0.25">
      <c r="B262" s="26"/>
      <c r="C262" s="107"/>
      <c r="D262" s="107"/>
      <c r="E262" s="107"/>
      <c r="F262" s="107"/>
      <c r="G262" s="107"/>
      <c r="H262" s="107"/>
      <c r="I262" s="107"/>
      <c r="J262" s="26"/>
    </row>
    <row r="263" spans="2:10" x14ac:dyDescent="0.25">
      <c r="B263" s="26"/>
      <c r="C263" s="107"/>
      <c r="D263" s="107"/>
      <c r="E263" s="107"/>
      <c r="F263" s="107"/>
      <c r="G263" s="107"/>
      <c r="H263" s="107"/>
      <c r="I263" s="107"/>
      <c r="J263" s="26"/>
    </row>
    <row r="264" spans="2:10" x14ac:dyDescent="0.25">
      <c r="B264" s="26"/>
      <c r="C264" s="107"/>
      <c r="D264" s="107"/>
      <c r="E264" s="107"/>
      <c r="F264" s="107"/>
      <c r="G264" s="107"/>
      <c r="H264" s="107"/>
      <c r="I264" s="107"/>
      <c r="J264" s="26"/>
    </row>
    <row r="265" spans="2:10" x14ac:dyDescent="0.25">
      <c r="B265" s="26"/>
      <c r="C265" s="107"/>
      <c r="D265" s="107"/>
      <c r="E265" s="107"/>
      <c r="F265" s="107"/>
      <c r="G265" s="107"/>
      <c r="H265" s="107"/>
      <c r="I265" s="107"/>
      <c r="J265" s="26"/>
    </row>
    <row r="266" spans="2:10" x14ac:dyDescent="0.25">
      <c r="B266" s="26"/>
      <c r="C266" s="107"/>
      <c r="D266" s="107"/>
      <c r="E266" s="107"/>
      <c r="F266" s="107"/>
      <c r="G266" s="107"/>
      <c r="H266" s="107"/>
      <c r="I266" s="107"/>
      <c r="J266" s="26"/>
    </row>
    <row r="267" spans="2:10" x14ac:dyDescent="0.25">
      <c r="B267" s="26"/>
      <c r="C267" s="107"/>
      <c r="D267" s="107"/>
      <c r="E267" s="107"/>
      <c r="F267" s="107"/>
      <c r="G267" s="107"/>
      <c r="H267" s="107"/>
      <c r="I267" s="107"/>
      <c r="J267" s="26"/>
    </row>
    <row r="268" spans="2:10" x14ac:dyDescent="0.25">
      <c r="B268" s="26"/>
      <c r="C268" s="107"/>
      <c r="D268" s="107"/>
      <c r="E268" s="107"/>
      <c r="F268" s="107"/>
      <c r="G268" s="107"/>
      <c r="H268" s="107"/>
      <c r="I268" s="107"/>
      <c r="J268" s="26"/>
    </row>
    <row r="269" spans="2:10" x14ac:dyDescent="0.25">
      <c r="B269" s="26"/>
      <c r="C269" s="107"/>
      <c r="D269" s="107"/>
      <c r="E269" s="107"/>
      <c r="F269" s="107"/>
      <c r="G269" s="107"/>
      <c r="H269" s="107"/>
      <c r="I269" s="107"/>
      <c r="J269" s="26"/>
    </row>
    <row r="270" spans="2:10" x14ac:dyDescent="0.25">
      <c r="B270" s="26"/>
      <c r="C270" s="107"/>
      <c r="D270" s="107"/>
      <c r="E270" s="107"/>
      <c r="F270" s="107"/>
      <c r="G270" s="107"/>
      <c r="H270" s="107"/>
      <c r="I270" s="107"/>
      <c r="J270" s="26"/>
    </row>
    <row r="271" spans="2:10" x14ac:dyDescent="0.25">
      <c r="B271" s="26"/>
      <c r="C271" s="107"/>
      <c r="D271" s="107"/>
      <c r="E271" s="107"/>
      <c r="F271" s="107"/>
      <c r="G271" s="107"/>
      <c r="H271" s="107"/>
      <c r="I271" s="107"/>
      <c r="J271" s="26"/>
    </row>
    <row r="272" spans="2:10" x14ac:dyDescent="0.25">
      <c r="B272" s="26"/>
      <c r="C272" s="107"/>
      <c r="D272" s="107"/>
      <c r="E272" s="107"/>
      <c r="F272" s="107"/>
      <c r="G272" s="107"/>
      <c r="H272" s="107"/>
      <c r="I272" s="107"/>
      <c r="J272" s="26"/>
    </row>
    <row r="273" spans="2:10" x14ac:dyDescent="0.25">
      <c r="J273" s="26"/>
    </row>
    <row r="274" spans="2:10" x14ac:dyDescent="0.25">
      <c r="J274" s="26"/>
    </row>
    <row r="275" spans="2:10" x14ac:dyDescent="0.25">
      <c r="J275" s="26"/>
    </row>
    <row r="276" spans="2:10" x14ac:dyDescent="0.25">
      <c r="J276" s="26"/>
    </row>
    <row r="277" spans="2:10" x14ac:dyDescent="0.25">
      <c r="J277" s="26"/>
    </row>
    <row r="278" spans="2:10" x14ac:dyDescent="0.25">
      <c r="J278" s="26"/>
    </row>
    <row r="279" spans="2:10" x14ac:dyDescent="0.25">
      <c r="J279" s="26"/>
    </row>
    <row r="280" spans="2:10" x14ac:dyDescent="0.25">
      <c r="J280" s="26"/>
    </row>
    <row r="281" spans="2:10" x14ac:dyDescent="0.25">
      <c r="J281" s="26"/>
    </row>
    <row r="282" spans="2:10" x14ac:dyDescent="0.25">
      <c r="B282" s="26"/>
      <c r="C282" s="107"/>
      <c r="D282" s="107"/>
      <c r="E282" s="107"/>
      <c r="F282" s="107"/>
      <c r="G282" s="107"/>
      <c r="H282" s="107"/>
      <c r="I282" s="107"/>
      <c r="J282" s="26"/>
    </row>
    <row r="283" spans="2:10" x14ac:dyDescent="0.25">
      <c r="B283" s="26"/>
      <c r="C283" s="107"/>
      <c r="D283" s="107"/>
      <c r="E283" s="107"/>
      <c r="F283" s="107"/>
      <c r="G283" s="107"/>
      <c r="H283" s="107"/>
      <c r="I283" s="107"/>
      <c r="J283" s="26"/>
    </row>
    <row r="284" spans="2:10" x14ac:dyDescent="0.25">
      <c r="B284" s="26"/>
      <c r="C284" s="107"/>
      <c r="D284" s="107"/>
      <c r="E284" s="107"/>
      <c r="F284" s="107"/>
      <c r="G284" s="107"/>
      <c r="H284" s="107"/>
      <c r="I284" s="107"/>
      <c r="J284" s="26"/>
    </row>
    <row r="285" spans="2:10" x14ac:dyDescent="0.25">
      <c r="B285" s="26"/>
      <c r="C285" s="107"/>
      <c r="D285" s="107"/>
      <c r="E285" s="107"/>
      <c r="F285" s="107"/>
      <c r="G285" s="107"/>
      <c r="H285" s="107"/>
      <c r="I285" s="107"/>
      <c r="J285" s="26"/>
    </row>
    <row r="286" spans="2:10" x14ac:dyDescent="0.25">
      <c r="B286" s="26"/>
      <c r="C286" s="107"/>
      <c r="D286" s="107"/>
      <c r="E286" s="107"/>
      <c r="F286" s="107"/>
      <c r="G286" s="107"/>
      <c r="H286" s="107"/>
      <c r="I286" s="107"/>
      <c r="J286" s="26"/>
    </row>
    <row r="287" spans="2:10" x14ac:dyDescent="0.25">
      <c r="B287" s="26"/>
      <c r="C287" s="107"/>
      <c r="D287" s="107"/>
      <c r="E287" s="107"/>
      <c r="F287" s="107"/>
      <c r="G287" s="107"/>
      <c r="H287" s="107"/>
      <c r="I287" s="107"/>
      <c r="J287" s="26"/>
    </row>
    <row r="288" spans="2:10" x14ac:dyDescent="0.25">
      <c r="B288" s="26"/>
      <c r="C288" s="107"/>
      <c r="D288" s="107"/>
      <c r="E288" s="107"/>
      <c r="F288" s="107"/>
      <c r="G288" s="107"/>
      <c r="H288" s="107"/>
      <c r="I288" s="107"/>
      <c r="J288" s="26"/>
    </row>
    <row r="289" spans="2:10" x14ac:dyDescent="0.25">
      <c r="B289" s="26"/>
      <c r="C289" s="107"/>
      <c r="D289" s="107"/>
      <c r="E289" s="107"/>
      <c r="F289" s="107"/>
      <c r="G289" s="107"/>
      <c r="H289" s="107"/>
      <c r="I289" s="107"/>
      <c r="J289" s="26"/>
    </row>
    <row r="290" spans="2:10" x14ac:dyDescent="0.25">
      <c r="B290" s="26"/>
      <c r="C290" s="107"/>
      <c r="D290" s="107"/>
      <c r="E290" s="107"/>
      <c r="F290" s="107"/>
      <c r="G290" s="107"/>
      <c r="H290" s="107"/>
      <c r="I290" s="107"/>
      <c r="J290" s="26"/>
    </row>
    <row r="291" spans="2:10" x14ac:dyDescent="0.25">
      <c r="B291" s="26"/>
      <c r="C291" s="107"/>
      <c r="D291" s="107"/>
      <c r="E291" s="107"/>
      <c r="F291" s="107"/>
      <c r="G291" s="107"/>
      <c r="H291" s="107"/>
      <c r="I291" s="107"/>
      <c r="J291" s="26"/>
    </row>
    <row r="292" spans="2:10" x14ac:dyDescent="0.25">
      <c r="B292" s="26"/>
      <c r="C292" s="107"/>
      <c r="D292" s="107"/>
      <c r="E292" s="107"/>
      <c r="F292" s="107"/>
      <c r="G292" s="107"/>
      <c r="H292" s="107"/>
      <c r="I292" s="107"/>
      <c r="J292" s="26"/>
    </row>
    <row r="293" spans="2:10" x14ac:dyDescent="0.25">
      <c r="B293" s="26"/>
      <c r="C293" s="107"/>
      <c r="D293" s="107"/>
      <c r="E293" s="107"/>
      <c r="F293" s="107"/>
      <c r="G293" s="107"/>
      <c r="H293" s="107"/>
      <c r="I293" s="107"/>
      <c r="J293" s="26"/>
    </row>
    <row r="294" spans="2:10" x14ac:dyDescent="0.25">
      <c r="B294" s="26"/>
      <c r="C294" s="107"/>
      <c r="D294" s="107"/>
      <c r="E294" s="107"/>
      <c r="F294" s="107"/>
      <c r="G294" s="107"/>
      <c r="H294" s="107"/>
      <c r="I294" s="107"/>
      <c r="J294" s="26"/>
    </row>
    <row r="295" spans="2:10" x14ac:dyDescent="0.25">
      <c r="B295" s="26"/>
      <c r="C295" s="107"/>
      <c r="D295" s="107"/>
      <c r="E295" s="107"/>
      <c r="F295" s="107"/>
      <c r="G295" s="107"/>
      <c r="H295" s="107"/>
      <c r="I295" s="107"/>
      <c r="J295" s="26"/>
    </row>
    <row r="296" spans="2:10" x14ac:dyDescent="0.25">
      <c r="B296" s="26"/>
      <c r="C296" s="107"/>
      <c r="D296" s="107"/>
      <c r="E296" s="107"/>
      <c r="F296" s="107"/>
      <c r="G296" s="107"/>
      <c r="H296" s="107"/>
      <c r="I296" s="107"/>
      <c r="J296" s="26"/>
    </row>
    <row r="297" spans="2:10" x14ac:dyDescent="0.25">
      <c r="B297" s="26"/>
      <c r="C297" s="107"/>
      <c r="D297" s="107"/>
      <c r="E297" s="107"/>
      <c r="F297" s="107"/>
      <c r="G297" s="107"/>
      <c r="H297" s="107"/>
      <c r="I297" s="107"/>
      <c r="J297" s="26"/>
    </row>
    <row r="298" spans="2:10" x14ac:dyDescent="0.25">
      <c r="B298" s="26"/>
      <c r="C298" s="107"/>
      <c r="D298" s="107"/>
      <c r="E298" s="107"/>
      <c r="F298" s="107"/>
      <c r="G298" s="107"/>
      <c r="H298" s="107"/>
      <c r="I298" s="107"/>
      <c r="J298" s="26"/>
    </row>
    <row r="299" spans="2:10" x14ac:dyDescent="0.25">
      <c r="B299" s="26"/>
      <c r="C299" s="107"/>
      <c r="D299" s="107"/>
      <c r="E299" s="107"/>
      <c r="F299" s="107"/>
      <c r="G299" s="107"/>
      <c r="H299" s="107"/>
      <c r="I299" s="107"/>
      <c r="J299" s="26"/>
    </row>
    <row r="300" spans="2:10" x14ac:dyDescent="0.25">
      <c r="B300" s="26"/>
      <c r="C300" s="107"/>
      <c r="D300" s="107"/>
      <c r="E300" s="107"/>
      <c r="F300" s="107"/>
      <c r="G300" s="107"/>
      <c r="H300" s="107"/>
      <c r="I300" s="107"/>
      <c r="J300" s="26"/>
    </row>
    <row r="301" spans="2:10" x14ac:dyDescent="0.25">
      <c r="B301" s="26"/>
      <c r="C301" s="107"/>
      <c r="D301" s="107"/>
      <c r="E301" s="107"/>
      <c r="F301" s="107"/>
      <c r="G301" s="107"/>
      <c r="H301" s="107"/>
      <c r="I301" s="107"/>
      <c r="J301" s="26"/>
    </row>
    <row r="302" spans="2:10" x14ac:dyDescent="0.25">
      <c r="B302" s="26"/>
      <c r="C302" s="107"/>
      <c r="D302" s="107"/>
      <c r="E302" s="107"/>
      <c r="F302" s="107"/>
      <c r="G302" s="107"/>
      <c r="H302" s="107"/>
      <c r="I302" s="107"/>
      <c r="J302" s="26"/>
    </row>
    <row r="303" spans="2:10" x14ac:dyDescent="0.25">
      <c r="B303" s="26"/>
      <c r="C303" s="107"/>
      <c r="D303" s="107"/>
      <c r="E303" s="107"/>
      <c r="F303" s="107"/>
      <c r="G303" s="107"/>
      <c r="H303" s="107"/>
      <c r="I303" s="107"/>
      <c r="J303" s="26"/>
    </row>
    <row r="304" spans="2:10" x14ac:dyDescent="0.25">
      <c r="B304" s="26"/>
      <c r="C304" s="107"/>
      <c r="D304" s="107"/>
      <c r="E304" s="107"/>
      <c r="F304" s="107"/>
      <c r="G304" s="107"/>
      <c r="H304" s="107"/>
      <c r="I304" s="107"/>
      <c r="J304" s="26"/>
    </row>
    <row r="305" spans="2:10" x14ac:dyDescent="0.25">
      <c r="B305" s="26"/>
      <c r="C305" s="107"/>
      <c r="D305" s="107"/>
      <c r="E305" s="107"/>
      <c r="F305" s="107"/>
      <c r="G305" s="107"/>
      <c r="H305" s="107"/>
      <c r="I305" s="107"/>
      <c r="J305" s="26"/>
    </row>
    <row r="306" spans="2:10" x14ac:dyDescent="0.25">
      <c r="B306" s="26"/>
      <c r="C306" s="107"/>
      <c r="D306" s="107"/>
      <c r="E306" s="107"/>
      <c r="F306" s="107"/>
      <c r="G306" s="107"/>
      <c r="H306" s="107"/>
      <c r="I306" s="107"/>
      <c r="J306" s="26"/>
    </row>
    <row r="307" spans="2:10" x14ac:dyDescent="0.25">
      <c r="B307" s="26"/>
      <c r="C307" s="107"/>
      <c r="D307" s="107"/>
      <c r="E307" s="107"/>
      <c r="F307" s="107"/>
      <c r="G307" s="107"/>
      <c r="H307" s="107"/>
      <c r="I307" s="107"/>
      <c r="J307" s="26"/>
    </row>
    <row r="308" spans="2:10" x14ac:dyDescent="0.25">
      <c r="B308" s="26"/>
      <c r="C308" s="107"/>
      <c r="D308" s="107"/>
      <c r="E308" s="107"/>
      <c r="F308" s="107"/>
      <c r="G308" s="107"/>
      <c r="H308" s="107"/>
      <c r="I308" s="107"/>
      <c r="J308" s="26"/>
    </row>
    <row r="309" spans="2:10" x14ac:dyDescent="0.25">
      <c r="B309" s="26"/>
      <c r="C309" s="107"/>
      <c r="D309" s="107"/>
      <c r="E309" s="107"/>
      <c r="F309" s="107"/>
      <c r="G309" s="107"/>
      <c r="H309" s="107"/>
      <c r="I309" s="107"/>
      <c r="J309" s="26"/>
    </row>
    <row r="310" spans="2:10" x14ac:dyDescent="0.25">
      <c r="B310" s="26"/>
      <c r="C310" s="107"/>
      <c r="D310" s="107"/>
      <c r="E310" s="107"/>
      <c r="F310" s="107"/>
      <c r="G310" s="107"/>
      <c r="H310" s="107"/>
      <c r="I310" s="107"/>
      <c r="J310" s="26"/>
    </row>
  </sheetData>
  <mergeCells count="9">
    <mergeCell ref="A60:I60"/>
    <mergeCell ref="A61:I61"/>
    <mergeCell ref="C1:I1"/>
    <mergeCell ref="D4:I4"/>
    <mergeCell ref="D5:I5"/>
    <mergeCell ref="C56:I56"/>
    <mergeCell ref="A58:I58"/>
    <mergeCell ref="A59:I59"/>
    <mergeCell ref="A1:B1"/>
  </mergeCells>
  <pageMargins left="0.7" right="0.7" top="0.75" bottom="0.75" header="0.3" footer="0.3"/>
  <pageSetup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79"/>
  <sheetViews>
    <sheetView zoomScale="82" zoomScaleNormal="82" workbookViewId="0">
      <selection activeCell="F41" sqref="F41"/>
    </sheetView>
  </sheetViews>
  <sheetFormatPr defaultColWidth="9.140625" defaultRowHeight="15" x14ac:dyDescent="0.25"/>
  <cols>
    <col min="1" max="1" width="3.85546875" style="27" customWidth="1"/>
    <col min="2" max="2" width="123.42578125" style="27" customWidth="1"/>
    <col min="3" max="9" width="15.42578125" style="118" customWidth="1"/>
    <col min="10" max="16384" width="9.140625" style="27"/>
  </cols>
  <sheetData>
    <row r="1" spans="1:9" ht="15.75" x14ac:dyDescent="0.25">
      <c r="A1" s="55" t="str">
        <f>"DFAST-14A - Regulatory Capital Transitions Schedule:"&amp;" "&amp;CoverSheet!$D$4&amp;" ("&amp;CoverSheet!$B$15&amp; " Scenario)"</f>
        <v>DFAST-14A - Regulatory Capital Transitions Schedule:  (Supervisory Baseline Scenario)</v>
      </c>
      <c r="B1" s="54"/>
    </row>
    <row r="2" spans="1:9" s="24" customFormat="1" ht="15.75" x14ac:dyDescent="0.25">
      <c r="B2" s="50" t="s">
        <v>131</v>
      </c>
      <c r="C2" s="119"/>
      <c r="D2" s="119"/>
      <c r="E2" s="119"/>
      <c r="F2" s="119"/>
      <c r="G2" s="119"/>
      <c r="H2" s="119"/>
      <c r="I2" s="119"/>
    </row>
    <row r="3" spans="1:9" s="13" customFormat="1" ht="15" customHeight="1" x14ac:dyDescent="0.25">
      <c r="B3" s="14" t="s">
        <v>14</v>
      </c>
      <c r="C3" s="112" t="s">
        <v>13</v>
      </c>
      <c r="D3" s="111" t="s">
        <v>12</v>
      </c>
      <c r="E3" s="111" t="s">
        <v>11</v>
      </c>
      <c r="F3" s="111" t="s">
        <v>10</v>
      </c>
      <c r="G3" s="111" t="s">
        <v>9</v>
      </c>
      <c r="H3" s="111" t="s">
        <v>8</v>
      </c>
      <c r="I3" s="111" t="s">
        <v>7</v>
      </c>
    </row>
    <row r="4" spans="1:9" s="24" customFormat="1" ht="14.45" customHeight="1" x14ac:dyDescent="0.25">
      <c r="C4" s="175" t="s">
        <v>147</v>
      </c>
      <c r="D4" s="255"/>
      <c r="E4" s="255"/>
      <c r="F4" s="255"/>
      <c r="G4" s="255"/>
      <c r="H4" s="255"/>
      <c r="I4" s="255"/>
    </row>
    <row r="5" spans="1:9" s="24" customFormat="1" ht="14.45" customHeight="1" x14ac:dyDescent="0.25">
      <c r="C5" s="176" t="s">
        <v>148</v>
      </c>
      <c r="D5" s="256" t="s">
        <v>150</v>
      </c>
      <c r="E5" s="256"/>
      <c r="F5" s="256"/>
      <c r="G5" s="256"/>
      <c r="H5" s="256"/>
      <c r="I5" s="256"/>
    </row>
    <row r="6" spans="1:9" s="24" customFormat="1" ht="14.45" customHeight="1" x14ac:dyDescent="0.25">
      <c r="C6" s="145" t="s">
        <v>149</v>
      </c>
      <c r="D6" s="176" t="s">
        <v>151</v>
      </c>
      <c r="E6" s="176" t="s">
        <v>152</v>
      </c>
      <c r="F6" s="176" t="s">
        <v>153</v>
      </c>
      <c r="G6" s="176" t="s">
        <v>154</v>
      </c>
      <c r="H6" s="176" t="s">
        <v>155</v>
      </c>
      <c r="I6" s="176" t="s">
        <v>156</v>
      </c>
    </row>
    <row r="7" spans="1:9" x14ac:dyDescent="0.25">
      <c r="C7" s="107"/>
    </row>
    <row r="8" spans="1:9" x14ac:dyDescent="0.25">
      <c r="B8" s="53" t="s">
        <v>270</v>
      </c>
    </row>
    <row r="10" spans="1:9" x14ac:dyDescent="0.25">
      <c r="A10" s="217">
        <v>1</v>
      </c>
      <c r="B10" s="212" t="s">
        <v>117</v>
      </c>
      <c r="C10" s="136"/>
      <c r="D10" s="136"/>
      <c r="E10" s="136"/>
      <c r="F10" s="136"/>
      <c r="G10" s="136"/>
      <c r="H10" s="136"/>
      <c r="I10" s="136"/>
    </row>
    <row r="11" spans="1:9" x14ac:dyDescent="0.25">
      <c r="A11" s="218">
        <v>2</v>
      </c>
      <c r="B11" s="213" t="s">
        <v>195</v>
      </c>
      <c r="C11" s="136"/>
      <c r="D11" s="136"/>
      <c r="E11" s="136"/>
      <c r="F11" s="136"/>
      <c r="G11" s="136"/>
      <c r="H11" s="136"/>
      <c r="I11" s="136"/>
    </row>
    <row r="12" spans="1:9" x14ac:dyDescent="0.25">
      <c r="A12" s="218">
        <v>3</v>
      </c>
      <c r="B12" s="213" t="s">
        <v>194</v>
      </c>
      <c r="C12" s="136"/>
      <c r="D12" s="136"/>
      <c r="E12" s="136"/>
      <c r="F12" s="136"/>
      <c r="G12" s="136"/>
      <c r="H12" s="136"/>
      <c r="I12" s="136"/>
    </row>
    <row r="13" spans="1:9" x14ac:dyDescent="0.25">
      <c r="A13" s="218"/>
      <c r="B13" s="213"/>
      <c r="C13" s="107"/>
      <c r="D13" s="107"/>
      <c r="E13" s="108"/>
      <c r="F13" s="107"/>
      <c r="G13" s="107"/>
      <c r="H13" s="107"/>
      <c r="I13" s="107"/>
    </row>
    <row r="14" spans="1:9" x14ac:dyDescent="0.25">
      <c r="A14" s="218">
        <v>4</v>
      </c>
      <c r="B14" s="214" t="s">
        <v>196</v>
      </c>
      <c r="C14" s="137" t="str">
        <f>IF(AND(ISNUMBER(C10),ISNUMBER(C11),ISNUMBER(C12)),(C10-C11-C12),"")</f>
        <v/>
      </c>
      <c r="D14" s="137" t="str">
        <f t="shared" ref="D14:I14" si="0">IF(AND(ISNUMBER(D10),ISNUMBER(D11),ISNUMBER(D12)),(D10-D11-D12),"")</f>
        <v/>
      </c>
      <c r="E14" s="137" t="str">
        <f t="shared" si="0"/>
        <v/>
      </c>
      <c r="F14" s="137" t="str">
        <f t="shared" si="0"/>
        <v/>
      </c>
      <c r="G14" s="137" t="str">
        <f t="shared" si="0"/>
        <v/>
      </c>
      <c r="H14" s="137" t="str">
        <f t="shared" si="0"/>
        <v/>
      </c>
      <c r="I14" s="137" t="str">
        <f t="shared" si="0"/>
        <v/>
      </c>
    </row>
    <row r="15" spans="1:9" x14ac:dyDescent="0.25">
      <c r="A15" s="218"/>
      <c r="B15" s="213"/>
      <c r="C15" s="144"/>
      <c r="D15" s="144"/>
      <c r="E15" s="144"/>
      <c r="F15" s="144"/>
      <c r="G15" s="144"/>
      <c r="H15" s="144"/>
      <c r="I15" s="144"/>
    </row>
    <row r="16" spans="1:9" x14ac:dyDescent="0.25">
      <c r="A16" s="218"/>
      <c r="B16" s="213"/>
      <c r="C16" s="107"/>
      <c r="D16" s="107"/>
      <c r="E16" s="107"/>
      <c r="F16" s="107"/>
      <c r="G16" s="107"/>
      <c r="H16" s="107"/>
      <c r="I16" s="107"/>
    </row>
    <row r="17" spans="1:9" x14ac:dyDescent="0.25">
      <c r="A17" s="218"/>
      <c r="B17" s="214" t="s">
        <v>271</v>
      </c>
      <c r="C17" s="107"/>
      <c r="D17" s="107"/>
      <c r="E17" s="107"/>
      <c r="F17" s="107"/>
      <c r="G17" s="107"/>
      <c r="H17" s="107"/>
      <c r="I17" s="107"/>
    </row>
    <row r="18" spans="1:9" x14ac:dyDescent="0.25">
      <c r="A18" s="218"/>
      <c r="B18" s="213"/>
      <c r="C18" s="107"/>
      <c r="D18" s="107"/>
      <c r="E18" s="107"/>
      <c r="F18" s="107"/>
      <c r="G18" s="107"/>
      <c r="H18" s="107"/>
      <c r="I18" s="107"/>
    </row>
    <row r="19" spans="1:9" x14ac:dyDescent="0.25">
      <c r="A19" s="218">
        <v>5</v>
      </c>
      <c r="B19" s="213" t="s">
        <v>118</v>
      </c>
      <c r="C19" s="136"/>
      <c r="D19" s="136"/>
      <c r="E19" s="136"/>
      <c r="F19" s="136"/>
      <c r="G19" s="136"/>
      <c r="H19" s="136"/>
      <c r="I19" s="136"/>
    </row>
    <row r="20" spans="1:9" x14ac:dyDescent="0.25">
      <c r="A20" s="218">
        <v>6</v>
      </c>
      <c r="B20" s="213" t="s">
        <v>143</v>
      </c>
      <c r="C20" s="136"/>
      <c r="D20" s="136"/>
      <c r="E20" s="136"/>
      <c r="F20" s="136"/>
      <c r="G20" s="136"/>
      <c r="H20" s="136"/>
      <c r="I20" s="136"/>
    </row>
    <row r="21" spans="1:9" x14ac:dyDescent="0.25">
      <c r="A21" s="218">
        <v>7</v>
      </c>
      <c r="B21" s="213" t="s">
        <v>126</v>
      </c>
      <c r="C21" s="136"/>
      <c r="D21" s="136"/>
      <c r="E21" s="136"/>
      <c r="F21" s="136"/>
      <c r="G21" s="136"/>
      <c r="H21" s="136"/>
      <c r="I21" s="136"/>
    </row>
    <row r="22" spans="1:9" x14ac:dyDescent="0.25">
      <c r="A22" s="218">
        <v>8</v>
      </c>
      <c r="B22" s="213" t="s">
        <v>127</v>
      </c>
      <c r="C22" s="136"/>
      <c r="D22" s="136"/>
      <c r="E22" s="136"/>
      <c r="F22" s="136"/>
      <c r="G22" s="136"/>
      <c r="H22" s="136"/>
      <c r="I22" s="136"/>
    </row>
    <row r="23" spans="1:9" x14ac:dyDescent="0.25">
      <c r="A23" s="218">
        <v>9</v>
      </c>
      <c r="B23" s="213" t="s">
        <v>128</v>
      </c>
      <c r="C23" s="137" t="str">
        <f t="shared" ref="C23:I23" si="1">IF(AND(ISNUMBER(C24),ISNUMBER(C25)),SUM(C24,C25),"")</f>
        <v/>
      </c>
      <c r="D23" s="137" t="str">
        <f t="shared" si="1"/>
        <v/>
      </c>
      <c r="E23" s="137" t="str">
        <f t="shared" si="1"/>
        <v/>
      </c>
      <c r="F23" s="137" t="str">
        <f t="shared" si="1"/>
        <v/>
      </c>
      <c r="G23" s="137" t="str">
        <f t="shared" si="1"/>
        <v/>
      </c>
      <c r="H23" s="137" t="str">
        <f t="shared" si="1"/>
        <v/>
      </c>
      <c r="I23" s="137" t="str">
        <f t="shared" si="1"/>
        <v/>
      </c>
    </row>
    <row r="24" spans="1:9" x14ac:dyDescent="0.25">
      <c r="A24" s="218">
        <v>10</v>
      </c>
      <c r="B24" s="215" t="s">
        <v>133</v>
      </c>
      <c r="C24" s="136"/>
      <c r="D24" s="136"/>
      <c r="E24" s="136"/>
      <c r="F24" s="136"/>
      <c r="G24" s="136"/>
      <c r="H24" s="136"/>
      <c r="I24" s="136"/>
    </row>
    <row r="25" spans="1:9" x14ac:dyDescent="0.25">
      <c r="A25" s="218">
        <v>11</v>
      </c>
      <c r="B25" s="216" t="s">
        <v>40</v>
      </c>
      <c r="C25" s="136"/>
      <c r="D25" s="136"/>
      <c r="E25" s="136"/>
      <c r="F25" s="136"/>
      <c r="G25" s="136"/>
      <c r="H25" s="136"/>
      <c r="I25" s="136"/>
    </row>
    <row r="26" spans="1:9" x14ac:dyDescent="0.25">
      <c r="A26" s="218">
        <v>12</v>
      </c>
      <c r="B26" s="213" t="s">
        <v>195</v>
      </c>
      <c r="C26" s="136"/>
      <c r="D26" s="136"/>
      <c r="E26" s="136"/>
      <c r="F26" s="136"/>
      <c r="G26" s="136"/>
      <c r="H26" s="136"/>
      <c r="I26" s="136"/>
    </row>
    <row r="27" spans="1:9" x14ac:dyDescent="0.25">
      <c r="A27" s="218">
        <v>13</v>
      </c>
      <c r="B27" s="213" t="s">
        <v>197</v>
      </c>
      <c r="C27" s="136"/>
      <c r="D27" s="136"/>
      <c r="E27" s="136"/>
      <c r="F27" s="136"/>
      <c r="G27" s="136"/>
      <c r="H27" s="136"/>
      <c r="I27" s="136"/>
    </row>
    <row r="28" spans="1:9" x14ac:dyDescent="0.25">
      <c r="A28" s="26"/>
      <c r="B28" s="18"/>
      <c r="C28" s="107"/>
      <c r="D28" s="107"/>
      <c r="E28" s="108"/>
      <c r="F28" s="107"/>
      <c r="G28" s="107"/>
      <c r="H28" s="107"/>
      <c r="I28" s="107"/>
    </row>
    <row r="29" spans="1:9" x14ac:dyDescent="0.25">
      <c r="A29" s="26">
        <v>14</v>
      </c>
      <c r="B29" s="25" t="s">
        <v>119</v>
      </c>
      <c r="C29" s="137" t="str">
        <f>IF(AND(ISNUMBER(C19),ISNUMBER(C20),ISNUMBER(C21),ISNUMBER(C22),ISNUMBER(C24),ISNUMBER(C25),ISNUMBER(C26),ISNUMBER(C27)),(SUM(C19,C20,C21,C22,C25)+C24*0.1-C26-C27),"")</f>
        <v/>
      </c>
      <c r="D29" s="137" t="str">
        <f t="shared" ref="D29:I29" si="2">IF(AND(ISNUMBER(D19),ISNUMBER(D20),ISNUMBER(D21),ISNUMBER(D22),ISNUMBER(D24),ISNUMBER(D25),ISNUMBER(D26),ISNUMBER(D27)),(SUM(D19,D20,D21,D22,D25)+D24*0.1-D26-D27),"")</f>
        <v/>
      </c>
      <c r="E29" s="137" t="str">
        <f t="shared" si="2"/>
        <v/>
      </c>
      <c r="F29" s="137" t="str">
        <f t="shared" si="2"/>
        <v/>
      </c>
      <c r="G29" s="137" t="str">
        <f t="shared" si="2"/>
        <v/>
      </c>
      <c r="H29" s="137" t="str">
        <f t="shared" si="2"/>
        <v/>
      </c>
      <c r="I29" s="137" t="str">
        <f t="shared" si="2"/>
        <v/>
      </c>
    </row>
    <row r="30" spans="1:9" x14ac:dyDescent="0.25">
      <c r="B30" s="18"/>
      <c r="E30" s="103"/>
    </row>
    <row r="31" spans="1:9" x14ac:dyDescent="0.25">
      <c r="B31" s="41" t="s">
        <v>114</v>
      </c>
      <c r="E31" s="103"/>
    </row>
    <row r="32" spans="1:9" ht="30" x14ac:dyDescent="0.25">
      <c r="A32" s="27">
        <v>15</v>
      </c>
      <c r="B32" s="49" t="s">
        <v>268</v>
      </c>
      <c r="C32" s="117" t="str">
        <f>IF(C39=0,"Yes","No")</f>
        <v>No</v>
      </c>
      <c r="D32" s="117" t="str">
        <f t="shared" ref="D32:I32" si="3">IF(D39=0,"Yes","No")</f>
        <v>No</v>
      </c>
      <c r="E32" s="117" t="str">
        <f t="shared" si="3"/>
        <v>No</v>
      </c>
      <c r="F32" s="117" t="str">
        <f t="shared" si="3"/>
        <v>No</v>
      </c>
      <c r="G32" s="117" t="str">
        <f t="shared" si="3"/>
        <v>No</v>
      </c>
      <c r="H32" s="117" t="str">
        <f t="shared" si="3"/>
        <v>No</v>
      </c>
      <c r="I32" s="117" t="str">
        <f t="shared" si="3"/>
        <v>No</v>
      </c>
    </row>
    <row r="33" spans="1:10" ht="30" x14ac:dyDescent="0.25">
      <c r="A33" s="27">
        <v>16</v>
      </c>
      <c r="B33" s="49" t="s">
        <v>125</v>
      </c>
      <c r="C33" s="117" t="str">
        <f>IF(C45=0,"Yes","No")</f>
        <v>No</v>
      </c>
      <c r="D33" s="117" t="str">
        <f t="shared" ref="D33:I33" si="4">IF(D45=0,"Yes","No")</f>
        <v>No</v>
      </c>
      <c r="E33" s="117" t="str">
        <f t="shared" si="4"/>
        <v>No</v>
      </c>
      <c r="F33" s="117" t="str">
        <f t="shared" si="4"/>
        <v>No</v>
      </c>
      <c r="G33" s="117" t="str">
        <f t="shared" si="4"/>
        <v>No</v>
      </c>
      <c r="H33" s="117" t="str">
        <f t="shared" si="4"/>
        <v>No</v>
      </c>
      <c r="I33" s="117" t="str">
        <f t="shared" si="4"/>
        <v>No</v>
      </c>
    </row>
    <row r="34" spans="1:10" x14ac:dyDescent="0.25">
      <c r="A34" s="26"/>
      <c r="B34" s="26"/>
      <c r="C34" s="107"/>
      <c r="D34" s="107"/>
      <c r="E34" s="107"/>
      <c r="F34" s="107"/>
      <c r="G34" s="107"/>
      <c r="H34" s="107"/>
      <c r="I34" s="107"/>
    </row>
    <row r="35" spans="1:10" x14ac:dyDescent="0.25">
      <c r="A35" s="26"/>
      <c r="B35" s="26"/>
      <c r="C35" s="107"/>
      <c r="D35" s="107"/>
      <c r="E35" s="107"/>
      <c r="F35" s="107"/>
      <c r="G35" s="107"/>
      <c r="H35" s="107"/>
      <c r="I35" s="107"/>
    </row>
    <row r="36" spans="1:10" s="26" customFormat="1" x14ac:dyDescent="0.25">
      <c r="C36" s="107"/>
      <c r="D36" s="107"/>
      <c r="E36" s="107"/>
      <c r="F36" s="107"/>
      <c r="G36" s="107"/>
      <c r="H36" s="107"/>
      <c r="I36" s="107"/>
    </row>
    <row r="37" spans="1:10" s="26" customFormat="1" x14ac:dyDescent="0.25">
      <c r="A37" s="269"/>
      <c r="B37" s="270"/>
      <c r="C37" s="270"/>
      <c r="D37" s="270"/>
      <c r="E37" s="270"/>
      <c r="F37" s="270"/>
      <c r="G37" s="270"/>
      <c r="H37" s="270"/>
      <c r="I37" s="270"/>
    </row>
    <row r="38" spans="1:10" x14ac:dyDescent="0.25">
      <c r="A38" s="26"/>
      <c r="B38" s="26"/>
      <c r="C38" s="107"/>
      <c r="D38" s="107"/>
      <c r="E38" s="107"/>
      <c r="F38" s="107"/>
      <c r="G38" s="107"/>
      <c r="H38" s="107"/>
      <c r="I38" s="107"/>
    </row>
    <row r="39" spans="1:10" x14ac:dyDescent="0.25">
      <c r="A39" s="26"/>
      <c r="B39" s="26"/>
      <c r="C39" s="106">
        <f t="shared" ref="C39:H39" si="5">SUM(C41:C43)</f>
        <v>3</v>
      </c>
      <c r="D39" s="106">
        <f t="shared" si="5"/>
        <v>3</v>
      </c>
      <c r="E39" s="106">
        <f t="shared" si="5"/>
        <v>3</v>
      </c>
      <c r="F39" s="106">
        <f t="shared" si="5"/>
        <v>3</v>
      </c>
      <c r="G39" s="106">
        <f t="shared" si="5"/>
        <v>3</v>
      </c>
      <c r="H39" s="106">
        <f t="shared" si="5"/>
        <v>3</v>
      </c>
      <c r="I39" s="106">
        <f>SUM(I41:I43)</f>
        <v>3</v>
      </c>
      <c r="J39" s="44"/>
    </row>
    <row r="40" spans="1:10" x14ac:dyDescent="0.25">
      <c r="A40" s="26"/>
      <c r="B40" s="26"/>
      <c r="C40" s="106"/>
      <c r="D40" s="106"/>
      <c r="E40" s="106"/>
      <c r="F40" s="106"/>
      <c r="G40" s="106"/>
      <c r="H40" s="106"/>
      <c r="I40" s="106"/>
      <c r="J40" s="44"/>
    </row>
    <row r="41" spans="1:10" x14ac:dyDescent="0.25">
      <c r="A41" s="26"/>
      <c r="B41" s="26"/>
      <c r="C41" s="106">
        <f t="shared" ref="C41:I41" si="6">IF(ISNUMBER(C10),0,1)</f>
        <v>1</v>
      </c>
      <c r="D41" s="106">
        <f t="shared" si="6"/>
        <v>1</v>
      </c>
      <c r="E41" s="106">
        <f t="shared" si="6"/>
        <v>1</v>
      </c>
      <c r="F41" s="106">
        <f t="shared" si="6"/>
        <v>1</v>
      </c>
      <c r="G41" s="106">
        <f t="shared" si="6"/>
        <v>1</v>
      </c>
      <c r="H41" s="106">
        <f t="shared" si="6"/>
        <v>1</v>
      </c>
      <c r="I41" s="106">
        <f t="shared" si="6"/>
        <v>1</v>
      </c>
      <c r="J41" s="44"/>
    </row>
    <row r="42" spans="1:10" x14ac:dyDescent="0.25">
      <c r="A42" s="26"/>
      <c r="B42" s="26"/>
      <c r="C42" s="106">
        <f>IF(ISNUMBER(C11),0,1)</f>
        <v>1</v>
      </c>
      <c r="D42" s="106">
        <f t="shared" ref="D42:I42" si="7">IF(ISNUMBER(D11),0,1)</f>
        <v>1</v>
      </c>
      <c r="E42" s="106">
        <f t="shared" si="7"/>
        <v>1</v>
      </c>
      <c r="F42" s="106">
        <f t="shared" si="7"/>
        <v>1</v>
      </c>
      <c r="G42" s="106">
        <f t="shared" si="7"/>
        <v>1</v>
      </c>
      <c r="H42" s="106">
        <f t="shared" si="7"/>
        <v>1</v>
      </c>
      <c r="I42" s="106">
        <f t="shared" si="7"/>
        <v>1</v>
      </c>
      <c r="J42" s="44"/>
    </row>
    <row r="43" spans="1:10" x14ac:dyDescent="0.25">
      <c r="A43" s="26"/>
      <c r="B43" s="26"/>
      <c r="C43" s="106">
        <f>IF(ISNUMBER(C12),0,1)</f>
        <v>1</v>
      </c>
      <c r="D43" s="106">
        <f t="shared" ref="D43:I43" si="8">IF(ISNUMBER(D12),0,1)</f>
        <v>1</v>
      </c>
      <c r="E43" s="106">
        <f t="shared" si="8"/>
        <v>1</v>
      </c>
      <c r="F43" s="106">
        <f t="shared" si="8"/>
        <v>1</v>
      </c>
      <c r="G43" s="106">
        <f t="shared" si="8"/>
        <v>1</v>
      </c>
      <c r="H43" s="106">
        <f t="shared" si="8"/>
        <v>1</v>
      </c>
      <c r="I43" s="106">
        <f t="shared" si="8"/>
        <v>1</v>
      </c>
      <c r="J43" s="44"/>
    </row>
    <row r="44" spans="1:10" x14ac:dyDescent="0.25">
      <c r="A44" s="26"/>
      <c r="B44" s="26"/>
      <c r="C44" s="106"/>
      <c r="D44" s="106"/>
      <c r="E44" s="106"/>
      <c r="F44" s="106"/>
      <c r="G44" s="106"/>
      <c r="H44" s="106"/>
      <c r="I44" s="106"/>
      <c r="J44" s="44"/>
    </row>
    <row r="45" spans="1:10" x14ac:dyDescent="0.25">
      <c r="A45" s="26"/>
      <c r="B45" s="26"/>
      <c r="C45" s="106">
        <f>SUM(C47:C55)</f>
        <v>8</v>
      </c>
      <c r="D45" s="106">
        <f t="shared" ref="D45:I45" si="9">SUM(D47:D55)</f>
        <v>8</v>
      </c>
      <c r="E45" s="106">
        <f t="shared" si="9"/>
        <v>8</v>
      </c>
      <c r="F45" s="106">
        <f t="shared" si="9"/>
        <v>8</v>
      </c>
      <c r="G45" s="106">
        <f t="shared" si="9"/>
        <v>8</v>
      </c>
      <c r="H45" s="106">
        <f t="shared" si="9"/>
        <v>8</v>
      </c>
      <c r="I45" s="106">
        <f t="shared" si="9"/>
        <v>8</v>
      </c>
      <c r="J45" s="44"/>
    </row>
    <row r="46" spans="1:10" x14ac:dyDescent="0.25">
      <c r="A46" s="26"/>
      <c r="B46" s="26"/>
      <c r="C46" s="106"/>
      <c r="D46" s="106"/>
      <c r="E46" s="106"/>
      <c r="F46" s="106"/>
      <c r="G46" s="106"/>
      <c r="H46" s="106"/>
      <c r="I46" s="106"/>
      <c r="J46" s="44"/>
    </row>
    <row r="47" spans="1:10" x14ac:dyDescent="0.25">
      <c r="A47" s="26"/>
      <c r="B47" s="26"/>
      <c r="C47" s="106">
        <f>IF(ISNUMBER(C19),0,1)</f>
        <v>1</v>
      </c>
      <c r="D47" s="106">
        <f t="shared" ref="D47:I47" si="10">IF(ISNUMBER(D19),0,1)</f>
        <v>1</v>
      </c>
      <c r="E47" s="106">
        <f t="shared" si="10"/>
        <v>1</v>
      </c>
      <c r="F47" s="106">
        <f t="shared" si="10"/>
        <v>1</v>
      </c>
      <c r="G47" s="106">
        <f t="shared" si="10"/>
        <v>1</v>
      </c>
      <c r="H47" s="106">
        <f t="shared" si="10"/>
        <v>1</v>
      </c>
      <c r="I47" s="106">
        <f t="shared" si="10"/>
        <v>1</v>
      </c>
      <c r="J47" s="44"/>
    </row>
    <row r="48" spans="1:10" x14ac:dyDescent="0.25">
      <c r="A48" s="26"/>
      <c r="B48" s="26"/>
      <c r="C48" s="106">
        <f t="shared" ref="C48:I53" si="11">IF(ISNUMBER(C20),0,1)</f>
        <v>1</v>
      </c>
      <c r="D48" s="106">
        <f t="shared" si="11"/>
        <v>1</v>
      </c>
      <c r="E48" s="106">
        <f t="shared" si="11"/>
        <v>1</v>
      </c>
      <c r="F48" s="106">
        <f t="shared" si="11"/>
        <v>1</v>
      </c>
      <c r="G48" s="106">
        <f t="shared" si="11"/>
        <v>1</v>
      </c>
      <c r="H48" s="106">
        <f t="shared" si="11"/>
        <v>1</v>
      </c>
      <c r="I48" s="106">
        <f t="shared" si="11"/>
        <v>1</v>
      </c>
      <c r="J48" s="44"/>
    </row>
    <row r="49" spans="1:10" x14ac:dyDescent="0.25">
      <c r="A49" s="26"/>
      <c r="B49" s="26"/>
      <c r="C49" s="106">
        <f t="shared" si="11"/>
        <v>1</v>
      </c>
      <c r="D49" s="106">
        <f t="shared" si="11"/>
        <v>1</v>
      </c>
      <c r="E49" s="106">
        <f t="shared" si="11"/>
        <v>1</v>
      </c>
      <c r="F49" s="106">
        <f t="shared" si="11"/>
        <v>1</v>
      </c>
      <c r="G49" s="106">
        <f t="shared" si="11"/>
        <v>1</v>
      </c>
      <c r="H49" s="106">
        <f t="shared" si="11"/>
        <v>1</v>
      </c>
      <c r="I49" s="106">
        <f t="shared" si="11"/>
        <v>1</v>
      </c>
      <c r="J49" s="44"/>
    </row>
    <row r="50" spans="1:10" x14ac:dyDescent="0.25">
      <c r="A50" s="26"/>
      <c r="B50" s="26"/>
      <c r="C50" s="106">
        <f t="shared" si="11"/>
        <v>1</v>
      </c>
      <c r="D50" s="106">
        <f t="shared" si="11"/>
        <v>1</v>
      </c>
      <c r="E50" s="106">
        <f t="shared" si="11"/>
        <v>1</v>
      </c>
      <c r="F50" s="106">
        <f t="shared" si="11"/>
        <v>1</v>
      </c>
      <c r="G50" s="106">
        <f t="shared" si="11"/>
        <v>1</v>
      </c>
      <c r="H50" s="106">
        <f t="shared" si="11"/>
        <v>1</v>
      </c>
      <c r="I50" s="106">
        <f t="shared" si="11"/>
        <v>1</v>
      </c>
      <c r="J50" s="44"/>
    </row>
    <row r="51" spans="1:10" x14ac:dyDescent="0.25">
      <c r="A51" s="26"/>
      <c r="B51" s="26"/>
      <c r="C51" s="106"/>
      <c r="D51" s="106"/>
      <c r="E51" s="106"/>
      <c r="F51" s="106"/>
      <c r="G51" s="106"/>
      <c r="H51" s="106"/>
      <c r="I51" s="106"/>
      <c r="J51" s="44"/>
    </row>
    <row r="52" spans="1:10" x14ac:dyDescent="0.25">
      <c r="A52" s="26"/>
      <c r="B52" s="26"/>
      <c r="C52" s="106">
        <f t="shared" si="11"/>
        <v>1</v>
      </c>
      <c r="D52" s="106">
        <f t="shared" si="11"/>
        <v>1</v>
      </c>
      <c r="E52" s="106">
        <f t="shared" si="11"/>
        <v>1</v>
      </c>
      <c r="F52" s="106">
        <f t="shared" si="11"/>
        <v>1</v>
      </c>
      <c r="G52" s="106">
        <f t="shared" si="11"/>
        <v>1</v>
      </c>
      <c r="H52" s="106">
        <f t="shared" si="11"/>
        <v>1</v>
      </c>
      <c r="I52" s="106">
        <f t="shared" si="11"/>
        <v>1</v>
      </c>
      <c r="J52" s="44"/>
    </row>
    <row r="53" spans="1:10" x14ac:dyDescent="0.25">
      <c r="A53" s="26"/>
      <c r="B53" s="26"/>
      <c r="C53" s="106">
        <f>IF(ISNUMBER(C25),0,1)</f>
        <v>1</v>
      </c>
      <c r="D53" s="106">
        <f t="shared" si="11"/>
        <v>1</v>
      </c>
      <c r="E53" s="106">
        <f t="shared" si="11"/>
        <v>1</v>
      </c>
      <c r="F53" s="106">
        <f t="shared" si="11"/>
        <v>1</v>
      </c>
      <c r="G53" s="106">
        <f t="shared" si="11"/>
        <v>1</v>
      </c>
      <c r="H53" s="106">
        <f t="shared" si="11"/>
        <v>1</v>
      </c>
      <c r="I53" s="106">
        <f t="shared" si="11"/>
        <v>1</v>
      </c>
      <c r="J53" s="44"/>
    </row>
    <row r="54" spans="1:10" x14ac:dyDescent="0.25">
      <c r="A54" s="35"/>
      <c r="B54" s="35"/>
      <c r="C54" s="106">
        <f t="shared" ref="C54:I55" si="12">IF(ISNUMBER(C26),0,1)</f>
        <v>1</v>
      </c>
      <c r="D54" s="106">
        <f t="shared" si="12"/>
        <v>1</v>
      </c>
      <c r="E54" s="106">
        <f t="shared" si="12"/>
        <v>1</v>
      </c>
      <c r="F54" s="106">
        <f t="shared" si="12"/>
        <v>1</v>
      </c>
      <c r="G54" s="106">
        <f t="shared" si="12"/>
        <v>1</v>
      </c>
      <c r="H54" s="106">
        <f t="shared" si="12"/>
        <v>1</v>
      </c>
      <c r="I54" s="106">
        <f t="shared" si="12"/>
        <v>1</v>
      </c>
      <c r="J54" s="44"/>
    </row>
    <row r="55" spans="1:10" x14ac:dyDescent="0.25">
      <c r="A55" s="35"/>
      <c r="B55" s="35"/>
      <c r="C55" s="106">
        <f t="shared" si="12"/>
        <v>1</v>
      </c>
      <c r="D55" s="106">
        <f t="shared" si="12"/>
        <v>1</v>
      </c>
      <c r="E55" s="106">
        <f t="shared" si="12"/>
        <v>1</v>
      </c>
      <c r="F55" s="106">
        <f t="shared" si="12"/>
        <v>1</v>
      </c>
      <c r="G55" s="106">
        <f t="shared" si="12"/>
        <v>1</v>
      </c>
      <c r="H55" s="106">
        <f t="shared" si="12"/>
        <v>1</v>
      </c>
      <c r="I55" s="106">
        <f t="shared" si="12"/>
        <v>1</v>
      </c>
      <c r="J55" s="44"/>
    </row>
    <row r="56" spans="1:10" x14ac:dyDescent="0.25">
      <c r="A56" s="35"/>
      <c r="B56" s="35"/>
      <c r="C56" s="104"/>
      <c r="D56" s="104"/>
      <c r="E56" s="104"/>
      <c r="F56" s="104"/>
      <c r="G56" s="104"/>
      <c r="H56" s="104"/>
      <c r="I56" s="104"/>
    </row>
    <row r="57" spans="1:10" x14ac:dyDescent="0.25">
      <c r="A57" s="35"/>
      <c r="B57" s="35"/>
      <c r="C57" s="104"/>
      <c r="D57" s="104"/>
      <c r="E57" s="104"/>
      <c r="F57" s="104"/>
      <c r="G57" s="104"/>
      <c r="H57" s="104"/>
      <c r="I57" s="104"/>
    </row>
    <row r="58" spans="1:10" x14ac:dyDescent="0.25">
      <c r="A58" s="35"/>
      <c r="B58" s="35"/>
      <c r="C58" s="104"/>
      <c r="D58" s="104"/>
      <c r="E58" s="104"/>
      <c r="F58" s="104"/>
      <c r="G58" s="104"/>
      <c r="H58" s="104"/>
      <c r="I58" s="104"/>
    </row>
    <row r="59" spans="1:10" x14ac:dyDescent="0.25">
      <c r="A59" s="35"/>
      <c r="B59" s="35"/>
      <c r="C59" s="104"/>
      <c r="D59" s="104"/>
      <c r="E59" s="104"/>
      <c r="F59" s="104"/>
      <c r="G59" s="104"/>
      <c r="H59" s="104"/>
      <c r="I59" s="104"/>
    </row>
    <row r="60" spans="1:10" x14ac:dyDescent="0.25">
      <c r="A60" s="35"/>
      <c r="B60" s="35"/>
      <c r="C60" s="104"/>
      <c r="D60" s="104"/>
      <c r="E60" s="104"/>
      <c r="F60" s="104"/>
      <c r="G60" s="104"/>
      <c r="H60" s="104"/>
      <c r="I60" s="104"/>
    </row>
    <row r="61" spans="1:10" x14ac:dyDescent="0.25">
      <c r="A61" s="35"/>
      <c r="B61" s="35"/>
      <c r="C61" s="104"/>
      <c r="D61" s="104"/>
      <c r="E61" s="104"/>
      <c r="F61" s="104"/>
      <c r="G61" s="104"/>
      <c r="H61" s="104"/>
      <c r="I61" s="104"/>
    </row>
    <row r="62" spans="1:10" x14ac:dyDescent="0.25">
      <c r="A62" s="35"/>
      <c r="B62" s="35"/>
      <c r="C62" s="104"/>
      <c r="D62" s="104"/>
      <c r="E62" s="104"/>
      <c r="F62" s="104"/>
      <c r="G62" s="104"/>
      <c r="H62" s="104"/>
      <c r="I62" s="104"/>
    </row>
    <row r="63" spans="1:10" x14ac:dyDescent="0.25">
      <c r="A63" s="35"/>
      <c r="B63" s="35"/>
      <c r="C63" s="104"/>
      <c r="D63" s="104"/>
      <c r="E63" s="104"/>
      <c r="F63" s="104"/>
      <c r="G63" s="104"/>
      <c r="H63" s="104"/>
      <c r="I63" s="104"/>
    </row>
    <row r="64" spans="1:10" x14ac:dyDescent="0.25">
      <c r="A64" s="35"/>
      <c r="B64" s="35"/>
      <c r="C64" s="104"/>
      <c r="D64" s="104"/>
      <c r="E64" s="104"/>
      <c r="F64" s="104"/>
      <c r="G64" s="104"/>
      <c r="H64" s="104"/>
      <c r="I64" s="104"/>
    </row>
    <row r="65" spans="1:9" x14ac:dyDescent="0.25">
      <c r="A65" s="35"/>
      <c r="B65" s="35"/>
      <c r="C65" s="104"/>
      <c r="D65" s="104"/>
      <c r="E65" s="104"/>
      <c r="F65" s="104"/>
      <c r="G65" s="104"/>
      <c r="H65" s="104"/>
      <c r="I65" s="104"/>
    </row>
    <row r="66" spans="1:9" x14ac:dyDescent="0.25">
      <c r="A66" s="35"/>
      <c r="B66" s="35"/>
      <c r="C66" s="104"/>
      <c r="D66" s="104"/>
      <c r="E66" s="104"/>
      <c r="F66" s="104"/>
      <c r="G66" s="104"/>
      <c r="H66" s="104"/>
      <c r="I66" s="104"/>
    </row>
    <row r="67" spans="1:9" x14ac:dyDescent="0.25">
      <c r="A67" s="35"/>
      <c r="B67" s="35"/>
      <c r="C67" s="104"/>
      <c r="D67" s="104"/>
      <c r="E67" s="104"/>
      <c r="F67" s="104"/>
      <c r="G67" s="104"/>
      <c r="H67" s="104"/>
      <c r="I67" s="104"/>
    </row>
    <row r="68" spans="1:9" x14ac:dyDescent="0.25">
      <c r="A68" s="35"/>
      <c r="B68" s="35"/>
      <c r="C68" s="104"/>
      <c r="D68" s="104"/>
      <c r="E68" s="104"/>
      <c r="F68" s="104"/>
      <c r="G68" s="104"/>
      <c r="H68" s="104"/>
      <c r="I68" s="104"/>
    </row>
    <row r="69" spans="1:9" x14ac:dyDescent="0.25">
      <c r="A69" s="35"/>
      <c r="B69" s="35"/>
      <c r="C69" s="104"/>
      <c r="D69" s="104"/>
      <c r="E69" s="104"/>
      <c r="F69" s="104"/>
      <c r="G69" s="104"/>
      <c r="H69" s="104"/>
      <c r="I69" s="104"/>
    </row>
    <row r="70" spans="1:9" x14ac:dyDescent="0.25">
      <c r="A70" s="35"/>
      <c r="B70" s="35"/>
      <c r="C70" s="104"/>
      <c r="D70" s="104"/>
      <c r="E70" s="104"/>
      <c r="F70" s="104"/>
      <c r="G70" s="104"/>
      <c r="H70" s="104"/>
      <c r="I70" s="104"/>
    </row>
    <row r="71" spans="1:9" x14ac:dyDescent="0.25">
      <c r="A71" s="26"/>
      <c r="B71" s="26"/>
      <c r="C71" s="107"/>
      <c r="D71" s="107"/>
      <c r="E71" s="107"/>
      <c r="F71" s="107"/>
      <c r="G71" s="107"/>
      <c r="H71" s="107"/>
      <c r="I71" s="107"/>
    </row>
    <row r="72" spans="1:9" x14ac:dyDescent="0.25">
      <c r="A72" s="26"/>
      <c r="B72" s="26"/>
      <c r="C72" s="107"/>
      <c r="D72" s="107"/>
      <c r="E72" s="107"/>
      <c r="F72" s="107"/>
      <c r="G72" s="107"/>
      <c r="H72" s="107"/>
      <c r="I72" s="107"/>
    </row>
    <row r="73" spans="1:9" x14ac:dyDescent="0.25">
      <c r="A73" s="26"/>
      <c r="B73" s="26"/>
      <c r="C73" s="107"/>
      <c r="D73" s="107"/>
      <c r="E73" s="107"/>
      <c r="F73" s="107"/>
      <c r="G73" s="107"/>
      <c r="H73" s="107"/>
      <c r="I73" s="107"/>
    </row>
    <row r="74" spans="1:9" x14ac:dyDescent="0.25">
      <c r="A74" s="26"/>
      <c r="B74" s="26"/>
      <c r="C74" s="107"/>
      <c r="D74" s="107"/>
      <c r="E74" s="107"/>
      <c r="F74" s="107"/>
      <c r="G74" s="107"/>
      <c r="H74" s="107"/>
      <c r="I74" s="107"/>
    </row>
    <row r="75" spans="1:9" x14ac:dyDescent="0.25">
      <c r="A75" s="26"/>
      <c r="B75" s="26"/>
      <c r="C75" s="107"/>
      <c r="D75" s="107"/>
      <c r="E75" s="107"/>
      <c r="F75" s="107"/>
      <c r="G75" s="107"/>
      <c r="H75" s="107"/>
      <c r="I75" s="107"/>
    </row>
    <row r="76" spans="1:9" x14ac:dyDescent="0.25">
      <c r="A76" s="26"/>
      <c r="B76" s="26"/>
      <c r="C76" s="107"/>
      <c r="D76" s="107"/>
      <c r="E76" s="107"/>
      <c r="F76" s="107"/>
      <c r="G76" s="107"/>
      <c r="H76" s="107"/>
      <c r="I76" s="107"/>
    </row>
    <row r="77" spans="1:9" x14ac:dyDescent="0.25">
      <c r="A77" s="26"/>
      <c r="B77" s="26"/>
      <c r="C77" s="107"/>
      <c r="D77" s="107"/>
      <c r="E77" s="107"/>
      <c r="F77" s="107"/>
      <c r="G77" s="107"/>
      <c r="H77" s="107"/>
      <c r="I77" s="107"/>
    </row>
    <row r="78" spans="1:9" x14ac:dyDescent="0.25">
      <c r="A78" s="26"/>
      <c r="B78" s="26"/>
      <c r="C78" s="107"/>
      <c r="D78" s="107"/>
      <c r="E78" s="107"/>
      <c r="F78" s="107"/>
      <c r="G78" s="107"/>
      <c r="H78" s="107"/>
      <c r="I78" s="107"/>
    </row>
    <row r="79" spans="1:9" x14ac:dyDescent="0.25">
      <c r="A79" s="26"/>
      <c r="B79" s="26"/>
      <c r="C79" s="107"/>
      <c r="D79" s="107"/>
      <c r="E79" s="107"/>
      <c r="F79" s="107"/>
      <c r="G79" s="107"/>
      <c r="H79" s="107"/>
      <c r="I79" s="107"/>
    </row>
  </sheetData>
  <mergeCells count="3">
    <mergeCell ref="D4:I4"/>
    <mergeCell ref="D5:I5"/>
    <mergeCell ref="A37:I37"/>
  </mergeCells>
  <pageMargins left="0.7" right="0.7" top="0.75" bottom="0.75" header="0.3" footer="0.3"/>
  <pageSetup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X112"/>
  <sheetViews>
    <sheetView showGridLines="0" zoomScale="75" zoomScaleNormal="75" workbookViewId="0">
      <selection activeCell="D109" sqref="D109"/>
    </sheetView>
  </sheetViews>
  <sheetFormatPr defaultColWidth="9.140625" defaultRowHeight="15" x14ac:dyDescent="0.25"/>
  <cols>
    <col min="1" max="1" width="11.28515625" style="39" customWidth="1"/>
    <col min="2" max="2" width="54.85546875" style="39" customWidth="1"/>
    <col min="3" max="3" width="44.42578125" style="39" customWidth="1"/>
    <col min="4" max="5" width="34.5703125" style="39" customWidth="1"/>
    <col min="6" max="54" width="17.140625" style="107" customWidth="1"/>
    <col min="55" max="55" width="35.140625" style="39" customWidth="1"/>
    <col min="56" max="16384" width="9.140625" style="39"/>
  </cols>
  <sheetData>
    <row r="1" spans="1:76" ht="15.75" x14ac:dyDescent="0.25">
      <c r="A1" s="96" t="str">
        <f>"DFAST-14A - Regulatory Capital Transitions Schedule:"&amp;" "&amp;CoverSheet!$D$4&amp;" ("&amp;CoverSheet!$B$15&amp; " Scenario)"</f>
        <v>DFAST-14A - Regulatory Capital Transitions Schedule:  (Supervisory Baseline Scenario)</v>
      </c>
      <c r="B1" s="73"/>
    </row>
    <row r="2" spans="1:76" s="97" customFormat="1" ht="15.75" x14ac:dyDescent="0.25">
      <c r="A2" s="275" t="s">
        <v>132</v>
      </c>
      <c r="B2" s="275"/>
      <c r="C2" s="275"/>
      <c r="D2" s="275"/>
      <c r="E2" s="275"/>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81"/>
      <c r="BX2" s="98"/>
    </row>
    <row r="3" spans="1:76" s="74" customFormat="1" ht="15" customHeight="1" x14ac:dyDescent="0.25">
      <c r="A3" s="120"/>
      <c r="B3" s="120"/>
      <c r="C3" s="120"/>
      <c r="D3" s="120"/>
      <c r="E3" s="120"/>
      <c r="F3" s="276" t="s">
        <v>157</v>
      </c>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125"/>
      <c r="AW3" s="125"/>
      <c r="AX3" s="125"/>
      <c r="AY3" s="125"/>
      <c r="AZ3" s="125"/>
      <c r="BA3" s="125"/>
      <c r="BB3" s="125"/>
      <c r="BC3" s="120"/>
      <c r="BX3" s="39"/>
    </row>
    <row r="4" spans="1:76" s="97" customFormat="1" ht="15" customHeight="1" x14ac:dyDescent="0.25">
      <c r="A4" s="121" t="s">
        <v>79</v>
      </c>
      <c r="B4" s="14" t="s">
        <v>14</v>
      </c>
      <c r="C4" s="14" t="s">
        <v>13</v>
      </c>
      <c r="D4" s="14" t="s">
        <v>12</v>
      </c>
      <c r="E4" s="122" t="s">
        <v>11</v>
      </c>
      <c r="F4" s="126" t="s">
        <v>10</v>
      </c>
      <c r="G4" s="126" t="s">
        <v>9</v>
      </c>
      <c r="H4" s="126" t="s">
        <v>8</v>
      </c>
      <c r="I4" s="126" t="s">
        <v>7</v>
      </c>
      <c r="J4" s="126" t="s">
        <v>6</v>
      </c>
      <c r="K4" s="126" t="s">
        <v>5</v>
      </c>
      <c r="L4" s="126" t="s">
        <v>4</v>
      </c>
      <c r="M4" s="127" t="s">
        <v>78</v>
      </c>
      <c r="N4" s="127" t="s">
        <v>77</v>
      </c>
      <c r="O4" s="127" t="s">
        <v>76</v>
      </c>
      <c r="P4" s="127" t="s">
        <v>75</v>
      </c>
      <c r="Q4" s="127" t="s">
        <v>74</v>
      </c>
      <c r="R4" s="127" t="s">
        <v>73</v>
      </c>
      <c r="S4" s="127" t="s">
        <v>72</v>
      </c>
      <c r="T4" s="127" t="s">
        <v>71</v>
      </c>
      <c r="U4" s="127" t="s">
        <v>70</v>
      </c>
      <c r="V4" s="127" t="s">
        <v>69</v>
      </c>
      <c r="W4" s="127" t="s">
        <v>68</v>
      </c>
      <c r="X4" s="127" t="s">
        <v>67</v>
      </c>
      <c r="Y4" s="127" t="s">
        <v>66</v>
      </c>
      <c r="Z4" s="127" t="s">
        <v>65</v>
      </c>
      <c r="AA4" s="127" t="s">
        <v>64</v>
      </c>
      <c r="AB4" s="127" t="s">
        <v>63</v>
      </c>
      <c r="AC4" s="127" t="s">
        <v>62</v>
      </c>
      <c r="AD4" s="127" t="s">
        <v>61</v>
      </c>
      <c r="AE4" s="127" t="s">
        <v>60</v>
      </c>
      <c r="AF4" s="127" t="s">
        <v>59</v>
      </c>
      <c r="AG4" s="127" t="s">
        <v>58</v>
      </c>
      <c r="AH4" s="127" t="s">
        <v>57</v>
      </c>
      <c r="AI4" s="127" t="s">
        <v>56</v>
      </c>
      <c r="AJ4" s="127" t="s">
        <v>55</v>
      </c>
      <c r="AK4" s="127" t="s">
        <v>54</v>
      </c>
      <c r="AL4" s="127" t="s">
        <v>53</v>
      </c>
      <c r="AM4" s="127" t="s">
        <v>52</v>
      </c>
      <c r="AN4" s="127" t="s">
        <v>51</v>
      </c>
      <c r="AO4" s="127" t="s">
        <v>50</v>
      </c>
      <c r="AP4" s="127" t="s">
        <v>158</v>
      </c>
      <c r="AQ4" s="127" t="s">
        <v>159</v>
      </c>
      <c r="AR4" s="127" t="s">
        <v>160</v>
      </c>
      <c r="AS4" s="127" t="s">
        <v>161</v>
      </c>
      <c r="AT4" s="127" t="s">
        <v>162</v>
      </c>
      <c r="AU4" s="127" t="s">
        <v>163</v>
      </c>
      <c r="AV4" s="127" t="s">
        <v>164</v>
      </c>
      <c r="AW4" s="127" t="s">
        <v>187</v>
      </c>
      <c r="AX4" s="127" t="s">
        <v>188</v>
      </c>
      <c r="AY4" s="127" t="s">
        <v>189</v>
      </c>
      <c r="AZ4" s="127" t="s">
        <v>190</v>
      </c>
      <c r="BA4" s="127" t="s">
        <v>191</v>
      </c>
      <c r="BB4" s="127" t="s">
        <v>192</v>
      </c>
      <c r="BC4" s="123" t="s">
        <v>193</v>
      </c>
    </row>
    <row r="5" spans="1:76" s="70" customFormat="1" x14ac:dyDescent="0.25">
      <c r="A5" s="277" t="s">
        <v>49</v>
      </c>
      <c r="B5" s="277" t="s">
        <v>48</v>
      </c>
      <c r="C5" s="277" t="s">
        <v>47</v>
      </c>
      <c r="D5" s="277" t="s">
        <v>46</v>
      </c>
      <c r="E5" s="277" t="s">
        <v>115</v>
      </c>
      <c r="F5" s="273" t="s">
        <v>151</v>
      </c>
      <c r="G5" s="274"/>
      <c r="H5" s="274"/>
      <c r="I5" s="274"/>
      <c r="J5" s="274"/>
      <c r="K5" s="274"/>
      <c r="L5" s="274"/>
      <c r="M5" s="273" t="s">
        <v>152</v>
      </c>
      <c r="N5" s="274"/>
      <c r="O5" s="274"/>
      <c r="P5" s="274"/>
      <c r="Q5" s="274"/>
      <c r="R5" s="274"/>
      <c r="S5" s="274"/>
      <c r="T5" s="273" t="s">
        <v>153</v>
      </c>
      <c r="U5" s="274"/>
      <c r="V5" s="274"/>
      <c r="W5" s="274"/>
      <c r="X5" s="274"/>
      <c r="Y5" s="274"/>
      <c r="Z5" s="274"/>
      <c r="AA5" s="273" t="s">
        <v>154</v>
      </c>
      <c r="AB5" s="274"/>
      <c r="AC5" s="274"/>
      <c r="AD5" s="274"/>
      <c r="AE5" s="274"/>
      <c r="AF5" s="274"/>
      <c r="AG5" s="274"/>
      <c r="AH5" s="273" t="s">
        <v>155</v>
      </c>
      <c r="AI5" s="274"/>
      <c r="AJ5" s="274"/>
      <c r="AK5" s="274"/>
      <c r="AL5" s="274"/>
      <c r="AM5" s="274"/>
      <c r="AN5" s="274"/>
      <c r="AO5" s="273" t="s">
        <v>156</v>
      </c>
      <c r="AP5" s="274"/>
      <c r="AQ5" s="274"/>
      <c r="AR5" s="274"/>
      <c r="AS5" s="274"/>
      <c r="AT5" s="274"/>
      <c r="AU5" s="274"/>
      <c r="AV5" s="274" t="s">
        <v>45</v>
      </c>
      <c r="AW5" s="274"/>
      <c r="AX5" s="274"/>
      <c r="AY5" s="274"/>
      <c r="AZ5" s="274"/>
      <c r="BA5" s="274"/>
      <c r="BB5" s="274"/>
      <c r="BC5" s="271" t="s">
        <v>113</v>
      </c>
      <c r="BX5" s="39"/>
    </row>
    <row r="6" spans="1:76" s="94" customFormat="1" ht="60" x14ac:dyDescent="0.25">
      <c r="A6" s="277"/>
      <c r="B6" s="277"/>
      <c r="C6" s="277"/>
      <c r="D6" s="277"/>
      <c r="E6" s="277"/>
      <c r="F6" s="202" t="s">
        <v>116</v>
      </c>
      <c r="G6" s="203" t="s">
        <v>44</v>
      </c>
      <c r="H6" s="204" t="s">
        <v>185</v>
      </c>
      <c r="I6" s="204" t="s">
        <v>186</v>
      </c>
      <c r="J6" s="204" t="s">
        <v>198</v>
      </c>
      <c r="K6" s="204" t="s">
        <v>119</v>
      </c>
      <c r="L6" s="204" t="s">
        <v>43</v>
      </c>
      <c r="M6" s="202" t="s">
        <v>116</v>
      </c>
      <c r="N6" s="203" t="s">
        <v>44</v>
      </c>
      <c r="O6" s="204" t="s">
        <v>185</v>
      </c>
      <c r="P6" s="204" t="s">
        <v>186</v>
      </c>
      <c r="Q6" s="204" t="s">
        <v>198</v>
      </c>
      <c r="R6" s="204" t="s">
        <v>119</v>
      </c>
      <c r="S6" s="204" t="s">
        <v>43</v>
      </c>
      <c r="T6" s="202" t="s">
        <v>116</v>
      </c>
      <c r="U6" s="203" t="s">
        <v>44</v>
      </c>
      <c r="V6" s="204" t="s">
        <v>185</v>
      </c>
      <c r="W6" s="204" t="s">
        <v>186</v>
      </c>
      <c r="X6" s="204" t="s">
        <v>198</v>
      </c>
      <c r="Y6" s="204" t="s">
        <v>119</v>
      </c>
      <c r="Z6" s="204" t="s">
        <v>43</v>
      </c>
      <c r="AA6" s="202" t="s">
        <v>116</v>
      </c>
      <c r="AB6" s="203" t="s">
        <v>44</v>
      </c>
      <c r="AC6" s="204" t="s">
        <v>185</v>
      </c>
      <c r="AD6" s="204" t="s">
        <v>186</v>
      </c>
      <c r="AE6" s="204" t="s">
        <v>198</v>
      </c>
      <c r="AF6" s="204" t="s">
        <v>119</v>
      </c>
      <c r="AG6" s="204" t="s">
        <v>43</v>
      </c>
      <c r="AH6" s="202" t="s">
        <v>116</v>
      </c>
      <c r="AI6" s="203" t="s">
        <v>44</v>
      </c>
      <c r="AJ6" s="204" t="s">
        <v>185</v>
      </c>
      <c r="AK6" s="204" t="s">
        <v>186</v>
      </c>
      <c r="AL6" s="204" t="s">
        <v>198</v>
      </c>
      <c r="AM6" s="204" t="s">
        <v>119</v>
      </c>
      <c r="AN6" s="204" t="s">
        <v>43</v>
      </c>
      <c r="AO6" s="202" t="s">
        <v>116</v>
      </c>
      <c r="AP6" s="203" t="s">
        <v>44</v>
      </c>
      <c r="AQ6" s="204" t="s">
        <v>185</v>
      </c>
      <c r="AR6" s="204" t="s">
        <v>186</v>
      </c>
      <c r="AS6" s="204" t="s">
        <v>198</v>
      </c>
      <c r="AT6" s="204" t="s">
        <v>119</v>
      </c>
      <c r="AU6" s="204" t="s">
        <v>43</v>
      </c>
      <c r="AV6" s="202" t="s">
        <v>116</v>
      </c>
      <c r="AW6" s="203" t="s">
        <v>44</v>
      </c>
      <c r="AX6" s="204" t="s">
        <v>185</v>
      </c>
      <c r="AY6" s="204" t="s">
        <v>186</v>
      </c>
      <c r="AZ6" s="204" t="s">
        <v>198</v>
      </c>
      <c r="BA6" s="204" t="s">
        <v>119</v>
      </c>
      <c r="BB6" s="204" t="s">
        <v>43</v>
      </c>
      <c r="BC6" s="272"/>
    </row>
    <row r="7" spans="1:76" x14ac:dyDescent="0.25">
      <c r="A7" s="100">
        <v>1</v>
      </c>
      <c r="B7" s="75"/>
      <c r="C7" s="76"/>
      <c r="D7" s="76"/>
      <c r="E7" s="77"/>
      <c r="F7" s="78"/>
      <c r="G7" s="79"/>
      <c r="H7" s="79"/>
      <c r="I7" s="79"/>
      <c r="J7" s="79"/>
      <c r="K7" s="79"/>
      <c r="L7" s="80"/>
      <c r="M7" s="81"/>
      <c r="N7" s="79"/>
      <c r="O7" s="79"/>
      <c r="P7" s="79"/>
      <c r="Q7" s="79"/>
      <c r="R7" s="79"/>
      <c r="S7" s="80"/>
      <c r="T7" s="81"/>
      <c r="U7" s="79"/>
      <c r="V7" s="79"/>
      <c r="W7" s="79"/>
      <c r="X7" s="79"/>
      <c r="Y7" s="79"/>
      <c r="Z7" s="80"/>
      <c r="AA7" s="81"/>
      <c r="AB7" s="79"/>
      <c r="AC7" s="79"/>
      <c r="AD7" s="79"/>
      <c r="AE7" s="79"/>
      <c r="AF7" s="79"/>
      <c r="AG7" s="80"/>
      <c r="AH7" s="81"/>
      <c r="AI7" s="79"/>
      <c r="AJ7" s="79"/>
      <c r="AK7" s="79"/>
      <c r="AL7" s="79"/>
      <c r="AM7" s="79"/>
      <c r="AN7" s="80"/>
      <c r="AO7" s="81"/>
      <c r="AP7" s="79"/>
      <c r="AQ7" s="79"/>
      <c r="AR7" s="79"/>
      <c r="AS7" s="79"/>
      <c r="AT7" s="79"/>
      <c r="AU7" s="80"/>
      <c r="AV7" s="128">
        <f t="shared" ref="AV7:BB7" si="0">SUM(F7,M7,T7,AA7,AH7,AO7)</f>
        <v>0</v>
      </c>
      <c r="AW7" s="129">
        <f t="shared" si="0"/>
        <v>0</v>
      </c>
      <c r="AX7" s="129">
        <f t="shared" si="0"/>
        <v>0</v>
      </c>
      <c r="AY7" s="129">
        <f t="shared" si="0"/>
        <v>0</v>
      </c>
      <c r="AZ7" s="129">
        <f t="shared" si="0"/>
        <v>0</v>
      </c>
      <c r="BA7" s="129">
        <f t="shared" si="0"/>
        <v>0</v>
      </c>
      <c r="BB7" s="130">
        <f t="shared" si="0"/>
        <v>0</v>
      </c>
      <c r="BC7" s="196"/>
    </row>
    <row r="8" spans="1:76" x14ac:dyDescent="0.25">
      <c r="A8" s="101">
        <v>2</v>
      </c>
      <c r="B8" s="82"/>
      <c r="C8" s="79"/>
      <c r="D8" s="79"/>
      <c r="E8" s="80"/>
      <c r="F8" s="83"/>
      <c r="G8" s="84"/>
      <c r="H8" s="84"/>
      <c r="I8" s="84"/>
      <c r="J8" s="84"/>
      <c r="K8" s="84"/>
      <c r="L8" s="85"/>
      <c r="M8" s="86"/>
      <c r="N8" s="84"/>
      <c r="O8" s="84"/>
      <c r="P8" s="84"/>
      <c r="Q8" s="84"/>
      <c r="R8" s="84"/>
      <c r="S8" s="85"/>
      <c r="T8" s="86"/>
      <c r="U8" s="84"/>
      <c r="V8" s="84"/>
      <c r="W8" s="84"/>
      <c r="X8" s="84"/>
      <c r="Y8" s="84"/>
      <c r="Z8" s="85"/>
      <c r="AA8" s="86"/>
      <c r="AB8" s="84"/>
      <c r="AC8" s="84"/>
      <c r="AD8" s="84"/>
      <c r="AE8" s="84"/>
      <c r="AF8" s="84"/>
      <c r="AG8" s="85"/>
      <c r="AH8" s="86"/>
      <c r="AI8" s="84"/>
      <c r="AJ8" s="84"/>
      <c r="AK8" s="84"/>
      <c r="AL8" s="84"/>
      <c r="AM8" s="84"/>
      <c r="AN8" s="85"/>
      <c r="AO8" s="86"/>
      <c r="AP8" s="84"/>
      <c r="AQ8" s="84"/>
      <c r="AR8" s="84"/>
      <c r="AS8" s="84"/>
      <c r="AT8" s="84"/>
      <c r="AU8" s="85"/>
      <c r="AV8" s="128">
        <f t="shared" ref="AV8:AV106" si="1">SUM(F8,M8,T8,AA8,AH8,AO8)</f>
        <v>0</v>
      </c>
      <c r="AW8" s="129">
        <f t="shared" ref="AW8:AW106" si="2">SUM(G8,N8,U8,AB8,AI8,AP8)</f>
        <v>0</v>
      </c>
      <c r="AX8" s="129">
        <f t="shared" ref="AX8:AX71" si="3">SUM(H8,O8,V8,AC8,AJ8,AQ8)</f>
        <v>0</v>
      </c>
      <c r="AY8" s="129">
        <f t="shared" ref="AY8:AY106" si="4">SUM(I8,P8,W8,AD8,AK8,AR8)</f>
        <v>0</v>
      </c>
      <c r="AZ8" s="129">
        <f t="shared" ref="AZ8:AZ106" si="5">SUM(J8,Q8,X8,AE8,AL8,AS8)</f>
        <v>0</v>
      </c>
      <c r="BA8" s="129">
        <f t="shared" ref="BA8:BA106" si="6">SUM(K8,R8,Y8,AF8,AM8,AT8)</f>
        <v>0</v>
      </c>
      <c r="BB8" s="130">
        <f t="shared" ref="BB8:BB106" si="7">SUM(L8,S8,Z8,AG8,AN8,AU8)</f>
        <v>0</v>
      </c>
      <c r="BC8" s="197"/>
    </row>
    <row r="9" spans="1:76" x14ac:dyDescent="0.25">
      <c r="A9" s="101">
        <v>3</v>
      </c>
      <c r="B9" s="82"/>
      <c r="C9" s="79"/>
      <c r="D9" s="79"/>
      <c r="E9" s="80"/>
      <c r="F9" s="83"/>
      <c r="G9" s="84"/>
      <c r="H9" s="84"/>
      <c r="I9" s="84"/>
      <c r="J9" s="84"/>
      <c r="K9" s="84"/>
      <c r="L9" s="85"/>
      <c r="M9" s="86"/>
      <c r="N9" s="84"/>
      <c r="O9" s="84"/>
      <c r="P9" s="84"/>
      <c r="Q9" s="84"/>
      <c r="R9" s="84"/>
      <c r="S9" s="85"/>
      <c r="T9" s="86"/>
      <c r="U9" s="84"/>
      <c r="V9" s="84"/>
      <c r="W9" s="84"/>
      <c r="X9" s="84"/>
      <c r="Y9" s="84"/>
      <c r="Z9" s="85"/>
      <c r="AA9" s="86"/>
      <c r="AB9" s="84"/>
      <c r="AC9" s="84"/>
      <c r="AD9" s="84"/>
      <c r="AE9" s="84"/>
      <c r="AF9" s="84"/>
      <c r="AG9" s="85"/>
      <c r="AH9" s="86"/>
      <c r="AI9" s="84"/>
      <c r="AJ9" s="84"/>
      <c r="AK9" s="84"/>
      <c r="AL9" s="84"/>
      <c r="AM9" s="84"/>
      <c r="AN9" s="85"/>
      <c r="AO9" s="86"/>
      <c r="AP9" s="84"/>
      <c r="AQ9" s="84"/>
      <c r="AR9" s="84"/>
      <c r="AS9" s="84"/>
      <c r="AT9" s="84"/>
      <c r="AU9" s="85"/>
      <c r="AV9" s="128">
        <f t="shared" si="1"/>
        <v>0</v>
      </c>
      <c r="AW9" s="129">
        <f t="shared" si="2"/>
        <v>0</v>
      </c>
      <c r="AX9" s="129">
        <f t="shared" si="3"/>
        <v>0</v>
      </c>
      <c r="AY9" s="129">
        <f t="shared" si="4"/>
        <v>0</v>
      </c>
      <c r="AZ9" s="129">
        <f t="shared" si="5"/>
        <v>0</v>
      </c>
      <c r="BA9" s="129">
        <f t="shared" si="6"/>
        <v>0</v>
      </c>
      <c r="BB9" s="130">
        <f t="shared" si="7"/>
        <v>0</v>
      </c>
      <c r="BC9" s="197"/>
    </row>
    <row r="10" spans="1:76" x14ac:dyDescent="0.25">
      <c r="A10" s="101">
        <v>4</v>
      </c>
      <c r="B10" s="82"/>
      <c r="C10" s="79"/>
      <c r="D10" s="79"/>
      <c r="E10" s="80"/>
      <c r="F10" s="83"/>
      <c r="G10" s="84"/>
      <c r="H10" s="84"/>
      <c r="I10" s="84"/>
      <c r="J10" s="84"/>
      <c r="K10" s="84"/>
      <c r="L10" s="85"/>
      <c r="M10" s="86"/>
      <c r="N10" s="84"/>
      <c r="O10" s="84"/>
      <c r="P10" s="84"/>
      <c r="Q10" s="84"/>
      <c r="R10" s="84"/>
      <c r="S10" s="85"/>
      <c r="T10" s="86"/>
      <c r="U10" s="84"/>
      <c r="V10" s="84"/>
      <c r="W10" s="84"/>
      <c r="X10" s="84"/>
      <c r="Y10" s="84"/>
      <c r="Z10" s="85"/>
      <c r="AA10" s="86"/>
      <c r="AB10" s="84"/>
      <c r="AC10" s="84"/>
      <c r="AD10" s="84"/>
      <c r="AE10" s="84"/>
      <c r="AF10" s="84"/>
      <c r="AG10" s="85"/>
      <c r="AH10" s="86"/>
      <c r="AI10" s="84"/>
      <c r="AJ10" s="84"/>
      <c r="AK10" s="84"/>
      <c r="AL10" s="84"/>
      <c r="AM10" s="84"/>
      <c r="AN10" s="85"/>
      <c r="AO10" s="86"/>
      <c r="AP10" s="84"/>
      <c r="AQ10" s="84"/>
      <c r="AR10" s="84"/>
      <c r="AS10" s="84"/>
      <c r="AT10" s="84"/>
      <c r="AU10" s="85"/>
      <c r="AV10" s="128">
        <f t="shared" si="1"/>
        <v>0</v>
      </c>
      <c r="AW10" s="129">
        <f t="shared" si="2"/>
        <v>0</v>
      </c>
      <c r="AX10" s="129">
        <f t="shared" si="3"/>
        <v>0</v>
      </c>
      <c r="AY10" s="129">
        <f t="shared" si="4"/>
        <v>0</v>
      </c>
      <c r="AZ10" s="129">
        <f t="shared" si="5"/>
        <v>0</v>
      </c>
      <c r="BA10" s="129">
        <f t="shared" si="6"/>
        <v>0</v>
      </c>
      <c r="BB10" s="130">
        <f t="shared" si="7"/>
        <v>0</v>
      </c>
      <c r="BC10" s="197"/>
    </row>
    <row r="11" spans="1:76" x14ac:dyDescent="0.25">
      <c r="A11" s="101">
        <v>5</v>
      </c>
      <c r="B11" s="82"/>
      <c r="C11" s="79"/>
      <c r="D11" s="79"/>
      <c r="E11" s="80"/>
      <c r="F11" s="83"/>
      <c r="G11" s="84"/>
      <c r="H11" s="84"/>
      <c r="I11" s="84"/>
      <c r="J11" s="84"/>
      <c r="K11" s="84"/>
      <c r="L11" s="85"/>
      <c r="M11" s="86"/>
      <c r="N11" s="84"/>
      <c r="O11" s="84"/>
      <c r="P11" s="84"/>
      <c r="Q11" s="84"/>
      <c r="R11" s="84"/>
      <c r="S11" s="85"/>
      <c r="T11" s="86"/>
      <c r="U11" s="84"/>
      <c r="V11" s="84"/>
      <c r="W11" s="84"/>
      <c r="X11" s="84"/>
      <c r="Y11" s="84"/>
      <c r="Z11" s="85"/>
      <c r="AA11" s="86"/>
      <c r="AB11" s="84"/>
      <c r="AC11" s="84"/>
      <c r="AD11" s="84"/>
      <c r="AE11" s="84"/>
      <c r="AF11" s="84"/>
      <c r="AG11" s="85"/>
      <c r="AH11" s="86"/>
      <c r="AI11" s="84"/>
      <c r="AJ11" s="84"/>
      <c r="AK11" s="84"/>
      <c r="AL11" s="84"/>
      <c r="AM11" s="84"/>
      <c r="AN11" s="85"/>
      <c r="AO11" s="86"/>
      <c r="AP11" s="84"/>
      <c r="AQ11" s="84"/>
      <c r="AR11" s="84"/>
      <c r="AS11" s="84"/>
      <c r="AT11" s="84"/>
      <c r="AU11" s="85"/>
      <c r="AV11" s="128">
        <f t="shared" si="1"/>
        <v>0</v>
      </c>
      <c r="AW11" s="129">
        <f t="shared" si="2"/>
        <v>0</v>
      </c>
      <c r="AX11" s="129">
        <f t="shared" si="3"/>
        <v>0</v>
      </c>
      <c r="AY11" s="129">
        <f t="shared" si="4"/>
        <v>0</v>
      </c>
      <c r="AZ11" s="129">
        <f t="shared" si="5"/>
        <v>0</v>
      </c>
      <c r="BA11" s="129">
        <f t="shared" si="6"/>
        <v>0</v>
      </c>
      <c r="BB11" s="130">
        <f t="shared" si="7"/>
        <v>0</v>
      </c>
      <c r="BC11" s="197"/>
    </row>
    <row r="12" spans="1:76" x14ac:dyDescent="0.25">
      <c r="A12" s="101">
        <v>6</v>
      </c>
      <c r="B12" s="82"/>
      <c r="C12" s="79"/>
      <c r="D12" s="79"/>
      <c r="E12" s="80"/>
      <c r="F12" s="83"/>
      <c r="G12" s="84"/>
      <c r="H12" s="84"/>
      <c r="I12" s="84"/>
      <c r="J12" s="84"/>
      <c r="K12" s="84"/>
      <c r="L12" s="85"/>
      <c r="M12" s="86"/>
      <c r="N12" s="84"/>
      <c r="O12" s="84"/>
      <c r="P12" s="84"/>
      <c r="Q12" s="84"/>
      <c r="R12" s="84"/>
      <c r="S12" s="85"/>
      <c r="T12" s="86"/>
      <c r="U12" s="84"/>
      <c r="V12" s="84"/>
      <c r="W12" s="84"/>
      <c r="X12" s="84"/>
      <c r="Y12" s="84"/>
      <c r="Z12" s="85"/>
      <c r="AA12" s="86"/>
      <c r="AB12" s="84"/>
      <c r="AC12" s="84"/>
      <c r="AD12" s="84"/>
      <c r="AE12" s="84"/>
      <c r="AF12" s="84"/>
      <c r="AG12" s="85"/>
      <c r="AH12" s="86"/>
      <c r="AI12" s="84"/>
      <c r="AJ12" s="84"/>
      <c r="AK12" s="84"/>
      <c r="AL12" s="84"/>
      <c r="AM12" s="84"/>
      <c r="AN12" s="85"/>
      <c r="AO12" s="86"/>
      <c r="AP12" s="84"/>
      <c r="AQ12" s="84"/>
      <c r="AR12" s="84"/>
      <c r="AS12" s="84"/>
      <c r="AT12" s="84"/>
      <c r="AU12" s="85"/>
      <c r="AV12" s="128">
        <f t="shared" si="1"/>
        <v>0</v>
      </c>
      <c r="AW12" s="129">
        <f t="shared" si="2"/>
        <v>0</v>
      </c>
      <c r="AX12" s="129">
        <f t="shared" si="3"/>
        <v>0</v>
      </c>
      <c r="AY12" s="129">
        <f t="shared" si="4"/>
        <v>0</v>
      </c>
      <c r="AZ12" s="129">
        <f t="shared" si="5"/>
        <v>0</v>
      </c>
      <c r="BA12" s="129">
        <f t="shared" si="6"/>
        <v>0</v>
      </c>
      <c r="BB12" s="130">
        <f t="shared" si="7"/>
        <v>0</v>
      </c>
      <c r="BC12" s="197"/>
    </row>
    <row r="13" spans="1:76" x14ac:dyDescent="0.25">
      <c r="A13" s="101">
        <v>7</v>
      </c>
      <c r="B13" s="82"/>
      <c r="C13" s="79"/>
      <c r="D13" s="79"/>
      <c r="E13" s="80"/>
      <c r="F13" s="83"/>
      <c r="G13" s="84"/>
      <c r="H13" s="84"/>
      <c r="I13" s="84"/>
      <c r="J13" s="84"/>
      <c r="K13" s="84"/>
      <c r="L13" s="85"/>
      <c r="M13" s="86"/>
      <c r="N13" s="84"/>
      <c r="O13" s="84"/>
      <c r="P13" s="84"/>
      <c r="Q13" s="84"/>
      <c r="R13" s="84"/>
      <c r="S13" s="85"/>
      <c r="T13" s="86"/>
      <c r="U13" s="84"/>
      <c r="V13" s="84"/>
      <c r="W13" s="84"/>
      <c r="X13" s="84"/>
      <c r="Y13" s="84"/>
      <c r="Z13" s="85"/>
      <c r="AA13" s="86"/>
      <c r="AB13" s="84"/>
      <c r="AC13" s="84"/>
      <c r="AD13" s="84"/>
      <c r="AE13" s="84"/>
      <c r="AF13" s="84"/>
      <c r="AG13" s="85"/>
      <c r="AH13" s="86"/>
      <c r="AI13" s="84"/>
      <c r="AJ13" s="84"/>
      <c r="AK13" s="84"/>
      <c r="AL13" s="84"/>
      <c r="AM13" s="84"/>
      <c r="AN13" s="85"/>
      <c r="AO13" s="86"/>
      <c r="AP13" s="84"/>
      <c r="AQ13" s="84"/>
      <c r="AR13" s="84"/>
      <c r="AS13" s="84"/>
      <c r="AT13" s="84"/>
      <c r="AU13" s="85"/>
      <c r="AV13" s="128">
        <f t="shared" si="1"/>
        <v>0</v>
      </c>
      <c r="AW13" s="129">
        <f t="shared" si="2"/>
        <v>0</v>
      </c>
      <c r="AX13" s="129">
        <f t="shared" si="3"/>
        <v>0</v>
      </c>
      <c r="AY13" s="129">
        <f t="shared" si="4"/>
        <v>0</v>
      </c>
      <c r="AZ13" s="129">
        <f t="shared" si="5"/>
        <v>0</v>
      </c>
      <c r="BA13" s="129">
        <f t="shared" si="6"/>
        <v>0</v>
      </c>
      <c r="BB13" s="130">
        <f t="shared" si="7"/>
        <v>0</v>
      </c>
      <c r="BC13" s="197"/>
    </row>
    <row r="14" spans="1:76" x14ac:dyDescent="0.25">
      <c r="A14" s="101">
        <v>8</v>
      </c>
      <c r="B14" s="82"/>
      <c r="C14" s="79"/>
      <c r="D14" s="79"/>
      <c r="E14" s="80"/>
      <c r="F14" s="83"/>
      <c r="G14" s="84"/>
      <c r="H14" s="84"/>
      <c r="I14" s="84"/>
      <c r="J14" s="84"/>
      <c r="K14" s="84"/>
      <c r="L14" s="85"/>
      <c r="M14" s="86"/>
      <c r="N14" s="84"/>
      <c r="O14" s="84"/>
      <c r="P14" s="84"/>
      <c r="Q14" s="84"/>
      <c r="R14" s="84"/>
      <c r="S14" s="85"/>
      <c r="T14" s="86"/>
      <c r="U14" s="84"/>
      <c r="V14" s="84"/>
      <c r="W14" s="84"/>
      <c r="X14" s="84"/>
      <c r="Y14" s="84"/>
      <c r="Z14" s="85"/>
      <c r="AA14" s="86"/>
      <c r="AB14" s="84"/>
      <c r="AC14" s="84"/>
      <c r="AD14" s="84"/>
      <c r="AE14" s="84"/>
      <c r="AF14" s="84"/>
      <c r="AG14" s="85"/>
      <c r="AH14" s="86"/>
      <c r="AI14" s="84"/>
      <c r="AJ14" s="84"/>
      <c r="AK14" s="84"/>
      <c r="AL14" s="84"/>
      <c r="AM14" s="84"/>
      <c r="AN14" s="85"/>
      <c r="AO14" s="86"/>
      <c r="AP14" s="84"/>
      <c r="AQ14" s="84"/>
      <c r="AR14" s="84"/>
      <c r="AS14" s="84"/>
      <c r="AT14" s="84"/>
      <c r="AU14" s="85"/>
      <c r="AV14" s="128">
        <f t="shared" si="1"/>
        <v>0</v>
      </c>
      <c r="AW14" s="129">
        <f t="shared" si="2"/>
        <v>0</v>
      </c>
      <c r="AX14" s="129">
        <f t="shared" si="3"/>
        <v>0</v>
      </c>
      <c r="AY14" s="129">
        <f t="shared" si="4"/>
        <v>0</v>
      </c>
      <c r="AZ14" s="129">
        <f t="shared" si="5"/>
        <v>0</v>
      </c>
      <c r="BA14" s="129">
        <f t="shared" si="6"/>
        <v>0</v>
      </c>
      <c r="BB14" s="130">
        <f t="shared" si="7"/>
        <v>0</v>
      </c>
      <c r="BC14" s="197"/>
    </row>
    <row r="15" spans="1:76" x14ac:dyDescent="0.25">
      <c r="A15" s="101">
        <v>9</v>
      </c>
      <c r="B15" s="82"/>
      <c r="C15" s="79"/>
      <c r="D15" s="79"/>
      <c r="E15" s="80"/>
      <c r="F15" s="83"/>
      <c r="G15" s="84"/>
      <c r="H15" s="84"/>
      <c r="I15" s="84"/>
      <c r="J15" s="84"/>
      <c r="K15" s="84"/>
      <c r="L15" s="85"/>
      <c r="M15" s="86"/>
      <c r="N15" s="84"/>
      <c r="O15" s="84"/>
      <c r="P15" s="84"/>
      <c r="Q15" s="84"/>
      <c r="R15" s="84"/>
      <c r="S15" s="85"/>
      <c r="T15" s="86"/>
      <c r="U15" s="84"/>
      <c r="V15" s="84"/>
      <c r="W15" s="84"/>
      <c r="X15" s="84"/>
      <c r="Y15" s="84"/>
      <c r="Z15" s="85"/>
      <c r="AA15" s="86"/>
      <c r="AB15" s="84"/>
      <c r="AC15" s="84"/>
      <c r="AD15" s="84"/>
      <c r="AE15" s="84"/>
      <c r="AF15" s="84"/>
      <c r="AG15" s="85"/>
      <c r="AH15" s="86"/>
      <c r="AI15" s="84"/>
      <c r="AJ15" s="84"/>
      <c r="AK15" s="84"/>
      <c r="AL15" s="84"/>
      <c r="AM15" s="84"/>
      <c r="AN15" s="85"/>
      <c r="AO15" s="86"/>
      <c r="AP15" s="84"/>
      <c r="AQ15" s="84"/>
      <c r="AR15" s="84"/>
      <c r="AS15" s="84"/>
      <c r="AT15" s="84"/>
      <c r="AU15" s="85"/>
      <c r="AV15" s="128">
        <f t="shared" si="1"/>
        <v>0</v>
      </c>
      <c r="AW15" s="129">
        <f t="shared" si="2"/>
        <v>0</v>
      </c>
      <c r="AX15" s="129">
        <f t="shared" si="3"/>
        <v>0</v>
      </c>
      <c r="AY15" s="129">
        <f t="shared" si="4"/>
        <v>0</v>
      </c>
      <c r="AZ15" s="129">
        <f t="shared" si="5"/>
        <v>0</v>
      </c>
      <c r="BA15" s="129">
        <f t="shared" si="6"/>
        <v>0</v>
      </c>
      <c r="BB15" s="130">
        <f t="shared" si="7"/>
        <v>0</v>
      </c>
      <c r="BC15" s="197"/>
    </row>
    <row r="16" spans="1:76" x14ac:dyDescent="0.25">
      <c r="A16" s="101">
        <v>10</v>
      </c>
      <c r="B16" s="82"/>
      <c r="C16" s="79"/>
      <c r="D16" s="79"/>
      <c r="E16" s="80"/>
      <c r="F16" s="83"/>
      <c r="G16" s="84"/>
      <c r="H16" s="84"/>
      <c r="I16" s="84"/>
      <c r="J16" s="84"/>
      <c r="K16" s="84"/>
      <c r="L16" s="85"/>
      <c r="M16" s="86"/>
      <c r="N16" s="84"/>
      <c r="O16" s="84"/>
      <c r="P16" s="84"/>
      <c r="Q16" s="84"/>
      <c r="R16" s="84"/>
      <c r="S16" s="85"/>
      <c r="T16" s="86"/>
      <c r="U16" s="84"/>
      <c r="V16" s="84"/>
      <c r="W16" s="84"/>
      <c r="X16" s="84"/>
      <c r="Y16" s="84"/>
      <c r="Z16" s="85"/>
      <c r="AA16" s="86"/>
      <c r="AB16" s="84"/>
      <c r="AC16" s="84"/>
      <c r="AD16" s="84"/>
      <c r="AE16" s="84"/>
      <c r="AF16" s="84"/>
      <c r="AG16" s="85"/>
      <c r="AH16" s="86"/>
      <c r="AI16" s="84"/>
      <c r="AJ16" s="84"/>
      <c r="AK16" s="84"/>
      <c r="AL16" s="84"/>
      <c r="AM16" s="84"/>
      <c r="AN16" s="85"/>
      <c r="AO16" s="86"/>
      <c r="AP16" s="84"/>
      <c r="AQ16" s="84"/>
      <c r="AR16" s="84"/>
      <c r="AS16" s="84"/>
      <c r="AT16" s="84"/>
      <c r="AU16" s="85"/>
      <c r="AV16" s="128">
        <f t="shared" si="1"/>
        <v>0</v>
      </c>
      <c r="AW16" s="129">
        <f t="shared" si="2"/>
        <v>0</v>
      </c>
      <c r="AX16" s="129">
        <f t="shared" si="3"/>
        <v>0</v>
      </c>
      <c r="AY16" s="129">
        <f t="shared" si="4"/>
        <v>0</v>
      </c>
      <c r="AZ16" s="129">
        <f t="shared" si="5"/>
        <v>0</v>
      </c>
      <c r="BA16" s="129">
        <f t="shared" si="6"/>
        <v>0</v>
      </c>
      <c r="BB16" s="130">
        <f t="shared" si="7"/>
        <v>0</v>
      </c>
      <c r="BC16" s="197"/>
    </row>
    <row r="17" spans="1:55" x14ac:dyDescent="0.25">
      <c r="A17" s="101">
        <v>11</v>
      </c>
      <c r="B17" s="82"/>
      <c r="C17" s="79"/>
      <c r="D17" s="79"/>
      <c r="E17" s="80"/>
      <c r="F17" s="83"/>
      <c r="G17" s="84"/>
      <c r="H17" s="84"/>
      <c r="I17" s="84"/>
      <c r="J17" s="84"/>
      <c r="K17" s="84"/>
      <c r="L17" s="85"/>
      <c r="M17" s="86"/>
      <c r="N17" s="84"/>
      <c r="O17" s="84"/>
      <c r="P17" s="84"/>
      <c r="Q17" s="84"/>
      <c r="R17" s="84"/>
      <c r="S17" s="85"/>
      <c r="T17" s="86"/>
      <c r="U17" s="84"/>
      <c r="V17" s="84"/>
      <c r="W17" s="84"/>
      <c r="X17" s="84"/>
      <c r="Y17" s="84"/>
      <c r="Z17" s="85"/>
      <c r="AA17" s="86"/>
      <c r="AB17" s="84"/>
      <c r="AC17" s="84"/>
      <c r="AD17" s="84"/>
      <c r="AE17" s="84"/>
      <c r="AF17" s="84"/>
      <c r="AG17" s="85"/>
      <c r="AH17" s="86"/>
      <c r="AI17" s="84"/>
      <c r="AJ17" s="84"/>
      <c r="AK17" s="84"/>
      <c r="AL17" s="84"/>
      <c r="AM17" s="84"/>
      <c r="AN17" s="85"/>
      <c r="AO17" s="86"/>
      <c r="AP17" s="84"/>
      <c r="AQ17" s="84"/>
      <c r="AR17" s="84"/>
      <c r="AS17" s="84"/>
      <c r="AT17" s="84"/>
      <c r="AU17" s="85"/>
      <c r="AV17" s="128">
        <f t="shared" si="1"/>
        <v>0</v>
      </c>
      <c r="AW17" s="129">
        <f t="shared" si="2"/>
        <v>0</v>
      </c>
      <c r="AX17" s="129">
        <f t="shared" si="3"/>
        <v>0</v>
      </c>
      <c r="AY17" s="129">
        <f t="shared" si="4"/>
        <v>0</v>
      </c>
      <c r="AZ17" s="129">
        <f t="shared" si="5"/>
        <v>0</v>
      </c>
      <c r="BA17" s="129">
        <f t="shared" si="6"/>
        <v>0</v>
      </c>
      <c r="BB17" s="130">
        <f t="shared" si="7"/>
        <v>0</v>
      </c>
      <c r="BC17" s="197"/>
    </row>
    <row r="18" spans="1:55" x14ac:dyDescent="0.25">
      <c r="A18" s="101">
        <v>12</v>
      </c>
      <c r="B18" s="82"/>
      <c r="C18" s="79"/>
      <c r="D18" s="79"/>
      <c r="E18" s="80"/>
      <c r="F18" s="83"/>
      <c r="G18" s="84"/>
      <c r="H18" s="84"/>
      <c r="I18" s="84"/>
      <c r="J18" s="84"/>
      <c r="K18" s="84"/>
      <c r="L18" s="85"/>
      <c r="M18" s="86"/>
      <c r="N18" s="84"/>
      <c r="O18" s="84"/>
      <c r="P18" s="84"/>
      <c r="Q18" s="84"/>
      <c r="R18" s="84"/>
      <c r="S18" s="85"/>
      <c r="T18" s="86"/>
      <c r="U18" s="84"/>
      <c r="V18" s="84"/>
      <c r="W18" s="84"/>
      <c r="X18" s="84"/>
      <c r="Y18" s="84"/>
      <c r="Z18" s="85"/>
      <c r="AA18" s="86"/>
      <c r="AB18" s="84"/>
      <c r="AC18" s="84"/>
      <c r="AD18" s="84"/>
      <c r="AE18" s="84"/>
      <c r="AF18" s="84"/>
      <c r="AG18" s="85"/>
      <c r="AH18" s="86"/>
      <c r="AI18" s="84"/>
      <c r="AJ18" s="84"/>
      <c r="AK18" s="84"/>
      <c r="AL18" s="84"/>
      <c r="AM18" s="84"/>
      <c r="AN18" s="85"/>
      <c r="AO18" s="86"/>
      <c r="AP18" s="84"/>
      <c r="AQ18" s="84"/>
      <c r="AR18" s="84"/>
      <c r="AS18" s="84"/>
      <c r="AT18" s="84"/>
      <c r="AU18" s="85"/>
      <c r="AV18" s="128">
        <f t="shared" si="1"/>
        <v>0</v>
      </c>
      <c r="AW18" s="129">
        <f t="shared" si="2"/>
        <v>0</v>
      </c>
      <c r="AX18" s="129">
        <f t="shared" si="3"/>
        <v>0</v>
      </c>
      <c r="AY18" s="129">
        <f t="shared" si="4"/>
        <v>0</v>
      </c>
      <c r="AZ18" s="129">
        <f t="shared" si="5"/>
        <v>0</v>
      </c>
      <c r="BA18" s="129">
        <f t="shared" si="6"/>
        <v>0</v>
      </c>
      <c r="BB18" s="130">
        <f t="shared" si="7"/>
        <v>0</v>
      </c>
      <c r="BC18" s="197"/>
    </row>
    <row r="19" spans="1:55" x14ac:dyDescent="0.25">
      <c r="A19" s="101">
        <v>13</v>
      </c>
      <c r="B19" s="82"/>
      <c r="C19" s="79"/>
      <c r="D19" s="79"/>
      <c r="E19" s="80"/>
      <c r="F19" s="83"/>
      <c r="G19" s="84"/>
      <c r="H19" s="84"/>
      <c r="I19" s="84"/>
      <c r="J19" s="84"/>
      <c r="K19" s="84"/>
      <c r="L19" s="85"/>
      <c r="M19" s="86"/>
      <c r="N19" s="84"/>
      <c r="O19" s="84"/>
      <c r="P19" s="84"/>
      <c r="Q19" s="84"/>
      <c r="R19" s="84"/>
      <c r="S19" s="85"/>
      <c r="T19" s="86"/>
      <c r="U19" s="84"/>
      <c r="V19" s="84"/>
      <c r="W19" s="84"/>
      <c r="X19" s="84"/>
      <c r="Y19" s="84"/>
      <c r="Z19" s="85"/>
      <c r="AA19" s="86"/>
      <c r="AB19" s="84"/>
      <c r="AC19" s="84"/>
      <c r="AD19" s="84"/>
      <c r="AE19" s="84"/>
      <c r="AF19" s="84"/>
      <c r="AG19" s="85"/>
      <c r="AH19" s="86"/>
      <c r="AI19" s="84"/>
      <c r="AJ19" s="84"/>
      <c r="AK19" s="84"/>
      <c r="AL19" s="84"/>
      <c r="AM19" s="84"/>
      <c r="AN19" s="85"/>
      <c r="AO19" s="86"/>
      <c r="AP19" s="84"/>
      <c r="AQ19" s="84"/>
      <c r="AR19" s="84"/>
      <c r="AS19" s="84"/>
      <c r="AT19" s="84"/>
      <c r="AU19" s="85"/>
      <c r="AV19" s="128">
        <f t="shared" si="1"/>
        <v>0</v>
      </c>
      <c r="AW19" s="129">
        <f t="shared" si="2"/>
        <v>0</v>
      </c>
      <c r="AX19" s="129">
        <f t="shared" si="3"/>
        <v>0</v>
      </c>
      <c r="AY19" s="129">
        <f t="shared" si="4"/>
        <v>0</v>
      </c>
      <c r="AZ19" s="129">
        <f t="shared" si="5"/>
        <v>0</v>
      </c>
      <c r="BA19" s="129">
        <f t="shared" si="6"/>
        <v>0</v>
      </c>
      <c r="BB19" s="130">
        <f t="shared" si="7"/>
        <v>0</v>
      </c>
      <c r="BC19" s="197"/>
    </row>
    <row r="20" spans="1:55" x14ac:dyDescent="0.25">
      <c r="A20" s="101">
        <v>14</v>
      </c>
      <c r="B20" s="82"/>
      <c r="C20" s="79"/>
      <c r="D20" s="79"/>
      <c r="E20" s="80"/>
      <c r="F20" s="83"/>
      <c r="G20" s="84"/>
      <c r="H20" s="84"/>
      <c r="I20" s="84"/>
      <c r="J20" s="84"/>
      <c r="K20" s="84"/>
      <c r="L20" s="85"/>
      <c r="M20" s="86"/>
      <c r="N20" s="84"/>
      <c r="O20" s="84"/>
      <c r="P20" s="84"/>
      <c r="Q20" s="84"/>
      <c r="R20" s="84"/>
      <c r="S20" s="85"/>
      <c r="T20" s="86"/>
      <c r="U20" s="84"/>
      <c r="V20" s="84"/>
      <c r="W20" s="84"/>
      <c r="X20" s="84"/>
      <c r="Y20" s="84"/>
      <c r="Z20" s="85"/>
      <c r="AA20" s="86"/>
      <c r="AB20" s="84"/>
      <c r="AC20" s="84"/>
      <c r="AD20" s="84"/>
      <c r="AE20" s="84"/>
      <c r="AF20" s="84"/>
      <c r="AG20" s="85"/>
      <c r="AH20" s="86"/>
      <c r="AI20" s="84"/>
      <c r="AJ20" s="84"/>
      <c r="AK20" s="84"/>
      <c r="AL20" s="84"/>
      <c r="AM20" s="84"/>
      <c r="AN20" s="85"/>
      <c r="AO20" s="86"/>
      <c r="AP20" s="84"/>
      <c r="AQ20" s="84"/>
      <c r="AR20" s="84"/>
      <c r="AS20" s="84"/>
      <c r="AT20" s="84"/>
      <c r="AU20" s="85"/>
      <c r="AV20" s="128">
        <f t="shared" si="1"/>
        <v>0</v>
      </c>
      <c r="AW20" s="129">
        <f t="shared" si="2"/>
        <v>0</v>
      </c>
      <c r="AX20" s="129">
        <f t="shared" si="3"/>
        <v>0</v>
      </c>
      <c r="AY20" s="129">
        <f t="shared" si="4"/>
        <v>0</v>
      </c>
      <c r="AZ20" s="129">
        <f t="shared" si="5"/>
        <v>0</v>
      </c>
      <c r="BA20" s="129">
        <f t="shared" si="6"/>
        <v>0</v>
      </c>
      <c r="BB20" s="130">
        <f t="shared" si="7"/>
        <v>0</v>
      </c>
      <c r="BC20" s="197"/>
    </row>
    <row r="21" spans="1:55" x14ac:dyDescent="0.25">
      <c r="A21" s="101">
        <v>15</v>
      </c>
      <c r="B21" s="82"/>
      <c r="C21" s="79"/>
      <c r="D21" s="79"/>
      <c r="E21" s="80"/>
      <c r="F21" s="83"/>
      <c r="G21" s="84"/>
      <c r="H21" s="84"/>
      <c r="I21" s="84"/>
      <c r="J21" s="84"/>
      <c r="K21" s="84"/>
      <c r="L21" s="85"/>
      <c r="M21" s="86"/>
      <c r="N21" s="84"/>
      <c r="O21" s="84"/>
      <c r="P21" s="84"/>
      <c r="Q21" s="84"/>
      <c r="R21" s="84"/>
      <c r="S21" s="85"/>
      <c r="T21" s="86"/>
      <c r="U21" s="84"/>
      <c r="V21" s="84"/>
      <c r="W21" s="84"/>
      <c r="X21" s="84"/>
      <c r="Y21" s="84"/>
      <c r="Z21" s="85"/>
      <c r="AA21" s="86"/>
      <c r="AB21" s="84"/>
      <c r="AC21" s="84"/>
      <c r="AD21" s="84"/>
      <c r="AE21" s="84"/>
      <c r="AF21" s="84"/>
      <c r="AG21" s="85"/>
      <c r="AH21" s="86"/>
      <c r="AI21" s="84"/>
      <c r="AJ21" s="84"/>
      <c r="AK21" s="84"/>
      <c r="AL21" s="84"/>
      <c r="AM21" s="84"/>
      <c r="AN21" s="85"/>
      <c r="AO21" s="86"/>
      <c r="AP21" s="84"/>
      <c r="AQ21" s="84"/>
      <c r="AR21" s="84"/>
      <c r="AS21" s="84"/>
      <c r="AT21" s="84"/>
      <c r="AU21" s="85"/>
      <c r="AV21" s="128">
        <f t="shared" si="1"/>
        <v>0</v>
      </c>
      <c r="AW21" s="129">
        <f t="shared" si="2"/>
        <v>0</v>
      </c>
      <c r="AX21" s="129">
        <f t="shared" si="3"/>
        <v>0</v>
      </c>
      <c r="AY21" s="129">
        <f t="shared" si="4"/>
        <v>0</v>
      </c>
      <c r="AZ21" s="129">
        <f t="shared" si="5"/>
        <v>0</v>
      </c>
      <c r="BA21" s="129">
        <f t="shared" si="6"/>
        <v>0</v>
      </c>
      <c r="BB21" s="130">
        <f t="shared" si="7"/>
        <v>0</v>
      </c>
      <c r="BC21" s="197"/>
    </row>
    <row r="22" spans="1:55" x14ac:dyDescent="0.25">
      <c r="A22" s="101">
        <v>16</v>
      </c>
      <c r="B22" s="82"/>
      <c r="C22" s="79"/>
      <c r="D22" s="79"/>
      <c r="E22" s="80"/>
      <c r="F22" s="83"/>
      <c r="G22" s="84"/>
      <c r="H22" s="84"/>
      <c r="I22" s="84"/>
      <c r="J22" s="84"/>
      <c r="K22" s="84"/>
      <c r="L22" s="85"/>
      <c r="M22" s="86"/>
      <c r="N22" s="84"/>
      <c r="O22" s="84"/>
      <c r="P22" s="84"/>
      <c r="Q22" s="84"/>
      <c r="R22" s="84"/>
      <c r="S22" s="85"/>
      <c r="T22" s="86"/>
      <c r="U22" s="84"/>
      <c r="V22" s="84"/>
      <c r="W22" s="84"/>
      <c r="X22" s="84"/>
      <c r="Y22" s="84"/>
      <c r="Z22" s="85"/>
      <c r="AA22" s="86"/>
      <c r="AB22" s="84"/>
      <c r="AC22" s="84"/>
      <c r="AD22" s="84"/>
      <c r="AE22" s="84"/>
      <c r="AF22" s="84"/>
      <c r="AG22" s="85"/>
      <c r="AH22" s="86"/>
      <c r="AI22" s="84"/>
      <c r="AJ22" s="84"/>
      <c r="AK22" s="84"/>
      <c r="AL22" s="84"/>
      <c r="AM22" s="84"/>
      <c r="AN22" s="85"/>
      <c r="AO22" s="86"/>
      <c r="AP22" s="84"/>
      <c r="AQ22" s="84"/>
      <c r="AR22" s="84"/>
      <c r="AS22" s="84"/>
      <c r="AT22" s="84"/>
      <c r="AU22" s="85"/>
      <c r="AV22" s="128">
        <f t="shared" si="1"/>
        <v>0</v>
      </c>
      <c r="AW22" s="129">
        <f t="shared" si="2"/>
        <v>0</v>
      </c>
      <c r="AX22" s="129">
        <f t="shared" si="3"/>
        <v>0</v>
      </c>
      <c r="AY22" s="129">
        <f t="shared" si="4"/>
        <v>0</v>
      </c>
      <c r="AZ22" s="129">
        <f t="shared" si="5"/>
        <v>0</v>
      </c>
      <c r="BA22" s="129">
        <f t="shared" si="6"/>
        <v>0</v>
      </c>
      <c r="BB22" s="130">
        <f t="shared" si="7"/>
        <v>0</v>
      </c>
      <c r="BC22" s="197"/>
    </row>
    <row r="23" spans="1:55" x14ac:dyDescent="0.25">
      <c r="A23" s="101">
        <v>17</v>
      </c>
      <c r="B23" s="82"/>
      <c r="C23" s="79"/>
      <c r="D23" s="79"/>
      <c r="E23" s="80"/>
      <c r="F23" s="83"/>
      <c r="G23" s="84"/>
      <c r="H23" s="84"/>
      <c r="I23" s="84"/>
      <c r="J23" s="84"/>
      <c r="K23" s="84"/>
      <c r="L23" s="85"/>
      <c r="M23" s="86"/>
      <c r="N23" s="84"/>
      <c r="O23" s="84"/>
      <c r="P23" s="84"/>
      <c r="Q23" s="84"/>
      <c r="R23" s="84"/>
      <c r="S23" s="85"/>
      <c r="T23" s="86"/>
      <c r="U23" s="84"/>
      <c r="V23" s="84"/>
      <c r="W23" s="84"/>
      <c r="X23" s="84"/>
      <c r="Y23" s="84"/>
      <c r="Z23" s="85"/>
      <c r="AA23" s="86"/>
      <c r="AB23" s="84"/>
      <c r="AC23" s="84"/>
      <c r="AD23" s="84"/>
      <c r="AE23" s="84"/>
      <c r="AF23" s="84"/>
      <c r="AG23" s="85"/>
      <c r="AH23" s="86"/>
      <c r="AI23" s="84"/>
      <c r="AJ23" s="84"/>
      <c r="AK23" s="84"/>
      <c r="AL23" s="84"/>
      <c r="AM23" s="84"/>
      <c r="AN23" s="85"/>
      <c r="AO23" s="86"/>
      <c r="AP23" s="84"/>
      <c r="AQ23" s="84"/>
      <c r="AR23" s="84"/>
      <c r="AS23" s="84"/>
      <c r="AT23" s="84"/>
      <c r="AU23" s="85"/>
      <c r="AV23" s="128">
        <f t="shared" si="1"/>
        <v>0</v>
      </c>
      <c r="AW23" s="129">
        <f t="shared" si="2"/>
        <v>0</v>
      </c>
      <c r="AX23" s="129">
        <f t="shared" si="3"/>
        <v>0</v>
      </c>
      <c r="AY23" s="129">
        <f t="shared" si="4"/>
        <v>0</v>
      </c>
      <c r="AZ23" s="129">
        <f t="shared" si="5"/>
        <v>0</v>
      </c>
      <c r="BA23" s="129">
        <f t="shared" si="6"/>
        <v>0</v>
      </c>
      <c r="BB23" s="130">
        <f t="shared" si="7"/>
        <v>0</v>
      </c>
      <c r="BC23" s="197"/>
    </row>
    <row r="24" spans="1:55" x14ac:dyDescent="0.25">
      <c r="A24" s="101">
        <v>18</v>
      </c>
      <c r="B24" s="82"/>
      <c r="C24" s="79"/>
      <c r="D24" s="79"/>
      <c r="E24" s="80"/>
      <c r="F24" s="83"/>
      <c r="G24" s="84"/>
      <c r="H24" s="84"/>
      <c r="I24" s="84"/>
      <c r="J24" s="84"/>
      <c r="K24" s="84"/>
      <c r="L24" s="85"/>
      <c r="M24" s="86"/>
      <c r="N24" s="84"/>
      <c r="O24" s="84"/>
      <c r="P24" s="84"/>
      <c r="Q24" s="84"/>
      <c r="R24" s="84"/>
      <c r="S24" s="85"/>
      <c r="T24" s="86"/>
      <c r="U24" s="84"/>
      <c r="V24" s="84"/>
      <c r="W24" s="84"/>
      <c r="X24" s="84"/>
      <c r="Y24" s="84"/>
      <c r="Z24" s="85"/>
      <c r="AA24" s="86"/>
      <c r="AB24" s="84"/>
      <c r="AC24" s="84"/>
      <c r="AD24" s="84"/>
      <c r="AE24" s="84"/>
      <c r="AF24" s="84"/>
      <c r="AG24" s="85"/>
      <c r="AH24" s="86"/>
      <c r="AI24" s="84"/>
      <c r="AJ24" s="84"/>
      <c r="AK24" s="84"/>
      <c r="AL24" s="84"/>
      <c r="AM24" s="84"/>
      <c r="AN24" s="85"/>
      <c r="AO24" s="86"/>
      <c r="AP24" s="84"/>
      <c r="AQ24" s="84"/>
      <c r="AR24" s="84"/>
      <c r="AS24" s="84"/>
      <c r="AT24" s="84"/>
      <c r="AU24" s="85"/>
      <c r="AV24" s="128">
        <f t="shared" si="1"/>
        <v>0</v>
      </c>
      <c r="AW24" s="129">
        <f t="shared" si="2"/>
        <v>0</v>
      </c>
      <c r="AX24" s="129">
        <f t="shared" si="3"/>
        <v>0</v>
      </c>
      <c r="AY24" s="129">
        <f t="shared" si="4"/>
        <v>0</v>
      </c>
      <c r="AZ24" s="129">
        <f t="shared" si="5"/>
        <v>0</v>
      </c>
      <c r="BA24" s="129">
        <f t="shared" si="6"/>
        <v>0</v>
      </c>
      <c r="BB24" s="130">
        <f t="shared" si="7"/>
        <v>0</v>
      </c>
      <c r="BC24" s="197"/>
    </row>
    <row r="25" spans="1:55" x14ac:dyDescent="0.25">
      <c r="A25" s="101">
        <v>19</v>
      </c>
      <c r="B25" s="82"/>
      <c r="C25" s="79"/>
      <c r="D25" s="79"/>
      <c r="E25" s="80"/>
      <c r="F25" s="83"/>
      <c r="G25" s="84"/>
      <c r="H25" s="84"/>
      <c r="I25" s="84"/>
      <c r="J25" s="84"/>
      <c r="K25" s="84"/>
      <c r="L25" s="85"/>
      <c r="M25" s="86"/>
      <c r="N25" s="84"/>
      <c r="O25" s="84"/>
      <c r="P25" s="84"/>
      <c r="Q25" s="84"/>
      <c r="R25" s="84"/>
      <c r="S25" s="85"/>
      <c r="T25" s="86"/>
      <c r="U25" s="84"/>
      <c r="V25" s="84"/>
      <c r="W25" s="84"/>
      <c r="X25" s="84"/>
      <c r="Y25" s="84"/>
      <c r="Z25" s="85"/>
      <c r="AA25" s="86"/>
      <c r="AB25" s="84"/>
      <c r="AC25" s="84"/>
      <c r="AD25" s="84"/>
      <c r="AE25" s="84"/>
      <c r="AF25" s="84"/>
      <c r="AG25" s="85"/>
      <c r="AH25" s="86"/>
      <c r="AI25" s="84"/>
      <c r="AJ25" s="84"/>
      <c r="AK25" s="84"/>
      <c r="AL25" s="84"/>
      <c r="AM25" s="84"/>
      <c r="AN25" s="85"/>
      <c r="AO25" s="86"/>
      <c r="AP25" s="84"/>
      <c r="AQ25" s="84"/>
      <c r="AR25" s="84"/>
      <c r="AS25" s="84"/>
      <c r="AT25" s="84"/>
      <c r="AU25" s="85"/>
      <c r="AV25" s="128">
        <f t="shared" si="1"/>
        <v>0</v>
      </c>
      <c r="AW25" s="129">
        <f t="shared" si="2"/>
        <v>0</v>
      </c>
      <c r="AX25" s="129">
        <f t="shared" si="3"/>
        <v>0</v>
      </c>
      <c r="AY25" s="129">
        <f t="shared" si="4"/>
        <v>0</v>
      </c>
      <c r="AZ25" s="129">
        <f t="shared" si="5"/>
        <v>0</v>
      </c>
      <c r="BA25" s="129">
        <f t="shared" si="6"/>
        <v>0</v>
      </c>
      <c r="BB25" s="130">
        <f t="shared" si="7"/>
        <v>0</v>
      </c>
      <c r="BC25" s="197"/>
    </row>
    <row r="26" spans="1:55" x14ac:dyDescent="0.25">
      <c r="A26" s="101">
        <v>20</v>
      </c>
      <c r="B26" s="82"/>
      <c r="C26" s="79"/>
      <c r="D26" s="79"/>
      <c r="E26" s="80"/>
      <c r="F26" s="83"/>
      <c r="G26" s="84"/>
      <c r="H26" s="84"/>
      <c r="I26" s="84"/>
      <c r="J26" s="84"/>
      <c r="K26" s="84"/>
      <c r="L26" s="85"/>
      <c r="M26" s="86"/>
      <c r="N26" s="84"/>
      <c r="O26" s="84"/>
      <c r="P26" s="84"/>
      <c r="Q26" s="84"/>
      <c r="R26" s="84"/>
      <c r="S26" s="85"/>
      <c r="T26" s="86"/>
      <c r="U26" s="84"/>
      <c r="V26" s="84"/>
      <c r="W26" s="84"/>
      <c r="X26" s="84"/>
      <c r="Y26" s="84"/>
      <c r="Z26" s="85"/>
      <c r="AA26" s="86"/>
      <c r="AB26" s="84"/>
      <c r="AC26" s="84"/>
      <c r="AD26" s="84"/>
      <c r="AE26" s="84"/>
      <c r="AF26" s="84"/>
      <c r="AG26" s="85"/>
      <c r="AH26" s="86"/>
      <c r="AI26" s="84"/>
      <c r="AJ26" s="84"/>
      <c r="AK26" s="84"/>
      <c r="AL26" s="84"/>
      <c r="AM26" s="84"/>
      <c r="AN26" s="85"/>
      <c r="AO26" s="86"/>
      <c r="AP26" s="84"/>
      <c r="AQ26" s="84"/>
      <c r="AR26" s="84"/>
      <c r="AS26" s="84"/>
      <c r="AT26" s="84"/>
      <c r="AU26" s="85"/>
      <c r="AV26" s="128">
        <f t="shared" si="1"/>
        <v>0</v>
      </c>
      <c r="AW26" s="129">
        <f t="shared" si="2"/>
        <v>0</v>
      </c>
      <c r="AX26" s="129">
        <f t="shared" si="3"/>
        <v>0</v>
      </c>
      <c r="AY26" s="129">
        <f t="shared" si="4"/>
        <v>0</v>
      </c>
      <c r="AZ26" s="129">
        <f t="shared" si="5"/>
        <v>0</v>
      </c>
      <c r="BA26" s="129">
        <f t="shared" si="6"/>
        <v>0</v>
      </c>
      <c r="BB26" s="130">
        <f t="shared" si="7"/>
        <v>0</v>
      </c>
      <c r="BC26" s="197"/>
    </row>
    <row r="27" spans="1:55" x14ac:dyDescent="0.25">
      <c r="A27" s="101">
        <v>21</v>
      </c>
      <c r="B27" s="82"/>
      <c r="C27" s="79"/>
      <c r="D27" s="79"/>
      <c r="E27" s="80"/>
      <c r="F27" s="83"/>
      <c r="G27" s="84"/>
      <c r="H27" s="84"/>
      <c r="I27" s="84"/>
      <c r="J27" s="84"/>
      <c r="K27" s="84"/>
      <c r="L27" s="85"/>
      <c r="M27" s="86"/>
      <c r="N27" s="84"/>
      <c r="O27" s="84"/>
      <c r="P27" s="84"/>
      <c r="Q27" s="84"/>
      <c r="R27" s="84"/>
      <c r="S27" s="85"/>
      <c r="T27" s="86"/>
      <c r="U27" s="84"/>
      <c r="V27" s="84"/>
      <c r="W27" s="84"/>
      <c r="X27" s="84"/>
      <c r="Y27" s="84"/>
      <c r="Z27" s="85"/>
      <c r="AA27" s="86"/>
      <c r="AB27" s="84"/>
      <c r="AC27" s="84"/>
      <c r="AD27" s="84"/>
      <c r="AE27" s="84"/>
      <c r="AF27" s="84"/>
      <c r="AG27" s="85"/>
      <c r="AH27" s="86"/>
      <c r="AI27" s="84"/>
      <c r="AJ27" s="84"/>
      <c r="AK27" s="84"/>
      <c r="AL27" s="84"/>
      <c r="AM27" s="84"/>
      <c r="AN27" s="85"/>
      <c r="AO27" s="86"/>
      <c r="AP27" s="84"/>
      <c r="AQ27" s="84"/>
      <c r="AR27" s="84"/>
      <c r="AS27" s="84"/>
      <c r="AT27" s="84"/>
      <c r="AU27" s="85"/>
      <c r="AV27" s="128">
        <f t="shared" si="1"/>
        <v>0</v>
      </c>
      <c r="AW27" s="129">
        <f t="shared" si="2"/>
        <v>0</v>
      </c>
      <c r="AX27" s="129">
        <f t="shared" si="3"/>
        <v>0</v>
      </c>
      <c r="AY27" s="129">
        <f t="shared" si="4"/>
        <v>0</v>
      </c>
      <c r="AZ27" s="129">
        <f t="shared" si="5"/>
        <v>0</v>
      </c>
      <c r="BA27" s="129">
        <f t="shared" si="6"/>
        <v>0</v>
      </c>
      <c r="BB27" s="130">
        <f t="shared" si="7"/>
        <v>0</v>
      </c>
      <c r="BC27" s="197"/>
    </row>
    <row r="28" spans="1:55" x14ac:dyDescent="0.25">
      <c r="A28" s="101">
        <v>22</v>
      </c>
      <c r="B28" s="82"/>
      <c r="C28" s="79"/>
      <c r="D28" s="79"/>
      <c r="E28" s="80"/>
      <c r="F28" s="83"/>
      <c r="G28" s="84"/>
      <c r="H28" s="84"/>
      <c r="I28" s="84"/>
      <c r="J28" s="84"/>
      <c r="K28" s="84"/>
      <c r="L28" s="85"/>
      <c r="M28" s="86"/>
      <c r="N28" s="84"/>
      <c r="O28" s="84"/>
      <c r="P28" s="84"/>
      <c r="Q28" s="84"/>
      <c r="R28" s="84"/>
      <c r="S28" s="85"/>
      <c r="T28" s="86"/>
      <c r="U28" s="84"/>
      <c r="V28" s="84"/>
      <c r="W28" s="84"/>
      <c r="X28" s="84"/>
      <c r="Y28" s="84"/>
      <c r="Z28" s="85"/>
      <c r="AA28" s="86"/>
      <c r="AB28" s="84"/>
      <c r="AC28" s="84"/>
      <c r="AD28" s="84"/>
      <c r="AE28" s="84"/>
      <c r="AF28" s="84"/>
      <c r="AG28" s="85"/>
      <c r="AH28" s="86"/>
      <c r="AI28" s="84"/>
      <c r="AJ28" s="84"/>
      <c r="AK28" s="84"/>
      <c r="AL28" s="84"/>
      <c r="AM28" s="84"/>
      <c r="AN28" s="85"/>
      <c r="AO28" s="86"/>
      <c r="AP28" s="84"/>
      <c r="AQ28" s="84"/>
      <c r="AR28" s="84"/>
      <c r="AS28" s="84"/>
      <c r="AT28" s="84"/>
      <c r="AU28" s="85"/>
      <c r="AV28" s="128">
        <f t="shared" si="1"/>
        <v>0</v>
      </c>
      <c r="AW28" s="129">
        <f t="shared" si="2"/>
        <v>0</v>
      </c>
      <c r="AX28" s="129">
        <f t="shared" si="3"/>
        <v>0</v>
      </c>
      <c r="AY28" s="129">
        <f t="shared" si="4"/>
        <v>0</v>
      </c>
      <c r="AZ28" s="129">
        <f t="shared" si="5"/>
        <v>0</v>
      </c>
      <c r="BA28" s="129">
        <f t="shared" si="6"/>
        <v>0</v>
      </c>
      <c r="BB28" s="130">
        <f t="shared" si="7"/>
        <v>0</v>
      </c>
      <c r="BC28" s="197"/>
    </row>
    <row r="29" spans="1:55" x14ac:dyDescent="0.25">
      <c r="A29" s="101">
        <v>23</v>
      </c>
      <c r="B29" s="82"/>
      <c r="C29" s="79"/>
      <c r="D29" s="79"/>
      <c r="E29" s="80"/>
      <c r="F29" s="83"/>
      <c r="G29" s="84"/>
      <c r="H29" s="84"/>
      <c r="I29" s="84"/>
      <c r="J29" s="84"/>
      <c r="K29" s="84"/>
      <c r="L29" s="85"/>
      <c r="M29" s="86"/>
      <c r="N29" s="84"/>
      <c r="O29" s="84"/>
      <c r="P29" s="84"/>
      <c r="Q29" s="84"/>
      <c r="R29" s="84"/>
      <c r="S29" s="85"/>
      <c r="T29" s="86"/>
      <c r="U29" s="84"/>
      <c r="V29" s="84"/>
      <c r="W29" s="84"/>
      <c r="X29" s="84"/>
      <c r="Y29" s="84"/>
      <c r="Z29" s="85"/>
      <c r="AA29" s="86"/>
      <c r="AB29" s="84"/>
      <c r="AC29" s="84"/>
      <c r="AD29" s="84"/>
      <c r="AE29" s="84"/>
      <c r="AF29" s="84"/>
      <c r="AG29" s="85"/>
      <c r="AH29" s="86"/>
      <c r="AI29" s="84"/>
      <c r="AJ29" s="84"/>
      <c r="AK29" s="84"/>
      <c r="AL29" s="84"/>
      <c r="AM29" s="84"/>
      <c r="AN29" s="85"/>
      <c r="AO29" s="86"/>
      <c r="AP29" s="84"/>
      <c r="AQ29" s="84"/>
      <c r="AR29" s="84"/>
      <c r="AS29" s="84"/>
      <c r="AT29" s="84"/>
      <c r="AU29" s="85"/>
      <c r="AV29" s="128">
        <f t="shared" si="1"/>
        <v>0</v>
      </c>
      <c r="AW29" s="129">
        <f t="shared" si="2"/>
        <v>0</v>
      </c>
      <c r="AX29" s="129">
        <f t="shared" si="3"/>
        <v>0</v>
      </c>
      <c r="AY29" s="129">
        <f t="shared" si="4"/>
        <v>0</v>
      </c>
      <c r="AZ29" s="129">
        <f t="shared" si="5"/>
        <v>0</v>
      </c>
      <c r="BA29" s="129">
        <f t="shared" si="6"/>
        <v>0</v>
      </c>
      <c r="BB29" s="130">
        <f t="shared" si="7"/>
        <v>0</v>
      </c>
      <c r="BC29" s="197"/>
    </row>
    <row r="30" spans="1:55" x14ac:dyDescent="0.25">
      <c r="A30" s="101">
        <v>24</v>
      </c>
      <c r="B30" s="82"/>
      <c r="C30" s="79"/>
      <c r="D30" s="79"/>
      <c r="E30" s="80"/>
      <c r="F30" s="83"/>
      <c r="G30" s="84"/>
      <c r="H30" s="84"/>
      <c r="I30" s="84"/>
      <c r="J30" s="84"/>
      <c r="K30" s="84"/>
      <c r="L30" s="85"/>
      <c r="M30" s="86"/>
      <c r="N30" s="84"/>
      <c r="O30" s="84"/>
      <c r="P30" s="84"/>
      <c r="Q30" s="84"/>
      <c r="R30" s="84"/>
      <c r="S30" s="85"/>
      <c r="T30" s="86"/>
      <c r="U30" s="84"/>
      <c r="V30" s="84"/>
      <c r="W30" s="84"/>
      <c r="X30" s="84"/>
      <c r="Y30" s="84"/>
      <c r="Z30" s="85"/>
      <c r="AA30" s="86"/>
      <c r="AB30" s="84"/>
      <c r="AC30" s="84"/>
      <c r="AD30" s="84"/>
      <c r="AE30" s="84"/>
      <c r="AF30" s="84"/>
      <c r="AG30" s="85"/>
      <c r="AH30" s="86"/>
      <c r="AI30" s="84"/>
      <c r="AJ30" s="84"/>
      <c r="AK30" s="84"/>
      <c r="AL30" s="84"/>
      <c r="AM30" s="84"/>
      <c r="AN30" s="85"/>
      <c r="AO30" s="86"/>
      <c r="AP30" s="84"/>
      <c r="AQ30" s="84"/>
      <c r="AR30" s="84"/>
      <c r="AS30" s="84"/>
      <c r="AT30" s="84"/>
      <c r="AU30" s="85"/>
      <c r="AV30" s="128">
        <f t="shared" si="1"/>
        <v>0</v>
      </c>
      <c r="AW30" s="129">
        <f t="shared" si="2"/>
        <v>0</v>
      </c>
      <c r="AX30" s="129">
        <f t="shared" si="3"/>
        <v>0</v>
      </c>
      <c r="AY30" s="129">
        <f t="shared" si="4"/>
        <v>0</v>
      </c>
      <c r="AZ30" s="129">
        <f t="shared" si="5"/>
        <v>0</v>
      </c>
      <c r="BA30" s="129">
        <f t="shared" si="6"/>
        <v>0</v>
      </c>
      <c r="BB30" s="130">
        <f t="shared" si="7"/>
        <v>0</v>
      </c>
      <c r="BC30" s="197"/>
    </row>
    <row r="31" spans="1:55" x14ac:dyDescent="0.25">
      <c r="A31" s="101">
        <v>25</v>
      </c>
      <c r="B31" s="82"/>
      <c r="C31" s="79"/>
      <c r="D31" s="79"/>
      <c r="E31" s="80"/>
      <c r="F31" s="83"/>
      <c r="G31" s="84"/>
      <c r="H31" s="84"/>
      <c r="I31" s="84"/>
      <c r="J31" s="84"/>
      <c r="K31" s="84"/>
      <c r="L31" s="85"/>
      <c r="M31" s="86"/>
      <c r="N31" s="84"/>
      <c r="O31" s="84"/>
      <c r="P31" s="84"/>
      <c r="Q31" s="84"/>
      <c r="R31" s="84"/>
      <c r="S31" s="85"/>
      <c r="T31" s="86"/>
      <c r="U31" s="84"/>
      <c r="V31" s="84"/>
      <c r="W31" s="84"/>
      <c r="X31" s="84"/>
      <c r="Y31" s="84"/>
      <c r="Z31" s="85"/>
      <c r="AA31" s="86"/>
      <c r="AB31" s="84"/>
      <c r="AC31" s="84"/>
      <c r="AD31" s="84"/>
      <c r="AE31" s="84"/>
      <c r="AF31" s="84"/>
      <c r="AG31" s="85"/>
      <c r="AH31" s="86"/>
      <c r="AI31" s="84"/>
      <c r="AJ31" s="84"/>
      <c r="AK31" s="84"/>
      <c r="AL31" s="84"/>
      <c r="AM31" s="84"/>
      <c r="AN31" s="85"/>
      <c r="AO31" s="86"/>
      <c r="AP31" s="84"/>
      <c r="AQ31" s="84"/>
      <c r="AR31" s="84"/>
      <c r="AS31" s="84"/>
      <c r="AT31" s="84"/>
      <c r="AU31" s="85"/>
      <c r="AV31" s="128">
        <f t="shared" si="1"/>
        <v>0</v>
      </c>
      <c r="AW31" s="129">
        <f t="shared" si="2"/>
        <v>0</v>
      </c>
      <c r="AX31" s="129">
        <f t="shared" si="3"/>
        <v>0</v>
      </c>
      <c r="AY31" s="129">
        <f t="shared" si="4"/>
        <v>0</v>
      </c>
      <c r="AZ31" s="129">
        <f t="shared" si="5"/>
        <v>0</v>
      </c>
      <c r="BA31" s="129">
        <f t="shared" si="6"/>
        <v>0</v>
      </c>
      <c r="BB31" s="130">
        <f t="shared" si="7"/>
        <v>0</v>
      </c>
      <c r="BC31" s="197"/>
    </row>
    <row r="32" spans="1:55" x14ac:dyDescent="0.25">
      <c r="A32" s="101">
        <v>26</v>
      </c>
      <c r="B32" s="82"/>
      <c r="C32" s="79"/>
      <c r="D32" s="79"/>
      <c r="E32" s="80"/>
      <c r="F32" s="83"/>
      <c r="G32" s="84"/>
      <c r="H32" s="84"/>
      <c r="I32" s="84"/>
      <c r="J32" s="84"/>
      <c r="K32" s="84"/>
      <c r="L32" s="85"/>
      <c r="M32" s="86"/>
      <c r="N32" s="84"/>
      <c r="O32" s="84"/>
      <c r="P32" s="84"/>
      <c r="Q32" s="84"/>
      <c r="R32" s="84"/>
      <c r="S32" s="85"/>
      <c r="T32" s="86"/>
      <c r="U32" s="84"/>
      <c r="V32" s="84"/>
      <c r="W32" s="84"/>
      <c r="X32" s="84"/>
      <c r="Y32" s="84"/>
      <c r="Z32" s="85"/>
      <c r="AA32" s="86"/>
      <c r="AB32" s="84"/>
      <c r="AC32" s="84"/>
      <c r="AD32" s="84"/>
      <c r="AE32" s="84"/>
      <c r="AF32" s="84"/>
      <c r="AG32" s="85"/>
      <c r="AH32" s="86"/>
      <c r="AI32" s="84"/>
      <c r="AJ32" s="84"/>
      <c r="AK32" s="84"/>
      <c r="AL32" s="84"/>
      <c r="AM32" s="84"/>
      <c r="AN32" s="85"/>
      <c r="AO32" s="86"/>
      <c r="AP32" s="84"/>
      <c r="AQ32" s="84"/>
      <c r="AR32" s="84"/>
      <c r="AS32" s="84"/>
      <c r="AT32" s="84"/>
      <c r="AU32" s="85"/>
      <c r="AV32" s="128">
        <f t="shared" si="1"/>
        <v>0</v>
      </c>
      <c r="AW32" s="129">
        <f t="shared" si="2"/>
        <v>0</v>
      </c>
      <c r="AX32" s="129">
        <f t="shared" si="3"/>
        <v>0</v>
      </c>
      <c r="AY32" s="129">
        <f t="shared" si="4"/>
        <v>0</v>
      </c>
      <c r="AZ32" s="129">
        <f t="shared" si="5"/>
        <v>0</v>
      </c>
      <c r="BA32" s="129">
        <f t="shared" si="6"/>
        <v>0</v>
      </c>
      <c r="BB32" s="130">
        <f t="shared" si="7"/>
        <v>0</v>
      </c>
      <c r="BC32" s="197"/>
    </row>
    <row r="33" spans="1:55" x14ac:dyDescent="0.25">
      <c r="A33" s="101">
        <v>27</v>
      </c>
      <c r="B33" s="82"/>
      <c r="C33" s="79"/>
      <c r="D33" s="79"/>
      <c r="E33" s="80"/>
      <c r="F33" s="83"/>
      <c r="G33" s="84"/>
      <c r="H33" s="84"/>
      <c r="I33" s="84"/>
      <c r="J33" s="84"/>
      <c r="K33" s="84"/>
      <c r="L33" s="85"/>
      <c r="M33" s="86"/>
      <c r="N33" s="84"/>
      <c r="O33" s="84"/>
      <c r="P33" s="84"/>
      <c r="Q33" s="84"/>
      <c r="R33" s="84"/>
      <c r="S33" s="85"/>
      <c r="T33" s="86"/>
      <c r="U33" s="84"/>
      <c r="V33" s="84"/>
      <c r="W33" s="84"/>
      <c r="X33" s="84"/>
      <c r="Y33" s="84"/>
      <c r="Z33" s="85"/>
      <c r="AA33" s="86"/>
      <c r="AB33" s="84"/>
      <c r="AC33" s="84"/>
      <c r="AD33" s="84"/>
      <c r="AE33" s="84"/>
      <c r="AF33" s="84"/>
      <c r="AG33" s="85"/>
      <c r="AH33" s="86"/>
      <c r="AI33" s="84"/>
      <c r="AJ33" s="84"/>
      <c r="AK33" s="84"/>
      <c r="AL33" s="84"/>
      <c r="AM33" s="84"/>
      <c r="AN33" s="85"/>
      <c r="AO33" s="86"/>
      <c r="AP33" s="84"/>
      <c r="AQ33" s="84"/>
      <c r="AR33" s="84"/>
      <c r="AS33" s="84"/>
      <c r="AT33" s="84"/>
      <c r="AU33" s="85"/>
      <c r="AV33" s="128">
        <f t="shared" si="1"/>
        <v>0</v>
      </c>
      <c r="AW33" s="129">
        <f t="shared" si="2"/>
        <v>0</v>
      </c>
      <c r="AX33" s="129">
        <f t="shared" si="3"/>
        <v>0</v>
      </c>
      <c r="AY33" s="129">
        <f t="shared" si="4"/>
        <v>0</v>
      </c>
      <c r="AZ33" s="129">
        <f t="shared" si="5"/>
        <v>0</v>
      </c>
      <c r="BA33" s="129">
        <f t="shared" si="6"/>
        <v>0</v>
      </c>
      <c r="BB33" s="130">
        <f t="shared" si="7"/>
        <v>0</v>
      </c>
      <c r="BC33" s="197"/>
    </row>
    <row r="34" spans="1:55" x14ac:dyDescent="0.25">
      <c r="A34" s="101">
        <v>28</v>
      </c>
      <c r="B34" s="82"/>
      <c r="C34" s="79"/>
      <c r="D34" s="79"/>
      <c r="E34" s="80"/>
      <c r="F34" s="83"/>
      <c r="G34" s="84"/>
      <c r="H34" s="84"/>
      <c r="I34" s="84"/>
      <c r="J34" s="84"/>
      <c r="K34" s="84"/>
      <c r="L34" s="85"/>
      <c r="M34" s="86"/>
      <c r="N34" s="84"/>
      <c r="O34" s="84"/>
      <c r="P34" s="84"/>
      <c r="Q34" s="84"/>
      <c r="R34" s="84"/>
      <c r="S34" s="85"/>
      <c r="T34" s="86"/>
      <c r="U34" s="84"/>
      <c r="V34" s="84"/>
      <c r="W34" s="84"/>
      <c r="X34" s="84"/>
      <c r="Y34" s="84"/>
      <c r="Z34" s="85"/>
      <c r="AA34" s="86"/>
      <c r="AB34" s="84"/>
      <c r="AC34" s="84"/>
      <c r="AD34" s="84"/>
      <c r="AE34" s="84"/>
      <c r="AF34" s="84"/>
      <c r="AG34" s="85"/>
      <c r="AH34" s="86"/>
      <c r="AI34" s="84"/>
      <c r="AJ34" s="84"/>
      <c r="AK34" s="84"/>
      <c r="AL34" s="84"/>
      <c r="AM34" s="84"/>
      <c r="AN34" s="85"/>
      <c r="AO34" s="86"/>
      <c r="AP34" s="84"/>
      <c r="AQ34" s="84"/>
      <c r="AR34" s="84"/>
      <c r="AS34" s="84"/>
      <c r="AT34" s="84"/>
      <c r="AU34" s="85"/>
      <c r="AV34" s="128">
        <f t="shared" si="1"/>
        <v>0</v>
      </c>
      <c r="AW34" s="129">
        <f t="shared" si="2"/>
        <v>0</v>
      </c>
      <c r="AX34" s="129">
        <f t="shared" si="3"/>
        <v>0</v>
      </c>
      <c r="AY34" s="129">
        <f t="shared" si="4"/>
        <v>0</v>
      </c>
      <c r="AZ34" s="129">
        <f t="shared" si="5"/>
        <v>0</v>
      </c>
      <c r="BA34" s="129">
        <f t="shared" si="6"/>
        <v>0</v>
      </c>
      <c r="BB34" s="130">
        <f t="shared" si="7"/>
        <v>0</v>
      </c>
      <c r="BC34" s="197"/>
    </row>
    <row r="35" spans="1:55" x14ac:dyDescent="0.25">
      <c r="A35" s="101">
        <v>29</v>
      </c>
      <c r="B35" s="82"/>
      <c r="C35" s="79"/>
      <c r="D35" s="79"/>
      <c r="E35" s="80"/>
      <c r="F35" s="83"/>
      <c r="G35" s="84"/>
      <c r="H35" s="84"/>
      <c r="I35" s="84"/>
      <c r="J35" s="84"/>
      <c r="K35" s="84"/>
      <c r="L35" s="85"/>
      <c r="M35" s="86"/>
      <c r="N35" s="84"/>
      <c r="O35" s="84"/>
      <c r="P35" s="84"/>
      <c r="Q35" s="84"/>
      <c r="R35" s="84"/>
      <c r="S35" s="85"/>
      <c r="T35" s="86"/>
      <c r="U35" s="84"/>
      <c r="V35" s="84"/>
      <c r="W35" s="84"/>
      <c r="X35" s="84"/>
      <c r="Y35" s="84"/>
      <c r="Z35" s="85"/>
      <c r="AA35" s="86"/>
      <c r="AB35" s="84"/>
      <c r="AC35" s="84"/>
      <c r="AD35" s="84"/>
      <c r="AE35" s="84"/>
      <c r="AF35" s="84"/>
      <c r="AG35" s="85"/>
      <c r="AH35" s="86"/>
      <c r="AI35" s="84"/>
      <c r="AJ35" s="84"/>
      <c r="AK35" s="84"/>
      <c r="AL35" s="84"/>
      <c r="AM35" s="84"/>
      <c r="AN35" s="85"/>
      <c r="AO35" s="86"/>
      <c r="AP35" s="84"/>
      <c r="AQ35" s="84"/>
      <c r="AR35" s="84"/>
      <c r="AS35" s="84"/>
      <c r="AT35" s="84"/>
      <c r="AU35" s="85"/>
      <c r="AV35" s="128">
        <f t="shared" si="1"/>
        <v>0</v>
      </c>
      <c r="AW35" s="129">
        <f t="shared" si="2"/>
        <v>0</v>
      </c>
      <c r="AX35" s="129">
        <f t="shared" si="3"/>
        <v>0</v>
      </c>
      <c r="AY35" s="129">
        <f t="shared" si="4"/>
        <v>0</v>
      </c>
      <c r="AZ35" s="129">
        <f t="shared" si="5"/>
        <v>0</v>
      </c>
      <c r="BA35" s="129">
        <f t="shared" si="6"/>
        <v>0</v>
      </c>
      <c r="BB35" s="130">
        <f t="shared" si="7"/>
        <v>0</v>
      </c>
      <c r="BC35" s="197"/>
    </row>
    <row r="36" spans="1:55" x14ac:dyDescent="0.25">
      <c r="A36" s="101">
        <v>30</v>
      </c>
      <c r="B36" s="82"/>
      <c r="C36" s="79"/>
      <c r="D36" s="79"/>
      <c r="E36" s="80"/>
      <c r="F36" s="83"/>
      <c r="G36" s="84"/>
      <c r="H36" s="84"/>
      <c r="I36" s="84"/>
      <c r="J36" s="84"/>
      <c r="K36" s="84"/>
      <c r="L36" s="85"/>
      <c r="M36" s="86"/>
      <c r="N36" s="84"/>
      <c r="O36" s="84"/>
      <c r="P36" s="84"/>
      <c r="Q36" s="84"/>
      <c r="R36" s="84"/>
      <c r="S36" s="85"/>
      <c r="T36" s="86"/>
      <c r="U36" s="84"/>
      <c r="V36" s="84"/>
      <c r="W36" s="84"/>
      <c r="X36" s="84"/>
      <c r="Y36" s="84"/>
      <c r="Z36" s="85"/>
      <c r="AA36" s="86"/>
      <c r="AB36" s="84"/>
      <c r="AC36" s="84"/>
      <c r="AD36" s="84"/>
      <c r="AE36" s="84"/>
      <c r="AF36" s="84"/>
      <c r="AG36" s="85"/>
      <c r="AH36" s="86"/>
      <c r="AI36" s="84"/>
      <c r="AJ36" s="84"/>
      <c r="AK36" s="84"/>
      <c r="AL36" s="84"/>
      <c r="AM36" s="84"/>
      <c r="AN36" s="85"/>
      <c r="AO36" s="86"/>
      <c r="AP36" s="84"/>
      <c r="AQ36" s="84"/>
      <c r="AR36" s="84"/>
      <c r="AS36" s="84"/>
      <c r="AT36" s="84"/>
      <c r="AU36" s="85"/>
      <c r="AV36" s="128">
        <f t="shared" si="1"/>
        <v>0</v>
      </c>
      <c r="AW36" s="129">
        <f t="shared" si="2"/>
        <v>0</v>
      </c>
      <c r="AX36" s="129">
        <f t="shared" si="3"/>
        <v>0</v>
      </c>
      <c r="AY36" s="129">
        <f t="shared" si="4"/>
        <v>0</v>
      </c>
      <c r="AZ36" s="129">
        <f t="shared" si="5"/>
        <v>0</v>
      </c>
      <c r="BA36" s="129">
        <f t="shared" si="6"/>
        <v>0</v>
      </c>
      <c r="BB36" s="130">
        <f t="shared" si="7"/>
        <v>0</v>
      </c>
      <c r="BC36" s="197"/>
    </row>
    <row r="37" spans="1:55" x14ac:dyDescent="0.25">
      <c r="A37" s="101">
        <v>31</v>
      </c>
      <c r="B37" s="82"/>
      <c r="C37" s="79"/>
      <c r="D37" s="79"/>
      <c r="E37" s="80"/>
      <c r="F37" s="83"/>
      <c r="G37" s="84"/>
      <c r="H37" s="84"/>
      <c r="I37" s="84"/>
      <c r="J37" s="84"/>
      <c r="K37" s="84"/>
      <c r="L37" s="85"/>
      <c r="M37" s="86"/>
      <c r="N37" s="84"/>
      <c r="O37" s="84"/>
      <c r="P37" s="84"/>
      <c r="Q37" s="84"/>
      <c r="R37" s="84"/>
      <c r="S37" s="85"/>
      <c r="T37" s="86"/>
      <c r="U37" s="84"/>
      <c r="V37" s="84"/>
      <c r="W37" s="84"/>
      <c r="X37" s="84"/>
      <c r="Y37" s="84"/>
      <c r="Z37" s="85"/>
      <c r="AA37" s="86"/>
      <c r="AB37" s="84"/>
      <c r="AC37" s="84"/>
      <c r="AD37" s="84"/>
      <c r="AE37" s="84"/>
      <c r="AF37" s="84"/>
      <c r="AG37" s="85"/>
      <c r="AH37" s="86"/>
      <c r="AI37" s="84"/>
      <c r="AJ37" s="84"/>
      <c r="AK37" s="84"/>
      <c r="AL37" s="84"/>
      <c r="AM37" s="84"/>
      <c r="AN37" s="85"/>
      <c r="AO37" s="86"/>
      <c r="AP37" s="84"/>
      <c r="AQ37" s="84"/>
      <c r="AR37" s="84"/>
      <c r="AS37" s="84"/>
      <c r="AT37" s="84"/>
      <c r="AU37" s="85"/>
      <c r="AV37" s="128">
        <f t="shared" si="1"/>
        <v>0</v>
      </c>
      <c r="AW37" s="129">
        <f t="shared" si="2"/>
        <v>0</v>
      </c>
      <c r="AX37" s="129">
        <f t="shared" si="3"/>
        <v>0</v>
      </c>
      <c r="AY37" s="129">
        <f t="shared" si="4"/>
        <v>0</v>
      </c>
      <c r="AZ37" s="129">
        <f t="shared" si="5"/>
        <v>0</v>
      </c>
      <c r="BA37" s="129">
        <f t="shared" si="6"/>
        <v>0</v>
      </c>
      <c r="BB37" s="130">
        <f t="shared" si="7"/>
        <v>0</v>
      </c>
      <c r="BC37" s="197"/>
    </row>
    <row r="38" spans="1:55" x14ac:dyDescent="0.25">
      <c r="A38" s="101">
        <v>32</v>
      </c>
      <c r="B38" s="82"/>
      <c r="C38" s="79"/>
      <c r="D38" s="79"/>
      <c r="E38" s="80"/>
      <c r="F38" s="83"/>
      <c r="G38" s="84"/>
      <c r="H38" s="84"/>
      <c r="I38" s="84"/>
      <c r="J38" s="84"/>
      <c r="K38" s="84"/>
      <c r="L38" s="85"/>
      <c r="M38" s="86"/>
      <c r="N38" s="84"/>
      <c r="O38" s="84"/>
      <c r="P38" s="84"/>
      <c r="Q38" s="84"/>
      <c r="R38" s="84"/>
      <c r="S38" s="85"/>
      <c r="T38" s="86"/>
      <c r="U38" s="84"/>
      <c r="V38" s="84"/>
      <c r="W38" s="84"/>
      <c r="X38" s="84"/>
      <c r="Y38" s="84"/>
      <c r="Z38" s="85"/>
      <c r="AA38" s="86"/>
      <c r="AB38" s="84"/>
      <c r="AC38" s="84"/>
      <c r="AD38" s="84"/>
      <c r="AE38" s="84"/>
      <c r="AF38" s="84"/>
      <c r="AG38" s="85"/>
      <c r="AH38" s="86"/>
      <c r="AI38" s="84"/>
      <c r="AJ38" s="84"/>
      <c r="AK38" s="84"/>
      <c r="AL38" s="84"/>
      <c r="AM38" s="84"/>
      <c r="AN38" s="85"/>
      <c r="AO38" s="86"/>
      <c r="AP38" s="84"/>
      <c r="AQ38" s="84"/>
      <c r="AR38" s="84"/>
      <c r="AS38" s="84"/>
      <c r="AT38" s="84"/>
      <c r="AU38" s="85"/>
      <c r="AV38" s="128">
        <f t="shared" si="1"/>
        <v>0</v>
      </c>
      <c r="AW38" s="129">
        <f t="shared" si="2"/>
        <v>0</v>
      </c>
      <c r="AX38" s="129">
        <f t="shared" si="3"/>
        <v>0</v>
      </c>
      <c r="AY38" s="129">
        <f t="shared" si="4"/>
        <v>0</v>
      </c>
      <c r="AZ38" s="129">
        <f t="shared" si="5"/>
        <v>0</v>
      </c>
      <c r="BA38" s="129">
        <f t="shared" si="6"/>
        <v>0</v>
      </c>
      <c r="BB38" s="130">
        <f t="shared" si="7"/>
        <v>0</v>
      </c>
      <c r="BC38" s="197"/>
    </row>
    <row r="39" spans="1:55" x14ac:dyDescent="0.25">
      <c r="A39" s="101">
        <v>33</v>
      </c>
      <c r="B39" s="82"/>
      <c r="C39" s="79"/>
      <c r="D39" s="79"/>
      <c r="E39" s="80"/>
      <c r="F39" s="83"/>
      <c r="G39" s="84"/>
      <c r="H39" s="84"/>
      <c r="I39" s="84"/>
      <c r="J39" s="84"/>
      <c r="K39" s="84"/>
      <c r="L39" s="85"/>
      <c r="M39" s="86"/>
      <c r="N39" s="84"/>
      <c r="O39" s="84"/>
      <c r="P39" s="84"/>
      <c r="Q39" s="84"/>
      <c r="R39" s="84"/>
      <c r="S39" s="85"/>
      <c r="T39" s="86"/>
      <c r="U39" s="84"/>
      <c r="V39" s="84"/>
      <c r="W39" s="84"/>
      <c r="X39" s="84"/>
      <c r="Y39" s="84"/>
      <c r="Z39" s="85"/>
      <c r="AA39" s="86"/>
      <c r="AB39" s="84"/>
      <c r="AC39" s="84"/>
      <c r="AD39" s="84"/>
      <c r="AE39" s="84"/>
      <c r="AF39" s="84"/>
      <c r="AG39" s="85"/>
      <c r="AH39" s="86"/>
      <c r="AI39" s="84"/>
      <c r="AJ39" s="84"/>
      <c r="AK39" s="84"/>
      <c r="AL39" s="84"/>
      <c r="AM39" s="84"/>
      <c r="AN39" s="85"/>
      <c r="AO39" s="86"/>
      <c r="AP39" s="84"/>
      <c r="AQ39" s="84"/>
      <c r="AR39" s="84"/>
      <c r="AS39" s="84"/>
      <c r="AT39" s="84"/>
      <c r="AU39" s="85"/>
      <c r="AV39" s="128">
        <f t="shared" si="1"/>
        <v>0</v>
      </c>
      <c r="AW39" s="129">
        <f t="shared" si="2"/>
        <v>0</v>
      </c>
      <c r="AX39" s="129">
        <f t="shared" si="3"/>
        <v>0</v>
      </c>
      <c r="AY39" s="129">
        <f t="shared" si="4"/>
        <v>0</v>
      </c>
      <c r="AZ39" s="129">
        <f t="shared" si="5"/>
        <v>0</v>
      </c>
      <c r="BA39" s="129">
        <f t="shared" si="6"/>
        <v>0</v>
      </c>
      <c r="BB39" s="130">
        <f t="shared" si="7"/>
        <v>0</v>
      </c>
      <c r="BC39" s="197"/>
    </row>
    <row r="40" spans="1:55" x14ac:dyDescent="0.25">
      <c r="A40" s="101">
        <v>34</v>
      </c>
      <c r="B40" s="82"/>
      <c r="C40" s="79"/>
      <c r="D40" s="79"/>
      <c r="E40" s="80"/>
      <c r="F40" s="83"/>
      <c r="G40" s="84"/>
      <c r="H40" s="84"/>
      <c r="I40" s="84"/>
      <c r="J40" s="84"/>
      <c r="K40" s="84"/>
      <c r="L40" s="85"/>
      <c r="M40" s="86"/>
      <c r="N40" s="84"/>
      <c r="O40" s="84"/>
      <c r="P40" s="84"/>
      <c r="Q40" s="84"/>
      <c r="R40" s="84"/>
      <c r="S40" s="85"/>
      <c r="T40" s="86"/>
      <c r="U40" s="84"/>
      <c r="V40" s="84"/>
      <c r="W40" s="84"/>
      <c r="X40" s="84"/>
      <c r="Y40" s="84"/>
      <c r="Z40" s="85"/>
      <c r="AA40" s="86"/>
      <c r="AB40" s="84"/>
      <c r="AC40" s="84"/>
      <c r="AD40" s="84"/>
      <c r="AE40" s="84"/>
      <c r="AF40" s="84"/>
      <c r="AG40" s="85"/>
      <c r="AH40" s="86"/>
      <c r="AI40" s="84"/>
      <c r="AJ40" s="84"/>
      <c r="AK40" s="84"/>
      <c r="AL40" s="84"/>
      <c r="AM40" s="84"/>
      <c r="AN40" s="85"/>
      <c r="AO40" s="86"/>
      <c r="AP40" s="84"/>
      <c r="AQ40" s="84"/>
      <c r="AR40" s="84"/>
      <c r="AS40" s="84"/>
      <c r="AT40" s="84"/>
      <c r="AU40" s="85"/>
      <c r="AV40" s="128">
        <f t="shared" si="1"/>
        <v>0</v>
      </c>
      <c r="AW40" s="129">
        <f t="shared" si="2"/>
        <v>0</v>
      </c>
      <c r="AX40" s="129">
        <f t="shared" si="3"/>
        <v>0</v>
      </c>
      <c r="AY40" s="129">
        <f t="shared" si="4"/>
        <v>0</v>
      </c>
      <c r="AZ40" s="129">
        <f t="shared" si="5"/>
        <v>0</v>
      </c>
      <c r="BA40" s="129">
        <f t="shared" si="6"/>
        <v>0</v>
      </c>
      <c r="BB40" s="130">
        <f t="shared" si="7"/>
        <v>0</v>
      </c>
      <c r="BC40" s="197"/>
    </row>
    <row r="41" spans="1:55" x14ac:dyDescent="0.25">
      <c r="A41" s="101">
        <v>35</v>
      </c>
      <c r="B41" s="82"/>
      <c r="C41" s="79"/>
      <c r="D41" s="79"/>
      <c r="E41" s="80"/>
      <c r="F41" s="83"/>
      <c r="G41" s="84"/>
      <c r="H41" s="84"/>
      <c r="I41" s="84"/>
      <c r="J41" s="84"/>
      <c r="K41" s="84"/>
      <c r="L41" s="85"/>
      <c r="M41" s="86"/>
      <c r="N41" s="84"/>
      <c r="O41" s="84"/>
      <c r="P41" s="84"/>
      <c r="Q41" s="84"/>
      <c r="R41" s="84"/>
      <c r="S41" s="85"/>
      <c r="T41" s="86"/>
      <c r="U41" s="84"/>
      <c r="V41" s="84"/>
      <c r="W41" s="84"/>
      <c r="X41" s="84"/>
      <c r="Y41" s="84"/>
      <c r="Z41" s="85"/>
      <c r="AA41" s="86"/>
      <c r="AB41" s="84"/>
      <c r="AC41" s="84"/>
      <c r="AD41" s="84"/>
      <c r="AE41" s="84"/>
      <c r="AF41" s="84"/>
      <c r="AG41" s="85"/>
      <c r="AH41" s="86"/>
      <c r="AI41" s="84"/>
      <c r="AJ41" s="84"/>
      <c r="AK41" s="84"/>
      <c r="AL41" s="84"/>
      <c r="AM41" s="84"/>
      <c r="AN41" s="85"/>
      <c r="AO41" s="86"/>
      <c r="AP41" s="84"/>
      <c r="AQ41" s="84"/>
      <c r="AR41" s="84"/>
      <c r="AS41" s="84"/>
      <c r="AT41" s="84"/>
      <c r="AU41" s="85"/>
      <c r="AV41" s="128">
        <f t="shared" si="1"/>
        <v>0</v>
      </c>
      <c r="AW41" s="129">
        <f t="shared" si="2"/>
        <v>0</v>
      </c>
      <c r="AX41" s="129">
        <f t="shared" si="3"/>
        <v>0</v>
      </c>
      <c r="AY41" s="129">
        <f t="shared" si="4"/>
        <v>0</v>
      </c>
      <c r="AZ41" s="129">
        <f t="shared" si="5"/>
        <v>0</v>
      </c>
      <c r="BA41" s="129">
        <f t="shared" si="6"/>
        <v>0</v>
      </c>
      <c r="BB41" s="130">
        <f t="shared" si="7"/>
        <v>0</v>
      </c>
      <c r="BC41" s="197"/>
    </row>
    <row r="42" spans="1:55" x14ac:dyDescent="0.25">
      <c r="A42" s="101">
        <v>36</v>
      </c>
      <c r="B42" s="82"/>
      <c r="C42" s="79"/>
      <c r="D42" s="79"/>
      <c r="E42" s="80"/>
      <c r="F42" s="83"/>
      <c r="G42" s="84"/>
      <c r="H42" s="84"/>
      <c r="I42" s="84"/>
      <c r="J42" s="84"/>
      <c r="K42" s="84"/>
      <c r="L42" s="85"/>
      <c r="M42" s="86"/>
      <c r="N42" s="84"/>
      <c r="O42" s="84"/>
      <c r="P42" s="84"/>
      <c r="Q42" s="84"/>
      <c r="R42" s="84"/>
      <c r="S42" s="85"/>
      <c r="T42" s="86"/>
      <c r="U42" s="84"/>
      <c r="V42" s="84"/>
      <c r="W42" s="84"/>
      <c r="X42" s="84"/>
      <c r="Y42" s="84"/>
      <c r="Z42" s="85"/>
      <c r="AA42" s="86"/>
      <c r="AB42" s="84"/>
      <c r="AC42" s="84"/>
      <c r="AD42" s="84"/>
      <c r="AE42" s="84"/>
      <c r="AF42" s="84"/>
      <c r="AG42" s="85"/>
      <c r="AH42" s="86"/>
      <c r="AI42" s="84"/>
      <c r="AJ42" s="84"/>
      <c r="AK42" s="84"/>
      <c r="AL42" s="84"/>
      <c r="AM42" s="84"/>
      <c r="AN42" s="85"/>
      <c r="AO42" s="86"/>
      <c r="AP42" s="84"/>
      <c r="AQ42" s="84"/>
      <c r="AR42" s="84"/>
      <c r="AS42" s="84"/>
      <c r="AT42" s="84"/>
      <c r="AU42" s="85"/>
      <c r="AV42" s="128">
        <f t="shared" si="1"/>
        <v>0</v>
      </c>
      <c r="AW42" s="129">
        <f t="shared" si="2"/>
        <v>0</v>
      </c>
      <c r="AX42" s="129">
        <f t="shared" si="3"/>
        <v>0</v>
      </c>
      <c r="AY42" s="129">
        <f t="shared" si="4"/>
        <v>0</v>
      </c>
      <c r="AZ42" s="129">
        <f t="shared" si="5"/>
        <v>0</v>
      </c>
      <c r="BA42" s="129">
        <f t="shared" si="6"/>
        <v>0</v>
      </c>
      <c r="BB42" s="130">
        <f t="shared" si="7"/>
        <v>0</v>
      </c>
      <c r="BC42" s="197"/>
    </row>
    <row r="43" spans="1:55" x14ac:dyDescent="0.25">
      <c r="A43" s="101">
        <v>37</v>
      </c>
      <c r="B43" s="82"/>
      <c r="C43" s="79"/>
      <c r="D43" s="79"/>
      <c r="E43" s="80"/>
      <c r="F43" s="83"/>
      <c r="G43" s="84"/>
      <c r="H43" s="84"/>
      <c r="I43" s="84"/>
      <c r="J43" s="84"/>
      <c r="K43" s="84"/>
      <c r="L43" s="85"/>
      <c r="M43" s="86"/>
      <c r="N43" s="84"/>
      <c r="O43" s="84"/>
      <c r="P43" s="84"/>
      <c r="Q43" s="84"/>
      <c r="R43" s="84"/>
      <c r="S43" s="85"/>
      <c r="T43" s="86"/>
      <c r="U43" s="84"/>
      <c r="V43" s="84"/>
      <c r="W43" s="84"/>
      <c r="X43" s="84"/>
      <c r="Y43" s="84"/>
      <c r="Z43" s="85"/>
      <c r="AA43" s="86"/>
      <c r="AB43" s="84"/>
      <c r="AC43" s="84"/>
      <c r="AD43" s="84"/>
      <c r="AE43" s="84"/>
      <c r="AF43" s="84"/>
      <c r="AG43" s="85"/>
      <c r="AH43" s="86"/>
      <c r="AI43" s="84"/>
      <c r="AJ43" s="84"/>
      <c r="AK43" s="84"/>
      <c r="AL43" s="84"/>
      <c r="AM43" s="84"/>
      <c r="AN43" s="85"/>
      <c r="AO43" s="86"/>
      <c r="AP43" s="84"/>
      <c r="AQ43" s="84"/>
      <c r="AR43" s="84"/>
      <c r="AS43" s="84"/>
      <c r="AT43" s="84"/>
      <c r="AU43" s="85"/>
      <c r="AV43" s="128">
        <f t="shared" si="1"/>
        <v>0</v>
      </c>
      <c r="AW43" s="129">
        <f t="shared" si="2"/>
        <v>0</v>
      </c>
      <c r="AX43" s="129">
        <f t="shared" si="3"/>
        <v>0</v>
      </c>
      <c r="AY43" s="129">
        <f t="shared" si="4"/>
        <v>0</v>
      </c>
      <c r="AZ43" s="129">
        <f t="shared" si="5"/>
        <v>0</v>
      </c>
      <c r="BA43" s="129">
        <f t="shared" si="6"/>
        <v>0</v>
      </c>
      <c r="BB43" s="130">
        <f t="shared" si="7"/>
        <v>0</v>
      </c>
      <c r="BC43" s="197"/>
    </row>
    <row r="44" spans="1:55" x14ac:dyDescent="0.25">
      <c r="A44" s="101">
        <v>38</v>
      </c>
      <c r="B44" s="82"/>
      <c r="C44" s="79"/>
      <c r="D44" s="79"/>
      <c r="E44" s="80"/>
      <c r="F44" s="83"/>
      <c r="G44" s="84"/>
      <c r="H44" s="84"/>
      <c r="I44" s="84"/>
      <c r="J44" s="84"/>
      <c r="K44" s="84"/>
      <c r="L44" s="85"/>
      <c r="M44" s="86"/>
      <c r="N44" s="84"/>
      <c r="O44" s="84"/>
      <c r="P44" s="84"/>
      <c r="Q44" s="84"/>
      <c r="R44" s="84"/>
      <c r="S44" s="85"/>
      <c r="T44" s="86"/>
      <c r="U44" s="84"/>
      <c r="V44" s="84"/>
      <c r="W44" s="84"/>
      <c r="X44" s="84"/>
      <c r="Y44" s="84"/>
      <c r="Z44" s="85"/>
      <c r="AA44" s="86"/>
      <c r="AB44" s="84"/>
      <c r="AC44" s="84"/>
      <c r="AD44" s="84"/>
      <c r="AE44" s="84"/>
      <c r="AF44" s="84"/>
      <c r="AG44" s="85"/>
      <c r="AH44" s="86"/>
      <c r="AI44" s="84"/>
      <c r="AJ44" s="84"/>
      <c r="AK44" s="84"/>
      <c r="AL44" s="84"/>
      <c r="AM44" s="84"/>
      <c r="AN44" s="85"/>
      <c r="AO44" s="86"/>
      <c r="AP44" s="84"/>
      <c r="AQ44" s="84"/>
      <c r="AR44" s="84"/>
      <c r="AS44" s="84"/>
      <c r="AT44" s="84"/>
      <c r="AU44" s="85"/>
      <c r="AV44" s="128">
        <f t="shared" si="1"/>
        <v>0</v>
      </c>
      <c r="AW44" s="129">
        <f t="shared" si="2"/>
        <v>0</v>
      </c>
      <c r="AX44" s="129">
        <f t="shared" si="3"/>
        <v>0</v>
      </c>
      <c r="AY44" s="129">
        <f t="shared" si="4"/>
        <v>0</v>
      </c>
      <c r="AZ44" s="129">
        <f t="shared" si="5"/>
        <v>0</v>
      </c>
      <c r="BA44" s="129">
        <f t="shared" si="6"/>
        <v>0</v>
      </c>
      <c r="BB44" s="130">
        <f t="shared" si="7"/>
        <v>0</v>
      </c>
      <c r="BC44" s="197"/>
    </row>
    <row r="45" spans="1:55" x14ac:dyDescent="0.25">
      <c r="A45" s="101">
        <v>39</v>
      </c>
      <c r="B45" s="82"/>
      <c r="C45" s="79"/>
      <c r="D45" s="79"/>
      <c r="E45" s="80"/>
      <c r="F45" s="83"/>
      <c r="G45" s="84"/>
      <c r="H45" s="84"/>
      <c r="I45" s="84"/>
      <c r="J45" s="84"/>
      <c r="K45" s="84"/>
      <c r="L45" s="85"/>
      <c r="M45" s="86"/>
      <c r="N45" s="84"/>
      <c r="O45" s="84"/>
      <c r="P45" s="84"/>
      <c r="Q45" s="84"/>
      <c r="R45" s="84"/>
      <c r="S45" s="85"/>
      <c r="T45" s="86"/>
      <c r="U45" s="84"/>
      <c r="V45" s="84"/>
      <c r="W45" s="84"/>
      <c r="X45" s="84"/>
      <c r="Y45" s="84"/>
      <c r="Z45" s="85"/>
      <c r="AA45" s="86"/>
      <c r="AB45" s="84"/>
      <c r="AC45" s="84"/>
      <c r="AD45" s="84"/>
      <c r="AE45" s="84"/>
      <c r="AF45" s="84"/>
      <c r="AG45" s="85"/>
      <c r="AH45" s="86"/>
      <c r="AI45" s="84"/>
      <c r="AJ45" s="84"/>
      <c r="AK45" s="84"/>
      <c r="AL45" s="84"/>
      <c r="AM45" s="84"/>
      <c r="AN45" s="85"/>
      <c r="AO45" s="86"/>
      <c r="AP45" s="84"/>
      <c r="AQ45" s="84"/>
      <c r="AR45" s="84"/>
      <c r="AS45" s="84"/>
      <c r="AT45" s="84"/>
      <c r="AU45" s="85"/>
      <c r="AV45" s="128">
        <f t="shared" si="1"/>
        <v>0</v>
      </c>
      <c r="AW45" s="129">
        <f t="shared" si="2"/>
        <v>0</v>
      </c>
      <c r="AX45" s="129">
        <f t="shared" si="3"/>
        <v>0</v>
      </c>
      <c r="AY45" s="129">
        <f t="shared" si="4"/>
        <v>0</v>
      </c>
      <c r="AZ45" s="129">
        <f t="shared" si="5"/>
        <v>0</v>
      </c>
      <c r="BA45" s="129">
        <f t="shared" si="6"/>
        <v>0</v>
      </c>
      <c r="BB45" s="130">
        <f t="shared" si="7"/>
        <v>0</v>
      </c>
      <c r="BC45" s="197"/>
    </row>
    <row r="46" spans="1:55" x14ac:dyDescent="0.25">
      <c r="A46" s="101">
        <v>40</v>
      </c>
      <c r="B46" s="82"/>
      <c r="C46" s="79"/>
      <c r="D46" s="79"/>
      <c r="E46" s="80"/>
      <c r="F46" s="83"/>
      <c r="G46" s="84"/>
      <c r="H46" s="84"/>
      <c r="I46" s="84"/>
      <c r="J46" s="84"/>
      <c r="K46" s="84"/>
      <c r="L46" s="85"/>
      <c r="M46" s="86"/>
      <c r="N46" s="84"/>
      <c r="O46" s="84"/>
      <c r="P46" s="84"/>
      <c r="Q46" s="84"/>
      <c r="R46" s="84"/>
      <c r="S46" s="85"/>
      <c r="T46" s="86"/>
      <c r="U46" s="84"/>
      <c r="V46" s="84"/>
      <c r="W46" s="84"/>
      <c r="X46" s="84"/>
      <c r="Y46" s="84"/>
      <c r="Z46" s="85"/>
      <c r="AA46" s="86"/>
      <c r="AB46" s="84"/>
      <c r="AC46" s="84"/>
      <c r="AD46" s="84"/>
      <c r="AE46" s="84"/>
      <c r="AF46" s="84"/>
      <c r="AG46" s="85"/>
      <c r="AH46" s="86"/>
      <c r="AI46" s="84"/>
      <c r="AJ46" s="84"/>
      <c r="AK46" s="84"/>
      <c r="AL46" s="84"/>
      <c r="AM46" s="84"/>
      <c r="AN46" s="85"/>
      <c r="AO46" s="86"/>
      <c r="AP46" s="84"/>
      <c r="AQ46" s="84"/>
      <c r="AR46" s="84"/>
      <c r="AS46" s="84"/>
      <c r="AT46" s="84"/>
      <c r="AU46" s="85"/>
      <c r="AV46" s="128">
        <f t="shared" si="1"/>
        <v>0</v>
      </c>
      <c r="AW46" s="129">
        <f t="shared" si="2"/>
        <v>0</v>
      </c>
      <c r="AX46" s="129">
        <f t="shared" si="3"/>
        <v>0</v>
      </c>
      <c r="AY46" s="129">
        <f t="shared" si="4"/>
        <v>0</v>
      </c>
      <c r="AZ46" s="129">
        <f t="shared" si="5"/>
        <v>0</v>
      </c>
      <c r="BA46" s="129">
        <f t="shared" si="6"/>
        <v>0</v>
      </c>
      <c r="BB46" s="130">
        <f t="shared" si="7"/>
        <v>0</v>
      </c>
      <c r="BC46" s="197"/>
    </row>
    <row r="47" spans="1:55" x14ac:dyDescent="0.25">
      <c r="A47" s="101">
        <v>41</v>
      </c>
      <c r="B47" s="82"/>
      <c r="C47" s="79"/>
      <c r="D47" s="79"/>
      <c r="E47" s="80"/>
      <c r="F47" s="83"/>
      <c r="G47" s="84"/>
      <c r="H47" s="84"/>
      <c r="I47" s="84"/>
      <c r="J47" s="84"/>
      <c r="K47" s="84"/>
      <c r="L47" s="85"/>
      <c r="M47" s="86"/>
      <c r="N47" s="84"/>
      <c r="O47" s="84"/>
      <c r="P47" s="84"/>
      <c r="Q47" s="84"/>
      <c r="R47" s="84"/>
      <c r="S47" s="85"/>
      <c r="T47" s="86"/>
      <c r="U47" s="84"/>
      <c r="V47" s="84"/>
      <c r="W47" s="84"/>
      <c r="X47" s="84"/>
      <c r="Y47" s="84"/>
      <c r="Z47" s="85"/>
      <c r="AA47" s="86"/>
      <c r="AB47" s="84"/>
      <c r="AC47" s="84"/>
      <c r="AD47" s="84"/>
      <c r="AE47" s="84"/>
      <c r="AF47" s="84"/>
      <c r="AG47" s="85"/>
      <c r="AH47" s="86"/>
      <c r="AI47" s="84"/>
      <c r="AJ47" s="84"/>
      <c r="AK47" s="84"/>
      <c r="AL47" s="84"/>
      <c r="AM47" s="84"/>
      <c r="AN47" s="85"/>
      <c r="AO47" s="86"/>
      <c r="AP47" s="84"/>
      <c r="AQ47" s="84"/>
      <c r="AR47" s="84"/>
      <c r="AS47" s="84"/>
      <c r="AT47" s="84"/>
      <c r="AU47" s="85"/>
      <c r="AV47" s="128">
        <f t="shared" si="1"/>
        <v>0</v>
      </c>
      <c r="AW47" s="129">
        <f t="shared" si="2"/>
        <v>0</v>
      </c>
      <c r="AX47" s="129">
        <f t="shared" si="3"/>
        <v>0</v>
      </c>
      <c r="AY47" s="129">
        <f t="shared" si="4"/>
        <v>0</v>
      </c>
      <c r="AZ47" s="129">
        <f t="shared" si="5"/>
        <v>0</v>
      </c>
      <c r="BA47" s="129">
        <f t="shared" si="6"/>
        <v>0</v>
      </c>
      <c r="BB47" s="130">
        <f t="shared" si="7"/>
        <v>0</v>
      </c>
      <c r="BC47" s="197"/>
    </row>
    <row r="48" spans="1:55" x14ac:dyDescent="0.25">
      <c r="A48" s="101">
        <v>42</v>
      </c>
      <c r="B48" s="82"/>
      <c r="C48" s="79"/>
      <c r="D48" s="79"/>
      <c r="E48" s="80"/>
      <c r="F48" s="83"/>
      <c r="G48" s="84"/>
      <c r="H48" s="84"/>
      <c r="I48" s="84"/>
      <c r="J48" s="84"/>
      <c r="K48" s="84"/>
      <c r="L48" s="85"/>
      <c r="M48" s="86"/>
      <c r="N48" s="84"/>
      <c r="O48" s="84"/>
      <c r="P48" s="84"/>
      <c r="Q48" s="84"/>
      <c r="R48" s="84"/>
      <c r="S48" s="85"/>
      <c r="T48" s="86"/>
      <c r="U48" s="84"/>
      <c r="V48" s="84"/>
      <c r="W48" s="84"/>
      <c r="X48" s="84"/>
      <c r="Y48" s="84"/>
      <c r="Z48" s="85"/>
      <c r="AA48" s="86"/>
      <c r="AB48" s="84"/>
      <c r="AC48" s="84"/>
      <c r="AD48" s="84"/>
      <c r="AE48" s="84"/>
      <c r="AF48" s="84"/>
      <c r="AG48" s="85"/>
      <c r="AH48" s="86"/>
      <c r="AI48" s="84"/>
      <c r="AJ48" s="84"/>
      <c r="AK48" s="84"/>
      <c r="AL48" s="84"/>
      <c r="AM48" s="84"/>
      <c r="AN48" s="85"/>
      <c r="AO48" s="86"/>
      <c r="AP48" s="84"/>
      <c r="AQ48" s="84"/>
      <c r="AR48" s="84"/>
      <c r="AS48" s="84"/>
      <c r="AT48" s="84"/>
      <c r="AU48" s="85"/>
      <c r="AV48" s="128">
        <f t="shared" si="1"/>
        <v>0</v>
      </c>
      <c r="AW48" s="129">
        <f t="shared" si="2"/>
        <v>0</v>
      </c>
      <c r="AX48" s="129">
        <f t="shared" si="3"/>
        <v>0</v>
      </c>
      <c r="AY48" s="129">
        <f t="shared" si="4"/>
        <v>0</v>
      </c>
      <c r="AZ48" s="129">
        <f t="shared" si="5"/>
        <v>0</v>
      </c>
      <c r="BA48" s="129">
        <f t="shared" si="6"/>
        <v>0</v>
      </c>
      <c r="BB48" s="130">
        <f t="shared" si="7"/>
        <v>0</v>
      </c>
      <c r="BC48" s="197"/>
    </row>
    <row r="49" spans="1:55" x14ac:dyDescent="0.25">
      <c r="A49" s="101">
        <v>43</v>
      </c>
      <c r="B49" s="82"/>
      <c r="C49" s="79"/>
      <c r="D49" s="79"/>
      <c r="E49" s="80"/>
      <c r="F49" s="83"/>
      <c r="G49" s="84"/>
      <c r="H49" s="84"/>
      <c r="I49" s="84"/>
      <c r="J49" s="84"/>
      <c r="K49" s="84"/>
      <c r="L49" s="85"/>
      <c r="M49" s="86"/>
      <c r="N49" s="84"/>
      <c r="O49" s="84"/>
      <c r="P49" s="84"/>
      <c r="Q49" s="84"/>
      <c r="R49" s="84"/>
      <c r="S49" s="85"/>
      <c r="T49" s="86"/>
      <c r="U49" s="84"/>
      <c r="V49" s="84"/>
      <c r="W49" s="84"/>
      <c r="X49" s="84"/>
      <c r="Y49" s="84"/>
      <c r="Z49" s="85"/>
      <c r="AA49" s="86"/>
      <c r="AB49" s="84"/>
      <c r="AC49" s="84"/>
      <c r="AD49" s="84"/>
      <c r="AE49" s="84"/>
      <c r="AF49" s="84"/>
      <c r="AG49" s="85"/>
      <c r="AH49" s="86"/>
      <c r="AI49" s="84"/>
      <c r="AJ49" s="84"/>
      <c r="AK49" s="84"/>
      <c r="AL49" s="84"/>
      <c r="AM49" s="84"/>
      <c r="AN49" s="85"/>
      <c r="AO49" s="86"/>
      <c r="AP49" s="84"/>
      <c r="AQ49" s="84"/>
      <c r="AR49" s="84"/>
      <c r="AS49" s="84"/>
      <c r="AT49" s="84"/>
      <c r="AU49" s="85"/>
      <c r="AV49" s="128">
        <f t="shared" si="1"/>
        <v>0</v>
      </c>
      <c r="AW49" s="129">
        <f t="shared" si="2"/>
        <v>0</v>
      </c>
      <c r="AX49" s="129">
        <f t="shared" si="3"/>
        <v>0</v>
      </c>
      <c r="AY49" s="129">
        <f t="shared" si="4"/>
        <v>0</v>
      </c>
      <c r="AZ49" s="129">
        <f t="shared" si="5"/>
        <v>0</v>
      </c>
      <c r="BA49" s="129">
        <f t="shared" si="6"/>
        <v>0</v>
      </c>
      <c r="BB49" s="130">
        <f t="shared" si="7"/>
        <v>0</v>
      </c>
      <c r="BC49" s="197"/>
    </row>
    <row r="50" spans="1:55" x14ac:dyDescent="0.25">
      <c r="A50" s="101">
        <v>44</v>
      </c>
      <c r="B50" s="82"/>
      <c r="C50" s="79"/>
      <c r="D50" s="79"/>
      <c r="E50" s="80"/>
      <c r="F50" s="83"/>
      <c r="G50" s="84"/>
      <c r="H50" s="84"/>
      <c r="I50" s="84"/>
      <c r="J50" s="84"/>
      <c r="K50" s="84"/>
      <c r="L50" s="85"/>
      <c r="M50" s="86"/>
      <c r="N50" s="84"/>
      <c r="O50" s="84"/>
      <c r="P50" s="84"/>
      <c r="Q50" s="84"/>
      <c r="R50" s="84"/>
      <c r="S50" s="85"/>
      <c r="T50" s="86"/>
      <c r="U50" s="84"/>
      <c r="V50" s="84"/>
      <c r="W50" s="84"/>
      <c r="X50" s="84"/>
      <c r="Y50" s="84"/>
      <c r="Z50" s="85"/>
      <c r="AA50" s="86"/>
      <c r="AB50" s="84"/>
      <c r="AC50" s="84"/>
      <c r="AD50" s="84"/>
      <c r="AE50" s="84"/>
      <c r="AF50" s="84"/>
      <c r="AG50" s="85"/>
      <c r="AH50" s="86"/>
      <c r="AI50" s="84"/>
      <c r="AJ50" s="84"/>
      <c r="AK50" s="84"/>
      <c r="AL50" s="84"/>
      <c r="AM50" s="84"/>
      <c r="AN50" s="85"/>
      <c r="AO50" s="86"/>
      <c r="AP50" s="84"/>
      <c r="AQ50" s="84"/>
      <c r="AR50" s="84"/>
      <c r="AS50" s="84"/>
      <c r="AT50" s="84"/>
      <c r="AU50" s="85"/>
      <c r="AV50" s="128">
        <f t="shared" si="1"/>
        <v>0</v>
      </c>
      <c r="AW50" s="129">
        <f t="shared" si="2"/>
        <v>0</v>
      </c>
      <c r="AX50" s="129">
        <f t="shared" si="3"/>
        <v>0</v>
      </c>
      <c r="AY50" s="129">
        <f t="shared" si="4"/>
        <v>0</v>
      </c>
      <c r="AZ50" s="129">
        <f t="shared" si="5"/>
        <v>0</v>
      </c>
      <c r="BA50" s="129">
        <f t="shared" si="6"/>
        <v>0</v>
      </c>
      <c r="BB50" s="130">
        <f t="shared" si="7"/>
        <v>0</v>
      </c>
      <c r="BC50" s="197"/>
    </row>
    <row r="51" spans="1:55" x14ac:dyDescent="0.25">
      <c r="A51" s="101">
        <v>45</v>
      </c>
      <c r="B51" s="82"/>
      <c r="C51" s="79"/>
      <c r="D51" s="79"/>
      <c r="E51" s="80"/>
      <c r="F51" s="83"/>
      <c r="G51" s="84"/>
      <c r="H51" s="84"/>
      <c r="I51" s="84"/>
      <c r="J51" s="84"/>
      <c r="K51" s="84"/>
      <c r="L51" s="85"/>
      <c r="M51" s="86"/>
      <c r="N51" s="84"/>
      <c r="O51" s="84"/>
      <c r="P51" s="84"/>
      <c r="Q51" s="84"/>
      <c r="R51" s="84"/>
      <c r="S51" s="85"/>
      <c r="T51" s="86"/>
      <c r="U51" s="84"/>
      <c r="V51" s="84"/>
      <c r="W51" s="84"/>
      <c r="X51" s="84"/>
      <c r="Y51" s="84"/>
      <c r="Z51" s="85"/>
      <c r="AA51" s="86"/>
      <c r="AB51" s="84"/>
      <c r="AC51" s="84"/>
      <c r="AD51" s="84"/>
      <c r="AE51" s="84"/>
      <c r="AF51" s="84"/>
      <c r="AG51" s="85"/>
      <c r="AH51" s="86"/>
      <c r="AI51" s="84"/>
      <c r="AJ51" s="84"/>
      <c r="AK51" s="84"/>
      <c r="AL51" s="84"/>
      <c r="AM51" s="84"/>
      <c r="AN51" s="85"/>
      <c r="AO51" s="86"/>
      <c r="AP51" s="84"/>
      <c r="AQ51" s="84"/>
      <c r="AR51" s="84"/>
      <c r="AS51" s="84"/>
      <c r="AT51" s="84"/>
      <c r="AU51" s="85"/>
      <c r="AV51" s="128">
        <f t="shared" si="1"/>
        <v>0</v>
      </c>
      <c r="AW51" s="129">
        <f t="shared" si="2"/>
        <v>0</v>
      </c>
      <c r="AX51" s="129">
        <f t="shared" si="3"/>
        <v>0</v>
      </c>
      <c r="AY51" s="129">
        <f t="shared" si="4"/>
        <v>0</v>
      </c>
      <c r="AZ51" s="129">
        <f t="shared" si="5"/>
        <v>0</v>
      </c>
      <c r="BA51" s="129">
        <f t="shared" si="6"/>
        <v>0</v>
      </c>
      <c r="BB51" s="130">
        <f t="shared" si="7"/>
        <v>0</v>
      </c>
      <c r="BC51" s="197"/>
    </row>
    <row r="52" spans="1:55" x14ac:dyDescent="0.25">
      <c r="A52" s="101">
        <v>46</v>
      </c>
      <c r="B52" s="82"/>
      <c r="C52" s="79"/>
      <c r="D52" s="79"/>
      <c r="E52" s="80"/>
      <c r="F52" s="83"/>
      <c r="G52" s="84"/>
      <c r="H52" s="84"/>
      <c r="I52" s="84"/>
      <c r="J52" s="84"/>
      <c r="K52" s="84"/>
      <c r="L52" s="85"/>
      <c r="M52" s="86"/>
      <c r="N52" s="84"/>
      <c r="O52" s="84"/>
      <c r="P52" s="84"/>
      <c r="Q52" s="84"/>
      <c r="R52" s="84"/>
      <c r="S52" s="85"/>
      <c r="T52" s="86"/>
      <c r="U52" s="84"/>
      <c r="V52" s="84"/>
      <c r="W52" s="84"/>
      <c r="X52" s="84"/>
      <c r="Y52" s="84"/>
      <c r="Z52" s="85"/>
      <c r="AA52" s="86"/>
      <c r="AB52" s="84"/>
      <c r="AC52" s="84"/>
      <c r="AD52" s="84"/>
      <c r="AE52" s="84"/>
      <c r="AF52" s="84"/>
      <c r="AG52" s="85"/>
      <c r="AH52" s="86"/>
      <c r="AI52" s="84"/>
      <c r="AJ52" s="84"/>
      <c r="AK52" s="84"/>
      <c r="AL52" s="84"/>
      <c r="AM52" s="84"/>
      <c r="AN52" s="85"/>
      <c r="AO52" s="86"/>
      <c r="AP52" s="84"/>
      <c r="AQ52" s="84"/>
      <c r="AR52" s="84"/>
      <c r="AS52" s="84"/>
      <c r="AT52" s="84"/>
      <c r="AU52" s="85"/>
      <c r="AV52" s="128">
        <f t="shared" si="1"/>
        <v>0</v>
      </c>
      <c r="AW52" s="129">
        <f t="shared" si="2"/>
        <v>0</v>
      </c>
      <c r="AX52" s="129">
        <f t="shared" si="3"/>
        <v>0</v>
      </c>
      <c r="AY52" s="129">
        <f t="shared" si="4"/>
        <v>0</v>
      </c>
      <c r="AZ52" s="129">
        <f t="shared" si="5"/>
        <v>0</v>
      </c>
      <c r="BA52" s="129">
        <f t="shared" si="6"/>
        <v>0</v>
      </c>
      <c r="BB52" s="130">
        <f t="shared" si="7"/>
        <v>0</v>
      </c>
      <c r="BC52" s="197"/>
    </row>
    <row r="53" spans="1:55" x14ac:dyDescent="0.25">
      <c r="A53" s="101">
        <v>47</v>
      </c>
      <c r="B53" s="82"/>
      <c r="C53" s="79"/>
      <c r="D53" s="79"/>
      <c r="E53" s="80"/>
      <c r="F53" s="83"/>
      <c r="G53" s="84"/>
      <c r="H53" s="84"/>
      <c r="I53" s="84"/>
      <c r="J53" s="84"/>
      <c r="K53" s="84"/>
      <c r="L53" s="85"/>
      <c r="M53" s="86"/>
      <c r="N53" s="84"/>
      <c r="O53" s="84"/>
      <c r="P53" s="84"/>
      <c r="Q53" s="84"/>
      <c r="R53" s="84"/>
      <c r="S53" s="85"/>
      <c r="T53" s="86"/>
      <c r="U53" s="84"/>
      <c r="V53" s="84"/>
      <c r="W53" s="84"/>
      <c r="X53" s="84"/>
      <c r="Y53" s="84"/>
      <c r="Z53" s="85"/>
      <c r="AA53" s="86"/>
      <c r="AB53" s="84"/>
      <c r="AC53" s="84"/>
      <c r="AD53" s="84"/>
      <c r="AE53" s="84"/>
      <c r="AF53" s="84"/>
      <c r="AG53" s="85"/>
      <c r="AH53" s="86"/>
      <c r="AI53" s="84"/>
      <c r="AJ53" s="84"/>
      <c r="AK53" s="84"/>
      <c r="AL53" s="84"/>
      <c r="AM53" s="84"/>
      <c r="AN53" s="85"/>
      <c r="AO53" s="86"/>
      <c r="AP53" s="84"/>
      <c r="AQ53" s="84"/>
      <c r="AR53" s="84"/>
      <c r="AS53" s="84"/>
      <c r="AT53" s="84"/>
      <c r="AU53" s="85"/>
      <c r="AV53" s="128">
        <f t="shared" si="1"/>
        <v>0</v>
      </c>
      <c r="AW53" s="129">
        <f t="shared" si="2"/>
        <v>0</v>
      </c>
      <c r="AX53" s="129">
        <f t="shared" si="3"/>
        <v>0</v>
      </c>
      <c r="AY53" s="129">
        <f t="shared" si="4"/>
        <v>0</v>
      </c>
      <c r="AZ53" s="129">
        <f t="shared" si="5"/>
        <v>0</v>
      </c>
      <c r="BA53" s="129">
        <f t="shared" si="6"/>
        <v>0</v>
      </c>
      <c r="BB53" s="130">
        <f t="shared" si="7"/>
        <v>0</v>
      </c>
      <c r="BC53" s="197"/>
    </row>
    <row r="54" spans="1:55" x14ac:dyDescent="0.25">
      <c r="A54" s="101">
        <v>48</v>
      </c>
      <c r="B54" s="82"/>
      <c r="C54" s="79"/>
      <c r="D54" s="79"/>
      <c r="E54" s="80"/>
      <c r="F54" s="83"/>
      <c r="G54" s="84"/>
      <c r="H54" s="84"/>
      <c r="I54" s="84"/>
      <c r="J54" s="84"/>
      <c r="K54" s="84"/>
      <c r="L54" s="85"/>
      <c r="M54" s="86"/>
      <c r="N54" s="84"/>
      <c r="O54" s="84"/>
      <c r="P54" s="84"/>
      <c r="Q54" s="84"/>
      <c r="R54" s="84"/>
      <c r="S54" s="85"/>
      <c r="T54" s="86"/>
      <c r="U54" s="84"/>
      <c r="V54" s="84"/>
      <c r="W54" s="84"/>
      <c r="X54" s="84"/>
      <c r="Y54" s="84"/>
      <c r="Z54" s="85"/>
      <c r="AA54" s="86"/>
      <c r="AB54" s="84"/>
      <c r="AC54" s="84"/>
      <c r="AD54" s="84"/>
      <c r="AE54" s="84"/>
      <c r="AF54" s="84"/>
      <c r="AG54" s="85"/>
      <c r="AH54" s="86"/>
      <c r="AI54" s="84"/>
      <c r="AJ54" s="84"/>
      <c r="AK54" s="84"/>
      <c r="AL54" s="84"/>
      <c r="AM54" s="84"/>
      <c r="AN54" s="85"/>
      <c r="AO54" s="86"/>
      <c r="AP54" s="84"/>
      <c r="AQ54" s="84"/>
      <c r="AR54" s="84"/>
      <c r="AS54" s="84"/>
      <c r="AT54" s="84"/>
      <c r="AU54" s="85"/>
      <c r="AV54" s="128">
        <f t="shared" si="1"/>
        <v>0</v>
      </c>
      <c r="AW54" s="129">
        <f t="shared" si="2"/>
        <v>0</v>
      </c>
      <c r="AX54" s="129">
        <f t="shared" si="3"/>
        <v>0</v>
      </c>
      <c r="AY54" s="129">
        <f t="shared" si="4"/>
        <v>0</v>
      </c>
      <c r="AZ54" s="129">
        <f t="shared" si="5"/>
        <v>0</v>
      </c>
      <c r="BA54" s="129">
        <f t="shared" si="6"/>
        <v>0</v>
      </c>
      <c r="BB54" s="130">
        <f t="shared" si="7"/>
        <v>0</v>
      </c>
      <c r="BC54" s="197"/>
    </row>
    <row r="55" spans="1:55" x14ac:dyDescent="0.25">
      <c r="A55" s="101">
        <v>49</v>
      </c>
      <c r="B55" s="82"/>
      <c r="C55" s="79"/>
      <c r="D55" s="79"/>
      <c r="E55" s="80"/>
      <c r="F55" s="83"/>
      <c r="G55" s="84"/>
      <c r="H55" s="84"/>
      <c r="I55" s="84"/>
      <c r="J55" s="84"/>
      <c r="K55" s="84"/>
      <c r="L55" s="85"/>
      <c r="M55" s="86"/>
      <c r="N55" s="84"/>
      <c r="O55" s="84"/>
      <c r="P55" s="84"/>
      <c r="Q55" s="84"/>
      <c r="R55" s="84"/>
      <c r="S55" s="85"/>
      <c r="T55" s="86"/>
      <c r="U55" s="84"/>
      <c r="V55" s="84"/>
      <c r="W55" s="84"/>
      <c r="X55" s="84"/>
      <c r="Y55" s="84"/>
      <c r="Z55" s="85"/>
      <c r="AA55" s="86"/>
      <c r="AB55" s="84"/>
      <c r="AC55" s="84"/>
      <c r="AD55" s="84"/>
      <c r="AE55" s="84"/>
      <c r="AF55" s="84"/>
      <c r="AG55" s="85"/>
      <c r="AH55" s="86"/>
      <c r="AI55" s="84"/>
      <c r="AJ55" s="84"/>
      <c r="AK55" s="84"/>
      <c r="AL55" s="84"/>
      <c r="AM55" s="84"/>
      <c r="AN55" s="85"/>
      <c r="AO55" s="86"/>
      <c r="AP55" s="84"/>
      <c r="AQ55" s="84"/>
      <c r="AR55" s="84"/>
      <c r="AS55" s="84"/>
      <c r="AT55" s="84"/>
      <c r="AU55" s="85"/>
      <c r="AV55" s="128">
        <f t="shared" si="1"/>
        <v>0</v>
      </c>
      <c r="AW55" s="129">
        <f t="shared" si="2"/>
        <v>0</v>
      </c>
      <c r="AX55" s="129">
        <f t="shared" si="3"/>
        <v>0</v>
      </c>
      <c r="AY55" s="129">
        <f t="shared" si="4"/>
        <v>0</v>
      </c>
      <c r="AZ55" s="129">
        <f t="shared" si="5"/>
        <v>0</v>
      </c>
      <c r="BA55" s="129">
        <f t="shared" si="6"/>
        <v>0</v>
      </c>
      <c r="BB55" s="130">
        <f t="shared" si="7"/>
        <v>0</v>
      </c>
      <c r="BC55" s="197"/>
    </row>
    <row r="56" spans="1:55" x14ac:dyDescent="0.25">
      <c r="A56" s="101">
        <v>50</v>
      </c>
      <c r="B56" s="82"/>
      <c r="C56" s="79"/>
      <c r="D56" s="79"/>
      <c r="E56" s="80"/>
      <c r="F56" s="83"/>
      <c r="G56" s="84"/>
      <c r="H56" s="84"/>
      <c r="I56" s="84"/>
      <c r="J56" s="84"/>
      <c r="K56" s="84"/>
      <c r="L56" s="85"/>
      <c r="M56" s="86"/>
      <c r="N56" s="84"/>
      <c r="O56" s="84"/>
      <c r="P56" s="84"/>
      <c r="Q56" s="84"/>
      <c r="R56" s="84"/>
      <c r="S56" s="85"/>
      <c r="T56" s="86"/>
      <c r="U56" s="84"/>
      <c r="V56" s="84"/>
      <c r="W56" s="84"/>
      <c r="X56" s="84"/>
      <c r="Y56" s="84"/>
      <c r="Z56" s="85"/>
      <c r="AA56" s="86"/>
      <c r="AB56" s="84"/>
      <c r="AC56" s="84"/>
      <c r="AD56" s="84"/>
      <c r="AE56" s="84"/>
      <c r="AF56" s="84"/>
      <c r="AG56" s="85"/>
      <c r="AH56" s="86"/>
      <c r="AI56" s="84"/>
      <c r="AJ56" s="84"/>
      <c r="AK56" s="84"/>
      <c r="AL56" s="84"/>
      <c r="AM56" s="84"/>
      <c r="AN56" s="85"/>
      <c r="AO56" s="86"/>
      <c r="AP56" s="84"/>
      <c r="AQ56" s="84"/>
      <c r="AR56" s="84"/>
      <c r="AS56" s="84"/>
      <c r="AT56" s="84"/>
      <c r="AU56" s="85"/>
      <c r="AV56" s="128">
        <f t="shared" si="1"/>
        <v>0</v>
      </c>
      <c r="AW56" s="129">
        <f t="shared" si="2"/>
        <v>0</v>
      </c>
      <c r="AX56" s="129">
        <f t="shared" si="3"/>
        <v>0</v>
      </c>
      <c r="AY56" s="129">
        <f t="shared" si="4"/>
        <v>0</v>
      </c>
      <c r="AZ56" s="129">
        <f t="shared" si="5"/>
        <v>0</v>
      </c>
      <c r="BA56" s="129">
        <f t="shared" si="6"/>
        <v>0</v>
      </c>
      <c r="BB56" s="130">
        <f t="shared" si="7"/>
        <v>0</v>
      </c>
      <c r="BC56" s="197"/>
    </row>
    <row r="57" spans="1:55" x14ac:dyDescent="0.25">
      <c r="A57" s="101">
        <v>51</v>
      </c>
      <c r="B57" s="82"/>
      <c r="C57" s="79"/>
      <c r="D57" s="79"/>
      <c r="E57" s="80"/>
      <c r="F57" s="83"/>
      <c r="G57" s="84"/>
      <c r="H57" s="84"/>
      <c r="I57" s="84"/>
      <c r="J57" s="84"/>
      <c r="K57" s="84"/>
      <c r="L57" s="85"/>
      <c r="M57" s="86"/>
      <c r="N57" s="84"/>
      <c r="O57" s="84"/>
      <c r="P57" s="84"/>
      <c r="Q57" s="84"/>
      <c r="R57" s="84"/>
      <c r="S57" s="85"/>
      <c r="T57" s="86"/>
      <c r="U57" s="84"/>
      <c r="V57" s="84"/>
      <c r="W57" s="84"/>
      <c r="X57" s="84"/>
      <c r="Y57" s="84"/>
      <c r="Z57" s="85"/>
      <c r="AA57" s="86"/>
      <c r="AB57" s="84"/>
      <c r="AC57" s="84"/>
      <c r="AD57" s="84"/>
      <c r="AE57" s="84"/>
      <c r="AF57" s="84"/>
      <c r="AG57" s="85"/>
      <c r="AH57" s="86"/>
      <c r="AI57" s="84"/>
      <c r="AJ57" s="84"/>
      <c r="AK57" s="84"/>
      <c r="AL57" s="84"/>
      <c r="AM57" s="84"/>
      <c r="AN57" s="85"/>
      <c r="AO57" s="86"/>
      <c r="AP57" s="84"/>
      <c r="AQ57" s="84"/>
      <c r="AR57" s="84"/>
      <c r="AS57" s="84"/>
      <c r="AT57" s="84"/>
      <c r="AU57" s="85"/>
      <c r="AV57" s="128">
        <f t="shared" si="1"/>
        <v>0</v>
      </c>
      <c r="AW57" s="129">
        <f t="shared" si="2"/>
        <v>0</v>
      </c>
      <c r="AX57" s="129">
        <f t="shared" si="3"/>
        <v>0</v>
      </c>
      <c r="AY57" s="129">
        <f t="shared" si="4"/>
        <v>0</v>
      </c>
      <c r="AZ57" s="129">
        <f t="shared" si="5"/>
        <v>0</v>
      </c>
      <c r="BA57" s="129">
        <f t="shared" si="6"/>
        <v>0</v>
      </c>
      <c r="BB57" s="130">
        <f t="shared" si="7"/>
        <v>0</v>
      </c>
      <c r="BC57" s="197"/>
    </row>
    <row r="58" spans="1:55" x14ac:dyDescent="0.25">
      <c r="A58" s="101">
        <v>52</v>
      </c>
      <c r="B58" s="82"/>
      <c r="C58" s="79"/>
      <c r="D58" s="79"/>
      <c r="E58" s="80"/>
      <c r="F58" s="83"/>
      <c r="G58" s="84"/>
      <c r="H58" s="84"/>
      <c r="I58" s="84"/>
      <c r="J58" s="84"/>
      <c r="K58" s="84"/>
      <c r="L58" s="85"/>
      <c r="M58" s="86"/>
      <c r="N58" s="84"/>
      <c r="O58" s="84"/>
      <c r="P58" s="84"/>
      <c r="Q58" s="84"/>
      <c r="R58" s="84"/>
      <c r="S58" s="85"/>
      <c r="T58" s="86"/>
      <c r="U58" s="84"/>
      <c r="V58" s="84"/>
      <c r="W58" s="84"/>
      <c r="X58" s="84"/>
      <c r="Y58" s="84"/>
      <c r="Z58" s="85"/>
      <c r="AA58" s="86"/>
      <c r="AB58" s="84"/>
      <c r="AC58" s="84"/>
      <c r="AD58" s="84"/>
      <c r="AE58" s="84"/>
      <c r="AF58" s="84"/>
      <c r="AG58" s="85"/>
      <c r="AH58" s="86"/>
      <c r="AI58" s="84"/>
      <c r="AJ58" s="84"/>
      <c r="AK58" s="84"/>
      <c r="AL58" s="84"/>
      <c r="AM58" s="84"/>
      <c r="AN58" s="85"/>
      <c r="AO58" s="86"/>
      <c r="AP58" s="84"/>
      <c r="AQ58" s="84"/>
      <c r="AR58" s="84"/>
      <c r="AS58" s="84"/>
      <c r="AT58" s="84"/>
      <c r="AU58" s="85"/>
      <c r="AV58" s="128">
        <f t="shared" si="1"/>
        <v>0</v>
      </c>
      <c r="AW58" s="129">
        <f t="shared" si="2"/>
        <v>0</v>
      </c>
      <c r="AX58" s="129">
        <f t="shared" si="3"/>
        <v>0</v>
      </c>
      <c r="AY58" s="129">
        <f t="shared" si="4"/>
        <v>0</v>
      </c>
      <c r="AZ58" s="129">
        <f t="shared" si="5"/>
        <v>0</v>
      </c>
      <c r="BA58" s="129">
        <f t="shared" si="6"/>
        <v>0</v>
      </c>
      <c r="BB58" s="130">
        <f t="shared" si="7"/>
        <v>0</v>
      </c>
      <c r="BC58" s="197"/>
    </row>
    <row r="59" spans="1:55" x14ac:dyDescent="0.25">
      <c r="A59" s="101">
        <v>53</v>
      </c>
      <c r="B59" s="82"/>
      <c r="C59" s="79"/>
      <c r="D59" s="79"/>
      <c r="E59" s="80"/>
      <c r="F59" s="83"/>
      <c r="G59" s="84"/>
      <c r="H59" s="84"/>
      <c r="I59" s="84"/>
      <c r="J59" s="84"/>
      <c r="K59" s="84"/>
      <c r="L59" s="85"/>
      <c r="M59" s="86"/>
      <c r="N59" s="84"/>
      <c r="O59" s="84"/>
      <c r="P59" s="84"/>
      <c r="Q59" s="84"/>
      <c r="R59" s="84"/>
      <c r="S59" s="85"/>
      <c r="T59" s="86"/>
      <c r="U59" s="84"/>
      <c r="V59" s="84"/>
      <c r="W59" s="84"/>
      <c r="X59" s="84"/>
      <c r="Y59" s="84"/>
      <c r="Z59" s="85"/>
      <c r="AA59" s="86"/>
      <c r="AB59" s="84"/>
      <c r="AC59" s="84"/>
      <c r="AD59" s="84"/>
      <c r="AE59" s="84"/>
      <c r="AF59" s="84"/>
      <c r="AG59" s="85"/>
      <c r="AH59" s="86"/>
      <c r="AI59" s="84"/>
      <c r="AJ59" s="84"/>
      <c r="AK59" s="84"/>
      <c r="AL59" s="84"/>
      <c r="AM59" s="84"/>
      <c r="AN59" s="85"/>
      <c r="AO59" s="86"/>
      <c r="AP59" s="84"/>
      <c r="AQ59" s="84"/>
      <c r="AR59" s="84"/>
      <c r="AS59" s="84"/>
      <c r="AT59" s="84"/>
      <c r="AU59" s="85"/>
      <c r="AV59" s="128">
        <f t="shared" si="1"/>
        <v>0</v>
      </c>
      <c r="AW59" s="129">
        <f t="shared" si="2"/>
        <v>0</v>
      </c>
      <c r="AX59" s="129">
        <f t="shared" si="3"/>
        <v>0</v>
      </c>
      <c r="AY59" s="129">
        <f t="shared" si="4"/>
        <v>0</v>
      </c>
      <c r="AZ59" s="129">
        <f t="shared" si="5"/>
        <v>0</v>
      </c>
      <c r="BA59" s="129">
        <f t="shared" si="6"/>
        <v>0</v>
      </c>
      <c r="BB59" s="130">
        <f t="shared" si="7"/>
        <v>0</v>
      </c>
      <c r="BC59" s="197"/>
    </row>
    <row r="60" spans="1:55" x14ac:dyDescent="0.25">
      <c r="A60" s="101">
        <v>54</v>
      </c>
      <c r="B60" s="82"/>
      <c r="C60" s="79"/>
      <c r="D60" s="79"/>
      <c r="E60" s="80"/>
      <c r="F60" s="83"/>
      <c r="G60" s="84"/>
      <c r="H60" s="84"/>
      <c r="I60" s="84"/>
      <c r="J60" s="84"/>
      <c r="K60" s="84"/>
      <c r="L60" s="85"/>
      <c r="M60" s="86"/>
      <c r="N60" s="84"/>
      <c r="O60" s="84"/>
      <c r="P60" s="84"/>
      <c r="Q60" s="84"/>
      <c r="R60" s="84"/>
      <c r="S60" s="85"/>
      <c r="T60" s="86"/>
      <c r="U60" s="84"/>
      <c r="V60" s="84"/>
      <c r="W60" s="84"/>
      <c r="X60" s="84"/>
      <c r="Y60" s="84"/>
      <c r="Z60" s="85"/>
      <c r="AA60" s="86"/>
      <c r="AB60" s="84"/>
      <c r="AC60" s="84"/>
      <c r="AD60" s="84"/>
      <c r="AE60" s="84"/>
      <c r="AF60" s="84"/>
      <c r="AG60" s="85"/>
      <c r="AH60" s="86"/>
      <c r="AI60" s="84"/>
      <c r="AJ60" s="84"/>
      <c r="AK60" s="84"/>
      <c r="AL60" s="84"/>
      <c r="AM60" s="84"/>
      <c r="AN60" s="85"/>
      <c r="AO60" s="86"/>
      <c r="AP60" s="84"/>
      <c r="AQ60" s="84"/>
      <c r="AR60" s="84"/>
      <c r="AS60" s="84"/>
      <c r="AT60" s="84"/>
      <c r="AU60" s="85"/>
      <c r="AV60" s="128">
        <f t="shared" si="1"/>
        <v>0</v>
      </c>
      <c r="AW60" s="129">
        <f t="shared" si="2"/>
        <v>0</v>
      </c>
      <c r="AX60" s="129">
        <f t="shared" si="3"/>
        <v>0</v>
      </c>
      <c r="AY60" s="129">
        <f t="shared" si="4"/>
        <v>0</v>
      </c>
      <c r="AZ60" s="129">
        <f t="shared" si="5"/>
        <v>0</v>
      </c>
      <c r="BA60" s="129">
        <f t="shared" si="6"/>
        <v>0</v>
      </c>
      <c r="BB60" s="130">
        <f t="shared" si="7"/>
        <v>0</v>
      </c>
      <c r="BC60" s="197"/>
    </row>
    <row r="61" spans="1:55" x14ac:dyDescent="0.25">
      <c r="A61" s="101">
        <v>55</v>
      </c>
      <c r="B61" s="82"/>
      <c r="C61" s="79"/>
      <c r="D61" s="79"/>
      <c r="E61" s="80"/>
      <c r="F61" s="83"/>
      <c r="G61" s="84"/>
      <c r="H61" s="84"/>
      <c r="I61" s="84"/>
      <c r="J61" s="84"/>
      <c r="K61" s="84"/>
      <c r="L61" s="85"/>
      <c r="M61" s="86"/>
      <c r="N61" s="84"/>
      <c r="O61" s="84"/>
      <c r="P61" s="84"/>
      <c r="Q61" s="84"/>
      <c r="R61" s="84"/>
      <c r="S61" s="85"/>
      <c r="T61" s="86"/>
      <c r="U61" s="84"/>
      <c r="V61" s="84"/>
      <c r="W61" s="84"/>
      <c r="X61" s="84"/>
      <c r="Y61" s="84"/>
      <c r="Z61" s="85"/>
      <c r="AA61" s="86"/>
      <c r="AB61" s="84"/>
      <c r="AC61" s="84"/>
      <c r="AD61" s="84"/>
      <c r="AE61" s="84"/>
      <c r="AF61" s="84"/>
      <c r="AG61" s="85"/>
      <c r="AH61" s="86"/>
      <c r="AI61" s="84"/>
      <c r="AJ61" s="84"/>
      <c r="AK61" s="84"/>
      <c r="AL61" s="84"/>
      <c r="AM61" s="84"/>
      <c r="AN61" s="85"/>
      <c r="AO61" s="86"/>
      <c r="AP61" s="84"/>
      <c r="AQ61" s="84"/>
      <c r="AR61" s="84"/>
      <c r="AS61" s="84"/>
      <c r="AT61" s="84"/>
      <c r="AU61" s="85"/>
      <c r="AV61" s="128">
        <f t="shared" si="1"/>
        <v>0</v>
      </c>
      <c r="AW61" s="129">
        <f t="shared" si="2"/>
        <v>0</v>
      </c>
      <c r="AX61" s="129">
        <f t="shared" si="3"/>
        <v>0</v>
      </c>
      <c r="AY61" s="129">
        <f t="shared" si="4"/>
        <v>0</v>
      </c>
      <c r="AZ61" s="129">
        <f t="shared" si="5"/>
        <v>0</v>
      </c>
      <c r="BA61" s="129">
        <f t="shared" si="6"/>
        <v>0</v>
      </c>
      <c r="BB61" s="130">
        <f t="shared" si="7"/>
        <v>0</v>
      </c>
      <c r="BC61" s="197"/>
    </row>
    <row r="62" spans="1:55" x14ac:dyDescent="0.25">
      <c r="A62" s="101">
        <v>56</v>
      </c>
      <c r="B62" s="82"/>
      <c r="C62" s="79"/>
      <c r="D62" s="79"/>
      <c r="E62" s="80"/>
      <c r="F62" s="83"/>
      <c r="G62" s="84"/>
      <c r="H62" s="84"/>
      <c r="I62" s="84"/>
      <c r="J62" s="84"/>
      <c r="K62" s="84"/>
      <c r="L62" s="85"/>
      <c r="M62" s="86"/>
      <c r="N62" s="84"/>
      <c r="O62" s="84"/>
      <c r="P62" s="84"/>
      <c r="Q62" s="84"/>
      <c r="R62" s="84"/>
      <c r="S62" s="85"/>
      <c r="T62" s="86"/>
      <c r="U62" s="84"/>
      <c r="V62" s="84"/>
      <c r="W62" s="84"/>
      <c r="X62" s="84"/>
      <c r="Y62" s="84"/>
      <c r="Z62" s="85"/>
      <c r="AA62" s="86"/>
      <c r="AB62" s="84"/>
      <c r="AC62" s="84"/>
      <c r="AD62" s="84"/>
      <c r="AE62" s="84"/>
      <c r="AF62" s="84"/>
      <c r="AG62" s="85"/>
      <c r="AH62" s="86"/>
      <c r="AI62" s="84"/>
      <c r="AJ62" s="84"/>
      <c r="AK62" s="84"/>
      <c r="AL62" s="84"/>
      <c r="AM62" s="84"/>
      <c r="AN62" s="85"/>
      <c r="AO62" s="86"/>
      <c r="AP62" s="84"/>
      <c r="AQ62" s="84"/>
      <c r="AR62" s="84"/>
      <c r="AS62" s="84"/>
      <c r="AT62" s="84"/>
      <c r="AU62" s="85"/>
      <c r="AV62" s="128">
        <f t="shared" si="1"/>
        <v>0</v>
      </c>
      <c r="AW62" s="129">
        <f t="shared" si="2"/>
        <v>0</v>
      </c>
      <c r="AX62" s="129">
        <f t="shared" si="3"/>
        <v>0</v>
      </c>
      <c r="AY62" s="129">
        <f t="shared" si="4"/>
        <v>0</v>
      </c>
      <c r="AZ62" s="129">
        <f t="shared" si="5"/>
        <v>0</v>
      </c>
      <c r="BA62" s="129">
        <f t="shared" si="6"/>
        <v>0</v>
      </c>
      <c r="BB62" s="130">
        <f t="shared" si="7"/>
        <v>0</v>
      </c>
      <c r="BC62" s="197"/>
    </row>
    <row r="63" spans="1:55" x14ac:dyDescent="0.25">
      <c r="A63" s="101">
        <v>57</v>
      </c>
      <c r="B63" s="82"/>
      <c r="C63" s="79"/>
      <c r="D63" s="79"/>
      <c r="E63" s="80"/>
      <c r="F63" s="83"/>
      <c r="G63" s="84"/>
      <c r="H63" s="84"/>
      <c r="I63" s="84"/>
      <c r="J63" s="84"/>
      <c r="K63" s="84"/>
      <c r="L63" s="85"/>
      <c r="M63" s="86"/>
      <c r="N63" s="84"/>
      <c r="O63" s="84"/>
      <c r="P63" s="84"/>
      <c r="Q63" s="84"/>
      <c r="R63" s="84"/>
      <c r="S63" s="85"/>
      <c r="T63" s="86"/>
      <c r="U63" s="84"/>
      <c r="V63" s="84"/>
      <c r="W63" s="84"/>
      <c r="X63" s="84"/>
      <c r="Y63" s="84"/>
      <c r="Z63" s="85"/>
      <c r="AA63" s="86"/>
      <c r="AB63" s="84"/>
      <c r="AC63" s="84"/>
      <c r="AD63" s="84"/>
      <c r="AE63" s="84"/>
      <c r="AF63" s="84"/>
      <c r="AG63" s="85"/>
      <c r="AH63" s="86"/>
      <c r="AI63" s="84"/>
      <c r="AJ63" s="84"/>
      <c r="AK63" s="84"/>
      <c r="AL63" s="84"/>
      <c r="AM63" s="84"/>
      <c r="AN63" s="85"/>
      <c r="AO63" s="86"/>
      <c r="AP63" s="84"/>
      <c r="AQ63" s="84"/>
      <c r="AR63" s="84"/>
      <c r="AS63" s="84"/>
      <c r="AT63" s="84"/>
      <c r="AU63" s="85"/>
      <c r="AV63" s="128">
        <f t="shared" si="1"/>
        <v>0</v>
      </c>
      <c r="AW63" s="129">
        <f t="shared" si="2"/>
        <v>0</v>
      </c>
      <c r="AX63" s="129">
        <f t="shared" si="3"/>
        <v>0</v>
      </c>
      <c r="AY63" s="129">
        <f t="shared" si="4"/>
        <v>0</v>
      </c>
      <c r="AZ63" s="129">
        <f t="shared" si="5"/>
        <v>0</v>
      </c>
      <c r="BA63" s="129">
        <f t="shared" si="6"/>
        <v>0</v>
      </c>
      <c r="BB63" s="130">
        <f t="shared" si="7"/>
        <v>0</v>
      </c>
      <c r="BC63" s="197"/>
    </row>
    <row r="64" spans="1:55" x14ac:dyDescent="0.25">
      <c r="A64" s="101">
        <v>58</v>
      </c>
      <c r="B64" s="82"/>
      <c r="C64" s="79"/>
      <c r="D64" s="79"/>
      <c r="E64" s="80"/>
      <c r="F64" s="83"/>
      <c r="G64" s="84"/>
      <c r="H64" s="84"/>
      <c r="I64" s="84"/>
      <c r="J64" s="84"/>
      <c r="K64" s="84"/>
      <c r="L64" s="85"/>
      <c r="M64" s="86"/>
      <c r="N64" s="84"/>
      <c r="O64" s="84"/>
      <c r="P64" s="84"/>
      <c r="Q64" s="84"/>
      <c r="R64" s="84"/>
      <c r="S64" s="85"/>
      <c r="T64" s="86"/>
      <c r="U64" s="84"/>
      <c r="V64" s="84"/>
      <c r="W64" s="84"/>
      <c r="X64" s="84"/>
      <c r="Y64" s="84"/>
      <c r="Z64" s="85"/>
      <c r="AA64" s="86"/>
      <c r="AB64" s="84"/>
      <c r="AC64" s="84"/>
      <c r="AD64" s="84"/>
      <c r="AE64" s="84"/>
      <c r="AF64" s="84"/>
      <c r="AG64" s="85"/>
      <c r="AH64" s="86"/>
      <c r="AI64" s="84"/>
      <c r="AJ64" s="84"/>
      <c r="AK64" s="84"/>
      <c r="AL64" s="84"/>
      <c r="AM64" s="84"/>
      <c r="AN64" s="85"/>
      <c r="AO64" s="86"/>
      <c r="AP64" s="84"/>
      <c r="AQ64" s="84"/>
      <c r="AR64" s="84"/>
      <c r="AS64" s="84"/>
      <c r="AT64" s="84"/>
      <c r="AU64" s="85"/>
      <c r="AV64" s="128">
        <f t="shared" si="1"/>
        <v>0</v>
      </c>
      <c r="AW64" s="129">
        <f t="shared" si="2"/>
        <v>0</v>
      </c>
      <c r="AX64" s="129">
        <f t="shared" si="3"/>
        <v>0</v>
      </c>
      <c r="AY64" s="129">
        <f t="shared" si="4"/>
        <v>0</v>
      </c>
      <c r="AZ64" s="129">
        <f t="shared" si="5"/>
        <v>0</v>
      </c>
      <c r="BA64" s="129">
        <f t="shared" si="6"/>
        <v>0</v>
      </c>
      <c r="BB64" s="130">
        <f t="shared" si="7"/>
        <v>0</v>
      </c>
      <c r="BC64" s="197"/>
    </row>
    <row r="65" spans="1:55" x14ac:dyDescent="0.25">
      <c r="A65" s="101">
        <v>59</v>
      </c>
      <c r="B65" s="82"/>
      <c r="C65" s="79"/>
      <c r="D65" s="79"/>
      <c r="E65" s="80"/>
      <c r="F65" s="83"/>
      <c r="G65" s="84"/>
      <c r="H65" s="84"/>
      <c r="I65" s="84"/>
      <c r="J65" s="84"/>
      <c r="K65" s="84"/>
      <c r="L65" s="85"/>
      <c r="M65" s="86"/>
      <c r="N65" s="84"/>
      <c r="O65" s="84"/>
      <c r="P65" s="84"/>
      <c r="Q65" s="84"/>
      <c r="R65" s="84"/>
      <c r="S65" s="85"/>
      <c r="T65" s="86"/>
      <c r="U65" s="84"/>
      <c r="V65" s="84"/>
      <c r="W65" s="84"/>
      <c r="X65" s="84"/>
      <c r="Y65" s="84"/>
      <c r="Z65" s="85"/>
      <c r="AA65" s="86"/>
      <c r="AB65" s="84"/>
      <c r="AC65" s="84"/>
      <c r="AD65" s="84"/>
      <c r="AE65" s="84"/>
      <c r="AF65" s="84"/>
      <c r="AG65" s="85"/>
      <c r="AH65" s="86"/>
      <c r="AI65" s="84"/>
      <c r="AJ65" s="84"/>
      <c r="AK65" s="84"/>
      <c r="AL65" s="84"/>
      <c r="AM65" s="84"/>
      <c r="AN65" s="85"/>
      <c r="AO65" s="86"/>
      <c r="AP65" s="84"/>
      <c r="AQ65" s="84"/>
      <c r="AR65" s="84"/>
      <c r="AS65" s="84"/>
      <c r="AT65" s="84"/>
      <c r="AU65" s="85"/>
      <c r="AV65" s="128">
        <f t="shared" si="1"/>
        <v>0</v>
      </c>
      <c r="AW65" s="129">
        <f t="shared" si="2"/>
        <v>0</v>
      </c>
      <c r="AX65" s="129">
        <f t="shared" si="3"/>
        <v>0</v>
      </c>
      <c r="AY65" s="129">
        <f t="shared" si="4"/>
        <v>0</v>
      </c>
      <c r="AZ65" s="129">
        <f t="shared" si="5"/>
        <v>0</v>
      </c>
      <c r="BA65" s="129">
        <f t="shared" si="6"/>
        <v>0</v>
      </c>
      <c r="BB65" s="130">
        <f t="shared" si="7"/>
        <v>0</v>
      </c>
      <c r="BC65" s="197"/>
    </row>
    <row r="66" spans="1:55" x14ac:dyDescent="0.25">
      <c r="A66" s="101">
        <v>60</v>
      </c>
      <c r="B66" s="82"/>
      <c r="C66" s="79"/>
      <c r="D66" s="79"/>
      <c r="E66" s="80"/>
      <c r="F66" s="83"/>
      <c r="G66" s="84"/>
      <c r="H66" s="84"/>
      <c r="I66" s="84"/>
      <c r="J66" s="84"/>
      <c r="K66" s="84"/>
      <c r="L66" s="85"/>
      <c r="M66" s="86"/>
      <c r="N66" s="84"/>
      <c r="O66" s="84"/>
      <c r="P66" s="84"/>
      <c r="Q66" s="84"/>
      <c r="R66" s="84"/>
      <c r="S66" s="85"/>
      <c r="T66" s="86"/>
      <c r="U66" s="84"/>
      <c r="V66" s="84"/>
      <c r="W66" s="84"/>
      <c r="X66" s="84"/>
      <c r="Y66" s="84"/>
      <c r="Z66" s="85"/>
      <c r="AA66" s="86"/>
      <c r="AB66" s="84"/>
      <c r="AC66" s="84"/>
      <c r="AD66" s="84"/>
      <c r="AE66" s="84"/>
      <c r="AF66" s="84"/>
      <c r="AG66" s="85"/>
      <c r="AH66" s="86"/>
      <c r="AI66" s="84"/>
      <c r="AJ66" s="84"/>
      <c r="AK66" s="84"/>
      <c r="AL66" s="84"/>
      <c r="AM66" s="84"/>
      <c r="AN66" s="85"/>
      <c r="AO66" s="86"/>
      <c r="AP66" s="84"/>
      <c r="AQ66" s="84"/>
      <c r="AR66" s="84"/>
      <c r="AS66" s="84"/>
      <c r="AT66" s="84"/>
      <c r="AU66" s="85"/>
      <c r="AV66" s="128">
        <f t="shared" si="1"/>
        <v>0</v>
      </c>
      <c r="AW66" s="129">
        <f t="shared" si="2"/>
        <v>0</v>
      </c>
      <c r="AX66" s="129">
        <f t="shared" si="3"/>
        <v>0</v>
      </c>
      <c r="AY66" s="129">
        <f t="shared" si="4"/>
        <v>0</v>
      </c>
      <c r="AZ66" s="129">
        <f t="shared" si="5"/>
        <v>0</v>
      </c>
      <c r="BA66" s="129">
        <f t="shared" si="6"/>
        <v>0</v>
      </c>
      <c r="BB66" s="130">
        <f t="shared" si="7"/>
        <v>0</v>
      </c>
      <c r="BC66" s="197"/>
    </row>
    <row r="67" spans="1:55" x14ac:dyDescent="0.25">
      <c r="A67" s="101">
        <v>61</v>
      </c>
      <c r="B67" s="82"/>
      <c r="C67" s="79"/>
      <c r="D67" s="79"/>
      <c r="E67" s="80"/>
      <c r="F67" s="83"/>
      <c r="G67" s="84"/>
      <c r="H67" s="84"/>
      <c r="I67" s="84"/>
      <c r="J67" s="84"/>
      <c r="K67" s="84"/>
      <c r="L67" s="85"/>
      <c r="M67" s="86"/>
      <c r="N67" s="84"/>
      <c r="O67" s="84"/>
      <c r="P67" s="84"/>
      <c r="Q67" s="84"/>
      <c r="R67" s="84"/>
      <c r="S67" s="85"/>
      <c r="T67" s="86"/>
      <c r="U67" s="84"/>
      <c r="V67" s="84"/>
      <c r="W67" s="84"/>
      <c r="X67" s="84"/>
      <c r="Y67" s="84"/>
      <c r="Z67" s="85"/>
      <c r="AA67" s="86"/>
      <c r="AB67" s="84"/>
      <c r="AC67" s="84"/>
      <c r="AD67" s="84"/>
      <c r="AE67" s="84"/>
      <c r="AF67" s="84"/>
      <c r="AG67" s="85"/>
      <c r="AH67" s="86"/>
      <c r="AI67" s="84"/>
      <c r="AJ67" s="84"/>
      <c r="AK67" s="84"/>
      <c r="AL67" s="84"/>
      <c r="AM67" s="84"/>
      <c r="AN67" s="85"/>
      <c r="AO67" s="86"/>
      <c r="AP67" s="84"/>
      <c r="AQ67" s="84"/>
      <c r="AR67" s="84"/>
      <c r="AS67" s="84"/>
      <c r="AT67" s="84"/>
      <c r="AU67" s="85"/>
      <c r="AV67" s="128">
        <f t="shared" si="1"/>
        <v>0</v>
      </c>
      <c r="AW67" s="129">
        <f t="shared" si="2"/>
        <v>0</v>
      </c>
      <c r="AX67" s="129">
        <f t="shared" si="3"/>
        <v>0</v>
      </c>
      <c r="AY67" s="129">
        <f t="shared" si="4"/>
        <v>0</v>
      </c>
      <c r="AZ67" s="129">
        <f t="shared" si="5"/>
        <v>0</v>
      </c>
      <c r="BA67" s="129">
        <f t="shared" si="6"/>
        <v>0</v>
      </c>
      <c r="BB67" s="130">
        <f t="shared" si="7"/>
        <v>0</v>
      </c>
      <c r="BC67" s="197"/>
    </row>
    <row r="68" spans="1:55" x14ac:dyDescent="0.25">
      <c r="A68" s="101">
        <v>62</v>
      </c>
      <c r="B68" s="82"/>
      <c r="C68" s="79"/>
      <c r="D68" s="79"/>
      <c r="E68" s="80"/>
      <c r="F68" s="83"/>
      <c r="G68" s="84"/>
      <c r="H68" s="84"/>
      <c r="I68" s="84"/>
      <c r="J68" s="84"/>
      <c r="K68" s="84"/>
      <c r="L68" s="85"/>
      <c r="M68" s="86"/>
      <c r="N68" s="84"/>
      <c r="O68" s="84"/>
      <c r="P68" s="84"/>
      <c r="Q68" s="84"/>
      <c r="R68" s="84"/>
      <c r="S68" s="85"/>
      <c r="T68" s="86"/>
      <c r="U68" s="84"/>
      <c r="V68" s="84"/>
      <c r="W68" s="84"/>
      <c r="X68" s="84"/>
      <c r="Y68" s="84"/>
      <c r="Z68" s="85"/>
      <c r="AA68" s="86"/>
      <c r="AB68" s="84"/>
      <c r="AC68" s="84"/>
      <c r="AD68" s="84"/>
      <c r="AE68" s="84"/>
      <c r="AF68" s="84"/>
      <c r="AG68" s="85"/>
      <c r="AH68" s="86"/>
      <c r="AI68" s="84"/>
      <c r="AJ68" s="84"/>
      <c r="AK68" s="84"/>
      <c r="AL68" s="84"/>
      <c r="AM68" s="84"/>
      <c r="AN68" s="85"/>
      <c r="AO68" s="86"/>
      <c r="AP68" s="84"/>
      <c r="AQ68" s="84"/>
      <c r="AR68" s="84"/>
      <c r="AS68" s="84"/>
      <c r="AT68" s="84"/>
      <c r="AU68" s="85"/>
      <c r="AV68" s="128">
        <f t="shared" si="1"/>
        <v>0</v>
      </c>
      <c r="AW68" s="129">
        <f t="shared" si="2"/>
        <v>0</v>
      </c>
      <c r="AX68" s="129">
        <f t="shared" si="3"/>
        <v>0</v>
      </c>
      <c r="AY68" s="129">
        <f t="shared" si="4"/>
        <v>0</v>
      </c>
      <c r="AZ68" s="129">
        <f t="shared" si="5"/>
        <v>0</v>
      </c>
      <c r="BA68" s="129">
        <f t="shared" si="6"/>
        <v>0</v>
      </c>
      <c r="BB68" s="130">
        <f t="shared" si="7"/>
        <v>0</v>
      </c>
      <c r="BC68" s="197"/>
    </row>
    <row r="69" spans="1:55" x14ac:dyDescent="0.25">
      <c r="A69" s="101">
        <v>63</v>
      </c>
      <c r="B69" s="82"/>
      <c r="C69" s="79"/>
      <c r="D69" s="79"/>
      <c r="E69" s="80"/>
      <c r="F69" s="83"/>
      <c r="G69" s="84"/>
      <c r="H69" s="84"/>
      <c r="I69" s="84"/>
      <c r="J69" s="84"/>
      <c r="K69" s="84"/>
      <c r="L69" s="85"/>
      <c r="M69" s="86"/>
      <c r="N69" s="84"/>
      <c r="O69" s="84"/>
      <c r="P69" s="84"/>
      <c r="Q69" s="84"/>
      <c r="R69" s="84"/>
      <c r="S69" s="85"/>
      <c r="T69" s="86"/>
      <c r="U69" s="84"/>
      <c r="V69" s="84"/>
      <c r="W69" s="84"/>
      <c r="X69" s="84"/>
      <c r="Y69" s="84"/>
      <c r="Z69" s="85"/>
      <c r="AA69" s="86"/>
      <c r="AB69" s="84"/>
      <c r="AC69" s="84"/>
      <c r="AD69" s="84"/>
      <c r="AE69" s="84"/>
      <c r="AF69" s="84"/>
      <c r="AG69" s="85"/>
      <c r="AH69" s="86"/>
      <c r="AI69" s="84"/>
      <c r="AJ69" s="84"/>
      <c r="AK69" s="84"/>
      <c r="AL69" s="84"/>
      <c r="AM69" s="84"/>
      <c r="AN69" s="85"/>
      <c r="AO69" s="86"/>
      <c r="AP69" s="84"/>
      <c r="AQ69" s="84"/>
      <c r="AR69" s="84"/>
      <c r="AS69" s="84"/>
      <c r="AT69" s="84"/>
      <c r="AU69" s="85"/>
      <c r="AV69" s="128">
        <f t="shared" si="1"/>
        <v>0</v>
      </c>
      <c r="AW69" s="129">
        <f t="shared" si="2"/>
        <v>0</v>
      </c>
      <c r="AX69" s="129">
        <f t="shared" si="3"/>
        <v>0</v>
      </c>
      <c r="AY69" s="129">
        <f t="shared" si="4"/>
        <v>0</v>
      </c>
      <c r="AZ69" s="129">
        <f t="shared" si="5"/>
        <v>0</v>
      </c>
      <c r="BA69" s="129">
        <f t="shared" si="6"/>
        <v>0</v>
      </c>
      <c r="BB69" s="130">
        <f t="shared" si="7"/>
        <v>0</v>
      </c>
      <c r="BC69" s="197"/>
    </row>
    <row r="70" spans="1:55" x14ac:dyDescent="0.25">
      <c r="A70" s="101">
        <v>64</v>
      </c>
      <c r="B70" s="82"/>
      <c r="C70" s="79"/>
      <c r="D70" s="79"/>
      <c r="E70" s="80"/>
      <c r="F70" s="83"/>
      <c r="G70" s="84"/>
      <c r="H70" s="84"/>
      <c r="I70" s="84"/>
      <c r="J70" s="84"/>
      <c r="K70" s="84"/>
      <c r="L70" s="85"/>
      <c r="M70" s="86"/>
      <c r="N70" s="84"/>
      <c r="O70" s="84"/>
      <c r="P70" s="84"/>
      <c r="Q70" s="84"/>
      <c r="R70" s="84"/>
      <c r="S70" s="85"/>
      <c r="T70" s="86"/>
      <c r="U70" s="84"/>
      <c r="V70" s="84"/>
      <c r="W70" s="84"/>
      <c r="X70" s="84"/>
      <c r="Y70" s="84"/>
      <c r="Z70" s="85"/>
      <c r="AA70" s="86"/>
      <c r="AB70" s="84"/>
      <c r="AC70" s="84"/>
      <c r="AD70" s="84"/>
      <c r="AE70" s="84"/>
      <c r="AF70" s="84"/>
      <c r="AG70" s="85"/>
      <c r="AH70" s="86"/>
      <c r="AI70" s="84"/>
      <c r="AJ70" s="84"/>
      <c r="AK70" s="84"/>
      <c r="AL70" s="84"/>
      <c r="AM70" s="84"/>
      <c r="AN70" s="85"/>
      <c r="AO70" s="86"/>
      <c r="AP70" s="84"/>
      <c r="AQ70" s="84"/>
      <c r="AR70" s="84"/>
      <c r="AS70" s="84"/>
      <c r="AT70" s="84"/>
      <c r="AU70" s="85"/>
      <c r="AV70" s="128">
        <f t="shared" si="1"/>
        <v>0</v>
      </c>
      <c r="AW70" s="129">
        <f t="shared" si="2"/>
        <v>0</v>
      </c>
      <c r="AX70" s="129">
        <f t="shared" si="3"/>
        <v>0</v>
      </c>
      <c r="AY70" s="129">
        <f t="shared" si="4"/>
        <v>0</v>
      </c>
      <c r="AZ70" s="129">
        <f t="shared" si="5"/>
        <v>0</v>
      </c>
      <c r="BA70" s="129">
        <f t="shared" si="6"/>
        <v>0</v>
      </c>
      <c r="BB70" s="130">
        <f t="shared" si="7"/>
        <v>0</v>
      </c>
      <c r="BC70" s="197"/>
    </row>
    <row r="71" spans="1:55" x14ac:dyDescent="0.25">
      <c r="A71" s="101">
        <v>65</v>
      </c>
      <c r="B71" s="82"/>
      <c r="C71" s="79"/>
      <c r="D71" s="79"/>
      <c r="E71" s="80"/>
      <c r="F71" s="83"/>
      <c r="G71" s="84"/>
      <c r="H71" s="84"/>
      <c r="I71" s="84"/>
      <c r="J71" s="84"/>
      <c r="K71" s="84"/>
      <c r="L71" s="85"/>
      <c r="M71" s="86"/>
      <c r="N71" s="84"/>
      <c r="O71" s="84"/>
      <c r="P71" s="84"/>
      <c r="Q71" s="84"/>
      <c r="R71" s="84"/>
      <c r="S71" s="85"/>
      <c r="T71" s="86"/>
      <c r="U71" s="84"/>
      <c r="V71" s="84"/>
      <c r="W71" s="84"/>
      <c r="X71" s="84"/>
      <c r="Y71" s="84"/>
      <c r="Z71" s="85"/>
      <c r="AA71" s="86"/>
      <c r="AB71" s="84"/>
      <c r="AC71" s="84"/>
      <c r="AD71" s="84"/>
      <c r="AE71" s="84"/>
      <c r="AF71" s="84"/>
      <c r="AG71" s="85"/>
      <c r="AH71" s="86"/>
      <c r="AI71" s="84"/>
      <c r="AJ71" s="84"/>
      <c r="AK71" s="84"/>
      <c r="AL71" s="84"/>
      <c r="AM71" s="84"/>
      <c r="AN71" s="85"/>
      <c r="AO71" s="86"/>
      <c r="AP71" s="84"/>
      <c r="AQ71" s="84"/>
      <c r="AR71" s="84"/>
      <c r="AS71" s="84"/>
      <c r="AT71" s="84"/>
      <c r="AU71" s="85"/>
      <c r="AV71" s="128">
        <f t="shared" si="1"/>
        <v>0</v>
      </c>
      <c r="AW71" s="129">
        <f t="shared" si="2"/>
        <v>0</v>
      </c>
      <c r="AX71" s="129">
        <f t="shared" si="3"/>
        <v>0</v>
      </c>
      <c r="AY71" s="129">
        <f t="shared" si="4"/>
        <v>0</v>
      </c>
      <c r="AZ71" s="129">
        <f t="shared" si="5"/>
        <v>0</v>
      </c>
      <c r="BA71" s="129">
        <f t="shared" si="6"/>
        <v>0</v>
      </c>
      <c r="BB71" s="130">
        <f t="shared" si="7"/>
        <v>0</v>
      </c>
      <c r="BC71" s="197"/>
    </row>
    <row r="72" spans="1:55" x14ac:dyDescent="0.25">
      <c r="A72" s="101">
        <v>66</v>
      </c>
      <c r="B72" s="82"/>
      <c r="C72" s="79"/>
      <c r="D72" s="79"/>
      <c r="E72" s="80"/>
      <c r="F72" s="83"/>
      <c r="G72" s="84"/>
      <c r="H72" s="84"/>
      <c r="I72" s="84"/>
      <c r="J72" s="84"/>
      <c r="K72" s="84"/>
      <c r="L72" s="85"/>
      <c r="M72" s="86"/>
      <c r="N72" s="84"/>
      <c r="O72" s="84"/>
      <c r="P72" s="84"/>
      <c r="Q72" s="84"/>
      <c r="R72" s="84"/>
      <c r="S72" s="85"/>
      <c r="T72" s="86"/>
      <c r="U72" s="84"/>
      <c r="V72" s="84"/>
      <c r="W72" s="84"/>
      <c r="X72" s="84"/>
      <c r="Y72" s="84"/>
      <c r="Z72" s="85"/>
      <c r="AA72" s="86"/>
      <c r="AB72" s="84"/>
      <c r="AC72" s="84"/>
      <c r="AD72" s="84"/>
      <c r="AE72" s="84"/>
      <c r="AF72" s="84"/>
      <c r="AG72" s="85"/>
      <c r="AH72" s="86"/>
      <c r="AI72" s="84"/>
      <c r="AJ72" s="84"/>
      <c r="AK72" s="84"/>
      <c r="AL72" s="84"/>
      <c r="AM72" s="84"/>
      <c r="AN72" s="85"/>
      <c r="AO72" s="86"/>
      <c r="AP72" s="84"/>
      <c r="AQ72" s="84"/>
      <c r="AR72" s="84"/>
      <c r="AS72" s="84"/>
      <c r="AT72" s="84"/>
      <c r="AU72" s="85"/>
      <c r="AV72" s="128">
        <f t="shared" si="1"/>
        <v>0</v>
      </c>
      <c r="AW72" s="129">
        <f t="shared" si="2"/>
        <v>0</v>
      </c>
      <c r="AX72" s="129">
        <f t="shared" ref="AX72:AX106" si="8">SUM(H72,O72,V72,AC72,AJ72,AQ72)</f>
        <v>0</v>
      </c>
      <c r="AY72" s="129">
        <f t="shared" si="4"/>
        <v>0</v>
      </c>
      <c r="AZ72" s="129">
        <f t="shared" si="5"/>
        <v>0</v>
      </c>
      <c r="BA72" s="129">
        <f t="shared" si="6"/>
        <v>0</v>
      </c>
      <c r="BB72" s="130">
        <f t="shared" si="7"/>
        <v>0</v>
      </c>
      <c r="BC72" s="197"/>
    </row>
    <row r="73" spans="1:55" x14ac:dyDescent="0.25">
      <c r="A73" s="101">
        <v>67</v>
      </c>
      <c r="B73" s="82"/>
      <c r="C73" s="79"/>
      <c r="D73" s="79"/>
      <c r="E73" s="80"/>
      <c r="F73" s="83"/>
      <c r="G73" s="84"/>
      <c r="H73" s="84"/>
      <c r="I73" s="84"/>
      <c r="J73" s="84"/>
      <c r="K73" s="84"/>
      <c r="L73" s="85"/>
      <c r="M73" s="86"/>
      <c r="N73" s="84"/>
      <c r="O73" s="84"/>
      <c r="P73" s="84"/>
      <c r="Q73" s="84"/>
      <c r="R73" s="84"/>
      <c r="S73" s="85"/>
      <c r="T73" s="86"/>
      <c r="U73" s="84"/>
      <c r="V73" s="84"/>
      <c r="W73" s="84"/>
      <c r="X73" s="84"/>
      <c r="Y73" s="84"/>
      <c r="Z73" s="85"/>
      <c r="AA73" s="86"/>
      <c r="AB73" s="84"/>
      <c r="AC73" s="84"/>
      <c r="AD73" s="84"/>
      <c r="AE73" s="84"/>
      <c r="AF73" s="84"/>
      <c r="AG73" s="85"/>
      <c r="AH73" s="86"/>
      <c r="AI73" s="84"/>
      <c r="AJ73" s="84"/>
      <c r="AK73" s="84"/>
      <c r="AL73" s="84"/>
      <c r="AM73" s="84"/>
      <c r="AN73" s="85"/>
      <c r="AO73" s="86"/>
      <c r="AP73" s="84"/>
      <c r="AQ73" s="84"/>
      <c r="AR73" s="84"/>
      <c r="AS73" s="84"/>
      <c r="AT73" s="84"/>
      <c r="AU73" s="85"/>
      <c r="AV73" s="128">
        <f t="shared" si="1"/>
        <v>0</v>
      </c>
      <c r="AW73" s="129">
        <f t="shared" si="2"/>
        <v>0</v>
      </c>
      <c r="AX73" s="129">
        <f t="shared" si="8"/>
        <v>0</v>
      </c>
      <c r="AY73" s="129">
        <f t="shared" si="4"/>
        <v>0</v>
      </c>
      <c r="AZ73" s="129">
        <f t="shared" si="5"/>
        <v>0</v>
      </c>
      <c r="BA73" s="129">
        <f t="shared" si="6"/>
        <v>0</v>
      </c>
      <c r="BB73" s="130">
        <f t="shared" si="7"/>
        <v>0</v>
      </c>
      <c r="BC73" s="197"/>
    </row>
    <row r="74" spans="1:55" x14ac:dyDescent="0.25">
      <c r="A74" s="101">
        <v>68</v>
      </c>
      <c r="B74" s="82"/>
      <c r="C74" s="79"/>
      <c r="D74" s="79"/>
      <c r="E74" s="80"/>
      <c r="F74" s="83"/>
      <c r="G74" s="84"/>
      <c r="H74" s="84"/>
      <c r="I74" s="84"/>
      <c r="J74" s="84"/>
      <c r="K74" s="84"/>
      <c r="L74" s="85"/>
      <c r="M74" s="86"/>
      <c r="N74" s="84"/>
      <c r="O74" s="84"/>
      <c r="P74" s="84"/>
      <c r="Q74" s="84"/>
      <c r="R74" s="84"/>
      <c r="S74" s="85"/>
      <c r="T74" s="86"/>
      <c r="U74" s="84"/>
      <c r="V74" s="84"/>
      <c r="W74" s="84"/>
      <c r="X74" s="84"/>
      <c r="Y74" s="84"/>
      <c r="Z74" s="85"/>
      <c r="AA74" s="86"/>
      <c r="AB74" s="84"/>
      <c r="AC74" s="84"/>
      <c r="AD74" s="84"/>
      <c r="AE74" s="84"/>
      <c r="AF74" s="84"/>
      <c r="AG74" s="85"/>
      <c r="AH74" s="86"/>
      <c r="AI74" s="84"/>
      <c r="AJ74" s="84"/>
      <c r="AK74" s="84"/>
      <c r="AL74" s="84"/>
      <c r="AM74" s="84"/>
      <c r="AN74" s="85"/>
      <c r="AO74" s="86"/>
      <c r="AP74" s="84"/>
      <c r="AQ74" s="84"/>
      <c r="AR74" s="84"/>
      <c r="AS74" s="84"/>
      <c r="AT74" s="84"/>
      <c r="AU74" s="85"/>
      <c r="AV74" s="128">
        <f t="shared" si="1"/>
        <v>0</v>
      </c>
      <c r="AW74" s="129">
        <f t="shared" si="2"/>
        <v>0</v>
      </c>
      <c r="AX74" s="129">
        <f t="shared" si="8"/>
        <v>0</v>
      </c>
      <c r="AY74" s="129">
        <f t="shared" si="4"/>
        <v>0</v>
      </c>
      <c r="AZ74" s="129">
        <f t="shared" si="5"/>
        <v>0</v>
      </c>
      <c r="BA74" s="129">
        <f t="shared" si="6"/>
        <v>0</v>
      </c>
      <c r="BB74" s="130">
        <f t="shared" si="7"/>
        <v>0</v>
      </c>
      <c r="BC74" s="197"/>
    </row>
    <row r="75" spans="1:55" x14ac:dyDescent="0.25">
      <c r="A75" s="101">
        <v>69</v>
      </c>
      <c r="B75" s="82"/>
      <c r="C75" s="79"/>
      <c r="D75" s="79"/>
      <c r="E75" s="80"/>
      <c r="F75" s="83"/>
      <c r="G75" s="84"/>
      <c r="H75" s="84"/>
      <c r="I75" s="84"/>
      <c r="J75" s="84"/>
      <c r="K75" s="84"/>
      <c r="L75" s="85"/>
      <c r="M75" s="86"/>
      <c r="N75" s="84"/>
      <c r="O75" s="84"/>
      <c r="P75" s="84"/>
      <c r="Q75" s="84"/>
      <c r="R75" s="84"/>
      <c r="S75" s="85"/>
      <c r="T75" s="86"/>
      <c r="U75" s="84"/>
      <c r="V75" s="84"/>
      <c r="W75" s="84"/>
      <c r="X75" s="84"/>
      <c r="Y75" s="84"/>
      <c r="Z75" s="85"/>
      <c r="AA75" s="86"/>
      <c r="AB75" s="84"/>
      <c r="AC75" s="84"/>
      <c r="AD75" s="84"/>
      <c r="AE75" s="84"/>
      <c r="AF75" s="84"/>
      <c r="AG75" s="85"/>
      <c r="AH75" s="86"/>
      <c r="AI75" s="84"/>
      <c r="AJ75" s="84"/>
      <c r="AK75" s="84"/>
      <c r="AL75" s="84"/>
      <c r="AM75" s="84"/>
      <c r="AN75" s="85"/>
      <c r="AO75" s="86"/>
      <c r="AP75" s="84"/>
      <c r="AQ75" s="84"/>
      <c r="AR75" s="84"/>
      <c r="AS75" s="84"/>
      <c r="AT75" s="84"/>
      <c r="AU75" s="85"/>
      <c r="AV75" s="128">
        <f t="shared" si="1"/>
        <v>0</v>
      </c>
      <c r="AW75" s="129">
        <f t="shared" si="2"/>
        <v>0</v>
      </c>
      <c r="AX75" s="129">
        <f t="shared" si="8"/>
        <v>0</v>
      </c>
      <c r="AY75" s="129">
        <f t="shared" si="4"/>
        <v>0</v>
      </c>
      <c r="AZ75" s="129">
        <f t="shared" si="5"/>
        <v>0</v>
      </c>
      <c r="BA75" s="129">
        <f t="shared" si="6"/>
        <v>0</v>
      </c>
      <c r="BB75" s="130">
        <f t="shared" si="7"/>
        <v>0</v>
      </c>
      <c r="BC75" s="197"/>
    </row>
    <row r="76" spans="1:55" x14ac:dyDescent="0.25">
      <c r="A76" s="101">
        <v>70</v>
      </c>
      <c r="B76" s="82"/>
      <c r="C76" s="79"/>
      <c r="D76" s="79"/>
      <c r="E76" s="80"/>
      <c r="F76" s="83"/>
      <c r="G76" s="84"/>
      <c r="H76" s="84"/>
      <c r="I76" s="84"/>
      <c r="J76" s="84"/>
      <c r="K76" s="84"/>
      <c r="L76" s="85"/>
      <c r="M76" s="86"/>
      <c r="N76" s="84"/>
      <c r="O76" s="84"/>
      <c r="P76" s="84"/>
      <c r="Q76" s="84"/>
      <c r="R76" s="84"/>
      <c r="S76" s="85"/>
      <c r="T76" s="86"/>
      <c r="U76" s="84"/>
      <c r="V76" s="84"/>
      <c r="W76" s="84"/>
      <c r="X76" s="84"/>
      <c r="Y76" s="84"/>
      <c r="Z76" s="85"/>
      <c r="AA76" s="86"/>
      <c r="AB76" s="84"/>
      <c r="AC76" s="84"/>
      <c r="AD76" s="84"/>
      <c r="AE76" s="84"/>
      <c r="AF76" s="84"/>
      <c r="AG76" s="85"/>
      <c r="AH76" s="86"/>
      <c r="AI76" s="84"/>
      <c r="AJ76" s="84"/>
      <c r="AK76" s="84"/>
      <c r="AL76" s="84"/>
      <c r="AM76" s="84"/>
      <c r="AN76" s="85"/>
      <c r="AO76" s="86"/>
      <c r="AP76" s="84"/>
      <c r="AQ76" s="84"/>
      <c r="AR76" s="84"/>
      <c r="AS76" s="84"/>
      <c r="AT76" s="84"/>
      <c r="AU76" s="85"/>
      <c r="AV76" s="128">
        <f t="shared" si="1"/>
        <v>0</v>
      </c>
      <c r="AW76" s="129">
        <f t="shared" si="2"/>
        <v>0</v>
      </c>
      <c r="AX76" s="129">
        <f t="shared" si="8"/>
        <v>0</v>
      </c>
      <c r="AY76" s="129">
        <f t="shared" si="4"/>
        <v>0</v>
      </c>
      <c r="AZ76" s="129">
        <f t="shared" si="5"/>
        <v>0</v>
      </c>
      <c r="BA76" s="129">
        <f t="shared" si="6"/>
        <v>0</v>
      </c>
      <c r="BB76" s="130">
        <f t="shared" si="7"/>
        <v>0</v>
      </c>
      <c r="BC76" s="197"/>
    </row>
    <row r="77" spans="1:55" x14ac:dyDescent="0.25">
      <c r="A77" s="101">
        <v>71</v>
      </c>
      <c r="B77" s="82"/>
      <c r="C77" s="79"/>
      <c r="D77" s="79"/>
      <c r="E77" s="80"/>
      <c r="F77" s="83"/>
      <c r="G77" s="84"/>
      <c r="H77" s="84"/>
      <c r="I77" s="84"/>
      <c r="J77" s="84"/>
      <c r="K77" s="84"/>
      <c r="L77" s="85"/>
      <c r="M77" s="86"/>
      <c r="N77" s="84"/>
      <c r="O77" s="84"/>
      <c r="P77" s="84"/>
      <c r="Q77" s="84"/>
      <c r="R77" s="84"/>
      <c r="S77" s="85"/>
      <c r="T77" s="86"/>
      <c r="U77" s="84"/>
      <c r="V77" s="84"/>
      <c r="W77" s="84"/>
      <c r="X77" s="84"/>
      <c r="Y77" s="84"/>
      <c r="Z77" s="85"/>
      <c r="AA77" s="86"/>
      <c r="AB77" s="84"/>
      <c r="AC77" s="84"/>
      <c r="AD77" s="84"/>
      <c r="AE77" s="84"/>
      <c r="AF77" s="84"/>
      <c r="AG77" s="85"/>
      <c r="AH77" s="86"/>
      <c r="AI77" s="84"/>
      <c r="AJ77" s="84"/>
      <c r="AK77" s="84"/>
      <c r="AL77" s="84"/>
      <c r="AM77" s="84"/>
      <c r="AN77" s="85"/>
      <c r="AO77" s="86"/>
      <c r="AP77" s="84"/>
      <c r="AQ77" s="84"/>
      <c r="AR77" s="84"/>
      <c r="AS77" s="84"/>
      <c r="AT77" s="84"/>
      <c r="AU77" s="85"/>
      <c r="AV77" s="128">
        <f t="shared" si="1"/>
        <v>0</v>
      </c>
      <c r="AW77" s="129">
        <f t="shared" si="2"/>
        <v>0</v>
      </c>
      <c r="AX77" s="129">
        <f t="shared" si="8"/>
        <v>0</v>
      </c>
      <c r="AY77" s="129">
        <f t="shared" si="4"/>
        <v>0</v>
      </c>
      <c r="AZ77" s="129">
        <f t="shared" si="5"/>
        <v>0</v>
      </c>
      <c r="BA77" s="129">
        <f t="shared" si="6"/>
        <v>0</v>
      </c>
      <c r="BB77" s="130">
        <f t="shared" si="7"/>
        <v>0</v>
      </c>
      <c r="BC77" s="197"/>
    </row>
    <row r="78" spans="1:55" x14ac:dyDescent="0.25">
      <c r="A78" s="101">
        <v>72</v>
      </c>
      <c r="B78" s="82"/>
      <c r="C78" s="79"/>
      <c r="D78" s="79"/>
      <c r="E78" s="80"/>
      <c r="F78" s="83"/>
      <c r="G78" s="84"/>
      <c r="H78" s="84"/>
      <c r="I78" s="84"/>
      <c r="J78" s="84"/>
      <c r="K78" s="84"/>
      <c r="L78" s="85"/>
      <c r="M78" s="86"/>
      <c r="N78" s="84"/>
      <c r="O78" s="84"/>
      <c r="P78" s="84"/>
      <c r="Q78" s="84"/>
      <c r="R78" s="84"/>
      <c r="S78" s="85"/>
      <c r="T78" s="86"/>
      <c r="U78" s="84"/>
      <c r="V78" s="84"/>
      <c r="W78" s="84"/>
      <c r="X78" s="84"/>
      <c r="Y78" s="84"/>
      <c r="Z78" s="85"/>
      <c r="AA78" s="86"/>
      <c r="AB78" s="84"/>
      <c r="AC78" s="84"/>
      <c r="AD78" s="84"/>
      <c r="AE78" s="84"/>
      <c r="AF78" s="84"/>
      <c r="AG78" s="85"/>
      <c r="AH78" s="86"/>
      <c r="AI78" s="84"/>
      <c r="AJ78" s="84"/>
      <c r="AK78" s="84"/>
      <c r="AL78" s="84"/>
      <c r="AM78" s="84"/>
      <c r="AN78" s="85"/>
      <c r="AO78" s="86"/>
      <c r="AP78" s="84"/>
      <c r="AQ78" s="84"/>
      <c r="AR78" s="84"/>
      <c r="AS78" s="84"/>
      <c r="AT78" s="84"/>
      <c r="AU78" s="85"/>
      <c r="AV78" s="128">
        <f t="shared" si="1"/>
        <v>0</v>
      </c>
      <c r="AW78" s="129">
        <f t="shared" si="2"/>
        <v>0</v>
      </c>
      <c r="AX78" s="129">
        <f t="shared" si="8"/>
        <v>0</v>
      </c>
      <c r="AY78" s="129">
        <f t="shared" si="4"/>
        <v>0</v>
      </c>
      <c r="AZ78" s="129">
        <f t="shared" si="5"/>
        <v>0</v>
      </c>
      <c r="BA78" s="129">
        <f t="shared" si="6"/>
        <v>0</v>
      </c>
      <c r="BB78" s="130">
        <f t="shared" si="7"/>
        <v>0</v>
      </c>
      <c r="BC78" s="197"/>
    </row>
    <row r="79" spans="1:55" x14ac:dyDescent="0.25">
      <c r="A79" s="101">
        <v>73</v>
      </c>
      <c r="B79" s="82"/>
      <c r="C79" s="79"/>
      <c r="D79" s="79"/>
      <c r="E79" s="80"/>
      <c r="F79" s="83"/>
      <c r="G79" s="84"/>
      <c r="H79" s="84"/>
      <c r="I79" s="84"/>
      <c r="J79" s="84"/>
      <c r="K79" s="84"/>
      <c r="L79" s="85"/>
      <c r="M79" s="86"/>
      <c r="N79" s="84"/>
      <c r="O79" s="84"/>
      <c r="P79" s="84"/>
      <c r="Q79" s="84"/>
      <c r="R79" s="84"/>
      <c r="S79" s="85"/>
      <c r="T79" s="86"/>
      <c r="U79" s="84"/>
      <c r="V79" s="84"/>
      <c r="W79" s="84"/>
      <c r="X79" s="84"/>
      <c r="Y79" s="84"/>
      <c r="Z79" s="85"/>
      <c r="AA79" s="86"/>
      <c r="AB79" s="84"/>
      <c r="AC79" s="84"/>
      <c r="AD79" s="84"/>
      <c r="AE79" s="84"/>
      <c r="AF79" s="84"/>
      <c r="AG79" s="85"/>
      <c r="AH79" s="86"/>
      <c r="AI79" s="84"/>
      <c r="AJ79" s="84"/>
      <c r="AK79" s="84"/>
      <c r="AL79" s="84"/>
      <c r="AM79" s="84"/>
      <c r="AN79" s="85"/>
      <c r="AO79" s="86"/>
      <c r="AP79" s="84"/>
      <c r="AQ79" s="84"/>
      <c r="AR79" s="84"/>
      <c r="AS79" s="84"/>
      <c r="AT79" s="84"/>
      <c r="AU79" s="85"/>
      <c r="AV79" s="128">
        <f t="shared" si="1"/>
        <v>0</v>
      </c>
      <c r="AW79" s="129">
        <f t="shared" si="2"/>
        <v>0</v>
      </c>
      <c r="AX79" s="129">
        <f t="shared" si="8"/>
        <v>0</v>
      </c>
      <c r="AY79" s="129">
        <f t="shared" si="4"/>
        <v>0</v>
      </c>
      <c r="AZ79" s="129">
        <f t="shared" si="5"/>
        <v>0</v>
      </c>
      <c r="BA79" s="129">
        <f t="shared" si="6"/>
        <v>0</v>
      </c>
      <c r="BB79" s="130">
        <f t="shared" si="7"/>
        <v>0</v>
      </c>
      <c r="BC79" s="197"/>
    </row>
    <row r="80" spans="1:55" x14ac:dyDescent="0.25">
      <c r="A80" s="101">
        <v>74</v>
      </c>
      <c r="B80" s="82"/>
      <c r="C80" s="79"/>
      <c r="D80" s="79"/>
      <c r="E80" s="80"/>
      <c r="F80" s="83"/>
      <c r="G80" s="84"/>
      <c r="H80" s="84"/>
      <c r="I80" s="84"/>
      <c r="J80" s="84"/>
      <c r="K80" s="84"/>
      <c r="L80" s="85"/>
      <c r="M80" s="86"/>
      <c r="N80" s="84"/>
      <c r="O80" s="84"/>
      <c r="P80" s="84"/>
      <c r="Q80" s="84"/>
      <c r="R80" s="84"/>
      <c r="S80" s="85"/>
      <c r="T80" s="86"/>
      <c r="U80" s="84"/>
      <c r="V80" s="84"/>
      <c r="W80" s="84"/>
      <c r="X80" s="84"/>
      <c r="Y80" s="84"/>
      <c r="Z80" s="85"/>
      <c r="AA80" s="86"/>
      <c r="AB80" s="84"/>
      <c r="AC80" s="84"/>
      <c r="AD80" s="84"/>
      <c r="AE80" s="84"/>
      <c r="AF80" s="84"/>
      <c r="AG80" s="85"/>
      <c r="AH80" s="86"/>
      <c r="AI80" s="84"/>
      <c r="AJ80" s="84"/>
      <c r="AK80" s="84"/>
      <c r="AL80" s="84"/>
      <c r="AM80" s="84"/>
      <c r="AN80" s="85"/>
      <c r="AO80" s="86"/>
      <c r="AP80" s="84"/>
      <c r="AQ80" s="84"/>
      <c r="AR80" s="84"/>
      <c r="AS80" s="84"/>
      <c r="AT80" s="84"/>
      <c r="AU80" s="85"/>
      <c r="AV80" s="128">
        <f t="shared" si="1"/>
        <v>0</v>
      </c>
      <c r="AW80" s="129">
        <f t="shared" si="2"/>
        <v>0</v>
      </c>
      <c r="AX80" s="129">
        <f t="shared" si="8"/>
        <v>0</v>
      </c>
      <c r="AY80" s="129">
        <f t="shared" si="4"/>
        <v>0</v>
      </c>
      <c r="AZ80" s="129">
        <f t="shared" si="5"/>
        <v>0</v>
      </c>
      <c r="BA80" s="129">
        <f t="shared" si="6"/>
        <v>0</v>
      </c>
      <c r="BB80" s="130">
        <f t="shared" si="7"/>
        <v>0</v>
      </c>
      <c r="BC80" s="197"/>
    </row>
    <row r="81" spans="1:55" x14ac:dyDescent="0.25">
      <c r="A81" s="101">
        <v>75</v>
      </c>
      <c r="B81" s="82"/>
      <c r="C81" s="79"/>
      <c r="D81" s="79"/>
      <c r="E81" s="80"/>
      <c r="F81" s="83"/>
      <c r="G81" s="84"/>
      <c r="H81" s="84"/>
      <c r="I81" s="84"/>
      <c r="J81" s="84"/>
      <c r="K81" s="84"/>
      <c r="L81" s="85"/>
      <c r="M81" s="86"/>
      <c r="N81" s="84"/>
      <c r="O81" s="84"/>
      <c r="P81" s="84"/>
      <c r="Q81" s="84"/>
      <c r="R81" s="84"/>
      <c r="S81" s="85"/>
      <c r="T81" s="86"/>
      <c r="U81" s="84"/>
      <c r="V81" s="84"/>
      <c r="W81" s="84"/>
      <c r="X81" s="84"/>
      <c r="Y81" s="84"/>
      <c r="Z81" s="85"/>
      <c r="AA81" s="86"/>
      <c r="AB81" s="84"/>
      <c r="AC81" s="84"/>
      <c r="AD81" s="84"/>
      <c r="AE81" s="84"/>
      <c r="AF81" s="84"/>
      <c r="AG81" s="85"/>
      <c r="AH81" s="86"/>
      <c r="AI81" s="84"/>
      <c r="AJ81" s="84"/>
      <c r="AK81" s="84"/>
      <c r="AL81" s="84"/>
      <c r="AM81" s="84"/>
      <c r="AN81" s="85"/>
      <c r="AO81" s="86"/>
      <c r="AP81" s="84"/>
      <c r="AQ81" s="84"/>
      <c r="AR81" s="84"/>
      <c r="AS81" s="84"/>
      <c r="AT81" s="84"/>
      <c r="AU81" s="85"/>
      <c r="AV81" s="128">
        <f t="shared" si="1"/>
        <v>0</v>
      </c>
      <c r="AW81" s="129">
        <f t="shared" si="2"/>
        <v>0</v>
      </c>
      <c r="AX81" s="129">
        <f t="shared" si="8"/>
        <v>0</v>
      </c>
      <c r="AY81" s="129">
        <f t="shared" si="4"/>
        <v>0</v>
      </c>
      <c r="AZ81" s="129">
        <f t="shared" si="5"/>
        <v>0</v>
      </c>
      <c r="BA81" s="129">
        <f t="shared" si="6"/>
        <v>0</v>
      </c>
      <c r="BB81" s="130">
        <f t="shared" si="7"/>
        <v>0</v>
      </c>
      <c r="BC81" s="197"/>
    </row>
    <row r="82" spans="1:55" x14ac:dyDescent="0.25">
      <c r="A82" s="101">
        <v>76</v>
      </c>
      <c r="B82" s="82"/>
      <c r="C82" s="79"/>
      <c r="D82" s="79"/>
      <c r="E82" s="80"/>
      <c r="F82" s="83"/>
      <c r="G82" s="84"/>
      <c r="H82" s="84"/>
      <c r="I82" s="84"/>
      <c r="J82" s="84"/>
      <c r="K82" s="84"/>
      <c r="L82" s="85"/>
      <c r="M82" s="86"/>
      <c r="N82" s="84"/>
      <c r="O82" s="84"/>
      <c r="P82" s="84"/>
      <c r="Q82" s="84"/>
      <c r="R82" s="84"/>
      <c r="S82" s="85"/>
      <c r="T82" s="86"/>
      <c r="U82" s="84"/>
      <c r="V82" s="84"/>
      <c r="W82" s="84"/>
      <c r="X82" s="84"/>
      <c r="Y82" s="84"/>
      <c r="Z82" s="85"/>
      <c r="AA82" s="86"/>
      <c r="AB82" s="84"/>
      <c r="AC82" s="84"/>
      <c r="AD82" s="84"/>
      <c r="AE82" s="84"/>
      <c r="AF82" s="84"/>
      <c r="AG82" s="85"/>
      <c r="AH82" s="86"/>
      <c r="AI82" s="84"/>
      <c r="AJ82" s="84"/>
      <c r="AK82" s="84"/>
      <c r="AL82" s="84"/>
      <c r="AM82" s="84"/>
      <c r="AN82" s="85"/>
      <c r="AO82" s="86"/>
      <c r="AP82" s="84"/>
      <c r="AQ82" s="84"/>
      <c r="AR82" s="84"/>
      <c r="AS82" s="84"/>
      <c r="AT82" s="84"/>
      <c r="AU82" s="85"/>
      <c r="AV82" s="128">
        <f t="shared" si="1"/>
        <v>0</v>
      </c>
      <c r="AW82" s="129">
        <f t="shared" si="2"/>
        <v>0</v>
      </c>
      <c r="AX82" s="129">
        <f t="shared" si="8"/>
        <v>0</v>
      </c>
      <c r="AY82" s="129">
        <f t="shared" si="4"/>
        <v>0</v>
      </c>
      <c r="AZ82" s="129">
        <f t="shared" si="5"/>
        <v>0</v>
      </c>
      <c r="BA82" s="129">
        <f t="shared" si="6"/>
        <v>0</v>
      </c>
      <c r="BB82" s="130">
        <f t="shared" si="7"/>
        <v>0</v>
      </c>
      <c r="BC82" s="197"/>
    </row>
    <row r="83" spans="1:55" x14ac:dyDescent="0.25">
      <c r="A83" s="101">
        <v>77</v>
      </c>
      <c r="B83" s="82"/>
      <c r="C83" s="79"/>
      <c r="D83" s="79"/>
      <c r="E83" s="80"/>
      <c r="F83" s="83"/>
      <c r="G83" s="84"/>
      <c r="H83" s="84"/>
      <c r="I83" s="84"/>
      <c r="J83" s="84"/>
      <c r="K83" s="84"/>
      <c r="L83" s="85"/>
      <c r="M83" s="86"/>
      <c r="N83" s="84"/>
      <c r="O83" s="84"/>
      <c r="P83" s="84"/>
      <c r="Q83" s="84"/>
      <c r="R83" s="84"/>
      <c r="S83" s="85"/>
      <c r="T83" s="86"/>
      <c r="U83" s="84"/>
      <c r="V83" s="84"/>
      <c r="W83" s="84"/>
      <c r="X83" s="84"/>
      <c r="Y83" s="84"/>
      <c r="Z83" s="85"/>
      <c r="AA83" s="86"/>
      <c r="AB83" s="84"/>
      <c r="AC83" s="84"/>
      <c r="AD83" s="84"/>
      <c r="AE83" s="84"/>
      <c r="AF83" s="84"/>
      <c r="AG83" s="85"/>
      <c r="AH83" s="86"/>
      <c r="AI83" s="84"/>
      <c r="AJ83" s="84"/>
      <c r="AK83" s="84"/>
      <c r="AL83" s="84"/>
      <c r="AM83" s="84"/>
      <c r="AN83" s="85"/>
      <c r="AO83" s="86"/>
      <c r="AP83" s="84"/>
      <c r="AQ83" s="84"/>
      <c r="AR83" s="84"/>
      <c r="AS83" s="84"/>
      <c r="AT83" s="84"/>
      <c r="AU83" s="85"/>
      <c r="AV83" s="128">
        <f t="shared" si="1"/>
        <v>0</v>
      </c>
      <c r="AW83" s="129">
        <f t="shared" si="2"/>
        <v>0</v>
      </c>
      <c r="AX83" s="129">
        <f t="shared" si="8"/>
        <v>0</v>
      </c>
      <c r="AY83" s="129">
        <f t="shared" si="4"/>
        <v>0</v>
      </c>
      <c r="AZ83" s="129">
        <f t="shared" si="5"/>
        <v>0</v>
      </c>
      <c r="BA83" s="129">
        <f t="shared" si="6"/>
        <v>0</v>
      </c>
      <c r="BB83" s="130">
        <f t="shared" si="7"/>
        <v>0</v>
      </c>
      <c r="BC83" s="197"/>
    </row>
    <row r="84" spans="1:55" x14ac:dyDescent="0.25">
      <c r="A84" s="101">
        <v>78</v>
      </c>
      <c r="B84" s="82"/>
      <c r="C84" s="79"/>
      <c r="D84" s="79"/>
      <c r="E84" s="80"/>
      <c r="F84" s="83"/>
      <c r="G84" s="84"/>
      <c r="H84" s="84"/>
      <c r="I84" s="84"/>
      <c r="J84" s="84"/>
      <c r="K84" s="84"/>
      <c r="L84" s="85"/>
      <c r="M84" s="86"/>
      <c r="N84" s="84"/>
      <c r="O84" s="84"/>
      <c r="P84" s="84"/>
      <c r="Q84" s="84"/>
      <c r="R84" s="84"/>
      <c r="S84" s="85"/>
      <c r="T84" s="86"/>
      <c r="U84" s="84"/>
      <c r="V84" s="84"/>
      <c r="W84" s="84"/>
      <c r="X84" s="84"/>
      <c r="Y84" s="84"/>
      <c r="Z84" s="85"/>
      <c r="AA84" s="86"/>
      <c r="AB84" s="84"/>
      <c r="AC84" s="84"/>
      <c r="AD84" s="84"/>
      <c r="AE84" s="84"/>
      <c r="AF84" s="84"/>
      <c r="AG84" s="85"/>
      <c r="AH84" s="86"/>
      <c r="AI84" s="84"/>
      <c r="AJ84" s="84"/>
      <c r="AK84" s="84"/>
      <c r="AL84" s="84"/>
      <c r="AM84" s="84"/>
      <c r="AN84" s="85"/>
      <c r="AO84" s="86"/>
      <c r="AP84" s="84"/>
      <c r="AQ84" s="84"/>
      <c r="AR84" s="84"/>
      <c r="AS84" s="84"/>
      <c r="AT84" s="84"/>
      <c r="AU84" s="85"/>
      <c r="AV84" s="128">
        <f t="shared" si="1"/>
        <v>0</v>
      </c>
      <c r="AW84" s="129">
        <f t="shared" si="2"/>
        <v>0</v>
      </c>
      <c r="AX84" s="129">
        <f t="shared" si="8"/>
        <v>0</v>
      </c>
      <c r="AY84" s="129">
        <f t="shared" si="4"/>
        <v>0</v>
      </c>
      <c r="AZ84" s="129">
        <f t="shared" si="5"/>
        <v>0</v>
      </c>
      <c r="BA84" s="129">
        <f t="shared" si="6"/>
        <v>0</v>
      </c>
      <c r="BB84" s="130">
        <f t="shared" si="7"/>
        <v>0</v>
      </c>
      <c r="BC84" s="197"/>
    </row>
    <row r="85" spans="1:55" x14ac:dyDescent="0.25">
      <c r="A85" s="101">
        <v>79</v>
      </c>
      <c r="B85" s="82"/>
      <c r="C85" s="79"/>
      <c r="D85" s="79"/>
      <c r="E85" s="80"/>
      <c r="F85" s="83"/>
      <c r="G85" s="84"/>
      <c r="H85" s="84"/>
      <c r="I85" s="84"/>
      <c r="J85" s="84"/>
      <c r="K85" s="84"/>
      <c r="L85" s="85"/>
      <c r="M85" s="86"/>
      <c r="N85" s="84"/>
      <c r="O85" s="84"/>
      <c r="P85" s="84"/>
      <c r="Q85" s="84"/>
      <c r="R85" s="84"/>
      <c r="S85" s="85"/>
      <c r="T85" s="86"/>
      <c r="U85" s="84"/>
      <c r="V85" s="84"/>
      <c r="W85" s="84"/>
      <c r="X85" s="84"/>
      <c r="Y85" s="84"/>
      <c r="Z85" s="85"/>
      <c r="AA85" s="86"/>
      <c r="AB85" s="84"/>
      <c r="AC85" s="84"/>
      <c r="AD85" s="84"/>
      <c r="AE85" s="84"/>
      <c r="AF85" s="84"/>
      <c r="AG85" s="85"/>
      <c r="AH85" s="86"/>
      <c r="AI85" s="84"/>
      <c r="AJ85" s="84"/>
      <c r="AK85" s="84"/>
      <c r="AL85" s="84"/>
      <c r="AM85" s="84"/>
      <c r="AN85" s="85"/>
      <c r="AO85" s="86"/>
      <c r="AP85" s="84"/>
      <c r="AQ85" s="84"/>
      <c r="AR85" s="84"/>
      <c r="AS85" s="84"/>
      <c r="AT85" s="84"/>
      <c r="AU85" s="85"/>
      <c r="AV85" s="128">
        <f t="shared" si="1"/>
        <v>0</v>
      </c>
      <c r="AW85" s="129">
        <f t="shared" si="2"/>
        <v>0</v>
      </c>
      <c r="AX85" s="129">
        <f t="shared" si="8"/>
        <v>0</v>
      </c>
      <c r="AY85" s="129">
        <f t="shared" si="4"/>
        <v>0</v>
      </c>
      <c r="AZ85" s="129">
        <f t="shared" si="5"/>
        <v>0</v>
      </c>
      <c r="BA85" s="129">
        <f t="shared" si="6"/>
        <v>0</v>
      </c>
      <c r="BB85" s="130">
        <f t="shared" si="7"/>
        <v>0</v>
      </c>
      <c r="BC85" s="197"/>
    </row>
    <row r="86" spans="1:55" x14ac:dyDescent="0.25">
      <c r="A86" s="101">
        <v>80</v>
      </c>
      <c r="B86" s="82"/>
      <c r="C86" s="79"/>
      <c r="D86" s="79"/>
      <c r="E86" s="80"/>
      <c r="F86" s="83"/>
      <c r="G86" s="84"/>
      <c r="H86" s="84"/>
      <c r="I86" s="84"/>
      <c r="J86" s="84"/>
      <c r="K86" s="84"/>
      <c r="L86" s="85"/>
      <c r="M86" s="86"/>
      <c r="N86" s="84"/>
      <c r="O86" s="84"/>
      <c r="P86" s="84"/>
      <c r="Q86" s="84"/>
      <c r="R86" s="84"/>
      <c r="S86" s="85"/>
      <c r="T86" s="86"/>
      <c r="U86" s="84"/>
      <c r="V86" s="84"/>
      <c r="W86" s="84"/>
      <c r="X86" s="84"/>
      <c r="Y86" s="84"/>
      <c r="Z86" s="85"/>
      <c r="AA86" s="86"/>
      <c r="AB86" s="84"/>
      <c r="AC86" s="84"/>
      <c r="AD86" s="84"/>
      <c r="AE86" s="84"/>
      <c r="AF86" s="84"/>
      <c r="AG86" s="85"/>
      <c r="AH86" s="86"/>
      <c r="AI86" s="84"/>
      <c r="AJ86" s="84"/>
      <c r="AK86" s="84"/>
      <c r="AL86" s="84"/>
      <c r="AM86" s="84"/>
      <c r="AN86" s="85"/>
      <c r="AO86" s="86"/>
      <c r="AP86" s="84"/>
      <c r="AQ86" s="84"/>
      <c r="AR86" s="84"/>
      <c r="AS86" s="84"/>
      <c r="AT86" s="84"/>
      <c r="AU86" s="85"/>
      <c r="AV86" s="128">
        <f t="shared" si="1"/>
        <v>0</v>
      </c>
      <c r="AW86" s="129">
        <f t="shared" si="2"/>
        <v>0</v>
      </c>
      <c r="AX86" s="129">
        <f t="shared" si="8"/>
        <v>0</v>
      </c>
      <c r="AY86" s="129">
        <f t="shared" si="4"/>
        <v>0</v>
      </c>
      <c r="AZ86" s="129">
        <f t="shared" si="5"/>
        <v>0</v>
      </c>
      <c r="BA86" s="129">
        <f t="shared" si="6"/>
        <v>0</v>
      </c>
      <c r="BB86" s="130">
        <f t="shared" si="7"/>
        <v>0</v>
      </c>
      <c r="BC86" s="197"/>
    </row>
    <row r="87" spans="1:55" x14ac:dyDescent="0.25">
      <c r="A87" s="101">
        <v>81</v>
      </c>
      <c r="B87" s="82"/>
      <c r="C87" s="79"/>
      <c r="D87" s="79"/>
      <c r="E87" s="80"/>
      <c r="F87" s="83"/>
      <c r="G87" s="84"/>
      <c r="H87" s="84"/>
      <c r="I87" s="84"/>
      <c r="J87" s="84"/>
      <c r="K87" s="84"/>
      <c r="L87" s="85"/>
      <c r="M87" s="86"/>
      <c r="N87" s="84"/>
      <c r="O87" s="84"/>
      <c r="P87" s="84"/>
      <c r="Q87" s="84"/>
      <c r="R87" s="84"/>
      <c r="S87" s="85"/>
      <c r="T87" s="86"/>
      <c r="U87" s="84"/>
      <c r="V87" s="84"/>
      <c r="W87" s="84"/>
      <c r="X87" s="84"/>
      <c r="Y87" s="84"/>
      <c r="Z87" s="85"/>
      <c r="AA87" s="86"/>
      <c r="AB87" s="84"/>
      <c r="AC87" s="84"/>
      <c r="AD87" s="84"/>
      <c r="AE87" s="84"/>
      <c r="AF87" s="84"/>
      <c r="AG87" s="85"/>
      <c r="AH87" s="86"/>
      <c r="AI87" s="84"/>
      <c r="AJ87" s="84"/>
      <c r="AK87" s="84"/>
      <c r="AL87" s="84"/>
      <c r="AM87" s="84"/>
      <c r="AN87" s="85"/>
      <c r="AO87" s="86"/>
      <c r="AP87" s="84"/>
      <c r="AQ87" s="84"/>
      <c r="AR87" s="84"/>
      <c r="AS87" s="84"/>
      <c r="AT87" s="84"/>
      <c r="AU87" s="85"/>
      <c r="AV87" s="128">
        <f t="shared" si="1"/>
        <v>0</v>
      </c>
      <c r="AW87" s="129">
        <f t="shared" si="2"/>
        <v>0</v>
      </c>
      <c r="AX87" s="129">
        <f t="shared" si="8"/>
        <v>0</v>
      </c>
      <c r="AY87" s="129">
        <f t="shared" si="4"/>
        <v>0</v>
      </c>
      <c r="AZ87" s="129">
        <f t="shared" si="5"/>
        <v>0</v>
      </c>
      <c r="BA87" s="129">
        <f t="shared" si="6"/>
        <v>0</v>
      </c>
      <c r="BB87" s="130">
        <f t="shared" si="7"/>
        <v>0</v>
      </c>
      <c r="BC87" s="197"/>
    </row>
    <row r="88" spans="1:55" x14ac:dyDescent="0.25">
      <c r="A88" s="101">
        <v>82</v>
      </c>
      <c r="B88" s="82"/>
      <c r="C88" s="79"/>
      <c r="D88" s="79"/>
      <c r="E88" s="80"/>
      <c r="F88" s="83"/>
      <c r="G88" s="84"/>
      <c r="H88" s="84"/>
      <c r="I88" s="84"/>
      <c r="J88" s="84"/>
      <c r="K88" s="84"/>
      <c r="L88" s="85"/>
      <c r="M88" s="86"/>
      <c r="N88" s="84"/>
      <c r="O88" s="84"/>
      <c r="P88" s="84"/>
      <c r="Q88" s="84"/>
      <c r="R88" s="84"/>
      <c r="S88" s="85"/>
      <c r="T88" s="86"/>
      <c r="U88" s="84"/>
      <c r="V88" s="84"/>
      <c r="W88" s="84"/>
      <c r="X88" s="84"/>
      <c r="Y88" s="84"/>
      <c r="Z88" s="85"/>
      <c r="AA88" s="86"/>
      <c r="AB88" s="84"/>
      <c r="AC88" s="84"/>
      <c r="AD88" s="84"/>
      <c r="AE88" s="84"/>
      <c r="AF88" s="84"/>
      <c r="AG88" s="85"/>
      <c r="AH88" s="86"/>
      <c r="AI88" s="84"/>
      <c r="AJ88" s="84"/>
      <c r="AK88" s="84"/>
      <c r="AL88" s="84"/>
      <c r="AM88" s="84"/>
      <c r="AN88" s="85"/>
      <c r="AO88" s="86"/>
      <c r="AP88" s="84"/>
      <c r="AQ88" s="84"/>
      <c r="AR88" s="84"/>
      <c r="AS88" s="84"/>
      <c r="AT88" s="84"/>
      <c r="AU88" s="85"/>
      <c r="AV88" s="128">
        <f t="shared" si="1"/>
        <v>0</v>
      </c>
      <c r="AW88" s="129">
        <f t="shared" si="2"/>
        <v>0</v>
      </c>
      <c r="AX88" s="129">
        <f t="shared" si="8"/>
        <v>0</v>
      </c>
      <c r="AY88" s="129">
        <f t="shared" si="4"/>
        <v>0</v>
      </c>
      <c r="AZ88" s="129">
        <f t="shared" si="5"/>
        <v>0</v>
      </c>
      <c r="BA88" s="129">
        <f t="shared" si="6"/>
        <v>0</v>
      </c>
      <c r="BB88" s="130">
        <f t="shared" si="7"/>
        <v>0</v>
      </c>
      <c r="BC88" s="197"/>
    </row>
    <row r="89" spans="1:55" x14ac:dyDescent="0.25">
      <c r="A89" s="101">
        <v>83</v>
      </c>
      <c r="B89" s="82"/>
      <c r="C89" s="79"/>
      <c r="D89" s="79"/>
      <c r="E89" s="80"/>
      <c r="F89" s="83"/>
      <c r="G89" s="84"/>
      <c r="H89" s="84"/>
      <c r="I89" s="84"/>
      <c r="J89" s="84"/>
      <c r="K89" s="84"/>
      <c r="L89" s="85"/>
      <c r="M89" s="86"/>
      <c r="N89" s="84"/>
      <c r="O89" s="84"/>
      <c r="P89" s="84"/>
      <c r="Q89" s="84"/>
      <c r="R89" s="84"/>
      <c r="S89" s="85"/>
      <c r="T89" s="86"/>
      <c r="U89" s="84"/>
      <c r="V89" s="84"/>
      <c r="W89" s="84"/>
      <c r="X89" s="84"/>
      <c r="Y89" s="84"/>
      <c r="Z89" s="85"/>
      <c r="AA89" s="86"/>
      <c r="AB89" s="84"/>
      <c r="AC89" s="84"/>
      <c r="AD89" s="84"/>
      <c r="AE89" s="84"/>
      <c r="AF89" s="84"/>
      <c r="AG89" s="85"/>
      <c r="AH89" s="86"/>
      <c r="AI89" s="84"/>
      <c r="AJ89" s="84"/>
      <c r="AK89" s="84"/>
      <c r="AL89" s="84"/>
      <c r="AM89" s="84"/>
      <c r="AN89" s="85"/>
      <c r="AO89" s="86"/>
      <c r="AP89" s="84"/>
      <c r="AQ89" s="84"/>
      <c r="AR89" s="84"/>
      <c r="AS89" s="84"/>
      <c r="AT89" s="84"/>
      <c r="AU89" s="85"/>
      <c r="AV89" s="128">
        <f t="shared" si="1"/>
        <v>0</v>
      </c>
      <c r="AW89" s="129">
        <f t="shared" si="2"/>
        <v>0</v>
      </c>
      <c r="AX89" s="129">
        <f t="shared" si="8"/>
        <v>0</v>
      </c>
      <c r="AY89" s="129">
        <f t="shared" si="4"/>
        <v>0</v>
      </c>
      <c r="AZ89" s="129">
        <f t="shared" si="5"/>
        <v>0</v>
      </c>
      <c r="BA89" s="129">
        <f t="shared" si="6"/>
        <v>0</v>
      </c>
      <c r="BB89" s="130">
        <f t="shared" si="7"/>
        <v>0</v>
      </c>
      <c r="BC89" s="197"/>
    </row>
    <row r="90" spans="1:55" x14ac:dyDescent="0.25">
      <c r="A90" s="101">
        <v>84</v>
      </c>
      <c r="B90" s="82"/>
      <c r="C90" s="79"/>
      <c r="D90" s="79"/>
      <c r="E90" s="80"/>
      <c r="F90" s="83"/>
      <c r="G90" s="84"/>
      <c r="H90" s="84"/>
      <c r="I90" s="84"/>
      <c r="J90" s="84"/>
      <c r="K90" s="84"/>
      <c r="L90" s="85"/>
      <c r="M90" s="86"/>
      <c r="N90" s="84"/>
      <c r="O90" s="84"/>
      <c r="P90" s="84"/>
      <c r="Q90" s="84"/>
      <c r="R90" s="84"/>
      <c r="S90" s="85"/>
      <c r="T90" s="86"/>
      <c r="U90" s="84"/>
      <c r="V90" s="84"/>
      <c r="W90" s="84"/>
      <c r="X90" s="84"/>
      <c r="Y90" s="84"/>
      <c r="Z90" s="85"/>
      <c r="AA90" s="86"/>
      <c r="AB90" s="84"/>
      <c r="AC90" s="84"/>
      <c r="AD90" s="84"/>
      <c r="AE90" s="84"/>
      <c r="AF90" s="84"/>
      <c r="AG90" s="85"/>
      <c r="AH90" s="86"/>
      <c r="AI90" s="84"/>
      <c r="AJ90" s="84"/>
      <c r="AK90" s="84"/>
      <c r="AL90" s="84"/>
      <c r="AM90" s="84"/>
      <c r="AN90" s="85"/>
      <c r="AO90" s="86"/>
      <c r="AP90" s="84"/>
      <c r="AQ90" s="84"/>
      <c r="AR90" s="84"/>
      <c r="AS90" s="84"/>
      <c r="AT90" s="84"/>
      <c r="AU90" s="85"/>
      <c r="AV90" s="128">
        <f t="shared" si="1"/>
        <v>0</v>
      </c>
      <c r="AW90" s="129">
        <f t="shared" si="2"/>
        <v>0</v>
      </c>
      <c r="AX90" s="129">
        <f t="shared" si="8"/>
        <v>0</v>
      </c>
      <c r="AY90" s="129">
        <f t="shared" si="4"/>
        <v>0</v>
      </c>
      <c r="AZ90" s="129">
        <f t="shared" si="5"/>
        <v>0</v>
      </c>
      <c r="BA90" s="129">
        <f t="shared" si="6"/>
        <v>0</v>
      </c>
      <c r="BB90" s="130">
        <f t="shared" si="7"/>
        <v>0</v>
      </c>
      <c r="BC90" s="197"/>
    </row>
    <row r="91" spans="1:55" x14ac:dyDescent="0.25">
      <c r="A91" s="101">
        <v>85</v>
      </c>
      <c r="B91" s="82"/>
      <c r="C91" s="79"/>
      <c r="D91" s="79"/>
      <c r="E91" s="80"/>
      <c r="F91" s="83"/>
      <c r="G91" s="84"/>
      <c r="H91" s="84"/>
      <c r="I91" s="84"/>
      <c r="J91" s="84"/>
      <c r="K91" s="84"/>
      <c r="L91" s="85"/>
      <c r="M91" s="86"/>
      <c r="N91" s="84"/>
      <c r="O91" s="84"/>
      <c r="P91" s="84"/>
      <c r="Q91" s="84"/>
      <c r="R91" s="84"/>
      <c r="S91" s="85"/>
      <c r="T91" s="86"/>
      <c r="U91" s="84"/>
      <c r="V91" s="84"/>
      <c r="W91" s="84"/>
      <c r="X91" s="84"/>
      <c r="Y91" s="84"/>
      <c r="Z91" s="85"/>
      <c r="AA91" s="86"/>
      <c r="AB91" s="84"/>
      <c r="AC91" s="84"/>
      <c r="AD91" s="84"/>
      <c r="AE91" s="84"/>
      <c r="AF91" s="84"/>
      <c r="AG91" s="85"/>
      <c r="AH91" s="86"/>
      <c r="AI91" s="84"/>
      <c r="AJ91" s="84"/>
      <c r="AK91" s="84"/>
      <c r="AL91" s="84"/>
      <c r="AM91" s="84"/>
      <c r="AN91" s="85"/>
      <c r="AO91" s="86"/>
      <c r="AP91" s="84"/>
      <c r="AQ91" s="84"/>
      <c r="AR91" s="84"/>
      <c r="AS91" s="84"/>
      <c r="AT91" s="84"/>
      <c r="AU91" s="85"/>
      <c r="AV91" s="128">
        <f t="shared" si="1"/>
        <v>0</v>
      </c>
      <c r="AW91" s="129">
        <f t="shared" si="2"/>
        <v>0</v>
      </c>
      <c r="AX91" s="129">
        <f t="shared" si="8"/>
        <v>0</v>
      </c>
      <c r="AY91" s="129">
        <f t="shared" si="4"/>
        <v>0</v>
      </c>
      <c r="AZ91" s="129">
        <f t="shared" si="5"/>
        <v>0</v>
      </c>
      <c r="BA91" s="129">
        <f t="shared" si="6"/>
        <v>0</v>
      </c>
      <c r="BB91" s="130">
        <f t="shared" si="7"/>
        <v>0</v>
      </c>
      <c r="BC91" s="197"/>
    </row>
    <row r="92" spans="1:55" x14ac:dyDescent="0.25">
      <c r="A92" s="101">
        <v>86</v>
      </c>
      <c r="B92" s="82"/>
      <c r="C92" s="79"/>
      <c r="D92" s="79"/>
      <c r="E92" s="80"/>
      <c r="F92" s="83"/>
      <c r="G92" s="84"/>
      <c r="H92" s="84"/>
      <c r="I92" s="84"/>
      <c r="J92" s="84"/>
      <c r="K92" s="84"/>
      <c r="L92" s="85"/>
      <c r="M92" s="86"/>
      <c r="N92" s="84"/>
      <c r="O92" s="84"/>
      <c r="P92" s="84"/>
      <c r="Q92" s="84"/>
      <c r="R92" s="84"/>
      <c r="S92" s="85"/>
      <c r="T92" s="86"/>
      <c r="U92" s="84"/>
      <c r="V92" s="84"/>
      <c r="W92" s="84"/>
      <c r="X92" s="84"/>
      <c r="Y92" s="84"/>
      <c r="Z92" s="85"/>
      <c r="AA92" s="86"/>
      <c r="AB92" s="84"/>
      <c r="AC92" s="84"/>
      <c r="AD92" s="84"/>
      <c r="AE92" s="84"/>
      <c r="AF92" s="84"/>
      <c r="AG92" s="85"/>
      <c r="AH92" s="86"/>
      <c r="AI92" s="84"/>
      <c r="AJ92" s="84"/>
      <c r="AK92" s="84"/>
      <c r="AL92" s="84"/>
      <c r="AM92" s="84"/>
      <c r="AN92" s="85"/>
      <c r="AO92" s="86"/>
      <c r="AP92" s="84"/>
      <c r="AQ92" s="84"/>
      <c r="AR92" s="84"/>
      <c r="AS92" s="84"/>
      <c r="AT92" s="84"/>
      <c r="AU92" s="85"/>
      <c r="AV92" s="128">
        <f t="shared" si="1"/>
        <v>0</v>
      </c>
      <c r="AW92" s="129">
        <f t="shared" si="2"/>
        <v>0</v>
      </c>
      <c r="AX92" s="129">
        <f t="shared" si="8"/>
        <v>0</v>
      </c>
      <c r="AY92" s="129">
        <f t="shared" si="4"/>
        <v>0</v>
      </c>
      <c r="AZ92" s="129">
        <f t="shared" si="5"/>
        <v>0</v>
      </c>
      <c r="BA92" s="129">
        <f t="shared" si="6"/>
        <v>0</v>
      </c>
      <c r="BB92" s="130">
        <f t="shared" si="7"/>
        <v>0</v>
      </c>
      <c r="BC92" s="197"/>
    </row>
    <row r="93" spans="1:55" x14ac:dyDescent="0.25">
      <c r="A93" s="101">
        <v>87</v>
      </c>
      <c r="B93" s="82"/>
      <c r="C93" s="79"/>
      <c r="D93" s="79"/>
      <c r="E93" s="80"/>
      <c r="F93" s="83"/>
      <c r="G93" s="84"/>
      <c r="H93" s="84"/>
      <c r="I93" s="84"/>
      <c r="J93" s="84"/>
      <c r="K93" s="84"/>
      <c r="L93" s="85"/>
      <c r="M93" s="86"/>
      <c r="N93" s="84"/>
      <c r="O93" s="84"/>
      <c r="P93" s="84"/>
      <c r="Q93" s="84"/>
      <c r="R93" s="84"/>
      <c r="S93" s="85"/>
      <c r="T93" s="86"/>
      <c r="U93" s="84"/>
      <c r="V93" s="84"/>
      <c r="W93" s="84"/>
      <c r="X93" s="84"/>
      <c r="Y93" s="84"/>
      <c r="Z93" s="85"/>
      <c r="AA93" s="86"/>
      <c r="AB93" s="84"/>
      <c r="AC93" s="84"/>
      <c r="AD93" s="84"/>
      <c r="AE93" s="84"/>
      <c r="AF93" s="84"/>
      <c r="AG93" s="85"/>
      <c r="AH93" s="86"/>
      <c r="AI93" s="84"/>
      <c r="AJ93" s="84"/>
      <c r="AK93" s="84"/>
      <c r="AL93" s="84"/>
      <c r="AM93" s="84"/>
      <c r="AN93" s="85"/>
      <c r="AO93" s="86"/>
      <c r="AP93" s="84"/>
      <c r="AQ93" s="84"/>
      <c r="AR93" s="84"/>
      <c r="AS93" s="84"/>
      <c r="AT93" s="84"/>
      <c r="AU93" s="85"/>
      <c r="AV93" s="128">
        <f t="shared" si="1"/>
        <v>0</v>
      </c>
      <c r="AW93" s="129">
        <f t="shared" si="2"/>
        <v>0</v>
      </c>
      <c r="AX93" s="129">
        <f t="shared" si="8"/>
        <v>0</v>
      </c>
      <c r="AY93" s="129">
        <f t="shared" si="4"/>
        <v>0</v>
      </c>
      <c r="AZ93" s="129">
        <f t="shared" si="5"/>
        <v>0</v>
      </c>
      <c r="BA93" s="129">
        <f t="shared" si="6"/>
        <v>0</v>
      </c>
      <c r="BB93" s="130">
        <f t="shared" si="7"/>
        <v>0</v>
      </c>
      <c r="BC93" s="197"/>
    </row>
    <row r="94" spans="1:55" x14ac:dyDescent="0.25">
      <c r="A94" s="101">
        <v>88</v>
      </c>
      <c r="B94" s="82"/>
      <c r="C94" s="79"/>
      <c r="D94" s="79"/>
      <c r="E94" s="80"/>
      <c r="F94" s="83"/>
      <c r="G94" s="84"/>
      <c r="H94" s="84"/>
      <c r="I94" s="84"/>
      <c r="J94" s="84"/>
      <c r="K94" s="84"/>
      <c r="L94" s="85"/>
      <c r="M94" s="86"/>
      <c r="N94" s="84"/>
      <c r="O94" s="84"/>
      <c r="P94" s="84"/>
      <c r="Q94" s="84"/>
      <c r="R94" s="84"/>
      <c r="S94" s="85"/>
      <c r="T94" s="86"/>
      <c r="U94" s="84"/>
      <c r="V94" s="84"/>
      <c r="W94" s="84"/>
      <c r="X94" s="84"/>
      <c r="Y94" s="84"/>
      <c r="Z94" s="85"/>
      <c r="AA94" s="86"/>
      <c r="AB94" s="84"/>
      <c r="AC94" s="84"/>
      <c r="AD94" s="84"/>
      <c r="AE94" s="84"/>
      <c r="AF94" s="84"/>
      <c r="AG94" s="85"/>
      <c r="AH94" s="86"/>
      <c r="AI94" s="84"/>
      <c r="AJ94" s="84"/>
      <c r="AK94" s="84"/>
      <c r="AL94" s="84"/>
      <c r="AM94" s="84"/>
      <c r="AN94" s="85"/>
      <c r="AO94" s="86"/>
      <c r="AP94" s="84"/>
      <c r="AQ94" s="84"/>
      <c r="AR94" s="84"/>
      <c r="AS94" s="84"/>
      <c r="AT94" s="84"/>
      <c r="AU94" s="85"/>
      <c r="AV94" s="128">
        <f t="shared" si="1"/>
        <v>0</v>
      </c>
      <c r="AW94" s="129">
        <f t="shared" si="2"/>
        <v>0</v>
      </c>
      <c r="AX94" s="129">
        <f t="shared" si="8"/>
        <v>0</v>
      </c>
      <c r="AY94" s="129">
        <f t="shared" si="4"/>
        <v>0</v>
      </c>
      <c r="AZ94" s="129">
        <f t="shared" si="5"/>
        <v>0</v>
      </c>
      <c r="BA94" s="129">
        <f t="shared" si="6"/>
        <v>0</v>
      </c>
      <c r="BB94" s="130">
        <f t="shared" si="7"/>
        <v>0</v>
      </c>
      <c r="BC94" s="197"/>
    </row>
    <row r="95" spans="1:55" x14ac:dyDescent="0.25">
      <c r="A95" s="101">
        <v>89</v>
      </c>
      <c r="B95" s="82"/>
      <c r="C95" s="79"/>
      <c r="D95" s="79"/>
      <c r="E95" s="80"/>
      <c r="F95" s="83"/>
      <c r="G95" s="84"/>
      <c r="H95" s="84"/>
      <c r="I95" s="84"/>
      <c r="J95" s="84"/>
      <c r="K95" s="84"/>
      <c r="L95" s="85"/>
      <c r="M95" s="86"/>
      <c r="N95" s="84"/>
      <c r="O95" s="84"/>
      <c r="P95" s="84"/>
      <c r="Q95" s="84"/>
      <c r="R95" s="84"/>
      <c r="S95" s="85"/>
      <c r="T95" s="86"/>
      <c r="U95" s="84"/>
      <c r="V95" s="84"/>
      <c r="W95" s="84"/>
      <c r="X95" s="84"/>
      <c r="Y95" s="84"/>
      <c r="Z95" s="85"/>
      <c r="AA95" s="86"/>
      <c r="AB95" s="84"/>
      <c r="AC95" s="84"/>
      <c r="AD95" s="84"/>
      <c r="AE95" s="84"/>
      <c r="AF95" s="84"/>
      <c r="AG95" s="85"/>
      <c r="AH95" s="86"/>
      <c r="AI95" s="84"/>
      <c r="AJ95" s="84"/>
      <c r="AK95" s="84"/>
      <c r="AL95" s="84"/>
      <c r="AM95" s="84"/>
      <c r="AN95" s="85"/>
      <c r="AO95" s="86"/>
      <c r="AP95" s="84"/>
      <c r="AQ95" s="84"/>
      <c r="AR95" s="84"/>
      <c r="AS95" s="84"/>
      <c r="AT95" s="84"/>
      <c r="AU95" s="85"/>
      <c r="AV95" s="128">
        <f t="shared" si="1"/>
        <v>0</v>
      </c>
      <c r="AW95" s="129">
        <f t="shared" si="2"/>
        <v>0</v>
      </c>
      <c r="AX95" s="129">
        <f t="shared" si="8"/>
        <v>0</v>
      </c>
      <c r="AY95" s="129">
        <f t="shared" si="4"/>
        <v>0</v>
      </c>
      <c r="AZ95" s="129">
        <f t="shared" si="5"/>
        <v>0</v>
      </c>
      <c r="BA95" s="129">
        <f t="shared" si="6"/>
        <v>0</v>
      </c>
      <c r="BB95" s="130">
        <f t="shared" si="7"/>
        <v>0</v>
      </c>
      <c r="BC95" s="197"/>
    </row>
    <row r="96" spans="1:55" x14ac:dyDescent="0.25">
      <c r="A96" s="101">
        <v>90</v>
      </c>
      <c r="B96" s="82"/>
      <c r="C96" s="79"/>
      <c r="D96" s="79"/>
      <c r="E96" s="80"/>
      <c r="F96" s="83"/>
      <c r="G96" s="84"/>
      <c r="H96" s="84"/>
      <c r="I96" s="84"/>
      <c r="J96" s="84"/>
      <c r="K96" s="84"/>
      <c r="L96" s="85"/>
      <c r="M96" s="86"/>
      <c r="N96" s="84"/>
      <c r="O96" s="84"/>
      <c r="P96" s="84"/>
      <c r="Q96" s="84"/>
      <c r="R96" s="84"/>
      <c r="S96" s="85"/>
      <c r="T96" s="86"/>
      <c r="U96" s="84"/>
      <c r="V96" s="84"/>
      <c r="W96" s="84"/>
      <c r="X96" s="84"/>
      <c r="Y96" s="84"/>
      <c r="Z96" s="85"/>
      <c r="AA96" s="86"/>
      <c r="AB96" s="84"/>
      <c r="AC96" s="84"/>
      <c r="AD96" s="84"/>
      <c r="AE96" s="84"/>
      <c r="AF96" s="84"/>
      <c r="AG96" s="85"/>
      <c r="AH96" s="86"/>
      <c r="AI96" s="84"/>
      <c r="AJ96" s="84"/>
      <c r="AK96" s="84"/>
      <c r="AL96" s="84"/>
      <c r="AM96" s="84"/>
      <c r="AN96" s="85"/>
      <c r="AO96" s="86"/>
      <c r="AP96" s="84"/>
      <c r="AQ96" s="84"/>
      <c r="AR96" s="84"/>
      <c r="AS96" s="84"/>
      <c r="AT96" s="84"/>
      <c r="AU96" s="85"/>
      <c r="AV96" s="128">
        <f t="shared" si="1"/>
        <v>0</v>
      </c>
      <c r="AW96" s="129">
        <f t="shared" si="2"/>
        <v>0</v>
      </c>
      <c r="AX96" s="129">
        <f t="shared" si="8"/>
        <v>0</v>
      </c>
      <c r="AY96" s="129">
        <f t="shared" si="4"/>
        <v>0</v>
      </c>
      <c r="AZ96" s="129">
        <f t="shared" si="5"/>
        <v>0</v>
      </c>
      <c r="BA96" s="129">
        <f t="shared" si="6"/>
        <v>0</v>
      </c>
      <c r="BB96" s="130">
        <f t="shared" si="7"/>
        <v>0</v>
      </c>
      <c r="BC96" s="197"/>
    </row>
    <row r="97" spans="1:55" x14ac:dyDescent="0.25">
      <c r="A97" s="101">
        <v>91</v>
      </c>
      <c r="B97" s="82"/>
      <c r="C97" s="79"/>
      <c r="D97" s="79"/>
      <c r="E97" s="80"/>
      <c r="F97" s="83"/>
      <c r="G97" s="84"/>
      <c r="H97" s="84"/>
      <c r="I97" s="84"/>
      <c r="J97" s="84"/>
      <c r="K97" s="84"/>
      <c r="L97" s="85"/>
      <c r="M97" s="86"/>
      <c r="N97" s="84"/>
      <c r="O97" s="84"/>
      <c r="P97" s="84"/>
      <c r="Q97" s="84"/>
      <c r="R97" s="84"/>
      <c r="S97" s="85"/>
      <c r="T97" s="86"/>
      <c r="U97" s="84"/>
      <c r="V97" s="84"/>
      <c r="W97" s="84"/>
      <c r="X97" s="84"/>
      <c r="Y97" s="84"/>
      <c r="Z97" s="85"/>
      <c r="AA97" s="86"/>
      <c r="AB97" s="84"/>
      <c r="AC97" s="84"/>
      <c r="AD97" s="84"/>
      <c r="AE97" s="84"/>
      <c r="AF97" s="84"/>
      <c r="AG97" s="85"/>
      <c r="AH97" s="86"/>
      <c r="AI97" s="84"/>
      <c r="AJ97" s="84"/>
      <c r="AK97" s="84"/>
      <c r="AL97" s="84"/>
      <c r="AM97" s="84"/>
      <c r="AN97" s="85"/>
      <c r="AO97" s="86"/>
      <c r="AP97" s="84"/>
      <c r="AQ97" s="84"/>
      <c r="AR97" s="84"/>
      <c r="AS97" s="84"/>
      <c r="AT97" s="84"/>
      <c r="AU97" s="85"/>
      <c r="AV97" s="128">
        <f t="shared" si="1"/>
        <v>0</v>
      </c>
      <c r="AW97" s="129">
        <f t="shared" si="2"/>
        <v>0</v>
      </c>
      <c r="AX97" s="129">
        <f t="shared" si="8"/>
        <v>0</v>
      </c>
      <c r="AY97" s="129">
        <f t="shared" si="4"/>
        <v>0</v>
      </c>
      <c r="AZ97" s="129">
        <f t="shared" si="5"/>
        <v>0</v>
      </c>
      <c r="BA97" s="129">
        <f t="shared" si="6"/>
        <v>0</v>
      </c>
      <c r="BB97" s="130">
        <f t="shared" si="7"/>
        <v>0</v>
      </c>
      <c r="BC97" s="197"/>
    </row>
    <row r="98" spans="1:55" x14ac:dyDescent="0.25">
      <c r="A98" s="101">
        <v>92</v>
      </c>
      <c r="B98" s="82"/>
      <c r="C98" s="79"/>
      <c r="D98" s="79"/>
      <c r="E98" s="80"/>
      <c r="F98" s="83"/>
      <c r="G98" s="84"/>
      <c r="H98" s="84"/>
      <c r="I98" s="84"/>
      <c r="J98" s="84"/>
      <c r="K98" s="84"/>
      <c r="L98" s="85"/>
      <c r="M98" s="86"/>
      <c r="N98" s="84"/>
      <c r="O98" s="84"/>
      <c r="P98" s="84"/>
      <c r="Q98" s="84"/>
      <c r="R98" s="84"/>
      <c r="S98" s="85"/>
      <c r="T98" s="86"/>
      <c r="U98" s="84"/>
      <c r="V98" s="84"/>
      <c r="W98" s="84"/>
      <c r="X98" s="84"/>
      <c r="Y98" s="84"/>
      <c r="Z98" s="85"/>
      <c r="AA98" s="86"/>
      <c r="AB98" s="84"/>
      <c r="AC98" s="84"/>
      <c r="AD98" s="84"/>
      <c r="AE98" s="84"/>
      <c r="AF98" s="84"/>
      <c r="AG98" s="85"/>
      <c r="AH98" s="86"/>
      <c r="AI98" s="84"/>
      <c r="AJ98" s="84"/>
      <c r="AK98" s="84"/>
      <c r="AL98" s="84"/>
      <c r="AM98" s="84"/>
      <c r="AN98" s="85"/>
      <c r="AO98" s="86"/>
      <c r="AP98" s="84"/>
      <c r="AQ98" s="84"/>
      <c r="AR98" s="84"/>
      <c r="AS98" s="84"/>
      <c r="AT98" s="84"/>
      <c r="AU98" s="85"/>
      <c r="AV98" s="128">
        <f t="shared" si="1"/>
        <v>0</v>
      </c>
      <c r="AW98" s="129">
        <f t="shared" si="2"/>
        <v>0</v>
      </c>
      <c r="AX98" s="129">
        <f t="shared" si="8"/>
        <v>0</v>
      </c>
      <c r="AY98" s="129">
        <f t="shared" si="4"/>
        <v>0</v>
      </c>
      <c r="AZ98" s="129">
        <f t="shared" si="5"/>
        <v>0</v>
      </c>
      <c r="BA98" s="129">
        <f t="shared" si="6"/>
        <v>0</v>
      </c>
      <c r="BB98" s="130">
        <f t="shared" si="7"/>
        <v>0</v>
      </c>
      <c r="BC98" s="197"/>
    </row>
    <row r="99" spans="1:55" x14ac:dyDescent="0.25">
      <c r="A99" s="101">
        <v>93</v>
      </c>
      <c r="B99" s="82"/>
      <c r="C99" s="79"/>
      <c r="D99" s="79"/>
      <c r="E99" s="80"/>
      <c r="F99" s="83"/>
      <c r="G99" s="84"/>
      <c r="H99" s="84"/>
      <c r="I99" s="84"/>
      <c r="J99" s="84"/>
      <c r="K99" s="84"/>
      <c r="L99" s="85"/>
      <c r="M99" s="86"/>
      <c r="N99" s="84"/>
      <c r="O99" s="84"/>
      <c r="P99" s="84"/>
      <c r="Q99" s="84"/>
      <c r="R99" s="84"/>
      <c r="S99" s="85"/>
      <c r="T99" s="86"/>
      <c r="U99" s="84"/>
      <c r="V99" s="84"/>
      <c r="W99" s="84"/>
      <c r="X99" s="84"/>
      <c r="Y99" s="84"/>
      <c r="Z99" s="85"/>
      <c r="AA99" s="86"/>
      <c r="AB99" s="84"/>
      <c r="AC99" s="84"/>
      <c r="AD99" s="84"/>
      <c r="AE99" s="84"/>
      <c r="AF99" s="84"/>
      <c r="AG99" s="85"/>
      <c r="AH99" s="86"/>
      <c r="AI99" s="84"/>
      <c r="AJ99" s="84"/>
      <c r="AK99" s="84"/>
      <c r="AL99" s="84"/>
      <c r="AM99" s="84"/>
      <c r="AN99" s="85"/>
      <c r="AO99" s="86"/>
      <c r="AP99" s="84"/>
      <c r="AQ99" s="84"/>
      <c r="AR99" s="84"/>
      <c r="AS99" s="84"/>
      <c r="AT99" s="84"/>
      <c r="AU99" s="85"/>
      <c r="AV99" s="128">
        <f t="shared" si="1"/>
        <v>0</v>
      </c>
      <c r="AW99" s="129">
        <f t="shared" si="2"/>
        <v>0</v>
      </c>
      <c r="AX99" s="129">
        <f t="shared" si="8"/>
        <v>0</v>
      </c>
      <c r="AY99" s="129">
        <f t="shared" si="4"/>
        <v>0</v>
      </c>
      <c r="AZ99" s="129">
        <f t="shared" si="5"/>
        <v>0</v>
      </c>
      <c r="BA99" s="129">
        <f t="shared" si="6"/>
        <v>0</v>
      </c>
      <c r="BB99" s="130">
        <f t="shared" si="7"/>
        <v>0</v>
      </c>
      <c r="BC99" s="197"/>
    </row>
    <row r="100" spans="1:55" x14ac:dyDescent="0.25">
      <c r="A100" s="101">
        <v>94</v>
      </c>
      <c r="B100" s="82"/>
      <c r="C100" s="79"/>
      <c r="D100" s="79"/>
      <c r="E100" s="80"/>
      <c r="F100" s="83"/>
      <c r="G100" s="84"/>
      <c r="H100" s="84"/>
      <c r="I100" s="84"/>
      <c r="J100" s="84"/>
      <c r="K100" s="84"/>
      <c r="L100" s="85"/>
      <c r="M100" s="86"/>
      <c r="N100" s="84"/>
      <c r="O100" s="84"/>
      <c r="P100" s="84"/>
      <c r="Q100" s="84"/>
      <c r="R100" s="84"/>
      <c r="S100" s="85"/>
      <c r="T100" s="86"/>
      <c r="U100" s="84"/>
      <c r="V100" s="84"/>
      <c r="W100" s="84"/>
      <c r="X100" s="84"/>
      <c r="Y100" s="84"/>
      <c r="Z100" s="85"/>
      <c r="AA100" s="86"/>
      <c r="AB100" s="84"/>
      <c r="AC100" s="84"/>
      <c r="AD100" s="84"/>
      <c r="AE100" s="84"/>
      <c r="AF100" s="84"/>
      <c r="AG100" s="85"/>
      <c r="AH100" s="86"/>
      <c r="AI100" s="84"/>
      <c r="AJ100" s="84"/>
      <c r="AK100" s="84"/>
      <c r="AL100" s="84"/>
      <c r="AM100" s="84"/>
      <c r="AN100" s="85"/>
      <c r="AO100" s="86"/>
      <c r="AP100" s="84"/>
      <c r="AQ100" s="84"/>
      <c r="AR100" s="84"/>
      <c r="AS100" s="84"/>
      <c r="AT100" s="84"/>
      <c r="AU100" s="85"/>
      <c r="AV100" s="128">
        <f t="shared" si="1"/>
        <v>0</v>
      </c>
      <c r="AW100" s="129">
        <f t="shared" si="2"/>
        <v>0</v>
      </c>
      <c r="AX100" s="129">
        <f t="shared" si="8"/>
        <v>0</v>
      </c>
      <c r="AY100" s="129">
        <f t="shared" si="4"/>
        <v>0</v>
      </c>
      <c r="AZ100" s="129">
        <f t="shared" si="5"/>
        <v>0</v>
      </c>
      <c r="BA100" s="129">
        <f t="shared" si="6"/>
        <v>0</v>
      </c>
      <c r="BB100" s="130">
        <f t="shared" si="7"/>
        <v>0</v>
      </c>
      <c r="BC100" s="197"/>
    </row>
    <row r="101" spans="1:55" x14ac:dyDescent="0.25">
      <c r="A101" s="101">
        <v>95</v>
      </c>
      <c r="B101" s="82"/>
      <c r="C101" s="79"/>
      <c r="D101" s="79"/>
      <c r="E101" s="80"/>
      <c r="F101" s="83"/>
      <c r="G101" s="84"/>
      <c r="H101" s="84"/>
      <c r="I101" s="84"/>
      <c r="J101" s="84"/>
      <c r="K101" s="84"/>
      <c r="L101" s="85"/>
      <c r="M101" s="86"/>
      <c r="N101" s="84"/>
      <c r="O101" s="84"/>
      <c r="P101" s="84"/>
      <c r="Q101" s="84"/>
      <c r="R101" s="84"/>
      <c r="S101" s="85"/>
      <c r="T101" s="86"/>
      <c r="U101" s="84"/>
      <c r="V101" s="84"/>
      <c r="W101" s="84"/>
      <c r="X101" s="84"/>
      <c r="Y101" s="84"/>
      <c r="Z101" s="85"/>
      <c r="AA101" s="86"/>
      <c r="AB101" s="84"/>
      <c r="AC101" s="84"/>
      <c r="AD101" s="84"/>
      <c r="AE101" s="84"/>
      <c r="AF101" s="84"/>
      <c r="AG101" s="85"/>
      <c r="AH101" s="86"/>
      <c r="AI101" s="84"/>
      <c r="AJ101" s="84"/>
      <c r="AK101" s="84"/>
      <c r="AL101" s="84"/>
      <c r="AM101" s="84"/>
      <c r="AN101" s="85"/>
      <c r="AO101" s="86"/>
      <c r="AP101" s="84"/>
      <c r="AQ101" s="84"/>
      <c r="AR101" s="84"/>
      <c r="AS101" s="84"/>
      <c r="AT101" s="84"/>
      <c r="AU101" s="85"/>
      <c r="AV101" s="128">
        <f t="shared" si="1"/>
        <v>0</v>
      </c>
      <c r="AW101" s="129">
        <f t="shared" si="2"/>
        <v>0</v>
      </c>
      <c r="AX101" s="129">
        <f t="shared" si="8"/>
        <v>0</v>
      </c>
      <c r="AY101" s="129">
        <f t="shared" si="4"/>
        <v>0</v>
      </c>
      <c r="AZ101" s="129">
        <f t="shared" si="5"/>
        <v>0</v>
      </c>
      <c r="BA101" s="129">
        <f t="shared" si="6"/>
        <v>0</v>
      </c>
      <c r="BB101" s="130">
        <f t="shared" si="7"/>
        <v>0</v>
      </c>
      <c r="BC101" s="197"/>
    </row>
    <row r="102" spans="1:55" x14ac:dyDescent="0.25">
      <c r="A102" s="101">
        <v>96</v>
      </c>
      <c r="B102" s="82"/>
      <c r="C102" s="79"/>
      <c r="D102" s="79"/>
      <c r="E102" s="80"/>
      <c r="F102" s="83"/>
      <c r="G102" s="84"/>
      <c r="H102" s="84"/>
      <c r="I102" s="84"/>
      <c r="J102" s="84"/>
      <c r="K102" s="84"/>
      <c r="L102" s="85"/>
      <c r="M102" s="86"/>
      <c r="N102" s="84"/>
      <c r="O102" s="84"/>
      <c r="P102" s="84"/>
      <c r="Q102" s="84"/>
      <c r="R102" s="84"/>
      <c r="S102" s="85"/>
      <c r="T102" s="86"/>
      <c r="U102" s="84"/>
      <c r="V102" s="84"/>
      <c r="W102" s="84"/>
      <c r="X102" s="84"/>
      <c r="Y102" s="84"/>
      <c r="Z102" s="85"/>
      <c r="AA102" s="86"/>
      <c r="AB102" s="84"/>
      <c r="AC102" s="84"/>
      <c r="AD102" s="84"/>
      <c r="AE102" s="84"/>
      <c r="AF102" s="84"/>
      <c r="AG102" s="85"/>
      <c r="AH102" s="86"/>
      <c r="AI102" s="84"/>
      <c r="AJ102" s="84"/>
      <c r="AK102" s="84"/>
      <c r="AL102" s="84"/>
      <c r="AM102" s="84"/>
      <c r="AN102" s="85"/>
      <c r="AO102" s="86"/>
      <c r="AP102" s="84"/>
      <c r="AQ102" s="84"/>
      <c r="AR102" s="84"/>
      <c r="AS102" s="84"/>
      <c r="AT102" s="84"/>
      <c r="AU102" s="85"/>
      <c r="AV102" s="128">
        <f t="shared" si="1"/>
        <v>0</v>
      </c>
      <c r="AW102" s="129">
        <f t="shared" si="2"/>
        <v>0</v>
      </c>
      <c r="AX102" s="129">
        <f t="shared" si="8"/>
        <v>0</v>
      </c>
      <c r="AY102" s="129">
        <f t="shared" si="4"/>
        <v>0</v>
      </c>
      <c r="AZ102" s="129">
        <f t="shared" si="5"/>
        <v>0</v>
      </c>
      <c r="BA102" s="129">
        <f t="shared" si="6"/>
        <v>0</v>
      </c>
      <c r="BB102" s="130">
        <f t="shared" si="7"/>
        <v>0</v>
      </c>
      <c r="BC102" s="197"/>
    </row>
    <row r="103" spans="1:55" x14ac:dyDescent="0.25">
      <c r="A103" s="101">
        <v>97</v>
      </c>
      <c r="B103" s="82"/>
      <c r="C103" s="79"/>
      <c r="D103" s="79"/>
      <c r="E103" s="80"/>
      <c r="F103" s="83"/>
      <c r="G103" s="84"/>
      <c r="H103" s="84"/>
      <c r="I103" s="84"/>
      <c r="J103" s="84"/>
      <c r="K103" s="84"/>
      <c r="L103" s="85"/>
      <c r="M103" s="86"/>
      <c r="N103" s="84"/>
      <c r="O103" s="84"/>
      <c r="P103" s="84"/>
      <c r="Q103" s="84"/>
      <c r="R103" s="84"/>
      <c r="S103" s="85"/>
      <c r="T103" s="86"/>
      <c r="U103" s="84"/>
      <c r="V103" s="84"/>
      <c r="W103" s="84"/>
      <c r="X103" s="84"/>
      <c r="Y103" s="84"/>
      <c r="Z103" s="85"/>
      <c r="AA103" s="86"/>
      <c r="AB103" s="84"/>
      <c r="AC103" s="84"/>
      <c r="AD103" s="84"/>
      <c r="AE103" s="84"/>
      <c r="AF103" s="84"/>
      <c r="AG103" s="85"/>
      <c r="AH103" s="86"/>
      <c r="AI103" s="84"/>
      <c r="AJ103" s="84"/>
      <c r="AK103" s="84"/>
      <c r="AL103" s="84"/>
      <c r="AM103" s="84"/>
      <c r="AN103" s="85"/>
      <c r="AO103" s="86"/>
      <c r="AP103" s="84"/>
      <c r="AQ103" s="84"/>
      <c r="AR103" s="84"/>
      <c r="AS103" s="84"/>
      <c r="AT103" s="84"/>
      <c r="AU103" s="85"/>
      <c r="AV103" s="128">
        <f t="shared" si="1"/>
        <v>0</v>
      </c>
      <c r="AW103" s="129">
        <f t="shared" si="2"/>
        <v>0</v>
      </c>
      <c r="AX103" s="129">
        <f t="shared" si="8"/>
        <v>0</v>
      </c>
      <c r="AY103" s="129">
        <f t="shared" si="4"/>
        <v>0</v>
      </c>
      <c r="AZ103" s="129">
        <f t="shared" si="5"/>
        <v>0</v>
      </c>
      <c r="BA103" s="129">
        <f t="shared" si="6"/>
        <v>0</v>
      </c>
      <c r="BB103" s="130">
        <f t="shared" si="7"/>
        <v>0</v>
      </c>
      <c r="BC103" s="197"/>
    </row>
    <row r="104" spans="1:55" x14ac:dyDescent="0.25">
      <c r="A104" s="101">
        <v>98</v>
      </c>
      <c r="B104" s="82"/>
      <c r="C104" s="79"/>
      <c r="D104" s="79"/>
      <c r="E104" s="80"/>
      <c r="F104" s="83"/>
      <c r="G104" s="84"/>
      <c r="H104" s="84"/>
      <c r="I104" s="84"/>
      <c r="J104" s="84"/>
      <c r="K104" s="84"/>
      <c r="L104" s="85"/>
      <c r="M104" s="86"/>
      <c r="N104" s="84"/>
      <c r="O104" s="84"/>
      <c r="P104" s="84"/>
      <c r="Q104" s="84"/>
      <c r="R104" s="84"/>
      <c r="S104" s="85"/>
      <c r="T104" s="86"/>
      <c r="U104" s="84"/>
      <c r="V104" s="84"/>
      <c r="W104" s="84"/>
      <c r="X104" s="84"/>
      <c r="Y104" s="84"/>
      <c r="Z104" s="85"/>
      <c r="AA104" s="86"/>
      <c r="AB104" s="84"/>
      <c r="AC104" s="84"/>
      <c r="AD104" s="84"/>
      <c r="AE104" s="84"/>
      <c r="AF104" s="84"/>
      <c r="AG104" s="85"/>
      <c r="AH104" s="86"/>
      <c r="AI104" s="84"/>
      <c r="AJ104" s="84"/>
      <c r="AK104" s="84"/>
      <c r="AL104" s="84"/>
      <c r="AM104" s="84"/>
      <c r="AN104" s="85"/>
      <c r="AO104" s="86"/>
      <c r="AP104" s="84"/>
      <c r="AQ104" s="84"/>
      <c r="AR104" s="84"/>
      <c r="AS104" s="84"/>
      <c r="AT104" s="84"/>
      <c r="AU104" s="85"/>
      <c r="AV104" s="128">
        <f t="shared" si="1"/>
        <v>0</v>
      </c>
      <c r="AW104" s="129">
        <f t="shared" si="2"/>
        <v>0</v>
      </c>
      <c r="AX104" s="129">
        <f t="shared" si="8"/>
        <v>0</v>
      </c>
      <c r="AY104" s="129">
        <f t="shared" si="4"/>
        <v>0</v>
      </c>
      <c r="AZ104" s="129">
        <f t="shared" si="5"/>
        <v>0</v>
      </c>
      <c r="BA104" s="129">
        <f t="shared" si="6"/>
        <v>0</v>
      </c>
      <c r="BB104" s="130">
        <f t="shared" si="7"/>
        <v>0</v>
      </c>
      <c r="BC104" s="197"/>
    </row>
    <row r="105" spans="1:55" x14ac:dyDescent="0.25">
      <c r="A105" s="101">
        <v>99</v>
      </c>
      <c r="B105" s="82"/>
      <c r="C105" s="79"/>
      <c r="D105" s="79"/>
      <c r="E105" s="80"/>
      <c r="F105" s="83"/>
      <c r="G105" s="84"/>
      <c r="H105" s="84"/>
      <c r="I105" s="84"/>
      <c r="J105" s="84"/>
      <c r="K105" s="84"/>
      <c r="L105" s="85"/>
      <c r="M105" s="86"/>
      <c r="N105" s="84"/>
      <c r="O105" s="84"/>
      <c r="P105" s="84"/>
      <c r="Q105" s="84"/>
      <c r="R105" s="84"/>
      <c r="S105" s="85"/>
      <c r="T105" s="86"/>
      <c r="U105" s="84"/>
      <c r="V105" s="84"/>
      <c r="W105" s="84"/>
      <c r="X105" s="84"/>
      <c r="Y105" s="84"/>
      <c r="Z105" s="85"/>
      <c r="AA105" s="86"/>
      <c r="AB105" s="84"/>
      <c r="AC105" s="84"/>
      <c r="AD105" s="84"/>
      <c r="AE105" s="84"/>
      <c r="AF105" s="84"/>
      <c r="AG105" s="85"/>
      <c r="AH105" s="86"/>
      <c r="AI105" s="84"/>
      <c r="AJ105" s="84"/>
      <c r="AK105" s="84"/>
      <c r="AL105" s="84"/>
      <c r="AM105" s="84"/>
      <c r="AN105" s="85"/>
      <c r="AO105" s="86"/>
      <c r="AP105" s="84"/>
      <c r="AQ105" s="84"/>
      <c r="AR105" s="84"/>
      <c r="AS105" s="84"/>
      <c r="AT105" s="84"/>
      <c r="AU105" s="85"/>
      <c r="AV105" s="128">
        <f t="shared" si="1"/>
        <v>0</v>
      </c>
      <c r="AW105" s="129">
        <f t="shared" si="2"/>
        <v>0</v>
      </c>
      <c r="AX105" s="129">
        <f t="shared" si="8"/>
        <v>0</v>
      </c>
      <c r="AY105" s="129">
        <f t="shared" si="4"/>
        <v>0</v>
      </c>
      <c r="AZ105" s="129">
        <f t="shared" si="5"/>
        <v>0</v>
      </c>
      <c r="BA105" s="129">
        <f t="shared" si="6"/>
        <v>0</v>
      </c>
      <c r="BB105" s="130">
        <f t="shared" si="7"/>
        <v>0</v>
      </c>
      <c r="BC105" s="197"/>
    </row>
    <row r="106" spans="1:55" x14ac:dyDescent="0.25">
      <c r="A106" s="102">
        <v>100</v>
      </c>
      <c r="B106" s="87"/>
      <c r="C106" s="88"/>
      <c r="D106" s="88"/>
      <c r="E106" s="89"/>
      <c r="F106" s="90"/>
      <c r="G106" s="91"/>
      <c r="H106" s="91"/>
      <c r="I106" s="91"/>
      <c r="J106" s="91"/>
      <c r="K106" s="91"/>
      <c r="L106" s="92"/>
      <c r="M106" s="93"/>
      <c r="N106" s="91"/>
      <c r="O106" s="91"/>
      <c r="P106" s="91"/>
      <c r="Q106" s="91"/>
      <c r="R106" s="91"/>
      <c r="S106" s="92"/>
      <c r="T106" s="93"/>
      <c r="U106" s="91"/>
      <c r="V106" s="91"/>
      <c r="W106" s="91"/>
      <c r="X106" s="91"/>
      <c r="Y106" s="91"/>
      <c r="Z106" s="92"/>
      <c r="AA106" s="93"/>
      <c r="AB106" s="91"/>
      <c r="AC106" s="91"/>
      <c r="AD106" s="91"/>
      <c r="AE106" s="91"/>
      <c r="AF106" s="91"/>
      <c r="AG106" s="92"/>
      <c r="AH106" s="93"/>
      <c r="AI106" s="91"/>
      <c r="AJ106" s="91"/>
      <c r="AK106" s="91"/>
      <c r="AL106" s="91"/>
      <c r="AM106" s="91"/>
      <c r="AN106" s="92"/>
      <c r="AO106" s="93"/>
      <c r="AP106" s="91"/>
      <c r="AQ106" s="91"/>
      <c r="AR106" s="91"/>
      <c r="AS106" s="91"/>
      <c r="AT106" s="91"/>
      <c r="AU106" s="92"/>
      <c r="AV106" s="131">
        <f t="shared" si="1"/>
        <v>0</v>
      </c>
      <c r="AW106" s="132">
        <f t="shared" si="2"/>
        <v>0</v>
      </c>
      <c r="AX106" s="148">
        <f t="shared" si="8"/>
        <v>0</v>
      </c>
      <c r="AY106" s="132">
        <f t="shared" si="4"/>
        <v>0</v>
      </c>
      <c r="AZ106" s="132">
        <f t="shared" si="5"/>
        <v>0</v>
      </c>
      <c r="BA106" s="132">
        <f t="shared" si="6"/>
        <v>0</v>
      </c>
      <c r="BB106" s="133">
        <f t="shared" si="7"/>
        <v>0</v>
      </c>
      <c r="BC106" s="198"/>
    </row>
    <row r="108" spans="1:55" x14ac:dyDescent="0.25">
      <c r="D108" s="99"/>
      <c r="E108" s="99" t="s">
        <v>42</v>
      </c>
      <c r="F108" s="67">
        <f t="shared" ref="F108:BB108" si="9">SUM(F7:F106)</f>
        <v>0</v>
      </c>
      <c r="G108" s="67">
        <f t="shared" si="9"/>
        <v>0</v>
      </c>
      <c r="H108" s="67">
        <f t="shared" si="9"/>
        <v>0</v>
      </c>
      <c r="I108" s="67">
        <f t="shared" si="9"/>
        <v>0</v>
      </c>
      <c r="J108" s="67">
        <f t="shared" si="9"/>
        <v>0</v>
      </c>
      <c r="K108" s="67">
        <f t="shared" si="9"/>
        <v>0</v>
      </c>
      <c r="L108" s="67">
        <f t="shared" si="9"/>
        <v>0</v>
      </c>
      <c r="M108" s="67">
        <f t="shared" si="9"/>
        <v>0</v>
      </c>
      <c r="N108" s="67">
        <f t="shared" si="9"/>
        <v>0</v>
      </c>
      <c r="O108" s="67">
        <f t="shared" si="9"/>
        <v>0</v>
      </c>
      <c r="P108" s="67">
        <f t="shared" si="9"/>
        <v>0</v>
      </c>
      <c r="Q108" s="67">
        <f t="shared" si="9"/>
        <v>0</v>
      </c>
      <c r="R108" s="67">
        <f t="shared" si="9"/>
        <v>0</v>
      </c>
      <c r="S108" s="67">
        <f t="shared" si="9"/>
        <v>0</v>
      </c>
      <c r="T108" s="67">
        <f t="shared" si="9"/>
        <v>0</v>
      </c>
      <c r="U108" s="67">
        <f t="shared" si="9"/>
        <v>0</v>
      </c>
      <c r="V108" s="67">
        <f t="shared" si="9"/>
        <v>0</v>
      </c>
      <c r="W108" s="67">
        <f t="shared" si="9"/>
        <v>0</v>
      </c>
      <c r="X108" s="67">
        <f t="shared" si="9"/>
        <v>0</v>
      </c>
      <c r="Y108" s="67">
        <f t="shared" si="9"/>
        <v>0</v>
      </c>
      <c r="Z108" s="67">
        <f t="shared" si="9"/>
        <v>0</v>
      </c>
      <c r="AA108" s="67">
        <f t="shared" si="9"/>
        <v>0</v>
      </c>
      <c r="AB108" s="67">
        <f t="shared" si="9"/>
        <v>0</v>
      </c>
      <c r="AC108" s="67">
        <f t="shared" si="9"/>
        <v>0</v>
      </c>
      <c r="AD108" s="67">
        <f t="shared" si="9"/>
        <v>0</v>
      </c>
      <c r="AE108" s="67">
        <f t="shared" si="9"/>
        <v>0</v>
      </c>
      <c r="AF108" s="67">
        <f t="shared" si="9"/>
        <v>0</v>
      </c>
      <c r="AG108" s="67">
        <f t="shared" si="9"/>
        <v>0</v>
      </c>
      <c r="AH108" s="67">
        <f t="shared" si="9"/>
        <v>0</v>
      </c>
      <c r="AI108" s="67">
        <f t="shared" si="9"/>
        <v>0</v>
      </c>
      <c r="AJ108" s="67">
        <f t="shared" si="9"/>
        <v>0</v>
      </c>
      <c r="AK108" s="67">
        <f t="shared" si="9"/>
        <v>0</v>
      </c>
      <c r="AL108" s="67">
        <f t="shared" si="9"/>
        <v>0</v>
      </c>
      <c r="AM108" s="67">
        <f t="shared" si="9"/>
        <v>0</v>
      </c>
      <c r="AN108" s="67">
        <f t="shared" si="9"/>
        <v>0</v>
      </c>
      <c r="AO108" s="67">
        <f t="shared" si="9"/>
        <v>0</v>
      </c>
      <c r="AP108" s="67">
        <f t="shared" si="9"/>
        <v>0</v>
      </c>
      <c r="AQ108" s="67">
        <f t="shared" si="9"/>
        <v>0</v>
      </c>
      <c r="AR108" s="67">
        <f t="shared" si="9"/>
        <v>0</v>
      </c>
      <c r="AS108" s="67">
        <f t="shared" si="9"/>
        <v>0</v>
      </c>
      <c r="AT108" s="67">
        <f t="shared" si="9"/>
        <v>0</v>
      </c>
      <c r="AU108" s="67">
        <f t="shared" si="9"/>
        <v>0</v>
      </c>
      <c r="AV108" s="67">
        <f t="shared" si="9"/>
        <v>0</v>
      </c>
      <c r="AW108" s="67">
        <f t="shared" si="9"/>
        <v>0</v>
      </c>
      <c r="AX108" s="67">
        <f t="shared" si="9"/>
        <v>0</v>
      </c>
      <c r="AY108" s="67">
        <f t="shared" si="9"/>
        <v>0</v>
      </c>
      <c r="AZ108" s="67">
        <f t="shared" si="9"/>
        <v>0</v>
      </c>
      <c r="BA108" s="67">
        <f t="shared" si="9"/>
        <v>0</v>
      </c>
      <c r="BB108" s="67">
        <f t="shared" si="9"/>
        <v>0</v>
      </c>
    </row>
    <row r="109" spans="1:55" x14ac:dyDescent="0.25">
      <c r="D109" s="99"/>
      <c r="E109" s="99"/>
    </row>
    <row r="110" spans="1:55" x14ac:dyDescent="0.25">
      <c r="D110" s="94"/>
      <c r="E110" s="94" t="s">
        <v>41</v>
      </c>
      <c r="F110" s="67" t="str">
        <f>IF((AND(ISNUMBER('Capital Composition'!D41),ISNUMBER('Capital Composition'!C41))),('Capital Composition'!D41-'Capital Composition'!C41),"")</f>
        <v/>
      </c>
      <c r="G110" s="67" t="str">
        <f>IF((AND(ISNUMBER('Capital Composition'!D51),ISNUMBER('Capital Composition'!C51))),('Capital Composition'!D51-'Capital Composition'!C51),"")</f>
        <v/>
      </c>
      <c r="H110" s="67" t="str">
        <f>IF((AND(ISNUMBER(RWA_General!D52),ISNUMBER(RWA_General!C52))),(RWA_General!D52-RWA_General!C52),"")</f>
        <v/>
      </c>
      <c r="I110" s="67" t="str">
        <f>IF((AND(ISNUMBER(RWA_Advanced!D51),ISNUMBER(RWA_Advanced!C51))),(RWA_Advanced!D51-RWA_Advanced!C51),"")</f>
        <v/>
      </c>
      <c r="J110" s="67" t="str">
        <f>IF(AND(ISNUMBER('Leverage Exposure'!D14),ISNUMBER('Leverage Exposure'!C14)),('Leverage Exposure'!D14-'Leverage Exposure'!C14),"")</f>
        <v/>
      </c>
      <c r="K110" s="67" t="str">
        <f>IF(AND(ISNUMBER('Leverage Exposure'!D29),ISNUMBER('Leverage Exposure'!C29)),('Leverage Exposure'!D29-'Leverage Exposure'!C29),"")</f>
        <v/>
      </c>
      <c r="L110" s="95" t="s">
        <v>110</v>
      </c>
      <c r="M110" s="67" t="str">
        <f>IF((AND(ISNUMBER('Capital Composition'!E41),ISNUMBER('Capital Composition'!D41))),('Capital Composition'!E41-'Capital Composition'!D41),"")</f>
        <v/>
      </c>
      <c r="N110" s="67" t="str">
        <f>IF((AND(ISNUMBER('Capital Composition'!E51),ISNUMBER('Capital Composition'!D51))),('Capital Composition'!E51-'Capital Composition'!D51),"")</f>
        <v/>
      </c>
      <c r="O110" s="67" t="str">
        <f>IF((AND(ISNUMBER(RWA_General!E52),ISNUMBER(RWA_General!D52))),(RWA_General!E52-RWA_General!D52),"")</f>
        <v/>
      </c>
      <c r="P110" s="67" t="str">
        <f>IF((AND(ISNUMBER(RWA_Advanced!E51),ISNUMBER(RWA_Advanced!D51))),(RWA_Advanced!E51-RWA_Advanced!D51),"")</f>
        <v/>
      </c>
      <c r="Q110" s="67" t="str">
        <f>IF(AND(ISNUMBER('Leverage Exposure'!E14),ISNUMBER('Leverage Exposure'!D14)),('Leverage Exposure'!E14-'Leverage Exposure'!D14),"")</f>
        <v/>
      </c>
      <c r="R110" s="67" t="str">
        <f>IF(AND(ISNUMBER('Leverage Exposure'!E29),ISNUMBER('Leverage Exposure'!D29)),('Leverage Exposure'!E29-'Leverage Exposure'!D29),"")</f>
        <v/>
      </c>
      <c r="S110" s="95" t="s">
        <v>110</v>
      </c>
      <c r="T110" s="67" t="str">
        <f>IF((AND(ISNUMBER('Capital Composition'!F41),ISNUMBER('Capital Composition'!E41))),('Capital Composition'!F41-'Capital Composition'!E41),"")</f>
        <v/>
      </c>
      <c r="U110" s="67" t="str">
        <f>IF((AND(ISNUMBER('Capital Composition'!F51),ISNUMBER('Capital Composition'!E51))),('Capital Composition'!F51-'Capital Composition'!E51),"")</f>
        <v/>
      </c>
      <c r="V110" s="67" t="str">
        <f>IF((AND(ISNUMBER(RWA_General!F52),ISNUMBER(RWA_General!E52))),(RWA_General!F52-RWA_General!E52),"")</f>
        <v/>
      </c>
      <c r="W110" s="67" t="str">
        <f>IF((AND(ISNUMBER(RWA_Advanced!F51),ISNUMBER(RWA_Advanced!E51))),(RWA_Advanced!F51-RWA_Advanced!E51),"")</f>
        <v/>
      </c>
      <c r="X110" s="67" t="str">
        <f>IF(AND(ISNUMBER('Leverage Exposure'!F14),ISNUMBER('Leverage Exposure'!E14)),('Leverage Exposure'!F14-'Leverage Exposure'!E14),"")</f>
        <v/>
      </c>
      <c r="Y110" s="67" t="str">
        <f>IF(AND(ISNUMBER('Leverage Exposure'!F29),ISNUMBER('Leverage Exposure'!E29)),('Leverage Exposure'!F29-'Leverage Exposure'!E29),"")</f>
        <v/>
      </c>
      <c r="Z110" s="95" t="s">
        <v>110</v>
      </c>
      <c r="AA110" s="67" t="str">
        <f>IF((AND(ISNUMBER('Capital Composition'!G41),ISNUMBER('Capital Composition'!F41))),('Capital Composition'!G41-'Capital Composition'!F41),"")</f>
        <v/>
      </c>
      <c r="AB110" s="67" t="str">
        <f>IF((AND(ISNUMBER('Capital Composition'!G51),ISNUMBER('Capital Composition'!F51))),('Capital Composition'!G51-'Capital Composition'!F51),"")</f>
        <v/>
      </c>
      <c r="AC110" s="67" t="str">
        <f>IF((AND(ISNUMBER(RWA_General!G52),ISNUMBER(RWA_General!F52))),(RWA_General!G52-RWA_General!F52),"")</f>
        <v/>
      </c>
      <c r="AD110" s="67" t="str">
        <f>IF((AND(ISNUMBER(RWA_Advanced!G51),ISNUMBER(RWA_Advanced!F51))),(RWA_Advanced!G51-RWA_Advanced!F51),"")</f>
        <v/>
      </c>
      <c r="AE110" s="67" t="str">
        <f>IF(AND(ISNUMBER('Leverage Exposure'!G14),ISNUMBER('Leverage Exposure'!F14)),('Leverage Exposure'!G14-'Leverage Exposure'!F14),"")</f>
        <v/>
      </c>
      <c r="AF110" s="67" t="str">
        <f>IF(AND(ISNUMBER('Leverage Exposure'!G29),ISNUMBER('Leverage Exposure'!F29)),('Leverage Exposure'!G29-'Leverage Exposure'!F29),"")</f>
        <v/>
      </c>
      <c r="AG110" s="95" t="s">
        <v>110</v>
      </c>
      <c r="AH110" s="67" t="str">
        <f>IF((AND(ISNUMBER('Capital Composition'!H41),ISNUMBER('Capital Composition'!G41))),('Capital Composition'!H41-'Capital Composition'!G41),"")</f>
        <v/>
      </c>
      <c r="AI110" s="67" t="str">
        <f>IF((AND(ISNUMBER('Capital Composition'!H51),ISNUMBER('Capital Composition'!G51))),('Capital Composition'!H51-'Capital Composition'!G51),"")</f>
        <v/>
      </c>
      <c r="AJ110" s="67" t="str">
        <f>IF((AND(ISNUMBER(RWA_General!H52),ISNUMBER(RWA_General!G52))),(RWA_General!H52-RWA_General!G52),"")</f>
        <v/>
      </c>
      <c r="AK110" s="67" t="str">
        <f>IF((AND(ISNUMBER(RWA_Advanced!H51),ISNUMBER(RWA_Advanced!G51))),(RWA_Advanced!H51-RWA_Advanced!G51),"")</f>
        <v/>
      </c>
      <c r="AL110" s="67" t="str">
        <f>IF(AND(ISNUMBER('Leverage Exposure'!H14),ISNUMBER('Leverage Exposure'!G14)),('Leverage Exposure'!H14-'Leverage Exposure'!G14),"")</f>
        <v/>
      </c>
      <c r="AM110" s="67" t="str">
        <f>IF(AND(ISNUMBER('Leverage Exposure'!H29),ISNUMBER('Leverage Exposure'!G29)),('Leverage Exposure'!H29-'Leverage Exposure'!G29),"")</f>
        <v/>
      </c>
      <c r="AN110" s="95" t="s">
        <v>110</v>
      </c>
      <c r="AO110" s="67" t="str">
        <f>IF((AND(ISNUMBER('Capital Composition'!I41),ISNUMBER('Capital Composition'!H41))),('Capital Composition'!I41-'Capital Composition'!H41),"")</f>
        <v/>
      </c>
      <c r="AP110" s="67" t="str">
        <f>IF((AND(ISNUMBER('Capital Composition'!I51),ISNUMBER('Capital Composition'!H51))),('Capital Composition'!I51-'Capital Composition'!H51),"")</f>
        <v/>
      </c>
      <c r="AQ110" s="67" t="str">
        <f>IF((AND(ISNUMBER(RWA_General!I52),ISNUMBER(RWA_General!H52))),(RWA_General!I52-RWA_General!H52),"")</f>
        <v/>
      </c>
      <c r="AR110" s="67" t="str">
        <f>IF((AND(ISNUMBER(RWA_Advanced!I51),ISNUMBER(RWA_Advanced!H51))),(RWA_Advanced!I51-RWA_Advanced!H51),"")</f>
        <v/>
      </c>
      <c r="AS110" s="67" t="str">
        <f>IF(AND(ISNUMBER('Leverage Exposure'!I14),ISNUMBER('Leverage Exposure'!H14)),('Leverage Exposure'!I14-'Leverage Exposure'!H14),"")</f>
        <v/>
      </c>
      <c r="AT110" s="67" t="str">
        <f>IF(AND(ISNUMBER('Leverage Exposure'!I29),ISNUMBER('Leverage Exposure'!H29)),('Leverage Exposure'!I29-'Leverage Exposure'!H29),"")</f>
        <v/>
      </c>
      <c r="AU110" s="95" t="s">
        <v>110</v>
      </c>
      <c r="AV110" s="95"/>
      <c r="AW110" s="95"/>
      <c r="AX110" s="95"/>
      <c r="AY110" s="95"/>
      <c r="AZ110" s="95"/>
      <c r="BA110" s="95"/>
      <c r="BB110" s="95"/>
    </row>
    <row r="111" spans="1:55" x14ac:dyDescent="0.25">
      <c r="D111" s="99"/>
      <c r="E111" s="99"/>
    </row>
    <row r="112" spans="1:55" x14ac:dyDescent="0.25">
      <c r="D112" s="99"/>
      <c r="E112" s="99"/>
    </row>
  </sheetData>
  <mergeCells count="15">
    <mergeCell ref="A2:E2"/>
    <mergeCell ref="F3:AU3"/>
    <mergeCell ref="A5:A6"/>
    <mergeCell ref="B5:B6"/>
    <mergeCell ref="C5:C6"/>
    <mergeCell ref="D5:D6"/>
    <mergeCell ref="E5:E6"/>
    <mergeCell ref="F5:L5"/>
    <mergeCell ref="M5:S5"/>
    <mergeCell ref="T5:Z5"/>
    <mergeCell ref="BC5:BC6"/>
    <mergeCell ref="AA5:AG5"/>
    <mergeCell ref="AH5:AN5"/>
    <mergeCell ref="AO5:AU5"/>
    <mergeCell ref="AV5:BB5"/>
  </mergeCells>
  <dataValidations count="4">
    <dataValidation type="list" allowBlank="1" showInputMessage="1" showErrorMessage="1" sqref="C7:C106">
      <formula1>actiontype</formula1>
    </dataValidation>
    <dataValidation type="list" allowBlank="1" showInputMessage="1" showErrorMessage="1" sqref="D7:D106">
      <formula1>exposuretype</formula1>
    </dataValidation>
    <dataValidation type="list" allowBlank="1" showInputMessage="1" showErrorMessage="1" sqref="E7:E106">
      <formula1>rwatype</formula1>
    </dataValidation>
    <dataValidation type="list" allowBlank="1" showInputMessage="1" showErrorMessage="1" sqref="BC7:BC106">
      <formula1>confirm</formula1>
    </dataValidation>
  </dataValidations>
  <pageMargins left="0.7" right="0.7" top="0.75" bottom="0.75" header="0.3" footer="0.3"/>
  <pageSetup paperSize="5" scale="17" fitToHeight="0" orientation="landscape" r:id="rId1"/>
  <colBreaks count="2" manualBreakCount="2">
    <brk id="25" max="1048575" man="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3"/>
  <sheetViews>
    <sheetView workbookViewId="0">
      <selection activeCell="D10" sqref="D10"/>
    </sheetView>
  </sheetViews>
  <sheetFormatPr defaultRowHeight="15" x14ac:dyDescent="0.25"/>
  <cols>
    <col min="1" max="1" width="23.28515625" bestFit="1" customWidth="1"/>
    <col min="2" max="2" width="30.5703125" bestFit="1" customWidth="1"/>
    <col min="3" max="3" width="18.28515625" bestFit="1" customWidth="1"/>
  </cols>
  <sheetData>
    <row r="1" spans="1:4" x14ac:dyDescent="0.25">
      <c r="A1" s="31" t="s">
        <v>108</v>
      </c>
      <c r="B1" s="31" t="s">
        <v>107</v>
      </c>
      <c r="C1" s="31" t="s">
        <v>106</v>
      </c>
      <c r="D1" s="31" t="s">
        <v>105</v>
      </c>
    </row>
    <row r="2" spans="1:4" x14ac:dyDescent="0.25">
      <c r="A2" s="28" t="s">
        <v>104</v>
      </c>
      <c r="B2" s="30" t="s">
        <v>103</v>
      </c>
      <c r="C2" t="s">
        <v>102</v>
      </c>
      <c r="D2" t="s">
        <v>111</v>
      </c>
    </row>
    <row r="3" spans="1:4" x14ac:dyDescent="0.25">
      <c r="A3" s="28" t="s">
        <v>101</v>
      </c>
      <c r="B3" s="28" t="s">
        <v>100</v>
      </c>
      <c r="C3" t="s">
        <v>99</v>
      </c>
    </row>
    <row r="4" spans="1:4" x14ac:dyDescent="0.25">
      <c r="A4" s="28" t="s">
        <v>98</v>
      </c>
      <c r="B4" s="28" t="s">
        <v>97</v>
      </c>
      <c r="C4" t="s">
        <v>96</v>
      </c>
    </row>
    <row r="5" spans="1:4" x14ac:dyDescent="0.25">
      <c r="A5" s="28" t="s">
        <v>95</v>
      </c>
      <c r="B5" s="28" t="s">
        <v>94</v>
      </c>
      <c r="C5" t="s">
        <v>93</v>
      </c>
    </row>
    <row r="6" spans="1:4" x14ac:dyDescent="0.25">
      <c r="A6" s="28" t="s">
        <v>92</v>
      </c>
      <c r="B6" s="28" t="s">
        <v>91</v>
      </c>
      <c r="C6" t="s">
        <v>90</v>
      </c>
    </row>
    <row r="7" spans="1:4" x14ac:dyDescent="0.25">
      <c r="A7" s="28" t="s">
        <v>89</v>
      </c>
      <c r="B7" s="28" t="s">
        <v>88</v>
      </c>
    </row>
    <row r="8" spans="1:4" x14ac:dyDescent="0.25">
      <c r="A8" s="28" t="s">
        <v>87</v>
      </c>
      <c r="B8" s="28" t="s">
        <v>86</v>
      </c>
    </row>
    <row r="9" spans="1:4" x14ac:dyDescent="0.25">
      <c r="A9" s="28" t="s">
        <v>85</v>
      </c>
      <c r="B9" s="28" t="s">
        <v>84</v>
      </c>
    </row>
    <row r="10" spans="1:4" x14ac:dyDescent="0.25">
      <c r="A10" s="28" t="s">
        <v>80</v>
      </c>
      <c r="B10" s="28" t="s">
        <v>83</v>
      </c>
    </row>
    <row r="11" spans="1:4" x14ac:dyDescent="0.25">
      <c r="A11" s="29"/>
      <c r="B11" s="28" t="s">
        <v>82</v>
      </c>
    </row>
    <row r="12" spans="1:4" x14ac:dyDescent="0.25">
      <c r="A12" s="29"/>
      <c r="B12" s="28" t="s">
        <v>81</v>
      </c>
    </row>
    <row r="13" spans="1:4" x14ac:dyDescent="0.25">
      <c r="B13" s="28"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p:properties xmlns:p="http://schemas.microsoft.com/office/2006/metadata/properties" xmlns:xsi="http://www.w3.org/2001/XMLSchema-instance" xmlns:pc="http://schemas.microsoft.com/office/infopath/2007/PartnerControls"><documentManagement><Workstream xmlns="b2e7a5e9-7c14-447e-ba3d-bc9a01088f72">Basel III/Regulatory Capital</Workstream><Document_x0020_Type xmlns="b2e7a5e9-7c14-447e-ba3d-bc9a01088f72" xsi:nil="true"></Document_x0020_Type><_dlc_DocId xmlns="b2e7a5e9-7c14-447e-ba3d-bc9a01088f72">FYUKCQ66W2Q3-160-1525</_dlc_DocId><_dlc_DocIdUrl xmlns="b2e7a5e9-7c14-447e-ba3d-bc9a01088f72"><Url>https://team.frb.gov/sites/dfast/STICC/RRG/_layouts/DocIdRedir.aspx?ID=FYUKCQ66W2Q3-160-1525</Url><Description>FYUKCQ66W2Q3-160-1525</Description></_dlc_DocIdUrl><Meeting_x0020_Date xmlns="$ListId:Shared Documents;" xsi:nil="true"/><Information_x0020_Classification xmlns="$ListId:Shared Documents;">Internal FR</Information_x0020_Classification><Project_x0020_Status xmlns="b97ae518-c020-47ea-8e82-38bcd09f3536" xsi:nil="true"/><Publication_x0020_Status xmlns="b97ae518-c020-47ea-8e82-38bcd09f3536" xsi:nil="true"/><EmailTo xmlns="http://schemas.microsoft.com/sharepoint/v3" xsi:nil="true"/><EmailHeaders xmlns="http://schemas.microsoft.com/sharepoint/v4" xsi:nil="true"/><Current_x0020_Public_x0020_Version xmlns="b97ae518-c020-47ea-8e82-38bcd09f3536" xsi:nil="true"/><EmailSender xmlns="http://schemas.microsoft.com/sharepoint/v3" xsi:nil="true"/><EmailFrom xmlns="http://schemas.microsoft.com/sharepoint/v3" xsi:nil="true"/><Review_x0020_Comments xmlns="b97ae518-c020-47ea-8e82-38bcd09f3536" xsi:nil="true"/><Meeting_x0020_Document_x003f_ xmlns="$ListId:Shared Documents;" xsi:nil="true"/><EmailSubject xmlns="http://schemas.microsoft.com/sharepoint/v3" xsi:nil="true"/><Publication_x0020_Quarter xmlns="b97ae518-c020-47ea-8e82-38bcd09f3536" xsi:nil="true"/><Publication_x0020_Year xmlns="b97ae518-c020-47ea-8e82-38bcd09f3536" xsi:nil="true"/><Project xmlns="b97ae518-c020-47ea-8e82-38bcd09f3536" xsi:nil="true"/><EmailCc xmlns="http://schemas.microsoft.com/sharepoint/v3" xsi:nil="true"/></documentManagement></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ct:contentTypeSchema ct:_="" ma:_="" ma:contentTypeName="Document" ma:contentTypeID="0x010100D521911E6FD311458758868601E52A35" ma:contentTypeVersion="1" ma:contentTypeDescription="Create a new document." ma:contentTypeScope="" ma:versionID="d1d4eb8bf152bb869783d33c264ae515" xmlns:ct="http://schemas.microsoft.com/office/2006/metadata/contentType" xmlns:ma="http://schemas.microsoft.com/office/2006/metadata/properties/metaAttributes">
<xsd:schema targetNamespace="http://schemas.microsoft.com/office/2006/metadata/properties" ma:root="true" ma:fieldsID="833bdb608d56b04b73c302491d6973dc" ns1:_="" ns2:_="" ns3:_="" ns4:_="" ns5:_="" xmlns:xsd="http://www.w3.org/2001/XMLSchema" xmlns:xs="http://www.w3.org/2001/XMLSchema" xmlns:p="http://schemas.microsoft.com/office/2006/metadata/properties" xmlns:ns1="http://schemas.microsoft.com/sharepoint/v3" xmlns:ns2="b2e7a5e9-7c14-447e-ba3d-bc9a01088f72" xmlns:ns3="$ListId:Shared Documents;" xmlns:ns4="http://schemas.microsoft.com/sharepoint/v4" xmlns:ns5="b97ae518-c020-47ea-8e82-38bcd09f3536">
<xsd:import namespace="http://schemas.microsoft.com/sharepoint/v3"/>
<xsd:import namespace="b2e7a5e9-7c14-447e-ba3d-bc9a01088f72"/>
<xsd:import namespace="$ListId:Shared Documents;"/>
<xsd:import namespace="http://schemas.microsoft.com/sharepoint/v4"/>
<xsd:import namespace="b97ae518-c020-47ea-8e82-38bcd09f3536"/>
<xsd:element name="properties">
<xsd:complexType>
<xsd:sequence>
<xsd:element name="documentManagement">
<xsd:complexType>
<xsd:all>
<xsd:element ref="ns2:Document_x0020_Type" minOccurs="0"/>
<xsd:element ref="ns2:Workstream" minOccurs="0"/>
<xsd:element ref="ns3:Information_x0020_Classification" minOccurs="0"/>
<xsd:element ref="ns3:Meeting_x0020_Document_x003f_" minOccurs="0"/>
<xsd:element ref="ns3:Meeting_x0020_Date" minOccurs="0"/>
<xsd:element ref="ns1:EmailSender" minOccurs="0"/>
<xsd:element ref="ns1:EmailTo" minOccurs="0"/>
<xsd:element ref="ns1:EmailCc" minOccurs="0"/>
<xsd:element ref="ns1:EmailFrom" minOccurs="0"/>
<xsd:element ref="ns1:EmailSubject" minOccurs="0"/>
<xsd:element ref="ns4:EmailHeaders" minOccurs="0"/>
<xsd:element ref="ns5:Publication_x0020_Status" minOccurs="0"/>
<xsd:element ref="ns5:Publication_x0020_Quarter" minOccurs="0"/>
<xsd:element ref="ns5:Publication_x0020_Year" minOccurs="0"/>
<xsd:element ref="ns5:Review_x0020_Comments" minOccurs="0"/>
<xsd:element ref="ns5:Project_x0020_Status" minOccurs="0"/>
<xsd:element ref="ns5:Project" minOccurs="0"/>
<xsd:element ref="ns5:Current_x0020_Public_x0020_Version" minOccurs="0"/>
<xsd:element ref="ns2:_dlc_DocId" minOccurs="0"/>
<xsd:element ref="ns2:_dlc_DocIdUrl" minOccurs="0"/>
<xsd:element ref="ns2:_dlc_DocIdPersistId" minOccurs="0"/>
</xsd:all>
</xsd:complexType>
</xsd:element>
</xsd:sequence>
</xsd:complexType>
</xsd:element>
</xsd:schema>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Sender" ma:index="7" nillable="true" ma:displayName="E-Mail Sender" ma:hidden="true" ma:internalName="EmailSender">
<xsd:simpleType>
<xsd:restriction base="dms:Note">
<xsd:maxLength value="255"/>
</xsd:restriction>
</xsd:simpleType>
</xsd:element>
<xsd:element name="EmailTo" ma:index="8" nillable="true" ma:displayName="E-Mail To" ma:hidden="true" ma:internalName="EmailTo">
<xsd:simpleType>
<xsd:restriction base="dms:Note">
<xsd:maxLength value="255"/>
</xsd:restriction>
</xsd:simpleType>
</xsd:element>
<xsd:element name="EmailCc" ma:index="9" nillable="true" ma:displayName="E-Mail Cc" ma:hidden="true" ma:internalName="EmailCc">
<xsd:simpleType>
<xsd:restriction base="dms:Note">
<xsd:maxLength value="255"/>
</xsd:restriction>
</xsd:simpleType>
</xsd:element>
<xsd:element name="EmailFrom" ma:index="10" nillable="true" ma:displayName="E-Mail From" ma:hidden="true" ma:internalName="EmailFrom">
<xsd:simpleType>
<xsd:restriction base="dms:Text"/>
</xsd:simpleType>
</xsd:element>
<xsd:element name="EmailSubject" ma:index="11" nillable="true" ma:displayName="E-Mail Subject" ma:hidden="true" ma:internalName="EmailSubject">
<xsd:simpleType>
<xsd:restriction base="dms:Text"/>
</xsd:simpleType>
</xsd:element>
</xsd:schema>
<xsd:schema targetNamespace="b2e7a5e9-7c14-447e-ba3d-bc9a01088f72"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Document_x0020_Type" ma:index="2" nillable="true" ma:displayName="Document Type" ma:format="Dropdown" ma:internalName="Document_x0020_Type">
<xsd:simpleType>
<xsd:restriction base="dms:Choice">
<xsd:enumeration value="Agenda"/>
<xsd:enumeration value="Background"/>
<xsd:enumeration value="Budget"/>
<xsd:enumeration value="Charter"/>
<xsd:enumeration value="Data"/>
<xsd:enumeration value="Deliverable"/>
<xsd:enumeration value="Documentation"/>
<xsd:enumeration value="Federal Register Notice"/>
<xsd:enumeration value="Governance"/>
<xsd:enumeration value="Internal Proposal Process"/>
<xsd:enumeration value="Meeting Minutes"/>
<xsd:enumeration value="Memo"/>
<xsd:enumeration value="Policy"/>
<xsd:enumeration value="Presentation"/>
<xsd:enumeration value="Project Plan"/>
<xsd:enumeration value="Public Comment"/>
<xsd:enumeration value="Regulatory Report"/>
<xsd:enumeration value="Regulatory Report Instructions"/>
<xsd:enumeration value="Report"/>
<xsd:enumeration value="SCRR Review"/>
<xsd:enumeration value="Status Report"/>
<xsd:enumeration value="Other"/>
</xsd:restriction>
</xsd:simpleType>
</xsd:element>
<xsd:element name="Workstream" ma:index="3" nillable="true" ma:displayName="Workstream" ma:format="Dropdown" ma:internalName="Workstream">
<xsd:simpleType>
<xsd:restriction base="dms:Choice">
<xsd:enumeration value="ALLL"/>
<xsd:enumeration value="Balance Sheet"/>
<xsd:enumeration value="Basel III/Regulatory Capital"/>
<xsd:enumeration value="CCR"/>
<xsd:enumeration value="Fair Value"/>
<xsd:enumeration value="General"/>
<xsd:enumeration value="Ops Risk"/>
<xsd:enumeration value="PPNR"/>
<xsd:enumeration value="Retail"/>
<xsd:enumeration value="Scenario Design"/>
<xsd:enumeration value="Securities"/>
<xsd:enumeration value="Summary/Proforma Capital"/>
<xsd:enumeration value="Trading"/>
<xsd:enumeration value="Wholesale"/>
</xsd:restrictio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targetNamespace="$ListId:Shared Documents;"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Information_x0020_Classification" ma:index="4" nillable="true" ma:displayName="Information Classification" ma:default="Internal FR" ma:format="RadioButtons" ma:internalName="Information_x0020_Classification">
<xsd:simpleType>
<xsd:restriction base="dms:Choice">
<xsd:enumeration value="Public"/>
<xsd:enumeration value="Internal FR"/>
<xsd:enumeration value="Restricted FR"/>
<xsd:enumeration value="Restricted-Controlled FR"/>
<xsd:enumeration value="FOMC"/>
</xsd:restriction>
</xsd:simpleType>
</xsd:element>
<xsd:element name="Meeting_x0020_Document_x003f_" ma:index="5" nillable="true" ma:displayName="Meeting Document?" ma:format="Dropdown" ma:internalName="Meeting_x0020_Document_x003f_">
<xsd:simpleType>
<xsd:restriction base="dms:Choice">
<xsd:enumeration value="Yes"/>
<xsd:enumeration value="No"/>
</xsd:restriction>
</xsd:simpleType>
</xsd:element>
<xsd:element name="Meeting_x0020_Date" ma:index="6" nillable="true" ma:displayName="Meeting Date" ma:format="DateOnly" ma:internalName="Meeting_x0020_Date">
<xsd:simpleType>
<xsd:restriction base="dms:DateTime"/>
</xsd:simpleType>
</xsd:element>
</xsd:schema>
<xsd:schema targetNamespace="http://schemas.microsoft.com/sharepoint/v4"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EmailHeaders" ma:index="12" nillable="true" ma:displayName="E-Mail Headers" ma:hidden="true" ma:internalName="EmailHeaders">
<xsd:simpleType>
<xsd:restriction base="dms:Note">
<xsd:maxLength value="255"/>
</xsd:restriction>
</xsd:simpleType>
</xsd:element>
</xsd:schema>
<xsd:schema targetNamespace="b97ae518-c020-47ea-8e82-38bcd09f3536" elementFormDefault="qualified" xmlns:xsd="http://www.w3.org/2001/XMLSchema" xmlns:xs="http://www.w3.org/2001/XMLSchema" xmlns:dms="http://schemas.microsoft.com/office/2006/documentManagement/types" xmlns:pc="http://schemas.microsoft.com/office/infopath/2007/PartnerControls">
<xsd:import namespace="http://schemas.microsoft.com/office/2006/documentManagement/types"/>
<xsd:import namespace="http://schemas.microsoft.com/office/infopath/2007/PartnerControls"/>
<xsd:element name="Publication_x0020_Status" ma:index="19" nillable="true" ma:displayName="Publication Status" ma:format="Dropdown" ma:internalName="Publication_x0020_Status">
<xsd:simpleType>
<xsd:restriction base="dms:Choice">
<xsd:enumeration value="Draft"/>
<xsd:enumeration value="SCRR Review"/>
<xsd:enumeration value="Legal Review"/>
<xsd:enumeration value="Board Review"/>
<xsd:enumeration value="Public Notice + Comment"/>
<xsd:enumeration value="Final Board Review"/>
<xsd:enumeration value="Final"/>
</xsd:restriction>
</xsd:simpleType>
</xsd:element>
<xsd:element name="Publication_x0020_Quarter" ma:index="20" nillable="true" ma:displayName="Publication Quarter" ma:format="Dropdown" ma:internalName="Publication_x0020_Quarter">
<xsd:simpleType>
<xsd:restriction base="dms:Choice">
<xsd:enumeration value="1"/>
<xsd:enumeration value="2"/>
<xsd:enumeration value="3"/>
<xsd:enumeration value="4"/>
</xsd:restriction>
</xsd:simpleType>
</xsd:element>
<xsd:element name="Publication_x0020_Year" ma:index="21" nillable="true" ma:displayName="Publication Year" ma:format="Dropdown" ma:internalName="Publication_x0020_Year">
<xsd:simpleType>
<xsd:restriction base="dms:Choice">
<xsd:enumeration value="2011"/>
<xsd:enumeration value="2012"/>
<xsd:enumeration value="2013"/>
<xsd:enumeration value="2014"/>
<xsd:enumeration value="2015"/>
</xsd:restriction>
</xsd:simpleType>
</xsd:element>
<xsd:element name="Review_x0020_Comments" ma:index="22" nillable="true" ma:displayName="Review Comments" ma:internalName="Review_x0020_Comments">
<xsd:simpleType>
<xsd:restriction base="dms:Note">
<xsd:maxLength value="255"/>
</xsd:restriction>
</xsd:simpleType>
</xsd:element>
<xsd:element name="Project_x0020_Status" ma:index="23" nillable="true" ma:displayName="Project Status" ma:format="Dropdown" ma:internalName="Project_x0020_Status">
<xsd:simpleType>
<xsd:restriction base="dms:Choice">
<xsd:enumeration value="Current"/>
<xsd:enumeration value="Historical"/>
</xsd:restriction>
</xsd:simpleType>
</xsd:element>
<xsd:element name="Project" ma:index="24" nillable="true" ma:displayName="Project Name" ma:format="Dropdown" ma:internalName="Project">
<xsd:simpleType>
<xsd:restriction base="dms:Choice">
<xsd:enumeration value="March 2013 Proposal"/>
<xsd:enumeration value="September 2013 Proposal"/>
</xsd:restriction>
</xsd:simpleType>
</xsd:element>
<xsd:element name="Current_x0020_Public_x0020_Version" ma:index="25" nillable="true" ma:displayName="Current Public Version" ma:format="Dropdown" ma:internalName="Current_x0020_Public_x0020_Version">
<xsd:simpleType>
<xsd:restriction base="dms:Choice">
<xsd:enumeration value="Yes"/>
<xsd:enumeration value="No"/>
</xsd:restriction>
</xsd:simpleType>
</xsd:element>
</xsd:schema>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targetNamespace="http://schemas.microsoft.com/office/infopath/2007/PartnerControls" elementFormDefault="qualified" attributeFormDefault="unqualified" xmlns:pc="http://schemas.microsoft.com/office/infopath/2007/PartnerControls" xmlns:xs="http://www.w3.org/2001/XMLSchema">
<xs:element name="Person">
<xs:complexType>
<xs:sequence>
<xs:element ref="pc:DisplayName" minOccurs="0"></xs:element>
<xs:element ref="pc:AccountId" minOccurs="0"></xs:element>
<xs:element ref="pc:AccountType" minOccurs="0"></xs:element>
</xs:sequence>
</xs:complexType>
</xs:element>
<xs:element name="DisplayName" type="xs:string"></xs:element>
<xs:element name="AccountId" type="xs:string"></xs:element>
<xs:element name="AccountType" type="xs:string"></xs:element>
<xs:element name="BDCAssociatedEntity">
<xs:complexType>
<xs:sequence>
<xs:element ref="pc:BDCEntity" minOccurs="0" maxOccurs="unbounded"></xs:element>
</xs:sequence>
<xs:attribute ref="pc:EntityNamespace"></xs:attribute>
<xs:attribute ref="pc:EntityName"></xs:attribute>
<xs:attribute ref="pc:SystemInstanceName"></xs:attribute>
<xs:attribute ref="pc:AssociationName"></xs:attribute>
</xs:complexType>
</xs:element>
<xs:attribute name="EntityNamespace" type="xs:string"></xs:attribute>
<xs:attribute name="EntityName" type="xs:string"></xs:attribute>
<xs:attribute name="SystemInstanceName" type="xs:string"></xs:attribute>
<xs:attribute name="AssociationName" type="xs:string"></xs:attribute>
<xs:element name="BDCEntity">
<xs:complexType>
<xs:sequence>
<xs:element ref="pc:EntityDisplayName" minOccurs="0"></xs:element>
<xs:element ref="pc:EntityInstanceReference" minOccurs="0"></xs:element>
<xs:element ref="pc:EntityId1" minOccurs="0"></xs:element>
<xs:element ref="pc:EntityId2" minOccurs="0"></xs:element>
<xs:element ref="pc:EntityId3" minOccurs="0"></xs:element>
<xs:element ref="pc:EntityId4" minOccurs="0"></xs:element>
<xs:element ref="pc:EntityId5" minOccurs="0"></xs:element>
</xs:sequence>
</xs:complexType>
</xs:element>
<xs:element name="EntityDisplayName" type="xs:string"></xs:element>
<xs:element name="EntityInstanceReference" type="xs:string"></xs:element>
<xs:element name="EntityId1" type="xs:string"></xs:element>
<xs:element name="EntityId2" type="xs:string"></xs:element>
<xs:element name="EntityId3" type="xs:string"></xs:element>
<xs:element name="EntityId4" type="xs:string"></xs:element>
<xs:element name="EntityId5" type="xs:string"></xs:element>
<xs:element name="Terms">
<xs:complexType>
<xs:sequence>
<xs:element ref="pc:TermInfo" minOccurs="0" maxOccurs="unbounded"></xs:element>
</xs:sequence>
</xs:complexType>
</xs:element>
<xs:element name="TermInfo">
<xs:complexType>
<xs:sequence>
<xs:element ref="pc:TermName" minOccurs="0"></xs:element>
<xs:element ref="pc:TermId" minOccurs="0"></xs:element>
</xs:sequence>
</xs:complexType>
</xs:element>
<xs:element name="TermName" type="xs:string"></xs:element>
<xs:element name="TermId" type="xs:string"></xs:element>
</xs:schema>
</ct:contentTypeSchema>
</file>

<file path=customXml/itemProps1.xml><?xml version="1.0" encoding="utf-8"?>
<ds:datastoreItem xmlns:ds="http://schemas.openxmlformats.org/officeDocument/2006/customXml" ds:itemID="{219B0775-BD17-48BA-8844-61F23AD88F7A}">
  <ds:schemaRefs>
    <ds:schemaRef ds:uri="http://schemas.microsoft.com/sharepoint/v3/contenttype/forms"/>
  </ds:schemaRefs>
</ds:datastoreItem>
</file>

<file path=customXml/itemProps2.xml><?xml version="1.0" encoding="utf-8"?>
<ds:datastoreItem xmlns:ds="http://schemas.openxmlformats.org/officeDocument/2006/customXml" ds:itemID="{9A364B46-E3BC-4EC4-BD74-AE8F63E87FB3}">
  <ds:schemaRefs>
    <ds:schemaRef ds:uri="http://schemas.microsoft.com/office/2006/documentManagement/types"/>
    <ds:schemaRef ds:uri="http://www.w3.org/XML/1998/namespace"/>
    <ds:schemaRef ds:uri="b97ae518-c020-47ea-8e82-38bcd09f3536"/>
    <ds:schemaRef ds:uri="http://purl.org/dc/terms/"/>
    <ds:schemaRef ds:uri="b2e7a5e9-7c14-447e-ba3d-bc9a01088f72"/>
    <ds:schemaRef ds:uri="http://schemas.microsoft.com/office/infopath/2007/PartnerControls"/>
    <ds:schemaRef ds:uri="$ListId:Shared Documents;"/>
    <ds:schemaRef ds:uri="http://purl.org/dc/elements/1.1/"/>
    <ds:schemaRef ds:uri="http://schemas.openxmlformats.org/package/2006/metadata/core-properties"/>
    <ds:schemaRef ds:uri="http://schemas.microsoft.com/sharepoint/v4"/>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5693FCD-E718-424D-9839-2C142D5E7168}">
  <ds:schemaRefs>
    <ds:schemaRef ds:uri="http://schemas.microsoft.com/sharepoint/events"/>
  </ds:schemaRefs>
</ds:datastoreItem>
</file>

<file path=customXml/itemProps4.xml><?xml version="1.0" encoding="utf-8"?>
<ds:datastoreItem xmlns:ds="http://schemas.openxmlformats.org/officeDocument/2006/customXml" ds:itemID="{E155EA1A-E1CB-4B7F-9947-F0AC895A4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e7a5e9-7c14-447e-ba3d-bc9a01088f72"/>
    <ds:schemaRef ds:uri="$ListId:Shared Documents;"/>
    <ds:schemaRef ds:uri="http://schemas.microsoft.com/sharepoint/v4"/>
    <ds:schemaRef ds:uri="b97ae518-c020-47ea-8e82-38bcd09f3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CoverSheet</vt:lpstr>
      <vt:lpstr>Annual_Instructions</vt:lpstr>
      <vt:lpstr>Capital Composition</vt:lpstr>
      <vt:lpstr>Exceptions Bucket Calc</vt:lpstr>
      <vt:lpstr>RWA_Advanced</vt:lpstr>
      <vt:lpstr>RWA_General</vt:lpstr>
      <vt:lpstr>Leverage Exposure</vt:lpstr>
      <vt:lpstr>Planned Actions</vt:lpstr>
      <vt:lpstr>Planned Actions-types</vt:lpstr>
      <vt:lpstr>actiontype</vt:lpstr>
      <vt:lpstr>confirm</vt:lpstr>
      <vt:lpstr>exposuretype</vt:lpstr>
      <vt:lpstr>Annual_Instructions!Print_Area</vt:lpstr>
      <vt:lpstr>'Capital Composition'!Print_Area</vt:lpstr>
      <vt:lpstr>CoverSheet!Print_Area</vt:lpstr>
      <vt:lpstr>'Leverage Exposure'!Print_Area</vt:lpstr>
      <vt:lpstr>'Planned Actions'!Print_Area</vt:lpstr>
      <vt:lpstr>RWA_Advanced!Print_Area</vt:lpstr>
      <vt:lpstr>RWA_General!Print_Area</vt:lpstr>
      <vt:lpstr>'Capital Composition'!Print_Titles</vt:lpstr>
      <vt:lpstr>rwatype</vt:lpstr>
    </vt:vector>
  </TitlesOfParts>
  <Company>Federal Reserve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Paul</dc:creator>
  <cp:lastModifiedBy>william.russell</cp:lastModifiedBy>
  <cp:lastPrinted>2013-09-12T18:26:30Z</cp:lastPrinted>
  <dcterms:created xsi:type="dcterms:W3CDTF">2012-03-27T16:48:43Z</dcterms:created>
  <dcterms:modified xsi:type="dcterms:W3CDTF">2013-10-31T18:31:53Z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0x010100D521911E6FD311458758868601E52A35</vt:lpwstr>
  </property>
  <property fmtid="{D5CDD505-2E9C-101B-9397-08002B2CF9AE}" pid="3" name="_dlc_DocIdItemGuid">
    <vt:lpwstr>3123560b-6646-4866-ada9-0b3c80ff2c4a</vt:lpwstr>
  </property>
</Properties>
</file>